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13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14.xml" ContentType="application/vnd.openxmlformats-officedocument.spreadsheetml.comment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451.2021 SRP SGPE 43426.2021 - Serviços Gráficos - VIG 03.01.2023\"/>
    </mc:Choice>
  </mc:AlternateContent>
  <xr:revisionPtr revIDLastSave="0" documentId="13_ncr:1_{5886ED19-4A7E-405B-A9C6-3E21935EF47A}" xr6:coauthVersionLast="36" xr6:coauthVersionMax="47" xr10:uidLastSave="{00000000-0000-0000-0000-000000000000}"/>
  <bookViews>
    <workbookView xWindow="-105" yWindow="-105" windowWidth="19425" windowHeight="10305" tabRatio="917" firstSheet="21" activeTab="32" xr2:uid="{00000000-000D-0000-FFFF-FFFF00000000}"/>
  </bookViews>
  <sheets>
    <sheet name="SECOM" sheetId="163" r:id="rId1"/>
    <sheet name="BU" sheetId="170" r:id="rId2"/>
    <sheet name="PROEX" sheetId="171" r:id="rId3"/>
    <sheet name="Museu" sheetId="166" r:id="rId4"/>
    <sheet name="ESAG" sheetId="150" r:id="rId5"/>
    <sheet name="CEART" sheetId="151" r:id="rId6"/>
    <sheet name="FAED" sheetId="153" r:id="rId7"/>
    <sheet name="CEAD" sheetId="154" r:id="rId8"/>
    <sheet name="CEAD DG" sheetId="172" r:id="rId9"/>
    <sheet name="CEAD DPAD" sheetId="173" r:id="rId10"/>
    <sheet name="CEAD MultilabEad" sheetId="174" r:id="rId11"/>
    <sheet name="CEAD - Paex - Pa-kua" sheetId="175" r:id="rId12"/>
    <sheet name="CEFID" sheetId="152" r:id="rId13"/>
    <sheet name="CAV" sheetId="157" r:id="rId14"/>
    <sheet name="CEO - ENFER" sheetId="176" r:id="rId15"/>
    <sheet name="CEO - PET" sheetId="177" r:id="rId16"/>
    <sheet name="CEO - DEX" sheetId="178" r:id="rId17"/>
    <sheet name="CEO - Márcia DEAQ" sheetId="179" r:id="rId18"/>
    <sheet name="CEO - DAD" sheetId="180" r:id="rId19"/>
    <sheet name="CEPLAN" sheetId="156" r:id="rId20"/>
    <sheet name="CEAVI" sheetId="159" r:id="rId21"/>
    <sheet name="CCT - PAEX - COLMEIA" sheetId="155" r:id="rId22"/>
    <sheet name="DAD - CCT" sheetId="181" r:id="rId23"/>
    <sheet name="CCT - PRAPEG - FAB3D " sheetId="182" r:id="rId24"/>
    <sheet name="CCT - PAEX - NEXT" sheetId="183" r:id="rId25"/>
    <sheet name="CCT - PAEX - QUERO ENTENDER VOC" sheetId="184" r:id="rId26"/>
    <sheet name="CCT - PAEX - BAJA" sheetId="185" r:id="rId27"/>
    <sheet name="CCT - PPGEC" sheetId="186" r:id="rId28"/>
    <sheet name="CCT - EVENTOS" sheetId="187" r:id="rId29"/>
    <sheet name="CERES" sheetId="161" r:id="rId30"/>
    <sheet name="CERES - Projeto de Ensino " sheetId="188" r:id="rId31"/>
    <sheet name="CESFI" sheetId="160" r:id="rId32"/>
    <sheet name="GESTOR" sheetId="162" r:id="rId33"/>
    <sheet name="Planilha1" sheetId="189" r:id="rId34"/>
  </sheets>
  <definedNames>
    <definedName name="_PE1451" localSheetId="28">OFFSET(#REF!,(MATCH(SMALL(#REF!,ROW()-10),#REF!,0)-1),0)</definedName>
    <definedName name="_PE1451" localSheetId="26">OFFSET(#REF!,(MATCH(SMALL(#REF!,ROW()-10),#REF!,0)-1),0)</definedName>
    <definedName name="_PE1451" localSheetId="24">OFFSET(#REF!,(MATCH(SMALL(#REF!,ROW()-10),#REF!,0)-1),0)</definedName>
    <definedName name="_PE1451" localSheetId="25">OFFSET(#REF!,(MATCH(SMALL(#REF!,ROW()-10),#REF!,0)-1),0)</definedName>
    <definedName name="_PE1451" localSheetId="27">OFFSET(#REF!,(MATCH(SMALL(#REF!,ROW()-10),#REF!,0)-1),0)</definedName>
    <definedName name="_PE1451" localSheetId="23">OFFSET(#REF!,(MATCH(SMALL(#REF!,ROW()-10),#REF!,0)-1),0)</definedName>
    <definedName name="_PE1451" localSheetId="11">OFFSET(#REF!,(MATCH(SMALL(#REF!,ROW()-10),#REF!,0)-1),0)</definedName>
    <definedName name="_PE1451" localSheetId="9">OFFSET(#REF!,(MATCH(SMALL(#REF!,ROW()-10),#REF!,0)-1),0)</definedName>
    <definedName name="_PE1451" localSheetId="10">OFFSET(#REF!,(MATCH(SMALL(#REF!,ROW()-10),#REF!,0)-1),0)</definedName>
    <definedName name="_PE1451" localSheetId="18">OFFSET(#REF!,(MATCH(SMALL(#REF!,ROW()-10),#REF!,0)-1),0)</definedName>
    <definedName name="_PE1451" localSheetId="16">OFFSET(#REF!,(MATCH(SMALL(#REF!,ROW()-10),#REF!,0)-1),0)</definedName>
    <definedName name="_PE1451" localSheetId="14">OFFSET(#REF!,(MATCH(SMALL(#REF!,ROW()-10),#REF!,0)-1),0)</definedName>
    <definedName name="_PE1451" localSheetId="17">OFFSET(#REF!,(MATCH(SMALL(#REF!,ROW()-10),#REF!,0)-1),0)</definedName>
    <definedName name="_PE1451" localSheetId="15">OFFSET(#REF!,(MATCH(SMALL(#REF!,ROW()-10),#REF!,0)-1),0)</definedName>
    <definedName name="_PE1451" localSheetId="30">OFFSET(#REF!,(MATCH(SMALL(#REF!,ROW()-10),#REF!,0)-1),0)</definedName>
    <definedName name="_PE1451" localSheetId="22">OFFSET(#REF!,(MATCH(SMALL(#REF!,ROW()-10),#REF!,0)-1),0)</definedName>
    <definedName name="_PE1451">OFFSET(#REF!,(MATCH(SMALL(#REF!,ROW()-10),#REF!,0)-1),0)</definedName>
    <definedName name="diasuteis" localSheetId="1">#REF!</definedName>
    <definedName name="diasuteis" localSheetId="13">#REF!</definedName>
    <definedName name="diasuteis" localSheetId="28">#REF!</definedName>
    <definedName name="diasuteis" localSheetId="26">#REF!</definedName>
    <definedName name="diasuteis" localSheetId="21">#REF!</definedName>
    <definedName name="diasuteis" localSheetId="24">#REF!</definedName>
    <definedName name="diasuteis" localSheetId="25">#REF!</definedName>
    <definedName name="diasuteis" localSheetId="27">#REF!</definedName>
    <definedName name="diasuteis" localSheetId="23">#REF!</definedName>
    <definedName name="diasuteis" localSheetId="7">#REF!</definedName>
    <definedName name="diasuteis" localSheetId="11">#REF!</definedName>
    <definedName name="diasuteis" localSheetId="8">#REF!</definedName>
    <definedName name="diasuteis" localSheetId="9">#REF!</definedName>
    <definedName name="diasuteis" localSheetId="10">#REF!</definedName>
    <definedName name="diasuteis" localSheetId="5">#REF!</definedName>
    <definedName name="diasuteis" localSheetId="20">#REF!</definedName>
    <definedName name="diasuteis" localSheetId="12">#REF!</definedName>
    <definedName name="diasuteis" localSheetId="18">#REF!</definedName>
    <definedName name="diasuteis" localSheetId="16">#REF!</definedName>
    <definedName name="diasuteis" localSheetId="14">#REF!</definedName>
    <definedName name="diasuteis" localSheetId="17">#REF!</definedName>
    <definedName name="diasuteis" localSheetId="15">#REF!</definedName>
    <definedName name="diasuteis" localSheetId="19">#REF!</definedName>
    <definedName name="diasuteis" localSheetId="29">#REF!</definedName>
    <definedName name="diasuteis" localSheetId="30">#REF!</definedName>
    <definedName name="diasuteis" localSheetId="31">#REF!</definedName>
    <definedName name="diasuteis" localSheetId="22">#REF!</definedName>
    <definedName name="diasuteis" localSheetId="4">#REF!</definedName>
    <definedName name="diasuteis" localSheetId="6">#REF!</definedName>
    <definedName name="diasuteis" localSheetId="32">#REF!</definedName>
    <definedName name="diasuteis" localSheetId="2">#REF!</definedName>
    <definedName name="diasuteis">#REF!</definedName>
    <definedName name="Ferias" localSheetId="1">#REF!</definedName>
    <definedName name="Ferias" localSheetId="28">#REF!</definedName>
    <definedName name="Ferias" localSheetId="26">#REF!</definedName>
    <definedName name="Ferias" localSheetId="24">#REF!</definedName>
    <definedName name="Ferias" localSheetId="25">#REF!</definedName>
    <definedName name="Ferias" localSheetId="27">#REF!</definedName>
    <definedName name="Ferias" localSheetId="23">#REF!</definedName>
    <definedName name="Ferias" localSheetId="7">#REF!</definedName>
    <definedName name="Ferias" localSheetId="11">#REF!</definedName>
    <definedName name="Ferias" localSheetId="8">#REF!</definedName>
    <definedName name="Ferias" localSheetId="9">#REF!</definedName>
    <definedName name="Ferias" localSheetId="10">#REF!</definedName>
    <definedName name="Ferias" localSheetId="12">#REF!</definedName>
    <definedName name="Ferias" localSheetId="18">#REF!</definedName>
    <definedName name="Ferias" localSheetId="16">#REF!</definedName>
    <definedName name="Ferias" localSheetId="14">#REF!</definedName>
    <definedName name="Ferias" localSheetId="17">#REF!</definedName>
    <definedName name="Ferias" localSheetId="15">#REF!</definedName>
    <definedName name="Ferias" localSheetId="19">#REF!</definedName>
    <definedName name="Ferias" localSheetId="29">#REF!</definedName>
    <definedName name="Ferias" localSheetId="30">#REF!</definedName>
    <definedName name="Ferias" localSheetId="31">#REF!</definedName>
    <definedName name="Ferias" localSheetId="22">#REF!</definedName>
    <definedName name="Ferias" localSheetId="4">#REF!</definedName>
    <definedName name="Ferias" localSheetId="32">#REF!</definedName>
    <definedName name="Ferias" localSheetId="2">#REF!</definedName>
    <definedName name="Ferias">#REF!</definedName>
    <definedName name="RD" localSheetId="1">OFFSET(#REF!,(MATCH(SMALL(#REF!,ROW()-10),#REF!,0)-1),0)</definedName>
    <definedName name="RD" localSheetId="28">OFFSET(#REF!,(MATCH(SMALL(#REF!,ROW()-10),#REF!,0)-1),0)</definedName>
    <definedName name="RD" localSheetId="26">OFFSET(#REF!,(MATCH(SMALL(#REF!,ROW()-10),#REF!,0)-1),0)</definedName>
    <definedName name="RD" localSheetId="24">OFFSET(#REF!,(MATCH(SMALL(#REF!,ROW()-10),#REF!,0)-1),0)</definedName>
    <definedName name="RD" localSheetId="25">OFFSET(#REF!,(MATCH(SMALL(#REF!,ROW()-10),#REF!,0)-1),0)</definedName>
    <definedName name="RD" localSheetId="27">OFFSET(#REF!,(MATCH(SMALL(#REF!,ROW()-10),#REF!,0)-1),0)</definedName>
    <definedName name="RD" localSheetId="23">OFFSET(#REF!,(MATCH(SMALL(#REF!,ROW()-10),#REF!,0)-1),0)</definedName>
    <definedName name="RD" localSheetId="7">OFFSET(#REF!,(MATCH(SMALL(#REF!,ROW()-10),#REF!,0)-1),0)</definedName>
    <definedName name="RD" localSheetId="11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18">OFFSET(#REF!,(MATCH(SMALL(#REF!,ROW()-10),#REF!,0)-1),0)</definedName>
    <definedName name="RD" localSheetId="16">OFFSET(#REF!,(MATCH(SMALL(#REF!,ROW()-10),#REF!,0)-1),0)</definedName>
    <definedName name="RD" localSheetId="14">OFFSET(#REF!,(MATCH(SMALL(#REF!,ROW()-10),#REF!,0)-1),0)</definedName>
    <definedName name="RD" localSheetId="17">OFFSET(#REF!,(MATCH(SMALL(#REF!,ROW()-10),#REF!,0)-1),0)</definedName>
    <definedName name="RD" localSheetId="15">OFFSET(#REF!,(MATCH(SMALL(#REF!,ROW()-10),#REF!,0)-1),0)</definedName>
    <definedName name="RD" localSheetId="19">OFFSET(#REF!,(MATCH(SMALL(#REF!,ROW()-10),#REF!,0)-1),0)</definedName>
    <definedName name="RD" localSheetId="29">OFFSET(#REF!,(MATCH(SMALL(#REF!,ROW()-10),#REF!,0)-1),0)</definedName>
    <definedName name="RD" localSheetId="30">OFFSET(#REF!,(MATCH(SMALL(#REF!,ROW()-10),#REF!,0)-1),0)</definedName>
    <definedName name="RD" localSheetId="31">OFFSET(#REF!,(MATCH(SMALL(#REF!,ROW()-10),#REF!,0)-1),0)</definedName>
    <definedName name="RD" localSheetId="22">OFFSET(#REF!,(MATCH(SMALL(#REF!,ROW()-10),#REF!,0)-1),0)</definedName>
    <definedName name="RD" localSheetId="4">OFFSET(#REF!,(MATCH(SMALL(#REF!,ROW()-10),#REF!,0)-1),0)</definedName>
    <definedName name="RD" localSheetId="32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  <definedName name="teste" localSheetId="28">#REF!</definedName>
    <definedName name="teste" localSheetId="26">#REF!</definedName>
    <definedName name="teste" localSheetId="24">#REF!</definedName>
    <definedName name="teste" localSheetId="25">#REF!</definedName>
    <definedName name="teste" localSheetId="27">#REF!</definedName>
    <definedName name="teste" localSheetId="23">#REF!</definedName>
    <definedName name="teste" localSheetId="11">#REF!</definedName>
    <definedName name="teste" localSheetId="8">#REF!</definedName>
    <definedName name="teste" localSheetId="9">#REF!</definedName>
    <definedName name="teste" localSheetId="10">#REF!</definedName>
    <definedName name="teste" localSheetId="18">#REF!</definedName>
    <definedName name="teste" localSheetId="16">#REF!</definedName>
    <definedName name="teste" localSheetId="14">#REF!</definedName>
    <definedName name="teste" localSheetId="17">#REF!</definedName>
    <definedName name="teste" localSheetId="15">#REF!</definedName>
    <definedName name="teste" localSheetId="30">#REF!</definedName>
    <definedName name="teste" localSheetId="22">#REF!</definedName>
    <definedName name="teste" localSheetId="2">#REF!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J10" i="171" l="1"/>
  <c r="J10" i="156"/>
  <c r="J5" i="178" l="1"/>
  <c r="J5" i="176"/>
  <c r="J48" i="161" l="1"/>
  <c r="J47" i="161"/>
  <c r="J44" i="161"/>
  <c r="J37" i="161"/>
  <c r="J34" i="161"/>
  <c r="J48" i="151"/>
  <c r="J47" i="151"/>
  <c r="J44" i="151"/>
  <c r="J34" i="151"/>
  <c r="J37" i="151"/>
  <c r="J20" i="154" l="1"/>
  <c r="J20" i="153"/>
  <c r="J42" i="180"/>
  <c r="J42" i="172"/>
  <c r="J44" i="153" l="1"/>
  <c r="J44" i="180"/>
  <c r="J42" i="151" l="1"/>
  <c r="J39" i="150" l="1"/>
  <c r="J39" i="180"/>
  <c r="J9" i="180" l="1"/>
  <c r="J6" i="180"/>
  <c r="J10" i="180"/>
  <c r="J9" i="157"/>
  <c r="J6" i="157"/>
  <c r="J10" i="157"/>
  <c r="J55" i="160"/>
  <c r="J55" i="161"/>
  <c r="J39" i="151" l="1"/>
  <c r="J48" i="152" l="1"/>
  <c r="J45" i="151" l="1"/>
  <c r="J45" i="171"/>
  <c r="M69" i="162" l="1"/>
  <c r="M68" i="162"/>
  <c r="M67" i="162"/>
  <c r="J4" i="162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J16" i="162"/>
  <c r="M16" i="162" s="1"/>
  <c r="J17" i="162"/>
  <c r="M17" i="162" s="1"/>
  <c r="J18" i="162"/>
  <c r="M18" i="162" s="1"/>
  <c r="J19" i="162"/>
  <c r="M19" i="162" s="1"/>
  <c r="J20" i="162"/>
  <c r="M20" i="162" s="1"/>
  <c r="J21" i="162"/>
  <c r="M21" i="162" s="1"/>
  <c r="J22" i="162"/>
  <c r="M22" i="162" s="1"/>
  <c r="J23" i="162"/>
  <c r="M23" i="162" s="1"/>
  <c r="J24" i="162"/>
  <c r="M24" i="162" s="1"/>
  <c r="J25" i="162"/>
  <c r="M25" i="162" s="1"/>
  <c r="J26" i="162"/>
  <c r="M26" i="162" s="1"/>
  <c r="J27" i="162"/>
  <c r="M27" i="162" s="1"/>
  <c r="J28" i="162"/>
  <c r="M28" i="162" s="1"/>
  <c r="J29" i="162"/>
  <c r="M29" i="162" s="1"/>
  <c r="J30" i="162"/>
  <c r="M30" i="162" s="1"/>
  <c r="J31" i="162"/>
  <c r="M31" i="162" s="1"/>
  <c r="J32" i="162"/>
  <c r="M32" i="162" s="1"/>
  <c r="J33" i="162"/>
  <c r="M33" i="162" s="1"/>
  <c r="J34" i="162"/>
  <c r="M34" i="162" s="1"/>
  <c r="J35" i="162"/>
  <c r="M35" i="162" s="1"/>
  <c r="J36" i="162"/>
  <c r="M36" i="162" s="1"/>
  <c r="J37" i="162"/>
  <c r="M37" i="162" s="1"/>
  <c r="J38" i="162"/>
  <c r="M38" i="162" s="1"/>
  <c r="J39" i="162"/>
  <c r="M39" i="162" s="1"/>
  <c r="J40" i="162"/>
  <c r="M40" i="162" s="1"/>
  <c r="J41" i="162"/>
  <c r="M41" i="162" s="1"/>
  <c r="J42" i="162"/>
  <c r="M42" i="162" s="1"/>
  <c r="J43" i="162"/>
  <c r="M43" i="162" s="1"/>
  <c r="J44" i="162"/>
  <c r="M44" i="162" s="1"/>
  <c r="J45" i="162"/>
  <c r="M45" i="162" s="1"/>
  <c r="J46" i="162"/>
  <c r="M46" i="162" s="1"/>
  <c r="J47" i="162"/>
  <c r="M47" i="162" s="1"/>
  <c r="J48" i="162"/>
  <c r="M48" i="162" s="1"/>
  <c r="J49" i="162"/>
  <c r="M49" i="162" s="1"/>
  <c r="J50" i="162"/>
  <c r="M50" i="162" s="1"/>
  <c r="J51" i="162"/>
  <c r="M51" i="162" s="1"/>
  <c r="J52" i="162"/>
  <c r="M52" i="162" s="1"/>
  <c r="J53" i="162"/>
  <c r="M53" i="162" s="1"/>
  <c r="J54" i="162"/>
  <c r="M54" i="162" s="1"/>
  <c r="J55" i="162"/>
  <c r="M55" i="162" s="1"/>
  <c r="J56" i="162"/>
  <c r="M56" i="162" s="1"/>
  <c r="J3" i="162"/>
  <c r="M3" i="162" s="1"/>
  <c r="K57" i="188"/>
  <c r="L57" i="188" s="1"/>
  <c r="K56" i="188"/>
  <c r="L56" i="188" s="1"/>
  <c r="K55" i="188"/>
  <c r="L55" i="188" s="1"/>
  <c r="K54" i="188"/>
  <c r="L54" i="188" s="1"/>
  <c r="K53" i="188"/>
  <c r="L53" i="188" s="1"/>
  <c r="K52" i="188"/>
  <c r="L52" i="188" s="1"/>
  <c r="K51" i="188"/>
  <c r="L51" i="188" s="1"/>
  <c r="K50" i="188"/>
  <c r="L50" i="188" s="1"/>
  <c r="K49" i="188"/>
  <c r="L49" i="188" s="1"/>
  <c r="K48" i="188"/>
  <c r="L48" i="188" s="1"/>
  <c r="K47" i="188"/>
  <c r="L47" i="188" s="1"/>
  <c r="K46" i="188"/>
  <c r="L46" i="188" s="1"/>
  <c r="K45" i="188"/>
  <c r="L45" i="188" s="1"/>
  <c r="K44" i="188"/>
  <c r="L44" i="188" s="1"/>
  <c r="K43" i="188"/>
  <c r="L43" i="188" s="1"/>
  <c r="K42" i="188"/>
  <c r="L42" i="188" s="1"/>
  <c r="K41" i="188"/>
  <c r="L41" i="188" s="1"/>
  <c r="K40" i="188"/>
  <c r="L40" i="188" s="1"/>
  <c r="K39" i="188"/>
  <c r="L39" i="188" s="1"/>
  <c r="K38" i="188"/>
  <c r="L38" i="188" s="1"/>
  <c r="K37" i="188"/>
  <c r="L37" i="188" s="1"/>
  <c r="K36" i="188"/>
  <c r="L36" i="188" s="1"/>
  <c r="K35" i="188"/>
  <c r="L35" i="188" s="1"/>
  <c r="K34" i="188"/>
  <c r="L34" i="188" s="1"/>
  <c r="K33" i="188"/>
  <c r="L33" i="188" s="1"/>
  <c r="K32" i="188"/>
  <c r="L32" i="188" s="1"/>
  <c r="K31" i="188"/>
  <c r="L31" i="188" s="1"/>
  <c r="K30" i="188"/>
  <c r="L30" i="188" s="1"/>
  <c r="K29" i="188"/>
  <c r="L29" i="188" s="1"/>
  <c r="K28" i="188"/>
  <c r="L28" i="188" s="1"/>
  <c r="K27" i="188"/>
  <c r="L27" i="188" s="1"/>
  <c r="K26" i="188"/>
  <c r="L26" i="188" s="1"/>
  <c r="K25" i="188"/>
  <c r="L25" i="188" s="1"/>
  <c r="K24" i="188"/>
  <c r="L24" i="188" s="1"/>
  <c r="K23" i="188"/>
  <c r="L23" i="188" s="1"/>
  <c r="K22" i="188"/>
  <c r="L22" i="188" s="1"/>
  <c r="K21" i="188"/>
  <c r="L21" i="188" s="1"/>
  <c r="K20" i="188"/>
  <c r="L20" i="188" s="1"/>
  <c r="K19" i="188"/>
  <c r="L19" i="188" s="1"/>
  <c r="K18" i="188"/>
  <c r="L18" i="188" s="1"/>
  <c r="K17" i="188"/>
  <c r="L17" i="188" s="1"/>
  <c r="K16" i="188"/>
  <c r="L16" i="188" s="1"/>
  <c r="K15" i="188"/>
  <c r="L15" i="188" s="1"/>
  <c r="K14" i="188"/>
  <c r="L14" i="188" s="1"/>
  <c r="K13" i="188"/>
  <c r="L13" i="188" s="1"/>
  <c r="K12" i="188"/>
  <c r="L12" i="188" s="1"/>
  <c r="K11" i="188"/>
  <c r="L11" i="188" s="1"/>
  <c r="K10" i="188"/>
  <c r="L10" i="188" s="1"/>
  <c r="K9" i="188"/>
  <c r="L9" i="188" s="1"/>
  <c r="K8" i="188"/>
  <c r="L8" i="188" s="1"/>
  <c r="K7" i="188"/>
  <c r="L7" i="188" s="1"/>
  <c r="K6" i="188"/>
  <c r="L6" i="188" s="1"/>
  <c r="K5" i="188"/>
  <c r="L5" i="188" s="1"/>
  <c r="K4" i="188"/>
  <c r="L4" i="188" s="1"/>
  <c r="K57" i="187"/>
  <c r="L57" i="187" s="1"/>
  <c r="K56" i="187"/>
  <c r="L56" i="187" s="1"/>
  <c r="K55" i="187"/>
  <c r="L55" i="187" s="1"/>
  <c r="K54" i="187"/>
  <c r="L54" i="187" s="1"/>
  <c r="K53" i="187"/>
  <c r="L53" i="187" s="1"/>
  <c r="K52" i="187"/>
  <c r="L52" i="187" s="1"/>
  <c r="K51" i="187"/>
  <c r="L51" i="187" s="1"/>
  <c r="K50" i="187"/>
  <c r="L50" i="187" s="1"/>
  <c r="K49" i="187"/>
  <c r="L49" i="187" s="1"/>
  <c r="K48" i="187"/>
  <c r="L48" i="187" s="1"/>
  <c r="K47" i="187"/>
  <c r="L47" i="187" s="1"/>
  <c r="K46" i="187"/>
  <c r="L46" i="187" s="1"/>
  <c r="K45" i="187"/>
  <c r="L45" i="187" s="1"/>
  <c r="K44" i="187"/>
  <c r="L44" i="187" s="1"/>
  <c r="K43" i="187"/>
  <c r="L43" i="187" s="1"/>
  <c r="K42" i="187"/>
  <c r="L42" i="187" s="1"/>
  <c r="K41" i="187"/>
  <c r="L41" i="187" s="1"/>
  <c r="K40" i="187"/>
  <c r="L40" i="187" s="1"/>
  <c r="K39" i="187"/>
  <c r="L39" i="187" s="1"/>
  <c r="K38" i="187"/>
  <c r="L38" i="187" s="1"/>
  <c r="K37" i="187"/>
  <c r="L37" i="187" s="1"/>
  <c r="K36" i="187"/>
  <c r="L36" i="187" s="1"/>
  <c r="K35" i="187"/>
  <c r="L35" i="187" s="1"/>
  <c r="K34" i="187"/>
  <c r="L34" i="187" s="1"/>
  <c r="K33" i="187"/>
  <c r="L33" i="187" s="1"/>
  <c r="K32" i="187"/>
  <c r="L32" i="187" s="1"/>
  <c r="K31" i="187"/>
  <c r="L31" i="187" s="1"/>
  <c r="K30" i="187"/>
  <c r="L30" i="187" s="1"/>
  <c r="K29" i="187"/>
  <c r="L29" i="187" s="1"/>
  <c r="K28" i="187"/>
  <c r="L28" i="187" s="1"/>
  <c r="K27" i="187"/>
  <c r="L27" i="187" s="1"/>
  <c r="K26" i="187"/>
  <c r="L26" i="187" s="1"/>
  <c r="K25" i="187"/>
  <c r="L25" i="187" s="1"/>
  <c r="K24" i="187"/>
  <c r="L24" i="187" s="1"/>
  <c r="K23" i="187"/>
  <c r="L23" i="187" s="1"/>
  <c r="K22" i="187"/>
  <c r="L22" i="187" s="1"/>
  <c r="K21" i="187"/>
  <c r="L21" i="187" s="1"/>
  <c r="K20" i="187"/>
  <c r="L20" i="187" s="1"/>
  <c r="K19" i="187"/>
  <c r="L19" i="187" s="1"/>
  <c r="K18" i="187"/>
  <c r="L18" i="187" s="1"/>
  <c r="K17" i="187"/>
  <c r="L17" i="187" s="1"/>
  <c r="K16" i="187"/>
  <c r="L16" i="187" s="1"/>
  <c r="K15" i="187"/>
  <c r="L15" i="187" s="1"/>
  <c r="K14" i="187"/>
  <c r="L14" i="187" s="1"/>
  <c r="K13" i="187"/>
  <c r="L13" i="187" s="1"/>
  <c r="K12" i="187"/>
  <c r="L12" i="187" s="1"/>
  <c r="K11" i="187"/>
  <c r="L11" i="187" s="1"/>
  <c r="K10" i="187"/>
  <c r="L10" i="187" s="1"/>
  <c r="K9" i="187"/>
  <c r="L9" i="187" s="1"/>
  <c r="K8" i="187"/>
  <c r="L8" i="187" s="1"/>
  <c r="K7" i="187"/>
  <c r="L7" i="187" s="1"/>
  <c r="K6" i="187"/>
  <c r="L6" i="187" s="1"/>
  <c r="K5" i="187"/>
  <c r="L5" i="187" s="1"/>
  <c r="K4" i="187"/>
  <c r="L4" i="187" s="1"/>
  <c r="K57" i="186"/>
  <c r="L57" i="186" s="1"/>
  <c r="K56" i="186"/>
  <c r="L56" i="186" s="1"/>
  <c r="K55" i="186"/>
  <c r="L55" i="186" s="1"/>
  <c r="K54" i="186"/>
  <c r="L54" i="186" s="1"/>
  <c r="K53" i="186"/>
  <c r="L53" i="186" s="1"/>
  <c r="K52" i="186"/>
  <c r="L52" i="186" s="1"/>
  <c r="K51" i="186"/>
  <c r="L51" i="186" s="1"/>
  <c r="K50" i="186"/>
  <c r="L50" i="186" s="1"/>
  <c r="K49" i="186"/>
  <c r="L49" i="186" s="1"/>
  <c r="K48" i="186"/>
  <c r="L48" i="186" s="1"/>
  <c r="K47" i="186"/>
  <c r="L47" i="186" s="1"/>
  <c r="K46" i="186"/>
  <c r="L46" i="186" s="1"/>
  <c r="K45" i="186"/>
  <c r="L45" i="186" s="1"/>
  <c r="K44" i="186"/>
  <c r="L44" i="186" s="1"/>
  <c r="K43" i="186"/>
  <c r="L43" i="186" s="1"/>
  <c r="K42" i="186"/>
  <c r="L42" i="186" s="1"/>
  <c r="K41" i="186"/>
  <c r="L41" i="186" s="1"/>
  <c r="K40" i="186"/>
  <c r="L40" i="186" s="1"/>
  <c r="K39" i="186"/>
  <c r="L39" i="186" s="1"/>
  <c r="K38" i="186"/>
  <c r="L38" i="186" s="1"/>
  <c r="K37" i="186"/>
  <c r="L37" i="186" s="1"/>
  <c r="K36" i="186"/>
  <c r="L36" i="186" s="1"/>
  <c r="K35" i="186"/>
  <c r="L35" i="186" s="1"/>
  <c r="K34" i="186"/>
  <c r="L34" i="186" s="1"/>
  <c r="K33" i="186"/>
  <c r="L33" i="186" s="1"/>
  <c r="K32" i="186"/>
  <c r="L32" i="186" s="1"/>
  <c r="K31" i="186"/>
  <c r="L31" i="186" s="1"/>
  <c r="K30" i="186"/>
  <c r="L30" i="186" s="1"/>
  <c r="K29" i="186"/>
  <c r="L29" i="186" s="1"/>
  <c r="K28" i="186"/>
  <c r="L28" i="186" s="1"/>
  <c r="K27" i="186"/>
  <c r="L27" i="186" s="1"/>
  <c r="K26" i="186"/>
  <c r="L26" i="186" s="1"/>
  <c r="K25" i="186"/>
  <c r="L25" i="186" s="1"/>
  <c r="K24" i="186"/>
  <c r="L24" i="186" s="1"/>
  <c r="K23" i="186"/>
  <c r="L23" i="186" s="1"/>
  <c r="K22" i="186"/>
  <c r="L22" i="186" s="1"/>
  <c r="K21" i="186"/>
  <c r="L21" i="186" s="1"/>
  <c r="K20" i="186"/>
  <c r="L20" i="186" s="1"/>
  <c r="K19" i="186"/>
  <c r="L19" i="186" s="1"/>
  <c r="K18" i="186"/>
  <c r="L18" i="186" s="1"/>
  <c r="K17" i="186"/>
  <c r="L17" i="186" s="1"/>
  <c r="K16" i="186"/>
  <c r="L16" i="186" s="1"/>
  <c r="K15" i="186"/>
  <c r="L15" i="186" s="1"/>
  <c r="K14" i="186"/>
  <c r="L14" i="186" s="1"/>
  <c r="K13" i="186"/>
  <c r="L13" i="186" s="1"/>
  <c r="K12" i="186"/>
  <c r="L12" i="186" s="1"/>
  <c r="K11" i="186"/>
  <c r="L11" i="186" s="1"/>
  <c r="K10" i="186"/>
  <c r="L10" i="186" s="1"/>
  <c r="K9" i="186"/>
  <c r="L9" i="186" s="1"/>
  <c r="K8" i="186"/>
  <c r="L8" i="186" s="1"/>
  <c r="K7" i="186"/>
  <c r="L7" i="186" s="1"/>
  <c r="K6" i="186"/>
  <c r="L6" i="186" s="1"/>
  <c r="K5" i="186"/>
  <c r="L5" i="186" s="1"/>
  <c r="K4" i="186"/>
  <c r="L4" i="186" s="1"/>
  <c r="K57" i="185"/>
  <c r="L57" i="185" s="1"/>
  <c r="K56" i="185"/>
  <c r="L56" i="185" s="1"/>
  <c r="K55" i="185"/>
  <c r="L55" i="185" s="1"/>
  <c r="K54" i="185"/>
  <c r="L54" i="185" s="1"/>
  <c r="K53" i="185"/>
  <c r="L53" i="185" s="1"/>
  <c r="K52" i="185"/>
  <c r="L52" i="185" s="1"/>
  <c r="K51" i="185"/>
  <c r="L51" i="185" s="1"/>
  <c r="K50" i="185"/>
  <c r="L50" i="185" s="1"/>
  <c r="K49" i="185"/>
  <c r="L49" i="185" s="1"/>
  <c r="K48" i="185"/>
  <c r="L48" i="185" s="1"/>
  <c r="K47" i="185"/>
  <c r="L47" i="185" s="1"/>
  <c r="K46" i="185"/>
  <c r="L46" i="185" s="1"/>
  <c r="K45" i="185"/>
  <c r="L45" i="185" s="1"/>
  <c r="K44" i="185"/>
  <c r="L44" i="185" s="1"/>
  <c r="K43" i="185"/>
  <c r="L43" i="185" s="1"/>
  <c r="K42" i="185"/>
  <c r="L42" i="185" s="1"/>
  <c r="K41" i="185"/>
  <c r="L41" i="185" s="1"/>
  <c r="K40" i="185"/>
  <c r="L40" i="185" s="1"/>
  <c r="K39" i="185"/>
  <c r="L39" i="185" s="1"/>
  <c r="K38" i="185"/>
  <c r="L38" i="185" s="1"/>
  <c r="K37" i="185"/>
  <c r="L37" i="185" s="1"/>
  <c r="K36" i="185"/>
  <c r="L36" i="185" s="1"/>
  <c r="K35" i="185"/>
  <c r="L35" i="185" s="1"/>
  <c r="K34" i="185"/>
  <c r="L34" i="185" s="1"/>
  <c r="K33" i="185"/>
  <c r="L33" i="185" s="1"/>
  <c r="K32" i="185"/>
  <c r="L32" i="185" s="1"/>
  <c r="K31" i="185"/>
  <c r="L31" i="185" s="1"/>
  <c r="K30" i="185"/>
  <c r="L30" i="185" s="1"/>
  <c r="K29" i="185"/>
  <c r="L29" i="185" s="1"/>
  <c r="K28" i="185"/>
  <c r="L28" i="185" s="1"/>
  <c r="K27" i="185"/>
  <c r="L27" i="185" s="1"/>
  <c r="K26" i="185"/>
  <c r="L26" i="185" s="1"/>
  <c r="K25" i="185"/>
  <c r="L25" i="185" s="1"/>
  <c r="K24" i="185"/>
  <c r="L24" i="185" s="1"/>
  <c r="K23" i="185"/>
  <c r="L23" i="185" s="1"/>
  <c r="K22" i="185"/>
  <c r="L22" i="185" s="1"/>
  <c r="K21" i="185"/>
  <c r="L21" i="185" s="1"/>
  <c r="K20" i="185"/>
  <c r="L20" i="185" s="1"/>
  <c r="K19" i="185"/>
  <c r="L19" i="185" s="1"/>
  <c r="K18" i="185"/>
  <c r="L18" i="185" s="1"/>
  <c r="K17" i="185"/>
  <c r="L17" i="185" s="1"/>
  <c r="K16" i="185"/>
  <c r="L16" i="185" s="1"/>
  <c r="K15" i="185"/>
  <c r="L15" i="185" s="1"/>
  <c r="K14" i="185"/>
  <c r="L14" i="185" s="1"/>
  <c r="K13" i="185"/>
  <c r="L13" i="185" s="1"/>
  <c r="K12" i="185"/>
  <c r="L12" i="185" s="1"/>
  <c r="K11" i="185"/>
  <c r="L11" i="185" s="1"/>
  <c r="K10" i="185"/>
  <c r="L10" i="185" s="1"/>
  <c r="K9" i="185"/>
  <c r="L9" i="185" s="1"/>
  <c r="K8" i="185"/>
  <c r="L8" i="185" s="1"/>
  <c r="K7" i="185"/>
  <c r="L7" i="185" s="1"/>
  <c r="K6" i="185"/>
  <c r="L6" i="185" s="1"/>
  <c r="K5" i="185"/>
  <c r="L5" i="185" s="1"/>
  <c r="K4" i="185"/>
  <c r="L4" i="185" s="1"/>
  <c r="K57" i="184"/>
  <c r="L57" i="184" s="1"/>
  <c r="K56" i="184"/>
  <c r="L56" i="184" s="1"/>
  <c r="K55" i="184"/>
  <c r="L55" i="184" s="1"/>
  <c r="K54" i="184"/>
  <c r="L54" i="184" s="1"/>
  <c r="K53" i="184"/>
  <c r="L53" i="184" s="1"/>
  <c r="K52" i="184"/>
  <c r="L52" i="184" s="1"/>
  <c r="K51" i="184"/>
  <c r="L51" i="184" s="1"/>
  <c r="K50" i="184"/>
  <c r="L50" i="184" s="1"/>
  <c r="K49" i="184"/>
  <c r="L49" i="184" s="1"/>
  <c r="K48" i="184"/>
  <c r="L48" i="184" s="1"/>
  <c r="K47" i="184"/>
  <c r="L47" i="184" s="1"/>
  <c r="K46" i="184"/>
  <c r="L46" i="184" s="1"/>
  <c r="K45" i="184"/>
  <c r="L45" i="184" s="1"/>
  <c r="K44" i="184"/>
  <c r="L44" i="184" s="1"/>
  <c r="K43" i="184"/>
  <c r="L43" i="184" s="1"/>
  <c r="K42" i="184"/>
  <c r="L42" i="184" s="1"/>
  <c r="K41" i="184"/>
  <c r="L41" i="184" s="1"/>
  <c r="K40" i="184"/>
  <c r="L40" i="184" s="1"/>
  <c r="K39" i="184"/>
  <c r="L39" i="184" s="1"/>
  <c r="K38" i="184"/>
  <c r="L38" i="184" s="1"/>
  <c r="K37" i="184"/>
  <c r="L37" i="184" s="1"/>
  <c r="K36" i="184"/>
  <c r="L36" i="184" s="1"/>
  <c r="K35" i="184"/>
  <c r="L35" i="184" s="1"/>
  <c r="K34" i="184"/>
  <c r="L34" i="184" s="1"/>
  <c r="K33" i="184"/>
  <c r="L33" i="184" s="1"/>
  <c r="K32" i="184"/>
  <c r="L32" i="184" s="1"/>
  <c r="K31" i="184"/>
  <c r="L31" i="184" s="1"/>
  <c r="K30" i="184"/>
  <c r="L30" i="184" s="1"/>
  <c r="K29" i="184"/>
  <c r="L29" i="184" s="1"/>
  <c r="K28" i="184"/>
  <c r="L28" i="184" s="1"/>
  <c r="K27" i="184"/>
  <c r="L27" i="184" s="1"/>
  <c r="K26" i="184"/>
  <c r="L26" i="184" s="1"/>
  <c r="K25" i="184"/>
  <c r="L25" i="184" s="1"/>
  <c r="K24" i="184"/>
  <c r="L24" i="184" s="1"/>
  <c r="K23" i="184"/>
  <c r="L23" i="184" s="1"/>
  <c r="K22" i="184"/>
  <c r="L22" i="184" s="1"/>
  <c r="K21" i="184"/>
  <c r="L21" i="184" s="1"/>
  <c r="K20" i="184"/>
  <c r="L20" i="184" s="1"/>
  <c r="K19" i="184"/>
  <c r="L19" i="184" s="1"/>
  <c r="K18" i="184"/>
  <c r="L18" i="184" s="1"/>
  <c r="K17" i="184"/>
  <c r="L17" i="184" s="1"/>
  <c r="K16" i="184"/>
  <c r="L16" i="184" s="1"/>
  <c r="K15" i="184"/>
  <c r="L15" i="184" s="1"/>
  <c r="K14" i="184"/>
  <c r="L14" i="184" s="1"/>
  <c r="K13" i="184"/>
  <c r="L13" i="184" s="1"/>
  <c r="K12" i="184"/>
  <c r="L12" i="184" s="1"/>
  <c r="K11" i="184"/>
  <c r="L11" i="184" s="1"/>
  <c r="K10" i="184"/>
  <c r="L10" i="184" s="1"/>
  <c r="K9" i="184"/>
  <c r="L9" i="184" s="1"/>
  <c r="K8" i="184"/>
  <c r="L8" i="184" s="1"/>
  <c r="K7" i="184"/>
  <c r="L7" i="184" s="1"/>
  <c r="K6" i="184"/>
  <c r="L6" i="184" s="1"/>
  <c r="K5" i="184"/>
  <c r="L5" i="184" s="1"/>
  <c r="K4" i="184"/>
  <c r="L4" i="184" s="1"/>
  <c r="K57" i="183"/>
  <c r="L57" i="183" s="1"/>
  <c r="K56" i="183"/>
  <c r="L56" i="183" s="1"/>
  <c r="K55" i="183"/>
  <c r="L55" i="183" s="1"/>
  <c r="K54" i="183"/>
  <c r="L54" i="183" s="1"/>
  <c r="K53" i="183"/>
  <c r="L53" i="183" s="1"/>
  <c r="K52" i="183"/>
  <c r="L52" i="183" s="1"/>
  <c r="K51" i="183"/>
  <c r="L51" i="183" s="1"/>
  <c r="K50" i="183"/>
  <c r="L50" i="183" s="1"/>
  <c r="K49" i="183"/>
  <c r="L49" i="183" s="1"/>
  <c r="K48" i="183"/>
  <c r="L48" i="183" s="1"/>
  <c r="K47" i="183"/>
  <c r="L47" i="183" s="1"/>
  <c r="K46" i="183"/>
  <c r="L46" i="183" s="1"/>
  <c r="K45" i="183"/>
  <c r="L45" i="183" s="1"/>
  <c r="K44" i="183"/>
  <c r="L44" i="183" s="1"/>
  <c r="K43" i="183"/>
  <c r="L43" i="183" s="1"/>
  <c r="K42" i="183"/>
  <c r="L42" i="183" s="1"/>
  <c r="K41" i="183"/>
  <c r="L41" i="183" s="1"/>
  <c r="K40" i="183"/>
  <c r="L40" i="183" s="1"/>
  <c r="K39" i="183"/>
  <c r="L39" i="183" s="1"/>
  <c r="K38" i="183"/>
  <c r="L38" i="183" s="1"/>
  <c r="K37" i="183"/>
  <c r="L37" i="183" s="1"/>
  <c r="K36" i="183"/>
  <c r="L36" i="183" s="1"/>
  <c r="K35" i="183"/>
  <c r="L35" i="183" s="1"/>
  <c r="K34" i="183"/>
  <c r="L34" i="183" s="1"/>
  <c r="K33" i="183"/>
  <c r="L33" i="183" s="1"/>
  <c r="K32" i="183"/>
  <c r="L32" i="183" s="1"/>
  <c r="K31" i="183"/>
  <c r="L31" i="183" s="1"/>
  <c r="K30" i="183"/>
  <c r="L30" i="183" s="1"/>
  <c r="K29" i="183"/>
  <c r="L29" i="183" s="1"/>
  <c r="K28" i="183"/>
  <c r="L28" i="183" s="1"/>
  <c r="K27" i="183"/>
  <c r="L27" i="183" s="1"/>
  <c r="K26" i="183"/>
  <c r="L26" i="183" s="1"/>
  <c r="K25" i="183"/>
  <c r="L25" i="183" s="1"/>
  <c r="K24" i="183"/>
  <c r="L24" i="183" s="1"/>
  <c r="K23" i="183"/>
  <c r="L23" i="183" s="1"/>
  <c r="K22" i="183"/>
  <c r="L22" i="183" s="1"/>
  <c r="K21" i="183"/>
  <c r="L21" i="183" s="1"/>
  <c r="K20" i="183"/>
  <c r="L20" i="183" s="1"/>
  <c r="K19" i="183"/>
  <c r="L19" i="183" s="1"/>
  <c r="K18" i="183"/>
  <c r="L18" i="183" s="1"/>
  <c r="K17" i="183"/>
  <c r="L17" i="183" s="1"/>
  <c r="K16" i="183"/>
  <c r="L16" i="183" s="1"/>
  <c r="K15" i="183"/>
  <c r="L15" i="183" s="1"/>
  <c r="K14" i="183"/>
  <c r="L14" i="183" s="1"/>
  <c r="K13" i="183"/>
  <c r="L13" i="183" s="1"/>
  <c r="K12" i="183"/>
  <c r="L12" i="183" s="1"/>
  <c r="K11" i="183"/>
  <c r="L11" i="183" s="1"/>
  <c r="K10" i="183"/>
  <c r="L10" i="183" s="1"/>
  <c r="K9" i="183"/>
  <c r="L9" i="183" s="1"/>
  <c r="K8" i="183"/>
  <c r="L8" i="183" s="1"/>
  <c r="K7" i="183"/>
  <c r="L7" i="183" s="1"/>
  <c r="K6" i="183"/>
  <c r="L6" i="183" s="1"/>
  <c r="K5" i="183"/>
  <c r="L5" i="183" s="1"/>
  <c r="K4" i="183"/>
  <c r="L4" i="183" s="1"/>
  <c r="K57" i="182"/>
  <c r="L57" i="182" s="1"/>
  <c r="K56" i="182"/>
  <c r="L56" i="182" s="1"/>
  <c r="K55" i="182"/>
  <c r="L55" i="182" s="1"/>
  <c r="K54" i="182"/>
  <c r="L54" i="182" s="1"/>
  <c r="K53" i="182"/>
  <c r="L53" i="182" s="1"/>
  <c r="K52" i="182"/>
  <c r="L52" i="182" s="1"/>
  <c r="K51" i="182"/>
  <c r="L51" i="182" s="1"/>
  <c r="K50" i="182"/>
  <c r="L50" i="182" s="1"/>
  <c r="K49" i="182"/>
  <c r="L49" i="182" s="1"/>
  <c r="K48" i="182"/>
  <c r="L48" i="182" s="1"/>
  <c r="K47" i="182"/>
  <c r="L47" i="182" s="1"/>
  <c r="K46" i="182"/>
  <c r="L46" i="182" s="1"/>
  <c r="K45" i="182"/>
  <c r="L45" i="182" s="1"/>
  <c r="K44" i="182"/>
  <c r="L44" i="182" s="1"/>
  <c r="K43" i="182"/>
  <c r="L43" i="182" s="1"/>
  <c r="K42" i="182"/>
  <c r="L42" i="182" s="1"/>
  <c r="K41" i="182"/>
  <c r="L41" i="182" s="1"/>
  <c r="K40" i="182"/>
  <c r="L40" i="182" s="1"/>
  <c r="K39" i="182"/>
  <c r="L39" i="182" s="1"/>
  <c r="K38" i="182"/>
  <c r="L38" i="182" s="1"/>
  <c r="K37" i="182"/>
  <c r="L37" i="182" s="1"/>
  <c r="K36" i="182"/>
  <c r="L36" i="182" s="1"/>
  <c r="K35" i="182"/>
  <c r="L35" i="182" s="1"/>
  <c r="K34" i="182"/>
  <c r="L34" i="182" s="1"/>
  <c r="K33" i="182"/>
  <c r="L33" i="182" s="1"/>
  <c r="K32" i="182"/>
  <c r="L32" i="182" s="1"/>
  <c r="K31" i="182"/>
  <c r="L31" i="182" s="1"/>
  <c r="K30" i="182"/>
  <c r="L30" i="182" s="1"/>
  <c r="K29" i="182"/>
  <c r="L29" i="182" s="1"/>
  <c r="K28" i="182"/>
  <c r="L28" i="182" s="1"/>
  <c r="K27" i="182"/>
  <c r="L27" i="182" s="1"/>
  <c r="K26" i="182"/>
  <c r="L26" i="182" s="1"/>
  <c r="K25" i="182"/>
  <c r="L25" i="182" s="1"/>
  <c r="K24" i="182"/>
  <c r="L24" i="182" s="1"/>
  <c r="K23" i="182"/>
  <c r="L23" i="182" s="1"/>
  <c r="K22" i="182"/>
  <c r="L22" i="182" s="1"/>
  <c r="K21" i="182"/>
  <c r="L21" i="182" s="1"/>
  <c r="K20" i="182"/>
  <c r="L20" i="182" s="1"/>
  <c r="K19" i="182"/>
  <c r="L19" i="182" s="1"/>
  <c r="K18" i="182"/>
  <c r="L18" i="182" s="1"/>
  <c r="K17" i="182"/>
  <c r="L17" i="182" s="1"/>
  <c r="K16" i="182"/>
  <c r="L16" i="182" s="1"/>
  <c r="K15" i="182"/>
  <c r="L15" i="182" s="1"/>
  <c r="K14" i="182"/>
  <c r="L14" i="182" s="1"/>
  <c r="K13" i="182"/>
  <c r="L13" i="182" s="1"/>
  <c r="K12" i="182"/>
  <c r="L12" i="182" s="1"/>
  <c r="K11" i="182"/>
  <c r="L11" i="182" s="1"/>
  <c r="K10" i="182"/>
  <c r="L10" i="182" s="1"/>
  <c r="K9" i="182"/>
  <c r="L9" i="182" s="1"/>
  <c r="L8" i="182"/>
  <c r="K8" i="182"/>
  <c r="K7" i="182"/>
  <c r="L7" i="182" s="1"/>
  <c r="K6" i="182"/>
  <c r="L6" i="182" s="1"/>
  <c r="K5" i="182"/>
  <c r="L5" i="182" s="1"/>
  <c r="K4" i="182"/>
  <c r="L4" i="182" s="1"/>
  <c r="K57" i="181"/>
  <c r="L57" i="181" s="1"/>
  <c r="K56" i="181"/>
  <c r="L56" i="181" s="1"/>
  <c r="K55" i="181"/>
  <c r="L55" i="181" s="1"/>
  <c r="K54" i="181"/>
  <c r="L54" i="181" s="1"/>
  <c r="K53" i="181"/>
  <c r="L53" i="181" s="1"/>
  <c r="K52" i="181"/>
  <c r="L52" i="181" s="1"/>
  <c r="K51" i="181"/>
  <c r="L51" i="181" s="1"/>
  <c r="K50" i="181"/>
  <c r="L50" i="181" s="1"/>
  <c r="K49" i="181"/>
  <c r="L49" i="181" s="1"/>
  <c r="K48" i="181"/>
  <c r="L48" i="181" s="1"/>
  <c r="K47" i="181"/>
  <c r="L47" i="181" s="1"/>
  <c r="K46" i="181"/>
  <c r="L46" i="181" s="1"/>
  <c r="K45" i="181"/>
  <c r="L45" i="181" s="1"/>
  <c r="K44" i="181"/>
  <c r="L44" i="181" s="1"/>
  <c r="K43" i="181"/>
  <c r="L43" i="181" s="1"/>
  <c r="K42" i="181"/>
  <c r="L42" i="181" s="1"/>
  <c r="K41" i="181"/>
  <c r="L41" i="181" s="1"/>
  <c r="K40" i="181"/>
  <c r="L40" i="181" s="1"/>
  <c r="K39" i="181"/>
  <c r="L39" i="181" s="1"/>
  <c r="K38" i="181"/>
  <c r="L38" i="181" s="1"/>
  <c r="K37" i="181"/>
  <c r="L37" i="181" s="1"/>
  <c r="K36" i="181"/>
  <c r="L36" i="181" s="1"/>
  <c r="K35" i="181"/>
  <c r="L35" i="181" s="1"/>
  <c r="K34" i="181"/>
  <c r="L34" i="181" s="1"/>
  <c r="K33" i="181"/>
  <c r="L33" i="181" s="1"/>
  <c r="K32" i="181"/>
  <c r="L32" i="181" s="1"/>
  <c r="K31" i="181"/>
  <c r="L31" i="181" s="1"/>
  <c r="K30" i="181"/>
  <c r="L30" i="181" s="1"/>
  <c r="K29" i="181"/>
  <c r="L29" i="181" s="1"/>
  <c r="K28" i="181"/>
  <c r="L28" i="181" s="1"/>
  <c r="K27" i="181"/>
  <c r="L27" i="181" s="1"/>
  <c r="K26" i="181"/>
  <c r="L26" i="181" s="1"/>
  <c r="K25" i="181"/>
  <c r="L25" i="181" s="1"/>
  <c r="K24" i="181"/>
  <c r="L24" i="181" s="1"/>
  <c r="K23" i="181"/>
  <c r="L23" i="181" s="1"/>
  <c r="K22" i="181"/>
  <c r="L22" i="181" s="1"/>
  <c r="K21" i="181"/>
  <c r="L21" i="181" s="1"/>
  <c r="K20" i="181"/>
  <c r="L20" i="181" s="1"/>
  <c r="K19" i="181"/>
  <c r="L19" i="181" s="1"/>
  <c r="K18" i="181"/>
  <c r="L18" i="181" s="1"/>
  <c r="K17" i="181"/>
  <c r="L17" i="181" s="1"/>
  <c r="K16" i="181"/>
  <c r="L16" i="181" s="1"/>
  <c r="K15" i="181"/>
  <c r="L15" i="181" s="1"/>
  <c r="K14" i="181"/>
  <c r="L14" i="181" s="1"/>
  <c r="K13" i="181"/>
  <c r="L13" i="181" s="1"/>
  <c r="K12" i="181"/>
  <c r="L12" i="181" s="1"/>
  <c r="K11" i="181"/>
  <c r="L11" i="181" s="1"/>
  <c r="K10" i="181"/>
  <c r="L10" i="181" s="1"/>
  <c r="K9" i="181"/>
  <c r="L9" i="181" s="1"/>
  <c r="K8" i="181"/>
  <c r="L8" i="181" s="1"/>
  <c r="K7" i="181"/>
  <c r="L7" i="181" s="1"/>
  <c r="K6" i="181"/>
  <c r="L6" i="181" s="1"/>
  <c r="K5" i="181"/>
  <c r="L5" i="181" s="1"/>
  <c r="K4" i="181"/>
  <c r="L4" i="181" s="1"/>
  <c r="K57" i="180"/>
  <c r="L57" i="180" s="1"/>
  <c r="K56" i="180"/>
  <c r="L56" i="180" s="1"/>
  <c r="K55" i="180"/>
  <c r="L55" i="180" s="1"/>
  <c r="K54" i="180"/>
  <c r="L54" i="180" s="1"/>
  <c r="K53" i="180"/>
  <c r="L53" i="180" s="1"/>
  <c r="K52" i="180"/>
  <c r="L52" i="180" s="1"/>
  <c r="K51" i="180"/>
  <c r="L51" i="180" s="1"/>
  <c r="K50" i="180"/>
  <c r="L50" i="180" s="1"/>
  <c r="K49" i="180"/>
  <c r="L49" i="180" s="1"/>
  <c r="K48" i="180"/>
  <c r="L48" i="180" s="1"/>
  <c r="K47" i="180"/>
  <c r="L47" i="180" s="1"/>
  <c r="K46" i="180"/>
  <c r="L46" i="180" s="1"/>
  <c r="K45" i="180"/>
  <c r="L45" i="180" s="1"/>
  <c r="K44" i="180"/>
  <c r="L44" i="180" s="1"/>
  <c r="K43" i="180"/>
  <c r="L43" i="180" s="1"/>
  <c r="K42" i="180"/>
  <c r="L42" i="180" s="1"/>
  <c r="K41" i="180"/>
  <c r="L41" i="180" s="1"/>
  <c r="K40" i="180"/>
  <c r="L40" i="180" s="1"/>
  <c r="K39" i="180"/>
  <c r="L39" i="180" s="1"/>
  <c r="K38" i="180"/>
  <c r="L38" i="180" s="1"/>
  <c r="K37" i="180"/>
  <c r="L37" i="180" s="1"/>
  <c r="K36" i="180"/>
  <c r="L36" i="180" s="1"/>
  <c r="K35" i="180"/>
  <c r="L35" i="180" s="1"/>
  <c r="K34" i="180"/>
  <c r="L34" i="180" s="1"/>
  <c r="K33" i="180"/>
  <c r="L33" i="180" s="1"/>
  <c r="K32" i="180"/>
  <c r="L32" i="180" s="1"/>
  <c r="K31" i="180"/>
  <c r="L31" i="180" s="1"/>
  <c r="K30" i="180"/>
  <c r="L30" i="180" s="1"/>
  <c r="K29" i="180"/>
  <c r="L29" i="180" s="1"/>
  <c r="K28" i="180"/>
  <c r="L28" i="180" s="1"/>
  <c r="K27" i="180"/>
  <c r="L27" i="180" s="1"/>
  <c r="K26" i="180"/>
  <c r="L26" i="180" s="1"/>
  <c r="K25" i="180"/>
  <c r="L25" i="180" s="1"/>
  <c r="K24" i="180"/>
  <c r="L24" i="180" s="1"/>
  <c r="K23" i="180"/>
  <c r="L23" i="180" s="1"/>
  <c r="K22" i="180"/>
  <c r="L22" i="180" s="1"/>
  <c r="K21" i="180"/>
  <c r="L21" i="180" s="1"/>
  <c r="K20" i="180"/>
  <c r="L20" i="180" s="1"/>
  <c r="K19" i="180"/>
  <c r="L19" i="180" s="1"/>
  <c r="K18" i="180"/>
  <c r="L18" i="180" s="1"/>
  <c r="K17" i="180"/>
  <c r="L17" i="180" s="1"/>
  <c r="K16" i="180"/>
  <c r="L16" i="180" s="1"/>
  <c r="K15" i="180"/>
  <c r="L15" i="180" s="1"/>
  <c r="K14" i="180"/>
  <c r="L14" i="180" s="1"/>
  <c r="K13" i="180"/>
  <c r="L13" i="180" s="1"/>
  <c r="K12" i="180"/>
  <c r="L12" i="180" s="1"/>
  <c r="K11" i="180"/>
  <c r="L11" i="180" s="1"/>
  <c r="K10" i="180"/>
  <c r="L10" i="180" s="1"/>
  <c r="K9" i="180"/>
  <c r="L9" i="180" s="1"/>
  <c r="K8" i="180"/>
  <c r="L8" i="180" s="1"/>
  <c r="K7" i="180"/>
  <c r="L7" i="180" s="1"/>
  <c r="K6" i="180"/>
  <c r="L6" i="180" s="1"/>
  <c r="K5" i="180"/>
  <c r="L5" i="180" s="1"/>
  <c r="K4" i="180"/>
  <c r="L4" i="180" s="1"/>
  <c r="K57" i="179"/>
  <c r="L57" i="179" s="1"/>
  <c r="K56" i="179"/>
  <c r="L56" i="179" s="1"/>
  <c r="K55" i="179"/>
  <c r="L55" i="179" s="1"/>
  <c r="K54" i="179"/>
  <c r="L54" i="179" s="1"/>
  <c r="K53" i="179"/>
  <c r="L53" i="179" s="1"/>
  <c r="K52" i="179"/>
  <c r="L52" i="179" s="1"/>
  <c r="K51" i="179"/>
  <c r="L51" i="179" s="1"/>
  <c r="K50" i="179"/>
  <c r="L50" i="179" s="1"/>
  <c r="K49" i="179"/>
  <c r="L49" i="179" s="1"/>
  <c r="K48" i="179"/>
  <c r="L48" i="179" s="1"/>
  <c r="K47" i="179"/>
  <c r="L47" i="179" s="1"/>
  <c r="K46" i="179"/>
  <c r="L46" i="179" s="1"/>
  <c r="K45" i="179"/>
  <c r="L45" i="179" s="1"/>
  <c r="K44" i="179"/>
  <c r="L44" i="179" s="1"/>
  <c r="K43" i="179"/>
  <c r="L43" i="179" s="1"/>
  <c r="K42" i="179"/>
  <c r="L42" i="179" s="1"/>
  <c r="K41" i="179"/>
  <c r="L41" i="179" s="1"/>
  <c r="K40" i="179"/>
  <c r="L40" i="179" s="1"/>
  <c r="K39" i="179"/>
  <c r="L39" i="179" s="1"/>
  <c r="K38" i="179"/>
  <c r="L38" i="179" s="1"/>
  <c r="K37" i="179"/>
  <c r="L37" i="179" s="1"/>
  <c r="K36" i="179"/>
  <c r="L36" i="179" s="1"/>
  <c r="K35" i="179"/>
  <c r="L35" i="179" s="1"/>
  <c r="K34" i="179"/>
  <c r="L34" i="179" s="1"/>
  <c r="K33" i="179"/>
  <c r="L33" i="179" s="1"/>
  <c r="K32" i="179"/>
  <c r="L32" i="179" s="1"/>
  <c r="K31" i="179"/>
  <c r="L31" i="179" s="1"/>
  <c r="K30" i="179"/>
  <c r="L30" i="179" s="1"/>
  <c r="K29" i="179"/>
  <c r="L29" i="179" s="1"/>
  <c r="K28" i="179"/>
  <c r="L28" i="179" s="1"/>
  <c r="K27" i="179"/>
  <c r="L27" i="179" s="1"/>
  <c r="K26" i="179"/>
  <c r="L26" i="179" s="1"/>
  <c r="K25" i="179"/>
  <c r="L25" i="179" s="1"/>
  <c r="K24" i="179"/>
  <c r="L24" i="179" s="1"/>
  <c r="K23" i="179"/>
  <c r="L23" i="179" s="1"/>
  <c r="K22" i="179"/>
  <c r="L22" i="179" s="1"/>
  <c r="K21" i="179"/>
  <c r="L21" i="179" s="1"/>
  <c r="K20" i="179"/>
  <c r="L20" i="179" s="1"/>
  <c r="K19" i="179"/>
  <c r="L19" i="179" s="1"/>
  <c r="K18" i="179"/>
  <c r="L18" i="179" s="1"/>
  <c r="K17" i="179"/>
  <c r="L17" i="179" s="1"/>
  <c r="K16" i="179"/>
  <c r="L16" i="179" s="1"/>
  <c r="K15" i="179"/>
  <c r="L15" i="179" s="1"/>
  <c r="K14" i="179"/>
  <c r="L14" i="179" s="1"/>
  <c r="K13" i="179"/>
  <c r="L13" i="179" s="1"/>
  <c r="K12" i="179"/>
  <c r="L12" i="179" s="1"/>
  <c r="K11" i="179"/>
  <c r="L11" i="179" s="1"/>
  <c r="K10" i="179"/>
  <c r="L10" i="179" s="1"/>
  <c r="K9" i="179"/>
  <c r="L9" i="179" s="1"/>
  <c r="K8" i="179"/>
  <c r="L8" i="179" s="1"/>
  <c r="K7" i="179"/>
  <c r="L7" i="179" s="1"/>
  <c r="K6" i="179"/>
  <c r="L6" i="179" s="1"/>
  <c r="K5" i="179"/>
  <c r="L5" i="179" s="1"/>
  <c r="K4" i="179"/>
  <c r="L4" i="179" s="1"/>
  <c r="K57" i="178"/>
  <c r="L57" i="178" s="1"/>
  <c r="K56" i="178"/>
  <c r="L56" i="178" s="1"/>
  <c r="K55" i="178"/>
  <c r="L55" i="178" s="1"/>
  <c r="K54" i="178"/>
  <c r="L54" i="178" s="1"/>
  <c r="K53" i="178"/>
  <c r="L53" i="178" s="1"/>
  <c r="K52" i="178"/>
  <c r="L52" i="178" s="1"/>
  <c r="K51" i="178"/>
  <c r="L51" i="178" s="1"/>
  <c r="K50" i="178"/>
  <c r="L50" i="178" s="1"/>
  <c r="K49" i="178"/>
  <c r="L49" i="178" s="1"/>
  <c r="K48" i="178"/>
  <c r="L48" i="178" s="1"/>
  <c r="K47" i="178"/>
  <c r="L47" i="178" s="1"/>
  <c r="K46" i="178"/>
  <c r="L46" i="178" s="1"/>
  <c r="K45" i="178"/>
  <c r="L45" i="178" s="1"/>
  <c r="K44" i="178"/>
  <c r="L44" i="178" s="1"/>
  <c r="K43" i="178"/>
  <c r="L43" i="178" s="1"/>
  <c r="K42" i="178"/>
  <c r="L42" i="178" s="1"/>
  <c r="K41" i="178"/>
  <c r="L41" i="178" s="1"/>
  <c r="K40" i="178"/>
  <c r="L40" i="178" s="1"/>
  <c r="K39" i="178"/>
  <c r="L39" i="178" s="1"/>
  <c r="K38" i="178"/>
  <c r="L38" i="178" s="1"/>
  <c r="K37" i="178"/>
  <c r="L37" i="178" s="1"/>
  <c r="K36" i="178"/>
  <c r="L36" i="178" s="1"/>
  <c r="K35" i="178"/>
  <c r="L35" i="178" s="1"/>
  <c r="K34" i="178"/>
  <c r="L34" i="178" s="1"/>
  <c r="K33" i="178"/>
  <c r="L33" i="178" s="1"/>
  <c r="K32" i="178"/>
  <c r="L32" i="178" s="1"/>
  <c r="K31" i="178"/>
  <c r="L31" i="178" s="1"/>
  <c r="K30" i="178"/>
  <c r="L30" i="178" s="1"/>
  <c r="K29" i="178"/>
  <c r="L29" i="178" s="1"/>
  <c r="K28" i="178"/>
  <c r="L28" i="178" s="1"/>
  <c r="K27" i="178"/>
  <c r="L27" i="178" s="1"/>
  <c r="K26" i="178"/>
  <c r="L26" i="178" s="1"/>
  <c r="K25" i="178"/>
  <c r="L25" i="178" s="1"/>
  <c r="K24" i="178"/>
  <c r="L24" i="178" s="1"/>
  <c r="K23" i="178"/>
  <c r="L23" i="178" s="1"/>
  <c r="K22" i="178"/>
  <c r="L22" i="178" s="1"/>
  <c r="K21" i="178"/>
  <c r="L21" i="178" s="1"/>
  <c r="K20" i="178"/>
  <c r="L20" i="178" s="1"/>
  <c r="K19" i="178"/>
  <c r="L19" i="178" s="1"/>
  <c r="K18" i="178"/>
  <c r="L18" i="178" s="1"/>
  <c r="K17" i="178"/>
  <c r="L17" i="178" s="1"/>
  <c r="K16" i="178"/>
  <c r="L16" i="178" s="1"/>
  <c r="K15" i="178"/>
  <c r="L15" i="178" s="1"/>
  <c r="K14" i="178"/>
  <c r="L14" i="178" s="1"/>
  <c r="K13" i="178"/>
  <c r="L13" i="178" s="1"/>
  <c r="K12" i="178"/>
  <c r="L12" i="178" s="1"/>
  <c r="K11" i="178"/>
  <c r="L11" i="178" s="1"/>
  <c r="K10" i="178"/>
  <c r="L10" i="178" s="1"/>
  <c r="K9" i="178"/>
  <c r="L9" i="178" s="1"/>
  <c r="K8" i="178"/>
  <c r="L8" i="178" s="1"/>
  <c r="K7" i="178"/>
  <c r="L7" i="178" s="1"/>
  <c r="K6" i="178"/>
  <c r="L6" i="178" s="1"/>
  <c r="K5" i="178"/>
  <c r="L5" i="178" s="1"/>
  <c r="K4" i="178"/>
  <c r="L4" i="178" s="1"/>
  <c r="K57" i="177"/>
  <c r="L57" i="177" s="1"/>
  <c r="K56" i="177"/>
  <c r="L56" i="177" s="1"/>
  <c r="K55" i="177"/>
  <c r="L55" i="177" s="1"/>
  <c r="K54" i="177"/>
  <c r="L54" i="177" s="1"/>
  <c r="K53" i="177"/>
  <c r="L53" i="177" s="1"/>
  <c r="K52" i="177"/>
  <c r="L52" i="177" s="1"/>
  <c r="K51" i="177"/>
  <c r="L51" i="177" s="1"/>
  <c r="K50" i="177"/>
  <c r="L50" i="177" s="1"/>
  <c r="K49" i="177"/>
  <c r="L49" i="177" s="1"/>
  <c r="K48" i="177"/>
  <c r="L48" i="177" s="1"/>
  <c r="K47" i="177"/>
  <c r="L47" i="177" s="1"/>
  <c r="K46" i="177"/>
  <c r="L46" i="177" s="1"/>
  <c r="K45" i="177"/>
  <c r="L45" i="177" s="1"/>
  <c r="K44" i="177"/>
  <c r="L44" i="177" s="1"/>
  <c r="K43" i="177"/>
  <c r="L43" i="177" s="1"/>
  <c r="K42" i="177"/>
  <c r="L42" i="177" s="1"/>
  <c r="K41" i="177"/>
  <c r="L41" i="177" s="1"/>
  <c r="K40" i="177"/>
  <c r="L40" i="177" s="1"/>
  <c r="K39" i="177"/>
  <c r="L39" i="177" s="1"/>
  <c r="K38" i="177"/>
  <c r="L38" i="177" s="1"/>
  <c r="K37" i="177"/>
  <c r="L37" i="177" s="1"/>
  <c r="K36" i="177"/>
  <c r="L36" i="177" s="1"/>
  <c r="K35" i="177"/>
  <c r="L35" i="177" s="1"/>
  <c r="K34" i="177"/>
  <c r="L34" i="177" s="1"/>
  <c r="K33" i="177"/>
  <c r="L33" i="177" s="1"/>
  <c r="K32" i="177"/>
  <c r="L32" i="177" s="1"/>
  <c r="K31" i="177"/>
  <c r="L31" i="177" s="1"/>
  <c r="K30" i="177"/>
  <c r="L30" i="177" s="1"/>
  <c r="K29" i="177"/>
  <c r="L29" i="177" s="1"/>
  <c r="K28" i="177"/>
  <c r="L28" i="177" s="1"/>
  <c r="K27" i="177"/>
  <c r="L27" i="177" s="1"/>
  <c r="K26" i="177"/>
  <c r="L26" i="177" s="1"/>
  <c r="K25" i="177"/>
  <c r="L25" i="177" s="1"/>
  <c r="L24" i="177"/>
  <c r="K24" i="177"/>
  <c r="K23" i="177"/>
  <c r="L23" i="177" s="1"/>
  <c r="K22" i="177"/>
  <c r="L22" i="177" s="1"/>
  <c r="K21" i="177"/>
  <c r="L21" i="177" s="1"/>
  <c r="K20" i="177"/>
  <c r="L20" i="177" s="1"/>
  <c r="K19" i="177"/>
  <c r="L19" i="177" s="1"/>
  <c r="K18" i="177"/>
  <c r="L18" i="177" s="1"/>
  <c r="K17" i="177"/>
  <c r="L17" i="177" s="1"/>
  <c r="K16" i="177"/>
  <c r="L16" i="177" s="1"/>
  <c r="K15" i="177"/>
  <c r="L15" i="177" s="1"/>
  <c r="K14" i="177"/>
  <c r="L14" i="177" s="1"/>
  <c r="K13" i="177"/>
  <c r="L13" i="177" s="1"/>
  <c r="K12" i="177"/>
  <c r="L12" i="177" s="1"/>
  <c r="K11" i="177"/>
  <c r="L11" i="177" s="1"/>
  <c r="K10" i="177"/>
  <c r="L10" i="177" s="1"/>
  <c r="K9" i="177"/>
  <c r="L9" i="177" s="1"/>
  <c r="K8" i="177"/>
  <c r="L8" i="177" s="1"/>
  <c r="K7" i="177"/>
  <c r="L7" i="177" s="1"/>
  <c r="K6" i="177"/>
  <c r="L6" i="177" s="1"/>
  <c r="K5" i="177"/>
  <c r="L5" i="177" s="1"/>
  <c r="K4" i="177"/>
  <c r="L4" i="177" s="1"/>
  <c r="K57" i="176"/>
  <c r="L57" i="176" s="1"/>
  <c r="K56" i="176"/>
  <c r="L56" i="176" s="1"/>
  <c r="K55" i="176"/>
  <c r="L55" i="176" s="1"/>
  <c r="K54" i="176"/>
  <c r="L54" i="176" s="1"/>
  <c r="K53" i="176"/>
  <c r="L53" i="176" s="1"/>
  <c r="K52" i="176"/>
  <c r="L52" i="176" s="1"/>
  <c r="K51" i="176"/>
  <c r="L51" i="176" s="1"/>
  <c r="K50" i="176"/>
  <c r="L50" i="176" s="1"/>
  <c r="K49" i="176"/>
  <c r="L49" i="176" s="1"/>
  <c r="K48" i="176"/>
  <c r="L48" i="176" s="1"/>
  <c r="K47" i="176"/>
  <c r="L47" i="176" s="1"/>
  <c r="K46" i="176"/>
  <c r="L46" i="176" s="1"/>
  <c r="K45" i="176"/>
  <c r="L45" i="176" s="1"/>
  <c r="K44" i="176"/>
  <c r="L44" i="176" s="1"/>
  <c r="K43" i="176"/>
  <c r="L43" i="176" s="1"/>
  <c r="K42" i="176"/>
  <c r="L42" i="176" s="1"/>
  <c r="K41" i="176"/>
  <c r="L41" i="176" s="1"/>
  <c r="K40" i="176"/>
  <c r="L40" i="176" s="1"/>
  <c r="K39" i="176"/>
  <c r="L39" i="176" s="1"/>
  <c r="K38" i="176"/>
  <c r="L38" i="176" s="1"/>
  <c r="K37" i="176"/>
  <c r="L37" i="176" s="1"/>
  <c r="K36" i="176"/>
  <c r="L36" i="176" s="1"/>
  <c r="K35" i="176"/>
  <c r="L35" i="176" s="1"/>
  <c r="K34" i="176"/>
  <c r="L34" i="176" s="1"/>
  <c r="K33" i="176"/>
  <c r="L33" i="176" s="1"/>
  <c r="K32" i="176"/>
  <c r="L32" i="176" s="1"/>
  <c r="K31" i="176"/>
  <c r="L31" i="176" s="1"/>
  <c r="K30" i="176"/>
  <c r="L30" i="176" s="1"/>
  <c r="K29" i="176"/>
  <c r="L29" i="176" s="1"/>
  <c r="K28" i="176"/>
  <c r="L28" i="176" s="1"/>
  <c r="K27" i="176"/>
  <c r="L27" i="176" s="1"/>
  <c r="K26" i="176"/>
  <c r="L26" i="176" s="1"/>
  <c r="K25" i="176"/>
  <c r="L25" i="176" s="1"/>
  <c r="K24" i="176"/>
  <c r="L24" i="176" s="1"/>
  <c r="K23" i="176"/>
  <c r="L23" i="176" s="1"/>
  <c r="K22" i="176"/>
  <c r="L22" i="176" s="1"/>
  <c r="K21" i="176"/>
  <c r="L21" i="176" s="1"/>
  <c r="K20" i="176"/>
  <c r="L20" i="176" s="1"/>
  <c r="K19" i="176"/>
  <c r="L19" i="176" s="1"/>
  <c r="K18" i="176"/>
  <c r="L18" i="176" s="1"/>
  <c r="K17" i="176"/>
  <c r="L17" i="176" s="1"/>
  <c r="K16" i="176"/>
  <c r="L16" i="176" s="1"/>
  <c r="K15" i="176"/>
  <c r="L15" i="176" s="1"/>
  <c r="K14" i="176"/>
  <c r="L14" i="176" s="1"/>
  <c r="K13" i="176"/>
  <c r="L13" i="176" s="1"/>
  <c r="K12" i="176"/>
  <c r="L12" i="176" s="1"/>
  <c r="K11" i="176"/>
  <c r="L11" i="176" s="1"/>
  <c r="K10" i="176"/>
  <c r="L10" i="176" s="1"/>
  <c r="K9" i="176"/>
  <c r="L9" i="176" s="1"/>
  <c r="K8" i="176"/>
  <c r="L8" i="176" s="1"/>
  <c r="K7" i="176"/>
  <c r="L7" i="176" s="1"/>
  <c r="K6" i="176"/>
  <c r="L6" i="176" s="1"/>
  <c r="K5" i="176"/>
  <c r="L5" i="176" s="1"/>
  <c r="K4" i="176"/>
  <c r="L4" i="176" s="1"/>
  <c r="K57" i="175"/>
  <c r="L57" i="175" s="1"/>
  <c r="K56" i="175"/>
  <c r="L56" i="175" s="1"/>
  <c r="K55" i="175"/>
  <c r="L55" i="175" s="1"/>
  <c r="K54" i="175"/>
  <c r="L54" i="175" s="1"/>
  <c r="K53" i="175"/>
  <c r="L53" i="175" s="1"/>
  <c r="K52" i="175"/>
  <c r="L52" i="175" s="1"/>
  <c r="K51" i="175"/>
  <c r="L51" i="175" s="1"/>
  <c r="K50" i="175"/>
  <c r="L50" i="175" s="1"/>
  <c r="K49" i="175"/>
  <c r="L49" i="175" s="1"/>
  <c r="K48" i="175"/>
  <c r="L48" i="175" s="1"/>
  <c r="K47" i="175"/>
  <c r="L47" i="175" s="1"/>
  <c r="K46" i="175"/>
  <c r="L46" i="175" s="1"/>
  <c r="K45" i="175"/>
  <c r="L45" i="175" s="1"/>
  <c r="K44" i="175"/>
  <c r="L44" i="175" s="1"/>
  <c r="K43" i="175"/>
  <c r="L43" i="175" s="1"/>
  <c r="K42" i="175"/>
  <c r="L42" i="175" s="1"/>
  <c r="K41" i="175"/>
  <c r="L41" i="175" s="1"/>
  <c r="K40" i="175"/>
  <c r="L40" i="175" s="1"/>
  <c r="K39" i="175"/>
  <c r="L39" i="175" s="1"/>
  <c r="K38" i="175"/>
  <c r="L38" i="175" s="1"/>
  <c r="K37" i="175"/>
  <c r="L37" i="175" s="1"/>
  <c r="K36" i="175"/>
  <c r="L36" i="175" s="1"/>
  <c r="K35" i="175"/>
  <c r="L35" i="175" s="1"/>
  <c r="K34" i="175"/>
  <c r="L34" i="175" s="1"/>
  <c r="K33" i="175"/>
  <c r="L33" i="175" s="1"/>
  <c r="K32" i="175"/>
  <c r="L32" i="175" s="1"/>
  <c r="K31" i="175"/>
  <c r="L31" i="175" s="1"/>
  <c r="K30" i="175"/>
  <c r="L30" i="175" s="1"/>
  <c r="K29" i="175"/>
  <c r="L29" i="175" s="1"/>
  <c r="K28" i="175"/>
  <c r="L28" i="175" s="1"/>
  <c r="K27" i="175"/>
  <c r="L27" i="175" s="1"/>
  <c r="K26" i="175"/>
  <c r="L26" i="175" s="1"/>
  <c r="K25" i="175"/>
  <c r="L25" i="175" s="1"/>
  <c r="K24" i="175"/>
  <c r="L24" i="175" s="1"/>
  <c r="K23" i="175"/>
  <c r="L23" i="175" s="1"/>
  <c r="K22" i="175"/>
  <c r="L22" i="175" s="1"/>
  <c r="K21" i="175"/>
  <c r="L21" i="175" s="1"/>
  <c r="K20" i="175"/>
  <c r="L20" i="175" s="1"/>
  <c r="K19" i="175"/>
  <c r="L19" i="175" s="1"/>
  <c r="K18" i="175"/>
  <c r="L18" i="175" s="1"/>
  <c r="K17" i="175"/>
  <c r="L17" i="175" s="1"/>
  <c r="K16" i="175"/>
  <c r="L16" i="175" s="1"/>
  <c r="K15" i="175"/>
  <c r="L15" i="175" s="1"/>
  <c r="K14" i="175"/>
  <c r="L14" i="175" s="1"/>
  <c r="K13" i="175"/>
  <c r="L13" i="175" s="1"/>
  <c r="K12" i="175"/>
  <c r="L12" i="175" s="1"/>
  <c r="K11" i="175"/>
  <c r="L11" i="175" s="1"/>
  <c r="K10" i="175"/>
  <c r="L10" i="175" s="1"/>
  <c r="K9" i="175"/>
  <c r="L9" i="175" s="1"/>
  <c r="K8" i="175"/>
  <c r="L8" i="175" s="1"/>
  <c r="K7" i="175"/>
  <c r="L7" i="175" s="1"/>
  <c r="K6" i="175"/>
  <c r="L6" i="175" s="1"/>
  <c r="K5" i="175"/>
  <c r="L5" i="175" s="1"/>
  <c r="K4" i="175"/>
  <c r="L4" i="175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K50" i="174"/>
  <c r="L50" i="174" s="1"/>
  <c r="K49" i="174"/>
  <c r="L49" i="174" s="1"/>
  <c r="K48" i="174"/>
  <c r="L48" i="174" s="1"/>
  <c r="K47" i="174"/>
  <c r="L47" i="174" s="1"/>
  <c r="K46" i="174"/>
  <c r="L46" i="174" s="1"/>
  <c r="K45" i="174"/>
  <c r="L45" i="174" s="1"/>
  <c r="K44" i="174"/>
  <c r="L44" i="174" s="1"/>
  <c r="K43" i="174"/>
  <c r="L43" i="174" s="1"/>
  <c r="K42" i="174"/>
  <c r="L42" i="174" s="1"/>
  <c r="K41" i="174"/>
  <c r="L41" i="174" s="1"/>
  <c r="K40" i="174"/>
  <c r="L40" i="174" s="1"/>
  <c r="K39" i="174"/>
  <c r="L39" i="174" s="1"/>
  <c r="K38" i="174"/>
  <c r="L38" i="174" s="1"/>
  <c r="K37" i="174"/>
  <c r="L37" i="174" s="1"/>
  <c r="K36" i="174"/>
  <c r="L36" i="174" s="1"/>
  <c r="K35" i="174"/>
  <c r="L35" i="174" s="1"/>
  <c r="K34" i="174"/>
  <c r="L34" i="174" s="1"/>
  <c r="K33" i="174"/>
  <c r="L33" i="174" s="1"/>
  <c r="K32" i="174"/>
  <c r="L32" i="174" s="1"/>
  <c r="K31" i="174"/>
  <c r="L31" i="174" s="1"/>
  <c r="K30" i="174"/>
  <c r="L30" i="174" s="1"/>
  <c r="K29" i="174"/>
  <c r="L29" i="174" s="1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K14" i="174"/>
  <c r="L14" i="174" s="1"/>
  <c r="K13" i="174"/>
  <c r="L13" i="174" s="1"/>
  <c r="K12" i="174"/>
  <c r="L12" i="174" s="1"/>
  <c r="K11" i="174"/>
  <c r="L11" i="174" s="1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K47" i="173"/>
  <c r="L47" i="173" s="1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57" i="172"/>
  <c r="L57" i="172" s="1"/>
  <c r="K56" i="172"/>
  <c r="L56" i="172" s="1"/>
  <c r="K55" i="172"/>
  <c r="L55" i="172" s="1"/>
  <c r="K54" i="172"/>
  <c r="L54" i="172" s="1"/>
  <c r="K53" i="172"/>
  <c r="L53" i="172" s="1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K44" i="172"/>
  <c r="L44" i="172" s="1"/>
  <c r="K43" i="172"/>
  <c r="L43" i="172" s="1"/>
  <c r="K42" i="172"/>
  <c r="L42" i="172" s="1"/>
  <c r="K41" i="172"/>
  <c r="L41" i="172" s="1"/>
  <c r="K40" i="172"/>
  <c r="L40" i="172" s="1"/>
  <c r="K39" i="172"/>
  <c r="L39" i="172" s="1"/>
  <c r="K38" i="172"/>
  <c r="L38" i="172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L26" i="159"/>
  <c r="K26" i="159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K47" i="155"/>
  <c r="L47" i="155" s="1"/>
  <c r="K46" i="155"/>
  <c r="L46" i="155" s="1"/>
  <c r="K45" i="155"/>
  <c r="L45" i="155" s="1"/>
  <c r="K44" i="155"/>
  <c r="L44" i="155" s="1"/>
  <c r="K43" i="155"/>
  <c r="L43" i="155" s="1"/>
  <c r="K42" i="155"/>
  <c r="L42" i="155" s="1"/>
  <c r="K41" i="155"/>
  <c r="L41" i="155" s="1"/>
  <c r="K40" i="155"/>
  <c r="L40" i="155" s="1"/>
  <c r="K39" i="155"/>
  <c r="L39" i="155" s="1"/>
  <c r="K38" i="155"/>
  <c r="L38" i="155" s="1"/>
  <c r="K37" i="155"/>
  <c r="L37" i="155" s="1"/>
  <c r="K36" i="155"/>
  <c r="L36" i="155" s="1"/>
  <c r="K35" i="155"/>
  <c r="L35" i="155" s="1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L27" i="155"/>
  <c r="K27" i="155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L20" i="155"/>
  <c r="K20" i="155"/>
  <c r="K19" i="155"/>
  <c r="L19" i="155" s="1"/>
  <c r="L18" i="155"/>
  <c r="K18" i="155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57" i="166" l="1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40" i="162" l="1"/>
  <c r="N40" i="162" s="1"/>
  <c r="K34" i="162"/>
  <c r="N34" i="162" s="1"/>
  <c r="K28" i="162"/>
  <c r="N28" i="162" s="1"/>
  <c r="K22" i="162"/>
  <c r="N22" i="162" s="1"/>
  <c r="K52" i="162"/>
  <c r="N52" i="162" s="1"/>
  <c r="K16" i="162"/>
  <c r="N16" i="162" s="1"/>
  <c r="K46" i="162"/>
  <c r="N46" i="162" s="1"/>
  <c r="K10" i="162"/>
  <c r="N10" i="162" s="1"/>
  <c r="K51" i="162"/>
  <c r="N51" i="162" s="1"/>
  <c r="K45" i="162"/>
  <c r="N45" i="162" s="1"/>
  <c r="K39" i="162"/>
  <c r="N39" i="162" s="1"/>
  <c r="K33" i="162"/>
  <c r="N33" i="162" s="1"/>
  <c r="K27" i="162"/>
  <c r="N27" i="162" s="1"/>
  <c r="K21" i="162"/>
  <c r="N21" i="162" s="1"/>
  <c r="K15" i="162"/>
  <c r="N15" i="162" s="1"/>
  <c r="K9" i="162"/>
  <c r="N9" i="162" s="1"/>
  <c r="K56" i="162"/>
  <c r="N56" i="162" s="1"/>
  <c r="K50" i="162"/>
  <c r="N50" i="162" s="1"/>
  <c r="K44" i="162"/>
  <c r="N44" i="162" s="1"/>
  <c r="K38" i="162"/>
  <c r="N38" i="162" s="1"/>
  <c r="K32" i="162"/>
  <c r="N32" i="162" s="1"/>
  <c r="K26" i="162"/>
  <c r="N26" i="162" s="1"/>
  <c r="K20" i="162"/>
  <c r="N20" i="162" s="1"/>
  <c r="K14" i="162"/>
  <c r="N14" i="162" s="1"/>
  <c r="K8" i="162"/>
  <c r="N8" i="162" s="1"/>
  <c r="K55" i="162"/>
  <c r="N55" i="162" s="1"/>
  <c r="K49" i="162"/>
  <c r="N49" i="162" s="1"/>
  <c r="K43" i="162"/>
  <c r="N43" i="162" s="1"/>
  <c r="K37" i="162"/>
  <c r="N37" i="162" s="1"/>
  <c r="K31" i="162"/>
  <c r="N31" i="162" s="1"/>
  <c r="K25" i="162"/>
  <c r="N25" i="162" s="1"/>
  <c r="K19" i="162"/>
  <c r="N19" i="162" s="1"/>
  <c r="K13" i="162"/>
  <c r="N13" i="162" s="1"/>
  <c r="K7" i="162"/>
  <c r="N7" i="162" s="1"/>
  <c r="K54" i="162"/>
  <c r="N54" i="162" s="1"/>
  <c r="K48" i="162"/>
  <c r="N48" i="162" s="1"/>
  <c r="K42" i="162"/>
  <c r="N42" i="162" s="1"/>
  <c r="K36" i="162"/>
  <c r="N36" i="162" s="1"/>
  <c r="K30" i="162"/>
  <c r="N30" i="162" s="1"/>
  <c r="K24" i="162"/>
  <c r="N24" i="162" s="1"/>
  <c r="K18" i="162"/>
  <c r="N18" i="162" s="1"/>
  <c r="K12" i="162"/>
  <c r="N12" i="162" s="1"/>
  <c r="K6" i="162"/>
  <c r="N6" i="162" s="1"/>
  <c r="K53" i="162"/>
  <c r="N53" i="162" s="1"/>
  <c r="K47" i="162"/>
  <c r="N47" i="162" s="1"/>
  <c r="K41" i="162"/>
  <c r="N41" i="162" s="1"/>
  <c r="K35" i="162"/>
  <c r="N35" i="162" s="1"/>
  <c r="K29" i="162"/>
  <c r="N29" i="162" s="1"/>
  <c r="K23" i="162"/>
  <c r="N23" i="162" s="1"/>
  <c r="K17" i="162"/>
  <c r="N17" i="162" s="1"/>
  <c r="K11" i="162"/>
  <c r="N11" i="162" s="1"/>
  <c r="K4" i="162"/>
  <c r="N4" i="162" s="1"/>
  <c r="K5" i="162"/>
  <c r="N5" i="162" s="1"/>
  <c r="K3" i="162"/>
  <c r="N3" i="162" s="1"/>
  <c r="N57" i="162" l="1"/>
  <c r="P71" i="162" s="1"/>
  <c r="L51" i="162"/>
  <c r="L45" i="162"/>
  <c r="L49" i="162"/>
  <c r="L46" i="162"/>
  <c r="L48" i="162"/>
  <c r="L50" i="162"/>
  <c r="L52" i="162"/>
  <c r="L37" i="162"/>
  <c r="L47" i="162"/>
  <c r="L39" i="162"/>
  <c r="L38" i="162"/>
  <c r="L43" i="162"/>
  <c r="L53" i="162"/>
  <c r="L44" i="162"/>
  <c r="L35" i="162"/>
  <c r="L42" i="162"/>
  <c r="I57" i="162"/>
  <c r="L21" i="162" l="1"/>
  <c r="L5" i="162"/>
  <c r="L9" i="162"/>
  <c r="J57" i="162"/>
  <c r="L17" i="162"/>
  <c r="L16" i="162" l="1"/>
  <c r="L29" i="162"/>
  <c r="L41" i="162"/>
  <c r="L15" i="162"/>
  <c r="L36" i="162"/>
  <c r="L28" i="162"/>
  <c r="L25" i="162"/>
  <c r="L12" i="162"/>
  <c r="L40" i="162"/>
  <c r="L20" i="162"/>
  <c r="L23" i="162"/>
  <c r="L32" i="162"/>
  <c r="L11" i="162"/>
  <c r="L13" i="162"/>
  <c r="L19" i="162"/>
  <c r="L55" i="162"/>
  <c r="L31" i="162"/>
  <c r="L33" i="162"/>
  <c r="L27" i="162"/>
  <c r="L24" i="162"/>
  <c r="L7" i="162"/>
  <c r="L56" i="162"/>
  <c r="M57" i="162"/>
  <c r="P70" i="162" s="1"/>
  <c r="P73" i="162" s="1"/>
  <c r="L4" i="162"/>
  <c r="L10" i="162"/>
  <c r="L8" i="162"/>
  <c r="L26" i="162"/>
  <c r="L54" i="162"/>
  <c r="L22" i="162"/>
  <c r="L6" i="162"/>
  <c r="L18" i="162"/>
  <c r="L14" i="162"/>
  <c r="L30" i="162"/>
  <c r="L34" i="162"/>
  <c r="L3" i="162" l="1"/>
  <c r="L5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0" authorId="0" shapeId="0" xr:uid="{9C3C521D-DEF6-4417-AAA8-2BC32AAC3DB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-33 cedidos ao CEPLAN</t>
        </r>
      </text>
    </comment>
    <comment ref="J45" authorId="0" shapeId="0" xr:uid="{AA93390A-E41F-4C1F-B1F6-FE596B15503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+ 300 unidades cedidos pelo CEART a SCII 05/05/22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85F4F570-01E5-44A2-B093-F2D0FF7232E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CEO ENFER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Usuário(a)</author>
    <author>PAULO EDISON DE LIMA</author>
  </authors>
  <commentList>
    <comment ref="J6" authorId="0" shapeId="0" xr:uid="{AE93855A-E66E-40A8-BE4A-B3DEE45462C8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Recebeu do CAV 02 (dois) unidades em 28.07.22</t>
        </r>
      </text>
    </comment>
    <comment ref="J9" authorId="0" shapeId="0" xr:uid="{8AEED7FC-D1E4-4FA4-A119-8F3EF1728E4F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Recebeu do CAV 03 (três) unidades em 28.07.22</t>
        </r>
      </text>
    </comment>
    <comment ref="J10" authorId="0" shapeId="0" xr:uid="{790CF1FC-10D9-4647-A137-BF2BDD8802E8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Recebeu do CAV 12 (doze) unidades em 28.07.22</t>
        </r>
      </text>
    </comment>
    <comment ref="J39" authorId="1" shapeId="0" xr:uid="{B2F018E3-8143-4405-9888-8B9A9DFB9DA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-100 cedidas a ESAG 20/09/2022</t>
        </r>
      </text>
    </comment>
    <comment ref="J42" authorId="1" shapeId="0" xr:uid="{D290078B-B595-4422-8347-7DA5D3ADB8A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+1100 cedidos pelo CEART 10/11/2022
+1500 cedidos pelo CEAD 11/11/2022</t>
        </r>
      </text>
    </comment>
    <comment ref="J44" authorId="1" shapeId="0" xr:uid="{2C018DCB-0B4F-4963-9725-15C11520EE8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+ 1001 cedidos pela FAED 10/11/2022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0" authorId="0" shapeId="0" xr:uid="{0D6F5218-B598-4647-ACCB-F2F71D7B847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33 cedidos pela proex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4" authorId="0" shapeId="0" xr:uid="{732AA548-C0A9-455D-AD5B-821F2460E7B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 cedidos pelo CEART</t>
        </r>
      </text>
    </comment>
    <comment ref="J37" authorId="0" shapeId="0" xr:uid="{288E78D7-B7E7-4E6F-934A-21712103567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pelo CEART</t>
        </r>
      </text>
    </comment>
    <comment ref="J44" authorId="0" shapeId="0" xr:uid="{184E84F7-9E4A-457E-826F-47F808BC5EE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+1100 cedidos pelo CEART</t>
        </r>
      </text>
    </comment>
    <comment ref="J47" authorId="0" shapeId="0" xr:uid="{66542BAC-3212-4534-A7C5-ECDF05E7527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+200 cedidos pelo CEART</t>
        </r>
      </text>
    </comment>
    <comment ref="J48" authorId="0" shapeId="0" xr:uid="{16FD5404-499D-46B9-8E49-86D50F4E167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+500 cedidos pelo CEART</t>
        </r>
      </text>
    </comment>
    <comment ref="J55" authorId="0" shapeId="0" xr:uid="{FBC79C0E-CC4E-4F55-96DF-6A0F6D8151B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unidade cedida pelo CESFI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5" authorId="0" shapeId="0" xr:uid="{9FDDF08E-74A8-4144-807A-3FFD26A3EBE9}">
      <text>
        <r>
          <rPr>
            <b/>
            <sz val="9"/>
            <color indexed="81"/>
            <rFont val="Segoe UI"/>
            <family val="2"/>
          </rPr>
          <t>PAULO EDISON DE LIMA:-01 unidade cedida ao CERES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9" authorId="0" shapeId="0" xr:uid="{37A86529-BD07-4C34-9F2C-B11CABF57E6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+500 cedidas pelo CEART 01/06/2022
+100 cedidas pelo CEO 20/09/2022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RAFAEL XAVIER DOS SANTOS MURARO</author>
  </authors>
  <commentList>
    <comment ref="J34" authorId="0" shapeId="0" xr:uid="{5B32A770-4F73-4665-AD57-A3718CAB51D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-50 cedidos ao CERES 17/11/2022</t>
        </r>
      </text>
    </comment>
    <comment ref="J37" authorId="0" shapeId="0" xr:uid="{2C219F0A-8CB2-4FA4-A136-79ED533F355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ao CERES 17/11/2022</t>
        </r>
      </text>
    </comment>
    <comment ref="J39" authorId="0" shapeId="0" xr:uid="{D263D59B-97E4-4C5A-AD40-C5D2DC22D2C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- 500 unidades cedidas a ESAG 01/06/2022</t>
        </r>
      </text>
    </comment>
    <comment ref="J42" authorId="0" shapeId="0" xr:uid="{A237AA4A-1C24-4B35-9A8E-69346959BE2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-1100 cedidos ao CEO 10/11/2022</t>
        </r>
      </text>
    </comment>
    <comment ref="J44" authorId="0" shapeId="0" xr:uid="{B090C825-59B2-4E5E-B9BC-622A7BD3E10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-1100 cedidos ao CERES 17/11/2022</t>
        </r>
      </text>
    </comment>
    <comment ref="J45" authorId="0" shapeId="0" xr:uid="{7CBCC95C-2001-4BAB-9408-A9776267235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-300 cedidos a SCII (anotado na aba PROEX) 05/05/22</t>
        </r>
      </text>
    </comment>
    <comment ref="J47" authorId="0" shapeId="0" xr:uid="{91F94DAC-4A98-4E74-9325-0C65BEF5599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-200 cedidos ao CERES 17/11/2022</t>
        </r>
      </text>
    </comment>
    <comment ref="J48" authorId="1" shapeId="0" xr:uid="{35C56C4B-5FA0-40C1-B0EE-D4C4E79B4D07}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- 300 cedidos para o CEFID em 26/05/22
-500 cedidos ao CERES 17/11/2022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20" authorId="0" shapeId="0" xr:uid="{EA01C300-707F-4086-AC7C-CA30570D500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ao CEAD 11/11/2022</t>
        </r>
      </text>
    </comment>
    <comment ref="J44" authorId="0" shapeId="0" xr:uid="{C91CF447-D73C-47A6-A083-EFA49FA3E06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-1001 cedidos ao CEO 10/11/2022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20" authorId="0" shapeId="0" xr:uid="{E0800EC1-34F4-4A7A-9676-FF764A8DB92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pela FAED 11/11/2022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2" authorId="0" shapeId="0" xr:uid="{A476E9F6-23CF-470B-BD57-30C2A2C7B60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-1500 cedidos ao CEO 11/11/2022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A6CB89D8-4259-4126-9F80-9AA1357366F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+ 300 cedidos pelo CEART em 26/05/22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Usuário(a)</author>
  </authors>
  <commentList>
    <comment ref="J6" authorId="0" shapeId="0" xr:uid="{BDABD32F-D9AE-4EEB-81DC-54757C9E5A33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CAV cedeu 02 (duas)unid para CEO em 28.07.22</t>
        </r>
      </text>
    </comment>
    <comment ref="J9" authorId="0" shapeId="0" xr:uid="{CBA9EA09-D9FF-4B2B-96FD-DF95EA4F4E24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CAV cedeu 03 (três) unid para CEO em 28.07.22</t>
        </r>
      </text>
    </comment>
    <comment ref="J10" authorId="0" shapeId="0" xr:uid="{84117622-5E8C-4C45-8E68-97B15FFF12D5}">
      <text>
        <r>
          <rPr>
            <b/>
            <sz val="9"/>
            <color indexed="81"/>
            <rFont val="Segoe UI"/>
            <charset val="1"/>
          </rPr>
          <t>Usuário(a):</t>
        </r>
        <r>
          <rPr>
            <sz val="9"/>
            <color indexed="81"/>
            <rFont val="Segoe UI"/>
            <charset val="1"/>
          </rPr>
          <t xml:space="preserve">
CAV cedeu 12 (doze) unid para CEO em 28.07.22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D8481E0B-773B-454B-B07E-8472F4F9B49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 CEO DEX</t>
        </r>
      </text>
    </comment>
  </commentList>
</comments>
</file>

<file path=xl/sharedStrings.xml><?xml version="1.0" encoding="utf-8"?>
<sst xmlns="http://schemas.openxmlformats.org/spreadsheetml/2006/main" count="10000" uniqueCount="233">
  <si>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</si>
  <si>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</si>
  <si>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</si>
  <si>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</si>
  <si>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</si>
  <si>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</si>
  <si>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</si>
  <si>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</si>
  <si>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</si>
  <si>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</si>
  <si>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</si>
  <si>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</si>
  <si>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</si>
  <si>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</si>
  <si>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</si>
  <si>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</si>
  <si>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</si>
  <si>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</si>
  <si>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</si>
  <si>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</si>
  <si>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</si>
  <si>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</si>
  <si>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</si>
  <si>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</si>
  <si>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70 X 400 cm</t>
  </si>
  <si>
    <t>140 cm X metro linear</t>
  </si>
  <si>
    <t>80 X 120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</si>
  <si>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</si>
  <si>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</si>
  <si>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</si>
  <si>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</si>
  <si>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</si>
  <si>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</si>
  <si>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</si>
  <si>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</si>
  <si>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</si>
  <si>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</si>
  <si>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</si>
  <si>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>200 X 120 cm</t>
  </si>
  <si>
    <t>25 x 10 cm</t>
  </si>
  <si>
    <t>25 x 15 cm(plano)</t>
  </si>
  <si>
    <t>metro</t>
  </si>
  <si>
    <t>99 x 44,5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</si>
  <si>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</si>
  <si>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</si>
  <si>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</si>
  <si>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</si>
  <si>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</si>
  <si>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</si>
  <si>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</si>
  <si>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</si>
  <si>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</si>
  <si>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</si>
  <si>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</si>
  <si>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</si>
  <si>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</si>
  <si>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</si>
  <si>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</si>
  <si>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</si>
  <si>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</si>
  <si>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</si>
  <si>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</si>
  <si>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</si>
  <si>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</si>
  <si>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</si>
  <si>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</si>
  <si>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</si>
  <si>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</si>
  <si>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</si>
  <si>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</si>
  <si>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</si>
  <si>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</si>
  <si>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</si>
  <si>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</si>
  <si>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</si>
  <si>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</si>
  <si>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 Unitário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</si>
  <si>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</si>
  <si>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</si>
  <si>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</si>
  <si>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 DIMENSÕES </t>
    </r>
  </si>
  <si>
    <t xml:space="preserve">Adesivo em vinil resistente a água e cloro, próprio para áreas com piscinas, impressão digital 4x0 cores, resolução mínima 300 dpi's e 26 a 30 g/m2 de gramatura mínima de cola; acabamento corte reto. DIMENSÃO </t>
  </si>
  <si>
    <t xml:space="preserve">Adesivo recortado em vinil colorido (cores diversas a escolher), para adesivagem. DIMENSÃO </t>
  </si>
  <si>
    <t>VIGÊNCIA DA ATA: 03/01/2022 até 03/01/23</t>
  </si>
  <si>
    <t xml:space="preserve"> AF/OS nº  xxxx/2022 Qtde. DT</t>
  </si>
  <si>
    <t>GL EDITORA GRAFICA LTDA EPP, CNPJ 04.137.442/0001-35</t>
  </si>
  <si>
    <t>Crachá  5,4 X 8,60 cm , cordão 1,3 a 1,6 X 80 a 90 cm</t>
  </si>
  <si>
    <t>1,80 m altura</t>
  </si>
  <si>
    <t>2,19 x 0,78 m</t>
  </si>
  <si>
    <t>0,75 m altura</t>
  </si>
  <si>
    <t>12 cm altura</t>
  </si>
  <si>
    <t>30 x 10 cm</t>
  </si>
  <si>
    <t>1679 x 650 x 250 mm</t>
  </si>
  <si>
    <t>m²</t>
  </si>
  <si>
    <t>ARAÇÁ MATERIAL PUBLICITARIO EIRELLI, CNPJ 16.600.308/0001-08</t>
  </si>
  <si>
    <t>POLIMPRESSOS SERVIÇOS GRÁFICOS LTDA, CNPJ 14.292.313/0001-75</t>
  </si>
  <si>
    <t>VISUALNEW COMUNICAÇÃO EIRELI ME, CNPJ 15.090.444/0001-32</t>
  </si>
  <si>
    <t>ARTEPRO COMUNICACAO VISUAL LTDA, CNPJ 10.952.143/0001-57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</si>
  <si>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 xml:space="preserve">; fixado com ilhóses dispostos de 20 em 20 cm, em ferro ou alumínio e de diâmetro compatível com a corda utilizada - corda trançada de no mínimo 4mm e de resistência suficiente e compatível com o frontlight. </t>
    </r>
    <r>
      <rPr>
        <b/>
        <sz val="11"/>
        <rFont val="Calibri"/>
        <family val="2"/>
      </rPr>
      <t>INSTALADO E RETIRADO</t>
    </r>
    <r>
      <rPr>
        <sz val="11"/>
        <rFont val="Calibri"/>
        <family val="2"/>
      </rPr>
      <t xml:space="preserve">. DIMENSÕES </t>
    </r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</si>
  <si>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 Acompanha c</t>
    </r>
    <r>
      <rPr>
        <sz val="11"/>
        <rFont val="Calibri"/>
        <family val="2"/>
        <scheme val="minor"/>
      </rPr>
      <t>ordão para crachá personalizado em impressão digital, com grampo de metal tipo jacaré, em 100% poliéster.</t>
    </r>
  </si>
  <si>
    <t>Adesivo de 1,80 m de altura para indicação do pavimentos nos  halls (números 1, 2 e 3), conforme projeto. Adesivos para parede na fonte Montserrat Light, cor RGB 9 79 42 - verde escuro logomarca UDESC</t>
  </si>
  <si>
    <t>Conjunto de adesivos para parede, conforme projeto, para indicação das salas nos halls - com palavras em branco coladas por letra em cima do adesivo de fundo verde escuro UDESC - fonte Montserrat Light, cor RGB 9 79 42.</t>
  </si>
  <si>
    <t>Adesivo de 0,75 m de altura para indicação do número do pavimento nas escadas, conforme projeto. Adesivos para parede na fonte Montserrat Light, cor RGB 9 79 42 - verde escuro logomarca UDESC</t>
  </si>
  <si>
    <t>Adesivo com 12 cm de altura com números e setas indicativas nas escadas, conforme projeto. Adesivos para parede na fonte Montserrat Light, cor RGB 9 79 42 - verde escuro logomarca UDESC</t>
  </si>
  <si>
    <t>Placa lateral em acrílico cristal espessura de 3mm, medidas aproximadas de 30x10cm. Adesivos frente e verso, fixadores em alumínio e aplique com logo acrílico extra. Instalação inclusa.</t>
  </si>
  <si>
    <t>Totem de sinalização interna em aço, alumínio composto (ACM), acrílico e PVC com encaixe para até 15 placas indicativas e pés niveladores emborrachados. Informações textuais e gráficas impressas em vinil adesivo com aplicação de cera protetora UV (laminação). Medidas aproximadas: altura 1679mm, largura 650mm e profundidade 250mm.</t>
  </si>
  <si>
    <r>
      <t xml:space="preserve">Adesivo em vinil com recortes conforme arte enviada pelo solicitante, impressão digital 4x0 cores, resolução mínima 300 dpi's e 26 a 30 g/m² de gramatura mínima de cola; acabamento meio corte especial com faca. </t>
    </r>
    <r>
      <rPr>
        <b/>
        <sz val="11"/>
        <rFont val="Calibri"/>
        <family val="2"/>
        <scheme val="minor"/>
      </rPr>
      <t>INSTALADO</t>
    </r>
  </si>
  <si>
    <r>
      <t xml:space="preserve">Adesivo recortado em vinil colorido (cores diversas a escolher), conforme arte enviada pela solicitante. </t>
    </r>
    <r>
      <rPr>
        <b/>
        <sz val="11"/>
        <rFont val="Calibri"/>
        <family val="2"/>
        <scheme val="minor"/>
      </rPr>
      <t>INSTALADO</t>
    </r>
  </si>
  <si>
    <t>PROCESSO: PE 1451/2021/UDESC</t>
  </si>
  <si>
    <t xml:space="preserve">Valor Total da Ata </t>
  </si>
  <si>
    <t>OS nº 994/2022 Qtde. DT</t>
  </si>
  <si>
    <t xml:space="preserve"> OS nº 165/2022 Qtde. DT</t>
  </si>
  <si>
    <t>OS nº 684/2022 Qtde. DT</t>
  </si>
  <si>
    <t>OS nº   470/2022 Qtde. DT</t>
  </si>
  <si>
    <t>OS nº   471/2022 Qtde. DT</t>
  </si>
  <si>
    <t xml:space="preserve"> OS nº  866/2022 Qtde. DT</t>
  </si>
  <si>
    <t>OS nº 393/2022 Qtde. DT</t>
  </si>
  <si>
    <r>
      <t>OS nº  702/2022 Qtde. DT</t>
    </r>
    <r>
      <rPr>
        <sz val="11"/>
        <color rgb="FFFF0000"/>
        <rFont val="Calibri"/>
        <family val="2"/>
        <scheme val="minor"/>
      </rPr>
      <t xml:space="preserve"> (demanda SCII)</t>
    </r>
  </si>
  <si>
    <t xml:space="preserve"> AF/OS nº  0206/2022 Qtde. DT</t>
  </si>
  <si>
    <t xml:space="preserve"> AF/OS nº  171/2022 Qtde. DT</t>
  </si>
  <si>
    <t xml:space="preserve"> AF/OS nº  316/2022</t>
  </si>
  <si>
    <t xml:space="preserve"> AF/OS nº  331/2022 </t>
  </si>
  <si>
    <t xml:space="preserve"> AF/OS nº  377/2022 </t>
  </si>
  <si>
    <t xml:space="preserve"> AF/OS nº  456/2022 </t>
  </si>
  <si>
    <t>AF/OS Nº 656/2022</t>
  </si>
  <si>
    <t xml:space="preserve"> AF/OS nº  715/2022 </t>
  </si>
  <si>
    <t xml:space="preserve"> AF/OS nº  718/2022 </t>
  </si>
  <si>
    <t xml:space="preserve"> AF/OS nº  818/2022 </t>
  </si>
  <si>
    <t xml:space="preserve"> AF/OS nº  623/2022 Qtde. DT</t>
  </si>
  <si>
    <t xml:space="preserve"> AF/OS nº  541/2022 Qtde. DT</t>
  </si>
  <si>
    <t xml:space="preserve"> AF/OS nº  659/2022 Qtde. DT</t>
  </si>
  <si>
    <t xml:space="preserve"> AF/OS nº  0541/2022 Qtde. DT</t>
  </si>
  <si>
    <t xml:space="preserve"> AF/OS nº 0286/2022 Qtde. DT</t>
  </si>
  <si>
    <t xml:space="preserve"> AF/OS nº 0293/2022 Qtde. DT</t>
  </si>
  <si>
    <t xml:space="preserve"> AF/OS nº  0759/2022 Qtde. DT</t>
  </si>
  <si>
    <t xml:space="preserve"> AF/OS nº  405/2022 Qtde. DT</t>
  </si>
  <si>
    <t xml:space="preserve"> AF/OS nº  420/2022 Qtde. DT</t>
  </si>
  <si>
    <t xml:space="preserve"> AF/OS nº  484/2022 Qtde. DT</t>
  </si>
  <si>
    <t xml:space="preserve"> AF/OS nº  480/2022 Qtde. DT
MARIA CRISTINA
ED CULTURA</t>
  </si>
  <si>
    <t>26/04/</t>
  </si>
  <si>
    <t xml:space="preserve"> AF/OS nº  447/2022 Qtde 2. DENF</t>
  </si>
  <si>
    <t xml:space="preserve"> AF/OS nº  0304/2022 - GL Editora Gráfica Ltda - DEX</t>
  </si>
  <si>
    <t xml:space="preserve"> AF/OS nºs 511 e 512/2022 DEX</t>
  </si>
  <si>
    <t xml:space="preserve"> AF/OS nº  556/2022 Qtde2 -DG</t>
  </si>
  <si>
    <t xml:space="preserve"> AF/OS nº  330/2022 Qtde. DT</t>
  </si>
  <si>
    <t xml:space="preserve"> AF/OS nº  749/2022 Qtde. DT</t>
  </si>
  <si>
    <t xml:space="preserve"> AF/OS nº  750/2022 Qtde. DT</t>
  </si>
  <si>
    <t xml:space="preserve"> AF/OS nº  751/2022 Qtde. DT</t>
  </si>
  <si>
    <t>03/06/2022.</t>
  </si>
  <si>
    <t xml:space="preserve"> AF/OS nº  351/2022 Qtde. DT</t>
  </si>
  <si>
    <t xml:space="preserve"> AF/OS nº  181/2022 Qtde. DT</t>
  </si>
  <si>
    <t xml:space="preserve"> AF/OS nº  376/2022 Qtde. DT</t>
  </si>
  <si>
    <t xml:space="preserve"> AF/OS nº  467/2022 Qtde. DT</t>
  </si>
  <si>
    <t xml:space="preserve"> AF/OS nº  810/2022 Qtde. DT</t>
  </si>
  <si>
    <t xml:space="preserve"> AF/OS nº  1417/2022 Qtde. DT</t>
  </si>
  <si>
    <t xml:space="preserve"> AF/OS nº  1418/2022 Qtde. DT</t>
  </si>
  <si>
    <t xml:space="preserve"> AF/OS nº  1442/2022 Qtde. DT</t>
  </si>
  <si>
    <t xml:space="preserve"> AF/OS nº  1755/2022 Qtde. DT</t>
  </si>
  <si>
    <t xml:space="preserve"> AF/OS nº  1868/2022 Qtde. DT</t>
  </si>
  <si>
    <t xml:space="preserve"> AF/OS nº  1877/2022 Qtde. DT</t>
  </si>
  <si>
    <t xml:space="preserve"> AF/OS nº  2101/2022 Qtde. DT</t>
  </si>
  <si>
    <t xml:space="preserve"> AF/OS nº  2540/2022 Qtde. DT</t>
  </si>
  <si>
    <t xml:space="preserve"> AF/OS nº  1075/2022 </t>
  </si>
  <si>
    <t xml:space="preserve"> AF/OS nº  10912022 </t>
  </si>
  <si>
    <t xml:space="preserve"> AF/OS nº  1291/2022 </t>
  </si>
  <si>
    <t xml:space="preserve"> AF/OS nº  1819/2022 </t>
  </si>
  <si>
    <t>AF 1876/2022</t>
  </si>
  <si>
    <t xml:space="preserve"> AF/OS nº  1891/2022 </t>
  </si>
  <si>
    <t>AF 1954/2022</t>
  </si>
  <si>
    <t xml:space="preserve"> AF/OS nº  2358/2022 </t>
  </si>
  <si>
    <t>AF 2419/2022</t>
  </si>
  <si>
    <t>AF 2510/2022</t>
  </si>
  <si>
    <t>AF 2547/2022</t>
  </si>
  <si>
    <t>AF 2548/2022</t>
  </si>
  <si>
    <t>OS nº  1194/2022 Qtde. DT</t>
  </si>
  <si>
    <t>OS nº 1036/2022 Qtde. DT</t>
  </si>
  <si>
    <t xml:space="preserve"> OS nº  1193/2022 Qtde. DT</t>
  </si>
  <si>
    <t>OS nº 1343/2022 Qtde. DT</t>
  </si>
  <si>
    <t xml:space="preserve"> OS nº  1436/2022 Qtde. DT</t>
  </si>
  <si>
    <t xml:space="preserve"> OS nº 1813/2022 Qtde. DT</t>
  </si>
  <si>
    <t>.</t>
  </si>
  <si>
    <t>OS nº 1435/2022 Qtde. DT</t>
  </si>
  <si>
    <t>OS nº 2268/2022 Qtde. DT</t>
  </si>
  <si>
    <t>OS nº 1862/2022 Qtde. DT</t>
  </si>
  <si>
    <t xml:space="preserve"> OS nº  2210/2022 Qtde. DT</t>
  </si>
  <si>
    <t>OS nº 2267/2022 Qtde. DT</t>
  </si>
  <si>
    <t xml:space="preserve"> AF/OS nº  1109/2022 Qtde. DT</t>
  </si>
  <si>
    <t xml:space="preserve"> AF/OS nº  2022/2022 Qtde. DT</t>
  </si>
  <si>
    <t xml:space="preserve"> AF1547/2022 DENF-Clarissa</t>
  </si>
  <si>
    <t xml:space="preserve"> AF 1548/2022 DENF-Clarissa</t>
  </si>
  <si>
    <t xml:space="preserve"> AF/OS nº  1598/2022 SEPE</t>
  </si>
  <si>
    <t xml:space="preserve"> AF/OS nº  1644/2022 DPPG</t>
  </si>
  <si>
    <t xml:space="preserve"> AF/OS nº  1646/2022 DPPG - SEPE</t>
  </si>
  <si>
    <t>Cedência ESAG</t>
  </si>
  <si>
    <t xml:space="preserve"> AF/OS nº 1760/2022 DENF</t>
  </si>
  <si>
    <t xml:space="preserve"> AF/OS nº  1646/2022 DPPG</t>
  </si>
  <si>
    <t xml:space="preserve"> AF/OS nº  1234/2022 ZOO - PET</t>
  </si>
  <si>
    <t xml:space="preserve"> AF/OS nº  1237/2022 PET - Zoo</t>
  </si>
  <si>
    <t xml:space="preserve"> AF/OS nº  1445/2022 Qtde. DT</t>
  </si>
  <si>
    <t xml:space="preserve"> AF/OS nº  1271/2022 Qtde. DT</t>
  </si>
  <si>
    <t xml:space="preserve"> AF/OS nº  1462/2022 Qtde. DT</t>
  </si>
  <si>
    <t xml:space="preserve"> AF/OS nº  1643/2022 Qtde. DT</t>
  </si>
  <si>
    <t xml:space="preserve"> AF/OS nº  1645/2022 Qtde. DT</t>
  </si>
  <si>
    <t xml:space="preserve"> AF/OS nº  2020/2022 Qtde. DT</t>
  </si>
  <si>
    <t xml:space="preserve"> AF/OS nº  2219/2022 Qtde. DT</t>
  </si>
  <si>
    <t xml:space="preserve"> AF/OS nº  2290/2022 Qtde. DT</t>
  </si>
  <si>
    <t xml:space="preserve"> AF/OS nº  2479/2022 Qtde. DT</t>
  </si>
  <si>
    <t xml:space="preserve"> AF/OS nº  2482/2022 Qtde. DT</t>
  </si>
  <si>
    <t xml:space="preserve"> AF/OS nº  2484/2022 Qtde. DT</t>
  </si>
  <si>
    <t xml:space="preserve"> AF/OS nº  2487/2022 Qtde. DT</t>
  </si>
  <si>
    <t xml:space="preserve"> AF/OS nº  2511/2022 Qtde. DT</t>
  </si>
  <si>
    <t xml:space="preserve"> AF/OS nº  2515/2022 Qtde. DT</t>
  </si>
  <si>
    <t xml:space="preserve"> AF/OS nº  2561/2022 Qtde. DT</t>
  </si>
  <si>
    <t xml:space="preserve"> AF/OS nº  1420/2022 Qtde. DT</t>
  </si>
  <si>
    <t xml:space="preserve"> AF/OS nº  1623/2022 Qtde. DT</t>
  </si>
  <si>
    <t xml:space="preserve"> AF/OS nº  1659/2022 Qtde. DT</t>
  </si>
  <si>
    <t xml:space="preserve"> AF/OS nº  1687/2022 Qtde. DT</t>
  </si>
  <si>
    <t xml:space="preserve"> AF/OS nº  2404/2022 Qtde. DT</t>
  </si>
  <si>
    <t xml:space="preserve"> AF/OS nº  2405/2022 Qtde. DT</t>
  </si>
  <si>
    <t xml:space="preserve"> OS nº  1135/2022 Qtde. DT</t>
  </si>
  <si>
    <t xml:space="preserve"> OS nº  1563/2022 Qtde. DT</t>
  </si>
  <si>
    <t>OS nº  1837/2022 Qtde. DT</t>
  </si>
  <si>
    <t>OS nº  2059/2022 Qtde. DT</t>
  </si>
  <si>
    <t>OS nº  2269/2022 Qtde. DT</t>
  </si>
  <si>
    <t>OS nº  2272/2022 Qtde. DT</t>
  </si>
  <si>
    <t>OS nº  2273/2022 Qtde. DT</t>
  </si>
  <si>
    <t xml:space="preserve"> AF/OS nº 1774/2022 Qtde. DT</t>
  </si>
  <si>
    <t xml:space="preserve"> AF/OS nº  2103/2022 Qtde. DT</t>
  </si>
  <si>
    <t xml:space="preserve"> AF/OS nº  2226/2022 Qtde. DT</t>
  </si>
  <si>
    <t xml:space="preserve"> AF/OS nº  1829/2022 Qtde. DT</t>
  </si>
  <si>
    <t xml:space="preserve"> AF/OS nº  1485/2022 Qtde. DT</t>
  </si>
  <si>
    <t>Resumo Atualizado em 16/02/2023</t>
  </si>
  <si>
    <t xml:space="preserve"> AF/OS nº  1840/2022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</si>
</sst>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&quot;R$&quot;#,##0.00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 "/>
    </font>
    <font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7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</cellStyleXfs>
  <cellXfs count="367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0" borderId="0" xfId="1" applyFont="1" applyFill="1" applyAlignment="1">
      <alignment wrapText="1"/>
    </xf>
    <xf numFmtId="3" fontId="5" fillId="0" borderId="0" xfId="1" applyNumberFormat="1" applyFont="1" applyFill="1" applyAlignment="1" applyProtection="1">
      <alignment wrapText="1"/>
      <protection locked="0"/>
    </xf>
    <xf numFmtId="166" fontId="5" fillId="6" borderId="1" xfId="0" applyNumberFormat="1" applyFont="1" applyFill="1" applyBorder="1" applyAlignment="1">
      <alignment horizontal="center" vertical="center" wrapText="1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" xfId="1" applyNumberFormat="1" applyFont="1" applyFill="1" applyBorder="1" applyAlignment="1">
      <alignment vertical="center" wrapText="1"/>
    </xf>
    <xf numFmtId="44" fontId="5" fillId="8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8" fillId="7" borderId="8" xfId="1" applyFont="1" applyFill="1" applyBorder="1" applyAlignment="1" applyProtection="1">
      <alignment horizontal="left" wrapText="1"/>
      <protection locked="0"/>
    </xf>
    <xf numFmtId="0" fontId="8" fillId="7" borderId="15" xfId="1" applyFont="1" applyFill="1" applyBorder="1" applyAlignment="1" applyProtection="1">
      <alignment horizontal="left" wrapText="1"/>
      <protection locked="0"/>
    </xf>
    <xf numFmtId="168" fontId="8" fillId="7" borderId="2" xfId="1" applyNumberFormat="1" applyFont="1" applyFill="1" applyBorder="1" applyAlignment="1" applyProtection="1">
      <alignment horizontal="right" wrapText="1"/>
      <protection locked="0"/>
    </xf>
    <xf numFmtId="0" fontId="8" fillId="7" borderId="10" xfId="1" applyFont="1" applyFill="1" applyBorder="1" applyAlignment="1" applyProtection="1">
      <alignment horizontal="left" wrapText="1"/>
      <protection locked="0"/>
    </xf>
    <xf numFmtId="0" fontId="8" fillId="7" borderId="0" xfId="1" applyFont="1" applyFill="1" applyBorder="1" applyAlignment="1" applyProtection="1">
      <alignment horizontal="left" wrapText="1"/>
      <protection locked="0"/>
    </xf>
    <xf numFmtId="168" fontId="8" fillId="7" borderId="7" xfId="1" applyNumberFormat="1" applyFont="1" applyFill="1" applyBorder="1" applyAlignment="1" applyProtection="1">
      <alignment horizontal="right" wrapText="1"/>
      <protection locked="0"/>
    </xf>
    <xf numFmtId="9" fontId="8" fillId="7" borderId="7" xfId="17" applyFont="1" applyFill="1" applyBorder="1" applyAlignment="1">
      <alignment horizontal="right" wrapText="1"/>
    </xf>
    <xf numFmtId="0" fontId="8" fillId="7" borderId="12" xfId="1" applyFont="1" applyFill="1" applyBorder="1" applyAlignment="1" applyProtection="1">
      <alignment horizontal="left" wrapText="1"/>
      <protection locked="0"/>
    </xf>
    <xf numFmtId="0" fontId="8" fillId="7" borderId="14" xfId="1" applyFont="1" applyFill="1" applyBorder="1" applyAlignment="1" applyProtection="1">
      <alignment horizontal="left" wrapText="1"/>
      <protection locked="0"/>
    </xf>
    <xf numFmtId="9" fontId="8" fillId="7" borderId="3" xfId="12" applyFont="1" applyFill="1" applyBorder="1" applyAlignment="1" applyProtection="1">
      <alignment horizontal="right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44" fontId="11" fillId="12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166" fontId="5" fillId="6" borderId="1" xfId="1" applyNumberFormat="1" applyFont="1" applyFill="1" applyBorder="1" applyAlignment="1">
      <alignment horizontal="center" vertical="center" wrapText="1"/>
    </xf>
    <xf numFmtId="168" fontId="5" fillId="6" borderId="1" xfId="3" applyNumberFormat="1" applyFont="1" applyFill="1" applyBorder="1" applyAlignment="1" applyProtection="1">
      <alignment horizontal="center" vertical="center" wrapText="1"/>
    </xf>
    <xf numFmtId="44" fontId="5" fillId="0" borderId="0" xfId="1" applyNumberFormat="1" applyFont="1" applyFill="1" applyAlignment="1">
      <alignment wrapText="1"/>
    </xf>
    <xf numFmtId="169" fontId="5" fillId="6" borderId="1" xfId="27" applyNumberFormat="1" applyFont="1" applyFill="1" applyBorder="1" applyAlignment="1" applyProtection="1">
      <alignment vertical="center" wrapText="1"/>
      <protection locked="0"/>
    </xf>
    <xf numFmtId="169" fontId="5" fillId="7" borderId="1" xfId="27" applyNumberFormat="1" applyFont="1" applyFill="1" applyBorder="1" applyAlignment="1">
      <alignment vertical="center" wrapText="1"/>
    </xf>
    <xf numFmtId="169" fontId="5" fillId="0" borderId="0" xfId="27" applyNumberFormat="1" applyFont="1" applyFill="1" applyAlignment="1">
      <alignment wrapText="1"/>
    </xf>
    <xf numFmtId="169" fontId="8" fillId="7" borderId="15" xfId="27" applyNumberFormat="1" applyFont="1" applyFill="1" applyBorder="1" applyAlignment="1" applyProtection="1">
      <alignment wrapText="1"/>
      <protection locked="0"/>
    </xf>
    <xf numFmtId="169" fontId="8" fillId="7" borderId="0" xfId="27" applyNumberFormat="1" applyFont="1" applyFill="1" applyBorder="1" applyAlignment="1" applyProtection="1">
      <alignment wrapText="1"/>
      <protection locked="0"/>
    </xf>
    <xf numFmtId="169" fontId="8" fillId="7" borderId="14" xfId="27" applyNumberFormat="1" applyFont="1" applyFill="1" applyBorder="1" applyAlignment="1" applyProtection="1">
      <alignment wrapText="1"/>
      <protection locked="0"/>
    </xf>
    <xf numFmtId="169" fontId="5" fillId="0" borderId="0" xfId="27" applyNumberFormat="1" applyFont="1" applyAlignment="1">
      <alignment wrapText="1"/>
    </xf>
    <xf numFmtId="169" fontId="5" fillId="0" borderId="0" xfId="1" applyNumberFormat="1" applyFont="1" applyFill="1" applyAlignment="1">
      <alignment wrapText="1"/>
    </xf>
    <xf numFmtId="44" fontId="5" fillId="0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 wrapText="1"/>
    </xf>
    <xf numFmtId="3" fontId="0" fillId="10" borderId="1" xfId="0" applyNumberFormat="1" applyFill="1" applyBorder="1" applyAlignment="1">
      <alignment horizontal="center" vertical="center"/>
    </xf>
    <xf numFmtId="3" fontId="2" fillId="10" borderId="1" xfId="0" applyNumberFormat="1" applyFont="1" applyFill="1" applyBorder="1" applyAlignment="1" applyProtection="1">
      <alignment horizontal="center" vertical="center"/>
    </xf>
    <xf numFmtId="3" fontId="5" fillId="10" borderId="1" xfId="0" applyNumberFormat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 applyProtection="1">
      <alignment horizontal="center" vertical="center"/>
    </xf>
    <xf numFmtId="170" fontId="5" fillId="11" borderId="1" xfId="1" applyNumberFormat="1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0" fontId="5" fillId="14" borderId="1" xfId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 applyProtection="1">
      <alignment horizontal="center" vertical="center"/>
      <protection locked="0"/>
    </xf>
    <xf numFmtId="49" fontId="18" fillId="15" borderId="1" xfId="0" applyNumberFormat="1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170" fontId="5" fillId="14" borderId="1" xfId="1" applyNumberFormat="1" applyFont="1" applyFill="1" applyBorder="1" applyAlignment="1">
      <alignment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12" fillId="14" borderId="1" xfId="0" applyFont="1" applyFill="1" applyBorder="1" applyAlignment="1" applyProtection="1">
      <alignment horizontal="center" vertical="center"/>
    </xf>
    <xf numFmtId="0" fontId="5" fillId="11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 applyProtection="1">
      <alignment horizontal="left" wrapText="1"/>
      <protection locked="0"/>
    </xf>
    <xf numFmtId="0" fontId="5" fillId="11" borderId="1" xfId="0" applyFont="1" applyFill="1" applyBorder="1" applyAlignment="1">
      <alignment horizontal="left" wrapText="1"/>
    </xf>
    <xf numFmtId="0" fontId="5" fillId="14" borderId="1" xfId="1" applyFont="1" applyFill="1" applyBorder="1" applyAlignment="1">
      <alignment horizontal="left" wrapText="1"/>
    </xf>
    <xf numFmtId="4" fontId="5" fillId="11" borderId="1" xfId="1" applyNumberFormat="1" applyFont="1" applyFill="1" applyBorder="1" applyAlignment="1">
      <alignment horizontal="left" vertical="center" wrapText="1"/>
    </xf>
    <xf numFmtId="0" fontId="8" fillId="7" borderId="6" xfId="1" applyFont="1" applyFill="1" applyBorder="1" applyAlignment="1" applyProtection="1">
      <alignment wrapText="1"/>
      <protection locked="0"/>
    </xf>
    <xf numFmtId="0" fontId="19" fillId="7" borderId="8" xfId="1" applyFont="1" applyFill="1" applyBorder="1" applyAlignment="1">
      <alignment vertical="center" wrapText="1"/>
    </xf>
    <xf numFmtId="0" fontId="19" fillId="7" borderId="10" xfId="1" applyFont="1" applyFill="1" applyBorder="1" applyAlignment="1">
      <alignment vertical="center" wrapText="1"/>
    </xf>
    <xf numFmtId="0" fontId="19" fillId="7" borderId="12" xfId="1" applyFont="1" applyFill="1" applyBorder="1" applyAlignment="1">
      <alignment vertic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3" fillId="0" borderId="0" xfId="1"/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170" fontId="5" fillId="11" borderId="1" xfId="1" applyNumberFormat="1" applyFont="1" applyFill="1" applyBorder="1" applyAlignment="1">
      <alignment wrapText="1"/>
    </xf>
    <xf numFmtId="0" fontId="5" fillId="10" borderId="1" xfId="1" applyFont="1" applyFill="1" applyBorder="1" applyAlignment="1">
      <alignment horizont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7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12" fillId="11" borderId="1" xfId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4" fontId="2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11" borderId="1" xfId="1" applyFont="1" applyFill="1" applyBorder="1" applyAlignment="1">
      <alignment wrapText="1"/>
    </xf>
    <xf numFmtId="0" fontId="20" fillId="10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5" fillId="11" borderId="1" xfId="1" applyNumberFormat="1" applyFont="1" applyFill="1" applyBorder="1" applyAlignment="1">
      <alignment wrapText="1"/>
    </xf>
    <xf numFmtId="0" fontId="5" fillId="10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71" fontId="5" fillId="11" borderId="1" xfId="1" applyNumberFormat="1" applyFont="1" applyFill="1" applyBorder="1" applyAlignment="1" applyProtection="1">
      <alignment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12" fillId="10" borderId="1" xfId="1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1" borderId="1" xfId="1" applyFont="1" applyFill="1" applyBorder="1" applyAlignment="1">
      <alignment wrapText="1"/>
    </xf>
    <xf numFmtId="0" fontId="12" fillId="11" borderId="1" xfId="1" applyFont="1" applyFill="1" applyBorder="1" applyAlignment="1">
      <alignment horizontal="center" wrapText="1"/>
    </xf>
    <xf numFmtId="0" fontId="12" fillId="11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3" fillId="14" borderId="3" xfId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left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13" fillId="11" borderId="2" xfId="1" applyFont="1" applyFill="1" applyBorder="1" applyAlignment="1">
      <alignment horizontal="center" vertical="center" wrapText="1"/>
    </xf>
    <xf numFmtId="0" fontId="13" fillId="11" borderId="3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0" applyNumberFormat="1" applyFont="1" applyFill="1" applyBorder="1" applyAlignment="1">
      <alignment horizontal="left" vertical="center" wrapText="1"/>
    </xf>
    <xf numFmtId="0" fontId="5" fillId="13" borderId="4" xfId="0" applyNumberFormat="1" applyFont="1" applyFill="1" applyBorder="1" applyAlignment="1">
      <alignment horizontal="left" vertical="center" wrapText="1"/>
    </xf>
    <xf numFmtId="0" fontId="5" fillId="13" borderId="5" xfId="0" applyNumberFormat="1" applyFont="1" applyFill="1" applyBorder="1" applyAlignment="1">
      <alignment horizontal="left" vertical="center" wrapText="1"/>
    </xf>
    <xf numFmtId="0" fontId="5" fillId="13" borderId="6" xfId="0" applyNumberFormat="1" applyFont="1" applyFill="1" applyBorder="1" applyAlignment="1">
      <alignment horizontal="left" vertical="center" wrapText="1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14" borderId="7" xfId="1" applyFont="1" applyFill="1" applyBorder="1" applyAlignment="1">
      <alignment horizontal="center" vertical="center" wrapText="1"/>
    </xf>
    <xf numFmtId="0" fontId="5" fillId="14" borderId="2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/>
    </xf>
    <xf numFmtId="3" fontId="5" fillId="11" borderId="2" xfId="1" applyNumberFormat="1" applyFont="1" applyFill="1" applyBorder="1" applyAlignment="1">
      <alignment horizontal="center" vertical="center" wrapText="1"/>
    </xf>
    <xf numFmtId="3" fontId="5" fillId="11" borderId="3" xfId="1" applyNumberFormat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2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2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1" applyFont="1" applyFill="1" applyBorder="1" applyAlignment="1" applyProtection="1">
      <alignment horizontal="left" wrapText="1"/>
      <protection locked="0"/>
    </xf>
    <xf numFmtId="0" fontId="8" fillId="7" borderId="5" xfId="1" applyFont="1" applyFill="1" applyBorder="1" applyAlignment="1" applyProtection="1">
      <alignment horizontal="left" wrapText="1"/>
      <protection locked="0"/>
    </xf>
    <xf numFmtId="0" fontId="8" fillId="7" borderId="1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0" fontId="8" fillId="7" borderId="13" xfId="1" applyFont="1" applyFill="1" applyBorder="1" applyAlignment="1">
      <alignment horizontal="center" vertical="center" wrapText="1"/>
    </xf>
    <xf numFmtId="0" fontId="5" fillId="13" borderId="12" xfId="0" applyNumberFormat="1" applyFont="1" applyFill="1" applyBorder="1" applyAlignment="1">
      <alignment horizontal="center" vertical="center" wrapText="1"/>
    </xf>
    <xf numFmtId="0" fontId="5" fillId="13" borderId="14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13" borderId="5" xfId="0" applyNumberFormat="1" applyFont="1" applyFill="1" applyBorder="1" applyAlignment="1">
      <alignment horizontal="center" vertical="center" wrapText="1"/>
    </xf>
    <xf numFmtId="0" fontId="5" fillId="13" borderId="6" xfId="0" applyNumberFormat="1" applyFont="1" applyFill="1" applyBorder="1" applyAlignment="1">
      <alignment horizontal="center" vertical="center" wrapText="1"/>
    </xf>
    <xf numFmtId="0" fontId="5" fillId="13" borderId="13" xfId="0" applyNumberFormat="1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</cellXfs>
  <cellStyles count="197">
    <cellStyle name="Moeda" xfId="13" builtinId="4"/>
    <cellStyle name="Moeda 10" xfId="108" xr:uid="{00000000-0005-0000-0000-000092000000}"/>
    <cellStyle name="Moeda 11" xfId="127" xr:uid="{00000000-0005-0000-0000-0000A5000000}"/>
    <cellStyle name="Moeda 12" xfId="146" xr:uid="{00000000-0005-0000-0000-0000B8000000}"/>
    <cellStyle name="Moeda 13" xfId="165" xr:uid="{00000000-0005-0000-0000-0000CB000000}"/>
    <cellStyle name="Moeda 14" xfId="184" xr:uid="{00000000-0005-0000-0000-0000DE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162" xr:uid="{00000000-0005-0000-0000-000003000000}"/>
    <cellStyle name="Moeda 3 11" xfId="181" xr:uid="{00000000-0005-0000-0000-000003000000}"/>
    <cellStyle name="Moeda 3 2" xfId="20" xr:uid="{00000000-0005-0000-0000-000004000000}"/>
    <cellStyle name="Moeda 3 2 10" xfId="190" xr:uid="{00000000-0005-0000-0000-000004000000}"/>
    <cellStyle name="Moeda 3 2 2" xfId="39" xr:uid="{00000000-0005-0000-0000-000004000000}"/>
    <cellStyle name="Moeda 3 2 3" xfId="58" xr:uid="{00000000-0005-0000-0000-000004000000}"/>
    <cellStyle name="Moeda 3 2 4" xfId="77" xr:uid="{00000000-0005-0000-0000-000004000000}"/>
    <cellStyle name="Moeda 3 2 5" xfId="95" xr:uid="{00000000-0005-0000-0000-000004000000}"/>
    <cellStyle name="Moeda 3 2 6" xfId="114" xr:uid="{00000000-0005-0000-0000-000004000000}"/>
    <cellStyle name="Moeda 3 2 7" xfId="133" xr:uid="{00000000-0005-0000-0000-000004000000}"/>
    <cellStyle name="Moeda 3 2 8" xfId="152" xr:uid="{00000000-0005-0000-0000-000004000000}"/>
    <cellStyle name="Moeda 3 2 9" xfId="171" xr:uid="{00000000-0005-0000-0000-000004000000}"/>
    <cellStyle name="Moeda 3 3" xfId="30" xr:uid="{00000000-0005-0000-0000-000003000000}"/>
    <cellStyle name="Moeda 3 4" xfId="49" xr:uid="{00000000-0005-0000-0000-000003000000}"/>
    <cellStyle name="Moeda 3 5" xfId="68" xr:uid="{00000000-0005-0000-0000-000003000000}"/>
    <cellStyle name="Moeda 3 6" xfId="86" xr:uid="{00000000-0005-0000-0000-000003000000}"/>
    <cellStyle name="Moeda 3 7" xfId="105" xr:uid="{00000000-0005-0000-0000-000003000000}"/>
    <cellStyle name="Moeda 3 8" xfId="124" xr:uid="{00000000-0005-0000-0000-000003000000}"/>
    <cellStyle name="Moeda 3 9" xfId="143" xr:uid="{00000000-0005-0000-0000-000003000000}"/>
    <cellStyle name="Moeda 4" xfId="14" xr:uid="{00000000-0005-0000-0000-000005000000}"/>
    <cellStyle name="Moeda 4 10" xfId="166" xr:uid="{00000000-0005-0000-0000-000005000000}"/>
    <cellStyle name="Moeda 4 11" xfId="185" xr:uid="{00000000-0005-0000-0000-000005000000}"/>
    <cellStyle name="Moeda 4 2" xfId="24" xr:uid="{00000000-0005-0000-0000-000006000000}"/>
    <cellStyle name="Moeda 4 2 10" xfId="194" xr:uid="{00000000-0005-0000-0000-000006000000}"/>
    <cellStyle name="Moeda 4 2 2" xfId="43" xr:uid="{00000000-0005-0000-0000-000006000000}"/>
    <cellStyle name="Moeda 4 2 3" xfId="62" xr:uid="{00000000-0005-0000-0000-000006000000}"/>
    <cellStyle name="Moeda 4 2 4" xfId="81" xr:uid="{00000000-0005-0000-0000-000006000000}"/>
    <cellStyle name="Moeda 4 2 5" xfId="99" xr:uid="{00000000-0005-0000-0000-000006000000}"/>
    <cellStyle name="Moeda 4 2 6" xfId="118" xr:uid="{00000000-0005-0000-0000-000006000000}"/>
    <cellStyle name="Moeda 4 2 7" xfId="137" xr:uid="{00000000-0005-0000-0000-000006000000}"/>
    <cellStyle name="Moeda 4 2 8" xfId="156" xr:uid="{00000000-0005-0000-0000-000006000000}"/>
    <cellStyle name="Moeda 4 2 9" xfId="175" xr:uid="{00000000-0005-0000-0000-000006000000}"/>
    <cellStyle name="Moeda 4 3" xfId="34" xr:uid="{00000000-0005-0000-0000-000005000000}"/>
    <cellStyle name="Moeda 4 4" xfId="53" xr:uid="{00000000-0005-0000-0000-000005000000}"/>
    <cellStyle name="Moeda 4 5" xfId="72" xr:uid="{00000000-0005-0000-0000-000005000000}"/>
    <cellStyle name="Moeda 4 6" xfId="90" xr:uid="{00000000-0005-0000-0000-000005000000}"/>
    <cellStyle name="Moeda 4 7" xfId="109" xr:uid="{00000000-0005-0000-0000-000005000000}"/>
    <cellStyle name="Moeda 4 8" xfId="128" xr:uid="{00000000-0005-0000-0000-000005000000}"/>
    <cellStyle name="Moeda 4 9" xfId="147" xr:uid="{00000000-0005-0000-0000-000005000000}"/>
    <cellStyle name="Moeda 5" xfId="23" xr:uid="{00000000-0005-0000-0000-000007000000}"/>
    <cellStyle name="Moeda 5 10" xfId="193" xr:uid="{00000000-0005-0000-0000-000007000000}"/>
    <cellStyle name="Moeda 5 2" xfId="42" xr:uid="{00000000-0005-0000-0000-000007000000}"/>
    <cellStyle name="Moeda 5 3" xfId="61" xr:uid="{00000000-0005-0000-0000-000007000000}"/>
    <cellStyle name="Moeda 5 4" xfId="80" xr:uid="{00000000-0005-0000-0000-000007000000}"/>
    <cellStyle name="Moeda 5 5" xfId="98" xr:uid="{00000000-0005-0000-0000-000007000000}"/>
    <cellStyle name="Moeda 5 6" xfId="117" xr:uid="{00000000-0005-0000-0000-000007000000}"/>
    <cellStyle name="Moeda 5 7" xfId="136" xr:uid="{00000000-0005-0000-0000-000007000000}"/>
    <cellStyle name="Moeda 5 8" xfId="155" xr:uid="{00000000-0005-0000-0000-000007000000}"/>
    <cellStyle name="Moeda 5 9" xfId="174" xr:uid="{00000000-0005-0000-0000-000007000000}"/>
    <cellStyle name="Moeda 6" xfId="33" xr:uid="{00000000-0005-0000-0000-000047000000}"/>
    <cellStyle name="Moeda 7" xfId="52" xr:uid="{00000000-0005-0000-0000-00005A000000}"/>
    <cellStyle name="Moeda 8" xfId="71" xr:uid="{00000000-0005-0000-0000-00006D000000}"/>
    <cellStyle name="Moeda 9" xfId="89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123" xr:uid="{00000000-0005-0000-0000-00000D000000}"/>
    <cellStyle name="Separador de milhares 2 2 11" xfId="142" xr:uid="{00000000-0005-0000-0000-00000D000000}"/>
    <cellStyle name="Separador de milhares 2 2 12" xfId="161" xr:uid="{00000000-0005-0000-0000-00000D000000}"/>
    <cellStyle name="Separador de milhares 2 2 13" xfId="180" xr:uid="{00000000-0005-0000-0000-00000D000000}"/>
    <cellStyle name="Separador de milhares 2 2 2" xfId="11" xr:uid="{00000000-0005-0000-0000-00000E000000}"/>
    <cellStyle name="Separador de milhares 2 2 2 10" xfId="164" xr:uid="{00000000-0005-0000-0000-00000E000000}"/>
    <cellStyle name="Separador de milhares 2 2 2 11" xfId="183" xr:uid="{00000000-0005-0000-0000-00000E000000}"/>
    <cellStyle name="Separador de milhares 2 2 2 2" xfId="22" xr:uid="{00000000-0005-0000-0000-00000F000000}"/>
    <cellStyle name="Separador de milhares 2 2 2 2 10" xfId="192" xr:uid="{00000000-0005-0000-0000-00000F000000}"/>
    <cellStyle name="Separador de milhares 2 2 2 2 2" xfId="41" xr:uid="{00000000-0005-0000-0000-00000E000000}"/>
    <cellStyle name="Separador de milhares 2 2 2 2 3" xfId="60" xr:uid="{00000000-0005-0000-0000-00000F000000}"/>
    <cellStyle name="Separador de milhares 2 2 2 2 4" xfId="79" xr:uid="{00000000-0005-0000-0000-00000F000000}"/>
    <cellStyle name="Separador de milhares 2 2 2 2 5" xfId="97" xr:uid="{00000000-0005-0000-0000-00000F000000}"/>
    <cellStyle name="Separador de milhares 2 2 2 2 6" xfId="116" xr:uid="{00000000-0005-0000-0000-00000F000000}"/>
    <cellStyle name="Separador de milhares 2 2 2 2 7" xfId="135" xr:uid="{00000000-0005-0000-0000-00000F000000}"/>
    <cellStyle name="Separador de milhares 2 2 2 2 8" xfId="154" xr:uid="{00000000-0005-0000-0000-00000F000000}"/>
    <cellStyle name="Separador de milhares 2 2 2 2 9" xfId="173" xr:uid="{00000000-0005-0000-0000-00000F000000}"/>
    <cellStyle name="Separador de milhares 2 2 2 3" xfId="32" xr:uid="{00000000-0005-0000-0000-00000D000000}"/>
    <cellStyle name="Separador de milhares 2 2 2 4" xfId="51" xr:uid="{00000000-0005-0000-0000-00000E000000}"/>
    <cellStyle name="Separador de milhares 2 2 2 5" xfId="70" xr:uid="{00000000-0005-0000-0000-00000E000000}"/>
    <cellStyle name="Separador de milhares 2 2 2 6" xfId="88" xr:uid="{00000000-0005-0000-0000-00000E000000}"/>
    <cellStyle name="Separador de milhares 2 2 2 7" xfId="107" xr:uid="{00000000-0005-0000-0000-00000E000000}"/>
    <cellStyle name="Separador de milhares 2 2 2 8" xfId="126" xr:uid="{00000000-0005-0000-0000-00000E000000}"/>
    <cellStyle name="Separador de milhares 2 2 2 9" xfId="145" xr:uid="{00000000-0005-0000-0000-00000E000000}"/>
    <cellStyle name="Separador de milhares 2 2 3" xfId="16" xr:uid="{00000000-0005-0000-0000-000010000000}"/>
    <cellStyle name="Separador de milhares 2 2 3 10" xfId="168" xr:uid="{00000000-0005-0000-0000-000010000000}"/>
    <cellStyle name="Separador de milhares 2 2 3 11" xfId="187" xr:uid="{00000000-0005-0000-0000-000010000000}"/>
    <cellStyle name="Separador de milhares 2 2 3 2" xfId="26" xr:uid="{00000000-0005-0000-0000-000011000000}"/>
    <cellStyle name="Separador de milhares 2 2 3 2 10" xfId="196" xr:uid="{00000000-0005-0000-0000-000011000000}"/>
    <cellStyle name="Separador de milhares 2 2 3 2 2" xfId="45" xr:uid="{00000000-0005-0000-0000-000010000000}"/>
    <cellStyle name="Separador de milhares 2 2 3 2 3" xfId="64" xr:uid="{00000000-0005-0000-0000-000011000000}"/>
    <cellStyle name="Separador de milhares 2 2 3 2 4" xfId="83" xr:uid="{00000000-0005-0000-0000-000011000000}"/>
    <cellStyle name="Separador de milhares 2 2 3 2 5" xfId="101" xr:uid="{00000000-0005-0000-0000-000011000000}"/>
    <cellStyle name="Separador de milhares 2 2 3 2 6" xfId="120" xr:uid="{00000000-0005-0000-0000-000011000000}"/>
    <cellStyle name="Separador de milhares 2 2 3 2 7" xfId="139" xr:uid="{00000000-0005-0000-0000-000011000000}"/>
    <cellStyle name="Separador de milhares 2 2 3 2 8" xfId="158" xr:uid="{00000000-0005-0000-0000-000011000000}"/>
    <cellStyle name="Separador de milhares 2 2 3 2 9" xfId="177" xr:uid="{00000000-0005-0000-0000-000011000000}"/>
    <cellStyle name="Separador de milhares 2 2 3 3" xfId="36" xr:uid="{00000000-0005-0000-0000-00000F000000}"/>
    <cellStyle name="Separador de milhares 2 2 3 4" xfId="55" xr:uid="{00000000-0005-0000-0000-000010000000}"/>
    <cellStyle name="Separador de milhares 2 2 3 5" xfId="74" xr:uid="{00000000-0005-0000-0000-000010000000}"/>
    <cellStyle name="Separador de milhares 2 2 3 6" xfId="92" xr:uid="{00000000-0005-0000-0000-000010000000}"/>
    <cellStyle name="Separador de milhares 2 2 3 7" xfId="111" xr:uid="{00000000-0005-0000-0000-000010000000}"/>
    <cellStyle name="Separador de milhares 2 2 3 8" xfId="130" xr:uid="{00000000-0005-0000-0000-000010000000}"/>
    <cellStyle name="Separador de milhares 2 2 3 9" xfId="149" xr:uid="{00000000-0005-0000-0000-000010000000}"/>
    <cellStyle name="Separador de milhares 2 2 4" xfId="19" xr:uid="{00000000-0005-0000-0000-000012000000}"/>
    <cellStyle name="Separador de milhares 2 2 4 10" xfId="189" xr:uid="{00000000-0005-0000-0000-000012000000}"/>
    <cellStyle name="Separador de milhares 2 2 4 2" xfId="38" xr:uid="{00000000-0005-0000-0000-000011000000}"/>
    <cellStyle name="Separador de milhares 2 2 4 3" xfId="57" xr:uid="{00000000-0005-0000-0000-000012000000}"/>
    <cellStyle name="Separador de milhares 2 2 4 4" xfId="76" xr:uid="{00000000-0005-0000-0000-000012000000}"/>
    <cellStyle name="Separador de milhares 2 2 4 5" xfId="94" xr:uid="{00000000-0005-0000-0000-000012000000}"/>
    <cellStyle name="Separador de milhares 2 2 4 6" xfId="113" xr:uid="{00000000-0005-0000-0000-000012000000}"/>
    <cellStyle name="Separador de milhares 2 2 4 7" xfId="132" xr:uid="{00000000-0005-0000-0000-000012000000}"/>
    <cellStyle name="Separador de milhares 2 2 4 8" xfId="151" xr:uid="{00000000-0005-0000-0000-000012000000}"/>
    <cellStyle name="Separador de milhares 2 2 4 9" xfId="170" xr:uid="{00000000-0005-0000-0000-000012000000}"/>
    <cellStyle name="Separador de milhares 2 2 5" xfId="29" xr:uid="{00000000-0005-0000-0000-00000C000000}"/>
    <cellStyle name="Separador de milhares 2 2 6" xfId="48" xr:uid="{00000000-0005-0000-0000-00000D000000}"/>
    <cellStyle name="Separador de milhares 2 2 7" xfId="67" xr:uid="{00000000-0005-0000-0000-00000D000000}"/>
    <cellStyle name="Separador de milhares 2 2 8" xfId="85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10" xfId="122" xr:uid="{00000000-0005-0000-0000-000013000000}"/>
    <cellStyle name="Separador de milhares 2 3 11" xfId="141" xr:uid="{00000000-0005-0000-0000-000013000000}"/>
    <cellStyle name="Separador de milhares 2 3 12" xfId="160" xr:uid="{00000000-0005-0000-0000-000013000000}"/>
    <cellStyle name="Separador de milhares 2 3 13" xfId="179" xr:uid="{00000000-0005-0000-0000-000013000000}"/>
    <cellStyle name="Separador de milhares 2 3 2" xfId="10" xr:uid="{00000000-0005-0000-0000-000014000000}"/>
    <cellStyle name="Separador de milhares 2 3 2 10" xfId="163" xr:uid="{00000000-0005-0000-0000-000014000000}"/>
    <cellStyle name="Separador de milhares 2 3 2 11" xfId="182" xr:uid="{00000000-0005-0000-0000-000014000000}"/>
    <cellStyle name="Separador de milhares 2 3 2 2" xfId="21" xr:uid="{00000000-0005-0000-0000-000015000000}"/>
    <cellStyle name="Separador de milhares 2 3 2 2 10" xfId="191" xr:uid="{00000000-0005-0000-0000-000015000000}"/>
    <cellStyle name="Separador de milhares 2 3 2 2 2" xfId="40" xr:uid="{00000000-0005-0000-0000-000014000000}"/>
    <cellStyle name="Separador de milhares 2 3 2 2 3" xfId="59" xr:uid="{00000000-0005-0000-0000-000015000000}"/>
    <cellStyle name="Separador de milhares 2 3 2 2 4" xfId="78" xr:uid="{00000000-0005-0000-0000-000015000000}"/>
    <cellStyle name="Separador de milhares 2 3 2 2 5" xfId="96" xr:uid="{00000000-0005-0000-0000-000015000000}"/>
    <cellStyle name="Separador de milhares 2 3 2 2 6" xfId="115" xr:uid="{00000000-0005-0000-0000-000015000000}"/>
    <cellStyle name="Separador de milhares 2 3 2 2 7" xfId="134" xr:uid="{00000000-0005-0000-0000-000015000000}"/>
    <cellStyle name="Separador de milhares 2 3 2 2 8" xfId="153" xr:uid="{00000000-0005-0000-0000-000015000000}"/>
    <cellStyle name="Separador de milhares 2 3 2 2 9" xfId="172" xr:uid="{00000000-0005-0000-0000-000015000000}"/>
    <cellStyle name="Separador de milhares 2 3 2 3" xfId="31" xr:uid="{00000000-0005-0000-0000-000013000000}"/>
    <cellStyle name="Separador de milhares 2 3 2 4" xfId="50" xr:uid="{00000000-0005-0000-0000-000014000000}"/>
    <cellStyle name="Separador de milhares 2 3 2 5" xfId="69" xr:uid="{00000000-0005-0000-0000-000014000000}"/>
    <cellStyle name="Separador de milhares 2 3 2 6" xfId="87" xr:uid="{00000000-0005-0000-0000-000014000000}"/>
    <cellStyle name="Separador de milhares 2 3 2 7" xfId="106" xr:uid="{00000000-0005-0000-0000-000014000000}"/>
    <cellStyle name="Separador de milhares 2 3 2 8" xfId="125" xr:uid="{00000000-0005-0000-0000-000014000000}"/>
    <cellStyle name="Separador de milhares 2 3 2 9" xfId="144" xr:uid="{00000000-0005-0000-0000-000014000000}"/>
    <cellStyle name="Separador de milhares 2 3 3" xfId="15" xr:uid="{00000000-0005-0000-0000-000016000000}"/>
    <cellStyle name="Separador de milhares 2 3 3 10" xfId="167" xr:uid="{00000000-0005-0000-0000-000016000000}"/>
    <cellStyle name="Separador de milhares 2 3 3 11" xfId="186" xr:uid="{00000000-0005-0000-0000-000016000000}"/>
    <cellStyle name="Separador de milhares 2 3 3 2" xfId="25" xr:uid="{00000000-0005-0000-0000-000017000000}"/>
    <cellStyle name="Separador de milhares 2 3 3 2 10" xfId="195" xr:uid="{00000000-0005-0000-0000-000017000000}"/>
    <cellStyle name="Separador de milhares 2 3 3 2 2" xfId="44" xr:uid="{00000000-0005-0000-0000-000016000000}"/>
    <cellStyle name="Separador de milhares 2 3 3 2 3" xfId="63" xr:uid="{00000000-0005-0000-0000-000017000000}"/>
    <cellStyle name="Separador de milhares 2 3 3 2 4" xfId="82" xr:uid="{00000000-0005-0000-0000-000017000000}"/>
    <cellStyle name="Separador de milhares 2 3 3 2 5" xfId="100" xr:uid="{00000000-0005-0000-0000-000017000000}"/>
    <cellStyle name="Separador de milhares 2 3 3 2 6" xfId="119" xr:uid="{00000000-0005-0000-0000-000017000000}"/>
    <cellStyle name="Separador de milhares 2 3 3 2 7" xfId="138" xr:uid="{00000000-0005-0000-0000-000017000000}"/>
    <cellStyle name="Separador de milhares 2 3 3 2 8" xfId="157" xr:uid="{00000000-0005-0000-0000-000017000000}"/>
    <cellStyle name="Separador de milhares 2 3 3 2 9" xfId="176" xr:uid="{00000000-0005-0000-0000-000017000000}"/>
    <cellStyle name="Separador de milhares 2 3 3 3" xfId="35" xr:uid="{00000000-0005-0000-0000-000015000000}"/>
    <cellStyle name="Separador de milhares 2 3 3 4" xfId="54" xr:uid="{00000000-0005-0000-0000-000016000000}"/>
    <cellStyle name="Separador de milhares 2 3 3 5" xfId="73" xr:uid="{00000000-0005-0000-0000-000016000000}"/>
    <cellStyle name="Separador de milhares 2 3 3 6" xfId="91" xr:uid="{00000000-0005-0000-0000-000016000000}"/>
    <cellStyle name="Separador de milhares 2 3 3 7" xfId="110" xr:uid="{00000000-0005-0000-0000-000016000000}"/>
    <cellStyle name="Separador de milhares 2 3 3 8" xfId="129" xr:uid="{00000000-0005-0000-0000-000016000000}"/>
    <cellStyle name="Separador de milhares 2 3 3 9" xfId="148" xr:uid="{00000000-0005-0000-0000-000016000000}"/>
    <cellStyle name="Separador de milhares 2 3 4" xfId="18" xr:uid="{00000000-0005-0000-0000-000018000000}"/>
    <cellStyle name="Separador de milhares 2 3 4 10" xfId="188" xr:uid="{00000000-0005-0000-0000-000018000000}"/>
    <cellStyle name="Separador de milhares 2 3 4 2" xfId="37" xr:uid="{00000000-0005-0000-0000-000017000000}"/>
    <cellStyle name="Separador de milhares 2 3 4 3" xfId="56" xr:uid="{00000000-0005-0000-0000-000018000000}"/>
    <cellStyle name="Separador de milhares 2 3 4 4" xfId="75" xr:uid="{00000000-0005-0000-0000-000018000000}"/>
    <cellStyle name="Separador de milhares 2 3 4 5" xfId="93" xr:uid="{00000000-0005-0000-0000-000018000000}"/>
    <cellStyle name="Separador de milhares 2 3 4 6" xfId="112" xr:uid="{00000000-0005-0000-0000-000018000000}"/>
    <cellStyle name="Separador de milhares 2 3 4 7" xfId="131" xr:uid="{00000000-0005-0000-0000-000018000000}"/>
    <cellStyle name="Separador de milhares 2 3 4 8" xfId="150" xr:uid="{00000000-0005-0000-0000-000018000000}"/>
    <cellStyle name="Separador de milhares 2 3 4 9" xfId="169" xr:uid="{00000000-0005-0000-0000-000018000000}"/>
    <cellStyle name="Separador de milhares 2 3 5" xfId="28" xr:uid="{00000000-0005-0000-0000-000012000000}"/>
    <cellStyle name="Separador de milhares 2 3 6" xfId="47" xr:uid="{00000000-0005-0000-0000-000013000000}"/>
    <cellStyle name="Separador de milhares 2 3 7" xfId="66" xr:uid="{00000000-0005-0000-0000-000013000000}"/>
    <cellStyle name="Separador de milhares 2 3 8" xfId="84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3" xfId="65" xr:uid="{00000000-0005-0000-0000-00006C000000}"/>
    <cellStyle name="Vírgula 4" xfId="102" xr:uid="{00000000-0005-0000-0000-000091000000}"/>
    <cellStyle name="Vírgula 5" xfId="121" xr:uid="{00000000-0005-0000-0000-0000A4000000}"/>
    <cellStyle name="Vírgula 6" xfId="140" xr:uid="{00000000-0005-0000-0000-0000B7000000}"/>
    <cellStyle name="Vírgula 7" xfId="159" xr:uid="{00000000-0005-0000-0000-0000CA000000}"/>
    <cellStyle name="Vírgula 8" xfId="178" xr:uid="{00000000-0005-0000-0000-0000DD000000}"/>
  </cellStyles>
  <dxfs count="0"/>
  <tableStyles count="1" defaultTableStyle="TableStyleMedium9" defaultPivotStyle="PivotStyleLight16">
    <tableStyle name="Invisible" pivot="0" table="0" count="0" xr9:uid="{7C158098-7BBB-44A6-8142-2465498BD9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D015182-92AF-4972-BD5A-6CEDC9B9879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6A7C655-8099-46A9-94D7-38FE539CFFFD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761F2A-5B6D-4194-AFFE-A0A3D784090E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1323EF-0503-4C1A-BB5A-805EB99F0DBB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0FB2CC4-60F2-4738-A959-1C452F5D773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69AB02-201B-460F-91E6-6D9E5C51027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1AC0C4C-FE82-4A4C-9DB3-5548E1A7CAF8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71D852A-E447-41E9-B2D4-EEC9D9F71B6E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4912EF7-8B7D-404C-A22D-AD049C99A740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5E60A28-6995-4113-A841-63EC270CEB82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3958514-B2A8-4AE2-8296-53D2FC7029C7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688F57B-AF82-4C83-A9C6-EBF3285C29C2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F9F762E-DB31-47DF-BA08-A7D35CD8192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6C7D606-B2C4-4C1C-8EFC-0F9516092D4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EEB2DF8-EE90-43B9-BACD-4556605C0E14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F06BF44-27D8-4A39-8CC4-CB7E40B18A9A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71D78BD-04C9-412F-BE30-48813BE26FB5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3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zoomScale="80" zoomScaleNormal="80" workbookViewId="0">
      <selection activeCell="T12" sqref="T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113</v>
      </c>
      <c r="N1" s="329" t="s">
        <v>114</v>
      </c>
      <c r="O1" s="334" t="s">
        <v>115</v>
      </c>
      <c r="P1" s="329" t="s">
        <v>183</v>
      </c>
      <c r="Q1" s="329" t="s">
        <v>184</v>
      </c>
      <c r="R1" s="329" t="s">
        <v>185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34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06">
        <v>44671</v>
      </c>
      <c r="N3" s="106">
        <v>44671</v>
      </c>
      <c r="O3" s="110">
        <v>44725</v>
      </c>
      <c r="P3" s="241">
        <v>44839</v>
      </c>
      <c r="Q3" s="241">
        <v>44868</v>
      </c>
      <c r="R3" s="241">
        <v>44873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50</v>
      </c>
      <c r="K4" s="17">
        <f>J4-(SUM(M4:AA4))</f>
        <v>50</v>
      </c>
      <c r="L4" s="18" t="str">
        <f t="shared" ref="L4:L57" si="0">IF(K4&lt;0,"ATENÇÃO","OK")</f>
        <v>OK</v>
      </c>
      <c r="M4" s="100"/>
      <c r="N4" s="100"/>
      <c r="O4" s="101"/>
      <c r="P4" s="239"/>
      <c r="Q4" s="239"/>
      <c r="R4" s="239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15</v>
      </c>
      <c r="K5" s="17">
        <f t="shared" ref="K5:K57" si="1">J5-(SUM(M5:AA5))</f>
        <v>15</v>
      </c>
      <c r="L5" s="18" t="str">
        <f t="shared" si="0"/>
        <v>OK</v>
      </c>
      <c r="M5" s="100"/>
      <c r="N5" s="100"/>
      <c r="O5" s="101"/>
      <c r="P5" s="239"/>
      <c r="Q5" s="239"/>
      <c r="R5" s="239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50</v>
      </c>
      <c r="K6" s="17">
        <f t="shared" si="1"/>
        <v>50</v>
      </c>
      <c r="L6" s="18" t="str">
        <f t="shared" si="0"/>
        <v>OK</v>
      </c>
      <c r="M6" s="100"/>
      <c r="N6" s="102"/>
      <c r="O6" s="103"/>
      <c r="P6" s="239"/>
      <c r="Q6" s="239"/>
      <c r="R6" s="239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00"/>
      <c r="N7" s="100"/>
      <c r="O7" s="101"/>
      <c r="P7" s="239"/>
      <c r="Q7" s="239"/>
      <c r="R7" s="239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4</v>
      </c>
      <c r="L8" s="18" t="str">
        <f t="shared" si="0"/>
        <v>OK</v>
      </c>
      <c r="M8" s="107">
        <v>1</v>
      </c>
      <c r="N8" s="100"/>
      <c r="O8" s="101"/>
      <c r="P8" s="239"/>
      <c r="Q8" s="239"/>
      <c r="R8" s="239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10</v>
      </c>
      <c r="K9" s="17">
        <f t="shared" si="1"/>
        <v>10</v>
      </c>
      <c r="L9" s="18" t="str">
        <f t="shared" si="0"/>
        <v>OK</v>
      </c>
      <c r="M9" s="100"/>
      <c r="N9" s="100"/>
      <c r="O9" s="101"/>
      <c r="P9" s="239"/>
      <c r="Q9" s="239"/>
      <c r="R9" s="239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50</v>
      </c>
      <c r="K10" s="17">
        <f t="shared" si="1"/>
        <v>40</v>
      </c>
      <c r="L10" s="18" t="str">
        <f t="shared" si="0"/>
        <v>OK</v>
      </c>
      <c r="M10" s="107">
        <v>10</v>
      </c>
      <c r="N10" s="100"/>
      <c r="O10" s="101"/>
      <c r="P10" s="239"/>
      <c r="Q10" s="239"/>
      <c r="R10" s="239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00"/>
      <c r="N11" s="100"/>
      <c r="O11" s="101"/>
      <c r="P11" s="239"/>
      <c r="Q11" s="239"/>
      <c r="R11" s="239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00"/>
      <c r="N12" s="100"/>
      <c r="O12" s="101"/>
      <c r="P12" s="239"/>
      <c r="Q12" s="239"/>
      <c r="R12" s="239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00"/>
      <c r="N13" s="100"/>
      <c r="O13" s="101"/>
      <c r="P13" s="239"/>
      <c r="Q13" s="239"/>
      <c r="R13" s="239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00"/>
      <c r="N14" s="100"/>
      <c r="O14" s="101"/>
      <c r="P14" s="239"/>
      <c r="Q14" s="240"/>
      <c r="R14" s="240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00"/>
      <c r="N15" s="100"/>
      <c r="O15" s="101"/>
      <c r="P15" s="239"/>
      <c r="Q15" s="239"/>
      <c r="R15" s="239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00"/>
      <c r="N16" s="100"/>
      <c r="O16" s="101"/>
      <c r="P16" s="239"/>
      <c r="Q16" s="239"/>
      <c r="R16" s="239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10</v>
      </c>
      <c r="K17" s="17">
        <f t="shared" si="1"/>
        <v>2</v>
      </c>
      <c r="L17" s="18" t="str">
        <f t="shared" si="0"/>
        <v>OK</v>
      </c>
      <c r="M17" s="100"/>
      <c r="N17" s="107">
        <v>4</v>
      </c>
      <c r="O17" s="108"/>
      <c r="P17" s="239"/>
      <c r="Q17" s="239"/>
      <c r="R17" s="243">
        <v>4</v>
      </c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16</v>
      </c>
      <c r="K18" s="17">
        <f t="shared" si="1"/>
        <v>0</v>
      </c>
      <c r="L18" s="18" t="str">
        <f t="shared" si="0"/>
        <v>OK</v>
      </c>
      <c r="M18" s="100"/>
      <c r="N18" s="107">
        <v>11</v>
      </c>
      <c r="O18" s="108"/>
      <c r="P18" s="239"/>
      <c r="Q18" s="239"/>
      <c r="R18" s="243">
        <v>5</v>
      </c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24</v>
      </c>
      <c r="K19" s="17">
        <f t="shared" si="1"/>
        <v>0</v>
      </c>
      <c r="L19" s="18" t="str">
        <f t="shared" si="0"/>
        <v>OK</v>
      </c>
      <c r="M19" s="100"/>
      <c r="N19" s="107">
        <v>20</v>
      </c>
      <c r="O19" s="108"/>
      <c r="P19" s="239"/>
      <c r="Q19" s="239"/>
      <c r="R19" s="243">
        <v>4</v>
      </c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1000</v>
      </c>
      <c r="K20" s="17">
        <f t="shared" si="1"/>
        <v>930</v>
      </c>
      <c r="L20" s="18" t="str">
        <f t="shared" si="0"/>
        <v>OK</v>
      </c>
      <c r="M20" s="100"/>
      <c r="N20" s="107">
        <v>20</v>
      </c>
      <c r="O20" s="108"/>
      <c r="P20" s="243">
        <v>50</v>
      </c>
      <c r="Q20" s="239"/>
      <c r="R20" s="24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0</v>
      </c>
      <c r="L21" s="18" t="str">
        <f t="shared" si="0"/>
        <v>OK</v>
      </c>
      <c r="M21" s="102"/>
      <c r="N21" s="100"/>
      <c r="O21" s="108"/>
      <c r="P21" s="243">
        <v>10</v>
      </c>
      <c r="Q21" s="239"/>
      <c r="R21" s="24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10</v>
      </c>
      <c r="K22" s="17">
        <f t="shared" si="1"/>
        <v>7</v>
      </c>
      <c r="L22" s="18" t="str">
        <f t="shared" si="0"/>
        <v>OK</v>
      </c>
      <c r="M22" s="102"/>
      <c r="N22" s="100"/>
      <c r="O22" s="108"/>
      <c r="P22" s="243">
        <v>3</v>
      </c>
      <c r="Q22" s="239"/>
      <c r="R22" s="24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02"/>
      <c r="N23" s="100"/>
      <c r="O23" s="108"/>
      <c r="P23" s="239"/>
      <c r="Q23" s="239"/>
      <c r="R23" s="24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00"/>
      <c r="N24" s="100"/>
      <c r="O24" s="108"/>
      <c r="P24" s="239"/>
      <c r="Q24" s="239"/>
      <c r="R24" s="24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00"/>
      <c r="N25" s="100"/>
      <c r="O25" s="108"/>
      <c r="P25" s="240"/>
      <c r="Q25" s="239"/>
      <c r="R25" s="24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00"/>
      <c r="N26" s="100"/>
      <c r="O26" s="108"/>
      <c r="P26" s="239"/>
      <c r="Q26" s="239"/>
      <c r="R26" s="24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00"/>
      <c r="N27" s="100"/>
      <c r="O27" s="108"/>
      <c r="P27" s="239"/>
      <c r="Q27" s="239"/>
      <c r="R27" s="24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100</v>
      </c>
      <c r="K28" s="17">
        <f t="shared" si="1"/>
        <v>100</v>
      </c>
      <c r="L28" s="18" t="str">
        <f t="shared" si="0"/>
        <v>OK</v>
      </c>
      <c r="M28" s="100"/>
      <c r="N28" s="100"/>
      <c r="O28" s="108"/>
      <c r="P28" s="239"/>
      <c r="Q28" s="239"/>
      <c r="R28" s="24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00"/>
      <c r="N29" s="100"/>
      <c r="O29" s="108"/>
      <c r="P29" s="239"/>
      <c r="Q29" s="239"/>
      <c r="R29" s="24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00"/>
      <c r="N30" s="100"/>
      <c r="O30" s="108"/>
      <c r="P30" s="239"/>
      <c r="Q30" s="239"/>
      <c r="R30" s="24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4</v>
      </c>
      <c r="L31" s="18" t="str">
        <f t="shared" si="0"/>
        <v>OK</v>
      </c>
      <c r="M31" s="100"/>
      <c r="N31" s="107">
        <v>3</v>
      </c>
      <c r="O31" s="108"/>
      <c r="P31" s="243">
        <v>3</v>
      </c>
      <c r="Q31" s="239"/>
      <c r="R31" s="24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00"/>
      <c r="N32" s="100"/>
      <c r="O32" s="101"/>
      <c r="P32" s="239"/>
      <c r="Q32" s="239"/>
      <c r="R32" s="239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00"/>
      <c r="N33" s="100"/>
      <c r="O33" s="101"/>
      <c r="P33" s="239"/>
      <c r="Q33" s="239"/>
      <c r="R33" s="239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00"/>
      <c r="N34" s="100"/>
      <c r="O34" s="101"/>
      <c r="P34" s="239"/>
      <c r="Q34" s="239"/>
      <c r="R34" s="239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50</v>
      </c>
      <c r="L35" s="18" t="str">
        <f t="shared" si="0"/>
        <v>OK</v>
      </c>
      <c r="M35" s="100"/>
      <c r="N35" s="104"/>
      <c r="O35" s="105"/>
      <c r="P35" s="239"/>
      <c r="Q35" s="243">
        <v>50</v>
      </c>
      <c r="R35" s="239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500</v>
      </c>
      <c r="K36" s="17">
        <f t="shared" si="1"/>
        <v>500</v>
      </c>
      <c r="L36" s="18" t="str">
        <f t="shared" si="0"/>
        <v>OK</v>
      </c>
      <c r="M36" s="100"/>
      <c r="N36" s="104"/>
      <c r="O36" s="105"/>
      <c r="P36" s="239"/>
      <c r="Q36" s="239"/>
      <c r="R36" s="239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00"/>
      <c r="N37" s="100"/>
      <c r="O37" s="101"/>
      <c r="P37" s="239"/>
      <c r="Q37" s="239"/>
      <c r="R37" s="239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</v>
      </c>
      <c r="K38" s="17">
        <f t="shared" si="1"/>
        <v>-1</v>
      </c>
      <c r="L38" s="18" t="str">
        <f t="shared" si="0"/>
        <v>ATENÇÃO</v>
      </c>
      <c r="M38" s="100"/>
      <c r="N38" s="100"/>
      <c r="O38" s="101"/>
      <c r="P38" s="239"/>
      <c r="Q38" s="243">
        <v>1001</v>
      </c>
      <c r="R38" s="239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3000</v>
      </c>
      <c r="K39" s="17">
        <f t="shared" si="1"/>
        <v>2500</v>
      </c>
      <c r="L39" s="18" t="str">
        <f t="shared" si="0"/>
        <v>OK</v>
      </c>
      <c r="M39" s="100"/>
      <c r="N39" s="100"/>
      <c r="O39" s="109">
        <v>500</v>
      </c>
      <c r="P39" s="239"/>
      <c r="Q39" s="239"/>
      <c r="R39" s="239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3000</v>
      </c>
      <c r="K40" s="17">
        <f t="shared" si="1"/>
        <v>3000</v>
      </c>
      <c r="L40" s="18" t="str">
        <f t="shared" si="0"/>
        <v>OK</v>
      </c>
      <c r="M40" s="100"/>
      <c r="N40" s="100"/>
      <c r="O40" s="101"/>
      <c r="P40" s="239"/>
      <c r="Q40" s="239"/>
      <c r="R40" s="239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00"/>
      <c r="N41" s="100"/>
      <c r="O41" s="101"/>
      <c r="P41" s="239"/>
      <c r="Q41" s="239"/>
      <c r="R41" s="239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00"/>
      <c r="N42" s="100"/>
      <c r="O42" s="101"/>
      <c r="P42" s="239"/>
      <c r="Q42" s="239"/>
      <c r="R42" s="239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00"/>
      <c r="N43" s="100"/>
      <c r="O43" s="101"/>
      <c r="P43" s="239"/>
      <c r="Q43" s="239"/>
      <c r="R43" s="239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00"/>
      <c r="N44" s="100"/>
      <c r="O44" s="101"/>
      <c r="P44" s="239"/>
      <c r="Q44" s="239"/>
      <c r="R44" s="239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00"/>
      <c r="N45" s="100"/>
      <c r="O45" s="101"/>
      <c r="P45" s="239"/>
      <c r="Q45" s="239"/>
      <c r="R45" s="239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00"/>
      <c r="N46" s="100"/>
      <c r="O46" s="101"/>
      <c r="P46" s="239"/>
      <c r="Q46" s="239"/>
      <c r="R46" s="239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00"/>
      <c r="N47" s="100"/>
      <c r="O47" s="101"/>
      <c r="P47" s="239"/>
      <c r="Q47" s="239"/>
      <c r="R47" s="239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00"/>
      <c r="N48" s="100"/>
      <c r="O48" s="101"/>
      <c r="P48" s="239"/>
      <c r="Q48" s="239"/>
      <c r="R48" s="239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00"/>
      <c r="N49" s="100"/>
      <c r="O49" s="101"/>
      <c r="P49" s="239"/>
      <c r="Q49" s="239"/>
      <c r="R49" s="239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00"/>
      <c r="N50" s="100"/>
      <c r="O50" s="101"/>
      <c r="P50" s="239"/>
      <c r="Q50" s="239"/>
      <c r="R50" s="239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00"/>
      <c r="N51" s="100"/>
      <c r="O51" s="101"/>
      <c r="P51" s="239"/>
      <c r="Q51" s="239"/>
      <c r="R51" s="239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00"/>
      <c r="N52" s="100"/>
      <c r="O52" s="101"/>
      <c r="P52" s="239"/>
      <c r="Q52" s="239"/>
      <c r="R52" s="239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00"/>
      <c r="N53" s="100"/>
      <c r="O53" s="101"/>
      <c r="P53" s="239"/>
      <c r="Q53" s="239"/>
      <c r="R53" s="239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00"/>
      <c r="N54" s="100"/>
      <c r="O54" s="101"/>
      <c r="P54" s="239"/>
      <c r="Q54" s="239"/>
      <c r="R54" s="239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00"/>
      <c r="N55" s="100"/>
      <c r="O55" s="101"/>
      <c r="P55" s="239"/>
      <c r="Q55" s="239"/>
      <c r="R55" s="239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00"/>
      <c r="N56" s="100"/>
      <c r="O56" s="101"/>
      <c r="P56" s="239"/>
      <c r="Q56" s="239"/>
      <c r="R56" s="239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00"/>
      <c r="N57" s="100"/>
      <c r="O57" s="101"/>
      <c r="P57" s="239"/>
      <c r="Q57" s="239"/>
      <c r="R57" s="239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54:B55"/>
    <mergeCell ref="D4:D10"/>
    <mergeCell ref="D11:D12"/>
    <mergeCell ref="D41:D42"/>
    <mergeCell ref="D43:D44"/>
    <mergeCell ref="D45:D46"/>
    <mergeCell ref="D39:D40"/>
    <mergeCell ref="B4:B12"/>
    <mergeCell ref="B28:B32"/>
    <mergeCell ref="D33:D34"/>
    <mergeCell ref="D35:D36"/>
    <mergeCell ref="B14:B15"/>
    <mergeCell ref="A50:A53"/>
    <mergeCell ref="B50:B53"/>
    <mergeCell ref="A4:A12"/>
    <mergeCell ref="A33:A49"/>
    <mergeCell ref="Z1:Z2"/>
    <mergeCell ref="P1:P2"/>
    <mergeCell ref="J1:L1"/>
    <mergeCell ref="M1:M2"/>
    <mergeCell ref="AA1:AA2"/>
    <mergeCell ref="Y1:Y2"/>
    <mergeCell ref="A2:L2"/>
    <mergeCell ref="W1:W2"/>
    <mergeCell ref="X1:X2"/>
    <mergeCell ref="S1:S2"/>
    <mergeCell ref="T1:T2"/>
    <mergeCell ref="U1:U2"/>
    <mergeCell ref="A1:D1"/>
    <mergeCell ref="V1:V2"/>
    <mergeCell ref="O1:O2"/>
    <mergeCell ref="E1:I1"/>
    <mergeCell ref="N1:N2"/>
    <mergeCell ref="R1:R2"/>
    <mergeCell ref="Q1:Q2"/>
    <mergeCell ref="A56:A57"/>
    <mergeCell ref="B56:B57"/>
    <mergeCell ref="D14:D15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D37:D38"/>
    <mergeCell ref="B33:B49"/>
    <mergeCell ref="A14:A15"/>
    <mergeCell ref="A54:A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948D-CF4F-4582-9909-5D2DACB5E40D}">
  <dimension ref="A1:AA57"/>
  <sheetViews>
    <sheetView topLeftCell="A40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6</v>
      </c>
      <c r="K5" s="17">
        <f t="shared" ref="K5:K57" si="1">J5-(SUM(M5:AA5))</f>
        <v>6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12</v>
      </c>
      <c r="K6" s="17">
        <f t="shared" si="1"/>
        <v>12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6</v>
      </c>
      <c r="K7" s="17">
        <f t="shared" si="1"/>
        <v>6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60</v>
      </c>
      <c r="K21" s="17">
        <f t="shared" si="1"/>
        <v>60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3054-A40E-4BEF-BB0D-8FD2FBBA1347}">
  <dimension ref="A1:AA57"/>
  <sheetViews>
    <sheetView topLeftCell="A40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50</v>
      </c>
      <c r="K13" s="17">
        <f t="shared" si="1"/>
        <v>50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</v>
      </c>
      <c r="K23" s="17">
        <f t="shared" si="1"/>
        <v>5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94E8-9DBF-458A-9752-108030ACC26B}">
  <dimension ref="A1:AA57"/>
  <sheetViews>
    <sheetView topLeftCell="A37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10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</v>
      </c>
      <c r="K20" s="17">
        <f t="shared" si="1"/>
        <v>100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57"/>
  <sheetViews>
    <sheetView topLeftCell="G1" zoomScale="80" zoomScaleNormal="80" workbookViewId="0">
      <selection activeCell="U19" sqref="U19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32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120</v>
      </c>
      <c r="N1" s="329" t="s">
        <v>121</v>
      </c>
      <c r="O1" s="329" t="s">
        <v>122</v>
      </c>
      <c r="P1" s="329" t="s">
        <v>123</v>
      </c>
      <c r="Q1" s="329" t="s">
        <v>124</v>
      </c>
      <c r="R1" s="329" t="s">
        <v>125</v>
      </c>
      <c r="S1" s="329" t="s">
        <v>126</v>
      </c>
      <c r="T1" s="329" t="s">
        <v>127</v>
      </c>
      <c r="U1" s="329" t="s">
        <v>162</v>
      </c>
      <c r="V1" s="329" t="s">
        <v>163</v>
      </c>
      <c r="W1" s="329" t="s">
        <v>164</v>
      </c>
      <c r="X1" s="329" t="s">
        <v>165</v>
      </c>
      <c r="Y1" s="345" t="s">
        <v>166</v>
      </c>
      <c r="Z1" s="329" t="s">
        <v>167</v>
      </c>
      <c r="AA1" s="345" t="s">
        <v>168</v>
      </c>
      <c r="AB1" s="329" t="s">
        <v>169</v>
      </c>
      <c r="AC1" s="329" t="s">
        <v>170</v>
      </c>
      <c r="AD1" s="345" t="s">
        <v>171</v>
      </c>
      <c r="AE1" s="345" t="s">
        <v>172</v>
      </c>
      <c r="AF1" s="347" t="s">
        <v>173</v>
      </c>
    </row>
    <row r="2" spans="1:32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46"/>
      <c r="Z2" s="329"/>
      <c r="AA2" s="346"/>
      <c r="AB2" s="329"/>
      <c r="AC2" s="329"/>
      <c r="AD2" s="346"/>
      <c r="AE2" s="346"/>
      <c r="AF2" s="348"/>
    </row>
    <row r="3" spans="1:32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31">
        <v>44641</v>
      </c>
      <c r="N3" s="131">
        <v>44642</v>
      </c>
      <c r="O3" s="131">
        <v>44655</v>
      </c>
      <c r="P3" s="131">
        <v>44670</v>
      </c>
      <c r="Q3" s="131">
        <v>44704</v>
      </c>
      <c r="R3" s="131">
        <v>44711</v>
      </c>
      <c r="S3" s="131">
        <v>44711</v>
      </c>
      <c r="T3" s="131">
        <v>44720</v>
      </c>
      <c r="U3" s="218">
        <v>44747</v>
      </c>
      <c r="V3" s="218">
        <v>44748</v>
      </c>
      <c r="W3" s="218">
        <v>44778</v>
      </c>
      <c r="X3" s="218">
        <v>44834</v>
      </c>
      <c r="Y3" s="218">
        <v>44687</v>
      </c>
      <c r="Z3" s="218">
        <v>44841</v>
      </c>
      <c r="AA3" s="218">
        <v>44845</v>
      </c>
      <c r="AB3" s="218">
        <v>44876</v>
      </c>
      <c r="AC3" s="218">
        <v>44882</v>
      </c>
      <c r="AD3" s="218">
        <v>44883</v>
      </c>
      <c r="AE3" s="218">
        <v>44886</v>
      </c>
      <c r="AF3" s="221">
        <v>44886</v>
      </c>
    </row>
    <row r="4" spans="1:32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</v>
      </c>
      <c r="K4" s="17">
        <f>J4-(SUM(M4:AA4))</f>
        <v>5</v>
      </c>
      <c r="L4" s="18" t="str">
        <f t="shared" ref="L4:L57" si="0">IF(K4&lt;0,"ATENÇÃO","OK")</f>
        <v>OK</v>
      </c>
      <c r="M4" s="124"/>
      <c r="N4" s="124"/>
      <c r="O4" s="125"/>
      <c r="P4" s="125"/>
      <c r="Q4" s="125"/>
      <c r="R4" s="125"/>
      <c r="S4" s="125"/>
      <c r="T4" s="125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22"/>
    </row>
    <row r="5" spans="1:32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100</v>
      </c>
      <c r="K5" s="17">
        <f t="shared" ref="K5:K57" si="1">J5-(SUM(M5:AA5))</f>
        <v>94</v>
      </c>
      <c r="L5" s="18" t="str">
        <f t="shared" si="0"/>
        <v>OK</v>
      </c>
      <c r="M5" s="124"/>
      <c r="N5" s="124"/>
      <c r="O5" s="125"/>
      <c r="P5" s="125"/>
      <c r="Q5" s="132">
        <v>3</v>
      </c>
      <c r="R5" s="125"/>
      <c r="S5" s="132">
        <v>3</v>
      </c>
      <c r="T5" s="125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22"/>
    </row>
    <row r="6" spans="1:32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5</v>
      </c>
      <c r="K6" s="17">
        <f t="shared" si="1"/>
        <v>4</v>
      </c>
      <c r="L6" s="18" t="str">
        <f t="shared" si="0"/>
        <v>OK</v>
      </c>
      <c r="M6" s="126"/>
      <c r="N6" s="124"/>
      <c r="O6" s="127"/>
      <c r="P6" s="125"/>
      <c r="Q6" s="125"/>
      <c r="R6" s="125"/>
      <c r="S6" s="125"/>
      <c r="T6" s="125"/>
      <c r="U6" s="217"/>
      <c r="V6" s="217"/>
      <c r="W6" s="217"/>
      <c r="X6" s="219">
        <v>1</v>
      </c>
      <c r="Y6" s="220"/>
      <c r="Z6" s="217"/>
      <c r="AA6" s="217"/>
      <c r="AB6" s="217"/>
      <c r="AC6" s="217"/>
      <c r="AD6" s="217"/>
      <c r="AE6" s="217"/>
      <c r="AF6" s="222"/>
    </row>
    <row r="7" spans="1:32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24"/>
      <c r="N7" s="124"/>
      <c r="O7" s="125"/>
      <c r="P7" s="125"/>
      <c r="Q7" s="125"/>
      <c r="R7" s="125"/>
      <c r="S7" s="125"/>
      <c r="T7" s="125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22"/>
    </row>
    <row r="8" spans="1:32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24"/>
      <c r="N8" s="126"/>
      <c r="O8" s="125"/>
      <c r="P8" s="125"/>
      <c r="Q8" s="125"/>
      <c r="R8" s="125"/>
      <c r="S8" s="125"/>
      <c r="T8" s="125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22"/>
    </row>
    <row r="9" spans="1:32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</v>
      </c>
      <c r="K9" s="17">
        <f t="shared" si="1"/>
        <v>5</v>
      </c>
      <c r="L9" s="18" t="str">
        <f t="shared" si="0"/>
        <v>OK</v>
      </c>
      <c r="M9" s="124"/>
      <c r="N9" s="124"/>
      <c r="O9" s="125"/>
      <c r="P9" s="125"/>
      <c r="Q9" s="125"/>
      <c r="R9" s="125"/>
      <c r="S9" s="125"/>
      <c r="T9" s="125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22"/>
    </row>
    <row r="10" spans="1:32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5</v>
      </c>
      <c r="L10" s="18" t="str">
        <f t="shared" si="0"/>
        <v>OK</v>
      </c>
      <c r="M10" s="130">
        <v>12</v>
      </c>
      <c r="N10" s="130">
        <v>11</v>
      </c>
      <c r="O10" s="125"/>
      <c r="P10" s="125"/>
      <c r="Q10" s="125"/>
      <c r="R10" s="125"/>
      <c r="S10" s="125"/>
      <c r="T10" s="125"/>
      <c r="U10" s="217"/>
      <c r="V10" s="217"/>
      <c r="W10" s="217"/>
      <c r="X10" s="217"/>
      <c r="Y10" s="219">
        <v>2</v>
      </c>
      <c r="Z10" s="217"/>
      <c r="AA10" s="217"/>
      <c r="AB10" s="217"/>
      <c r="AC10" s="217"/>
      <c r="AD10" s="217"/>
      <c r="AE10" s="217"/>
      <c r="AF10" s="222"/>
    </row>
    <row r="11" spans="1:32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24"/>
      <c r="N11" s="124"/>
      <c r="O11" s="125"/>
      <c r="P11" s="125"/>
      <c r="Q11" s="125"/>
      <c r="R11" s="125"/>
      <c r="S11" s="125"/>
      <c r="T11" s="125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22"/>
    </row>
    <row r="12" spans="1:32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24"/>
      <c r="N12" s="124"/>
      <c r="O12" s="125"/>
      <c r="P12" s="125"/>
      <c r="Q12" s="125"/>
      <c r="R12" s="125"/>
      <c r="S12" s="125"/>
      <c r="T12" s="125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22"/>
    </row>
    <row r="13" spans="1:32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</v>
      </c>
      <c r="K13" s="17">
        <f t="shared" si="1"/>
        <v>5</v>
      </c>
      <c r="L13" s="18" t="str">
        <f t="shared" si="0"/>
        <v>OK</v>
      </c>
      <c r="M13" s="124"/>
      <c r="N13" s="124"/>
      <c r="O13" s="125"/>
      <c r="P13" s="125"/>
      <c r="Q13" s="125"/>
      <c r="R13" s="125"/>
      <c r="S13" s="125"/>
      <c r="T13" s="125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22"/>
    </row>
    <row r="14" spans="1:32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20</v>
      </c>
      <c r="K14" s="17">
        <f t="shared" si="1"/>
        <v>20</v>
      </c>
      <c r="L14" s="18" t="str">
        <f t="shared" si="0"/>
        <v>OK</v>
      </c>
      <c r="M14" s="124"/>
      <c r="N14" s="124"/>
      <c r="O14" s="125"/>
      <c r="P14" s="125"/>
      <c r="Q14" s="127"/>
      <c r="R14" s="127"/>
      <c r="S14" s="125"/>
      <c r="T14" s="125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22"/>
    </row>
    <row r="15" spans="1:32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200</v>
      </c>
      <c r="K15" s="17">
        <f t="shared" si="1"/>
        <v>152</v>
      </c>
      <c r="L15" s="18" t="str">
        <f t="shared" si="0"/>
        <v>OK</v>
      </c>
      <c r="M15" s="124"/>
      <c r="N15" s="124"/>
      <c r="O15" s="132">
        <v>2</v>
      </c>
      <c r="P15" s="132">
        <v>5</v>
      </c>
      <c r="Q15" s="133"/>
      <c r="R15" s="132">
        <v>1</v>
      </c>
      <c r="S15" s="125"/>
      <c r="T15" s="132">
        <v>2</v>
      </c>
      <c r="U15" s="217"/>
      <c r="V15" s="217"/>
      <c r="W15" s="219">
        <v>35</v>
      </c>
      <c r="X15" s="217"/>
      <c r="Y15" s="217"/>
      <c r="Z15" s="217"/>
      <c r="AA15" s="219">
        <v>3</v>
      </c>
      <c r="AB15" s="220"/>
      <c r="AC15" s="219">
        <v>3</v>
      </c>
      <c r="AD15" s="219">
        <v>2</v>
      </c>
      <c r="AE15" s="219">
        <v>2</v>
      </c>
      <c r="AF15" s="223">
        <v>4</v>
      </c>
    </row>
    <row r="16" spans="1:32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24"/>
      <c r="N16" s="124"/>
      <c r="O16" s="125"/>
      <c r="P16" s="125"/>
      <c r="Q16" s="125"/>
      <c r="R16" s="125"/>
      <c r="S16" s="125"/>
      <c r="T16" s="125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22"/>
    </row>
    <row r="17" spans="1:32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24"/>
      <c r="N17" s="124"/>
      <c r="O17" s="125"/>
      <c r="P17" s="125"/>
      <c r="Q17" s="125"/>
      <c r="R17" s="125"/>
      <c r="S17" s="125"/>
      <c r="T17" s="125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22"/>
    </row>
    <row r="18" spans="1:32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24"/>
      <c r="N18" s="124"/>
      <c r="O18" s="125"/>
      <c r="P18" s="125"/>
      <c r="Q18" s="125"/>
      <c r="R18" s="125"/>
      <c r="S18" s="125"/>
      <c r="T18" s="125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22"/>
    </row>
    <row r="19" spans="1:32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24"/>
      <c r="N19" s="124"/>
      <c r="O19" s="125"/>
      <c r="P19" s="125"/>
      <c r="Q19" s="125"/>
      <c r="R19" s="125"/>
      <c r="S19" s="125"/>
      <c r="T19" s="125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22"/>
    </row>
    <row r="20" spans="1:32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24"/>
      <c r="N20" s="124"/>
      <c r="O20" s="125"/>
      <c r="P20" s="125"/>
      <c r="Q20" s="125"/>
      <c r="R20" s="125"/>
      <c r="S20" s="125"/>
      <c r="T20" s="125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22"/>
    </row>
    <row r="21" spans="1:32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124"/>
      <c r="N21" s="126"/>
      <c r="O21" s="125"/>
      <c r="P21" s="125"/>
      <c r="Q21" s="127"/>
      <c r="R21" s="125"/>
      <c r="S21" s="125"/>
      <c r="T21" s="125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22"/>
    </row>
    <row r="22" spans="1:32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24"/>
      <c r="N22" s="126"/>
      <c r="O22" s="127"/>
      <c r="P22" s="125"/>
      <c r="Q22" s="127"/>
      <c r="R22" s="125"/>
      <c r="S22" s="127"/>
      <c r="T22" s="125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22"/>
    </row>
    <row r="23" spans="1:32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40</v>
      </c>
      <c r="K23" s="17">
        <f t="shared" si="1"/>
        <v>40</v>
      </c>
      <c r="L23" s="18" t="str">
        <f t="shared" si="0"/>
        <v>OK</v>
      </c>
      <c r="M23" s="124"/>
      <c r="N23" s="126"/>
      <c r="O23" s="127"/>
      <c r="P23" s="125"/>
      <c r="Q23" s="125"/>
      <c r="R23" s="125"/>
      <c r="S23" s="127"/>
      <c r="T23" s="125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22"/>
    </row>
    <row r="24" spans="1:32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24"/>
      <c r="N24" s="124"/>
      <c r="O24" s="125"/>
      <c r="P24" s="125"/>
      <c r="Q24" s="125"/>
      <c r="R24" s="125"/>
      <c r="S24" s="125"/>
      <c r="T24" s="125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22"/>
    </row>
    <row r="25" spans="1:32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10</v>
      </c>
      <c r="K25" s="17">
        <f t="shared" si="1"/>
        <v>10</v>
      </c>
      <c r="L25" s="18" t="str">
        <f t="shared" si="0"/>
        <v>OK</v>
      </c>
      <c r="M25" s="124"/>
      <c r="N25" s="124"/>
      <c r="O25" s="125"/>
      <c r="P25" s="127"/>
      <c r="Q25" s="125"/>
      <c r="R25" s="125"/>
      <c r="S25" s="125"/>
      <c r="T25" s="125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22"/>
    </row>
    <row r="26" spans="1:32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10</v>
      </c>
      <c r="K26" s="17">
        <f t="shared" si="1"/>
        <v>10</v>
      </c>
      <c r="L26" s="18" t="str">
        <f t="shared" si="0"/>
        <v>OK</v>
      </c>
      <c r="M26" s="124"/>
      <c r="N26" s="124"/>
      <c r="O26" s="125"/>
      <c r="P26" s="125"/>
      <c r="Q26" s="125"/>
      <c r="R26" s="125"/>
      <c r="S26" s="125"/>
      <c r="T26" s="125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22"/>
    </row>
    <row r="27" spans="1:32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120</v>
      </c>
      <c r="K27" s="17">
        <f t="shared" si="1"/>
        <v>110</v>
      </c>
      <c r="L27" s="18" t="str">
        <f t="shared" si="0"/>
        <v>OK</v>
      </c>
      <c r="M27" s="124"/>
      <c r="N27" s="124"/>
      <c r="O27" s="125"/>
      <c r="P27" s="125"/>
      <c r="Q27" s="125"/>
      <c r="R27" s="125"/>
      <c r="S27" s="125"/>
      <c r="T27" s="125"/>
      <c r="U27" s="217"/>
      <c r="V27" s="217"/>
      <c r="W27" s="217"/>
      <c r="X27" s="217"/>
      <c r="Y27" s="217"/>
      <c r="Z27" s="219">
        <v>10</v>
      </c>
      <c r="AA27" s="219"/>
      <c r="AB27" s="220"/>
      <c r="AC27" s="217"/>
      <c r="AD27" s="217"/>
      <c r="AE27" s="217"/>
      <c r="AF27" s="222"/>
    </row>
    <row r="28" spans="1:32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24"/>
      <c r="N28" s="124"/>
      <c r="O28" s="125"/>
      <c r="P28" s="125"/>
      <c r="Q28" s="125"/>
      <c r="R28" s="125"/>
      <c r="S28" s="125"/>
      <c r="T28" s="125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22"/>
    </row>
    <row r="29" spans="1:32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40</v>
      </c>
      <c r="K29" s="17">
        <f t="shared" si="1"/>
        <v>40</v>
      </c>
      <c r="L29" s="18" t="str">
        <f t="shared" si="0"/>
        <v>OK</v>
      </c>
      <c r="M29" s="124"/>
      <c r="N29" s="124"/>
      <c r="O29" s="125"/>
      <c r="P29" s="125"/>
      <c r="Q29" s="125"/>
      <c r="R29" s="125"/>
      <c r="S29" s="125"/>
      <c r="T29" s="125"/>
      <c r="U29" s="217"/>
      <c r="V29" s="217"/>
      <c r="W29" s="217"/>
      <c r="X29" s="217"/>
      <c r="Y29" s="217"/>
      <c r="Z29" s="217"/>
      <c r="AA29" s="217"/>
      <c r="AB29" s="219">
        <v>40</v>
      </c>
      <c r="AC29" s="217"/>
      <c r="AD29" s="217"/>
      <c r="AE29" s="217"/>
      <c r="AF29" s="222"/>
    </row>
    <row r="30" spans="1:32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24"/>
      <c r="N30" s="124"/>
      <c r="O30" s="125"/>
      <c r="P30" s="125"/>
      <c r="Q30" s="125"/>
      <c r="R30" s="125"/>
      <c r="S30" s="125"/>
      <c r="T30" s="125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22"/>
    </row>
    <row r="31" spans="1:32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24"/>
      <c r="N31" s="124"/>
      <c r="O31" s="125"/>
      <c r="P31" s="125"/>
      <c r="Q31" s="125"/>
      <c r="R31" s="125"/>
      <c r="S31" s="125"/>
      <c r="T31" s="125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22"/>
    </row>
    <row r="32" spans="1:32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24"/>
      <c r="N32" s="124"/>
      <c r="O32" s="125"/>
      <c r="P32" s="125"/>
      <c r="Q32" s="125"/>
      <c r="R32" s="125"/>
      <c r="S32" s="125"/>
      <c r="T32" s="125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22"/>
    </row>
    <row r="33" spans="1:32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124"/>
      <c r="N33" s="124"/>
      <c r="O33" s="125"/>
      <c r="P33" s="125"/>
      <c r="Q33" s="125"/>
      <c r="R33" s="125"/>
      <c r="S33" s="125"/>
      <c r="T33" s="125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22"/>
    </row>
    <row r="34" spans="1:32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24"/>
      <c r="N34" s="124"/>
      <c r="O34" s="125"/>
      <c r="P34" s="125"/>
      <c r="Q34" s="125"/>
      <c r="R34" s="125"/>
      <c r="S34" s="125"/>
      <c r="T34" s="125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22"/>
    </row>
    <row r="35" spans="1:32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50</v>
      </c>
      <c r="K35" s="17">
        <f t="shared" si="1"/>
        <v>50</v>
      </c>
      <c r="L35" s="18" t="str">
        <f t="shared" si="0"/>
        <v>OK</v>
      </c>
      <c r="M35" s="128"/>
      <c r="N35" s="124"/>
      <c r="O35" s="129"/>
      <c r="P35" s="125"/>
      <c r="Q35" s="133"/>
      <c r="R35" s="125"/>
      <c r="S35" s="125"/>
      <c r="T35" s="125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22"/>
    </row>
    <row r="36" spans="1:32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28"/>
      <c r="N36" s="124"/>
      <c r="O36" s="129"/>
      <c r="P36" s="125"/>
      <c r="Q36" s="125"/>
      <c r="R36" s="125"/>
      <c r="S36" s="125"/>
      <c r="T36" s="125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22"/>
    </row>
    <row r="37" spans="1:32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24"/>
      <c r="N37" s="124"/>
      <c r="O37" s="125"/>
      <c r="P37" s="125"/>
      <c r="Q37" s="125"/>
      <c r="R37" s="125"/>
      <c r="S37" s="125"/>
      <c r="T37" s="125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22"/>
    </row>
    <row r="38" spans="1:32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1500</v>
      </c>
      <c r="L38" s="18" t="str">
        <f t="shared" si="0"/>
        <v>OK</v>
      </c>
      <c r="M38" s="124"/>
      <c r="N38" s="124"/>
      <c r="O38" s="125"/>
      <c r="P38" s="125"/>
      <c r="Q38" s="125"/>
      <c r="R38" s="125"/>
      <c r="S38" s="125"/>
      <c r="T38" s="125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22"/>
    </row>
    <row r="39" spans="1:32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0</v>
      </c>
      <c r="L39" s="18" t="str">
        <f t="shared" si="0"/>
        <v>OK</v>
      </c>
      <c r="M39" s="124"/>
      <c r="N39" s="124"/>
      <c r="O39" s="125"/>
      <c r="P39" s="125"/>
      <c r="Q39" s="125"/>
      <c r="R39" s="125"/>
      <c r="S39" s="125"/>
      <c r="T39" s="125"/>
      <c r="U39" s="217"/>
      <c r="V39" s="219">
        <v>500</v>
      </c>
      <c r="W39" s="217"/>
      <c r="X39" s="217"/>
      <c r="Y39" s="217"/>
      <c r="Z39" s="217"/>
      <c r="AA39" s="217"/>
      <c r="AB39" s="217"/>
      <c r="AC39" s="217"/>
      <c r="AD39" s="217"/>
      <c r="AE39" s="217"/>
      <c r="AF39" s="222"/>
    </row>
    <row r="40" spans="1:32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24"/>
      <c r="N40" s="124"/>
      <c r="O40" s="125"/>
      <c r="P40" s="125"/>
      <c r="Q40" s="125"/>
      <c r="R40" s="125"/>
      <c r="S40" s="125"/>
      <c r="T40" s="125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22"/>
    </row>
    <row r="41" spans="1:32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24"/>
      <c r="N41" s="124"/>
      <c r="O41" s="125"/>
      <c r="P41" s="125"/>
      <c r="Q41" s="125"/>
      <c r="R41" s="125"/>
      <c r="S41" s="125"/>
      <c r="T41" s="125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22"/>
    </row>
    <row r="42" spans="1:32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24"/>
      <c r="N42" s="124"/>
      <c r="O42" s="125"/>
      <c r="P42" s="125"/>
      <c r="Q42" s="125"/>
      <c r="R42" s="125"/>
      <c r="S42" s="125"/>
      <c r="T42" s="125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22"/>
    </row>
    <row r="43" spans="1:32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24"/>
      <c r="N43" s="124"/>
      <c r="O43" s="125"/>
      <c r="P43" s="125"/>
      <c r="Q43" s="125"/>
      <c r="R43" s="125"/>
      <c r="S43" s="125"/>
      <c r="T43" s="125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22"/>
    </row>
    <row r="44" spans="1:32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24"/>
      <c r="N44" s="124"/>
      <c r="O44" s="125"/>
      <c r="P44" s="125"/>
      <c r="Q44" s="125"/>
      <c r="R44" s="125"/>
      <c r="S44" s="125"/>
      <c r="T44" s="125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22"/>
    </row>
    <row r="45" spans="1:32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24"/>
      <c r="N45" s="124"/>
      <c r="O45" s="125"/>
      <c r="P45" s="125"/>
      <c r="Q45" s="125"/>
      <c r="R45" s="125"/>
      <c r="S45" s="125"/>
      <c r="T45" s="125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22"/>
    </row>
    <row r="46" spans="1:32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1500</v>
      </c>
      <c r="K46" s="17">
        <f t="shared" si="1"/>
        <v>499</v>
      </c>
      <c r="L46" s="18" t="str">
        <f t="shared" si="0"/>
        <v>OK</v>
      </c>
      <c r="M46" s="124"/>
      <c r="N46" s="124"/>
      <c r="O46" s="125"/>
      <c r="P46" s="125"/>
      <c r="Q46" s="125"/>
      <c r="R46" s="125"/>
      <c r="S46" s="125"/>
      <c r="T46" s="125"/>
      <c r="U46" s="219">
        <v>1001</v>
      </c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22"/>
    </row>
    <row r="47" spans="1:32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124"/>
      <c r="N47" s="124"/>
      <c r="O47" s="125"/>
      <c r="P47" s="125"/>
      <c r="Q47" s="125"/>
      <c r="R47" s="125"/>
      <c r="S47" s="125"/>
      <c r="T47" s="125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22"/>
    </row>
    <row r="48" spans="1:32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f>300</f>
        <v>300</v>
      </c>
      <c r="K48" s="17">
        <f t="shared" si="1"/>
        <v>300</v>
      </c>
      <c r="L48" s="18" t="str">
        <f t="shared" si="0"/>
        <v>OK</v>
      </c>
      <c r="M48" s="124"/>
      <c r="N48" s="124"/>
      <c r="O48" s="125"/>
      <c r="P48" s="125"/>
      <c r="Q48" s="125"/>
      <c r="R48" s="125"/>
      <c r="S48" s="125"/>
      <c r="T48" s="125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22"/>
    </row>
    <row r="49" spans="1:32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24"/>
      <c r="N49" s="124"/>
      <c r="O49" s="125"/>
      <c r="P49" s="125"/>
      <c r="Q49" s="125"/>
      <c r="R49" s="125"/>
      <c r="S49" s="125"/>
      <c r="T49" s="125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22"/>
    </row>
    <row r="50" spans="1:32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24"/>
      <c r="N50" s="124"/>
      <c r="O50" s="125"/>
      <c r="P50" s="125"/>
      <c r="Q50" s="125"/>
      <c r="R50" s="125"/>
      <c r="S50" s="125"/>
      <c r="T50" s="125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22"/>
    </row>
    <row r="51" spans="1:32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24"/>
      <c r="N51" s="124"/>
      <c r="O51" s="125"/>
      <c r="P51" s="125"/>
      <c r="Q51" s="125"/>
      <c r="R51" s="125"/>
      <c r="S51" s="125"/>
      <c r="T51" s="125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22"/>
    </row>
    <row r="52" spans="1:32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24"/>
      <c r="N52" s="124"/>
      <c r="O52" s="125"/>
      <c r="P52" s="125"/>
      <c r="Q52" s="125"/>
      <c r="R52" s="125"/>
      <c r="S52" s="125"/>
      <c r="T52" s="125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22"/>
    </row>
    <row r="53" spans="1:32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24"/>
      <c r="N53" s="124"/>
      <c r="O53" s="125"/>
      <c r="P53" s="125"/>
      <c r="Q53" s="125"/>
      <c r="R53" s="125"/>
      <c r="S53" s="125"/>
      <c r="T53" s="125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22"/>
    </row>
    <row r="54" spans="1:32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24"/>
      <c r="N54" s="124"/>
      <c r="O54" s="125"/>
      <c r="P54" s="125"/>
      <c r="Q54" s="125"/>
      <c r="R54" s="125"/>
      <c r="S54" s="125"/>
      <c r="T54" s="125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22"/>
    </row>
    <row r="55" spans="1:32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24"/>
      <c r="N55" s="124"/>
      <c r="O55" s="125"/>
      <c r="P55" s="125"/>
      <c r="Q55" s="125"/>
      <c r="R55" s="125"/>
      <c r="S55" s="125"/>
      <c r="T55" s="125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22"/>
    </row>
    <row r="56" spans="1:32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24"/>
      <c r="N56" s="124"/>
      <c r="O56" s="125"/>
      <c r="P56" s="125"/>
      <c r="Q56" s="125"/>
      <c r="R56" s="125"/>
      <c r="S56" s="125"/>
      <c r="T56" s="125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22"/>
    </row>
    <row r="57" spans="1:32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24"/>
      <c r="N57" s="124"/>
      <c r="O57" s="125"/>
      <c r="P57" s="125"/>
      <c r="Q57" s="125"/>
      <c r="R57" s="125"/>
      <c r="S57" s="125"/>
      <c r="T57" s="125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22"/>
    </row>
  </sheetData>
  <mergeCells count="56">
    <mergeCell ref="B14:B15"/>
    <mergeCell ref="D14:D15"/>
    <mergeCell ref="R1:R2"/>
    <mergeCell ref="AE1:AE2"/>
    <mergeCell ref="AF1:AF2"/>
    <mergeCell ref="AA1:AA2"/>
    <mergeCell ref="Y1:Y2"/>
    <mergeCell ref="U1:U2"/>
    <mergeCell ref="AD1:AD2"/>
    <mergeCell ref="AB1:AB2"/>
    <mergeCell ref="W1:W2"/>
    <mergeCell ref="Z1:Z2"/>
    <mergeCell ref="V1:V2"/>
    <mergeCell ref="AC1:AC2"/>
    <mergeCell ref="X1:X2"/>
    <mergeCell ref="T1:T2"/>
    <mergeCell ref="S1:S2"/>
    <mergeCell ref="A14:A15"/>
    <mergeCell ref="A17:A19"/>
    <mergeCell ref="A20:A26"/>
    <mergeCell ref="D23:D24"/>
    <mergeCell ref="B4:B12"/>
    <mergeCell ref="D4:D10"/>
    <mergeCell ref="A4:A12"/>
    <mergeCell ref="A2:L2"/>
    <mergeCell ref="A1:D1"/>
    <mergeCell ref="E1:I1"/>
    <mergeCell ref="J1:L1"/>
    <mergeCell ref="B17:B19"/>
    <mergeCell ref="D17:D19"/>
    <mergeCell ref="B20:B26"/>
    <mergeCell ref="D20:D22"/>
    <mergeCell ref="D43:D44"/>
    <mergeCell ref="D45:D46"/>
    <mergeCell ref="P1:P2"/>
    <mergeCell ref="N1:N2"/>
    <mergeCell ref="Q1:Q2"/>
    <mergeCell ref="O1:O2"/>
    <mergeCell ref="D33:D34"/>
    <mergeCell ref="D35:D36"/>
    <mergeCell ref="D37:D38"/>
    <mergeCell ref="D39:D40"/>
    <mergeCell ref="D41:D42"/>
    <mergeCell ref="M1:M2"/>
    <mergeCell ref="D31:D32"/>
    <mergeCell ref="D11:D12"/>
    <mergeCell ref="A56:A57"/>
    <mergeCell ref="B56:B57"/>
    <mergeCell ref="A28:A32"/>
    <mergeCell ref="A50:A53"/>
    <mergeCell ref="B50:B53"/>
    <mergeCell ref="A54:A55"/>
    <mergeCell ref="B54:B55"/>
    <mergeCell ref="A33:A49"/>
    <mergeCell ref="B33:B49"/>
    <mergeCell ref="B28:B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7"/>
  <sheetViews>
    <sheetView topLeftCell="B1" zoomScale="80" zoomScaleNormal="80" workbookViewId="0">
      <selection activeCell="T12" sqref="T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144</v>
      </c>
      <c r="N1" s="329" t="s">
        <v>145</v>
      </c>
      <c r="O1" s="329" t="s">
        <v>146</v>
      </c>
      <c r="P1" s="329" t="s">
        <v>147</v>
      </c>
      <c r="Q1" s="329" t="s">
        <v>229</v>
      </c>
      <c r="R1" s="329" t="s">
        <v>230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91">
        <v>44643</v>
      </c>
      <c r="N3" s="181" t="s">
        <v>148</v>
      </c>
      <c r="O3" s="191">
        <v>44715</v>
      </c>
      <c r="P3" s="191">
        <v>44715</v>
      </c>
      <c r="Q3" s="312">
        <v>44838</v>
      </c>
      <c r="R3" s="312">
        <v>44802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25</v>
      </c>
      <c r="K4" s="17">
        <f>J4-(SUM(M4:AA4))</f>
        <v>25</v>
      </c>
      <c r="L4" s="18" t="str">
        <f t="shared" ref="L4:L57" si="0">IF(K4&lt;0,"ATENÇÃO","OK")</f>
        <v>OK</v>
      </c>
      <c r="M4" s="182"/>
      <c r="N4" s="182"/>
      <c r="O4" s="183"/>
      <c r="P4" s="183"/>
      <c r="Q4" s="309"/>
      <c r="R4" s="309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25</v>
      </c>
      <c r="K5" s="17">
        <f t="shared" ref="K5:K57" si="1">J5-(SUM(M5:AA5))</f>
        <v>25</v>
      </c>
      <c r="L5" s="18" t="str">
        <f t="shared" si="0"/>
        <v>OK</v>
      </c>
      <c r="M5" s="182"/>
      <c r="N5" s="182"/>
      <c r="O5" s="183"/>
      <c r="P5" s="183"/>
      <c r="Q5" s="309"/>
      <c r="R5" s="309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f>100-2</f>
        <v>98</v>
      </c>
      <c r="K6" s="17">
        <f t="shared" si="1"/>
        <v>98</v>
      </c>
      <c r="L6" s="18" t="str">
        <f t="shared" si="0"/>
        <v>OK</v>
      </c>
      <c r="M6" s="184"/>
      <c r="N6" s="182"/>
      <c r="O6" s="185"/>
      <c r="P6" s="183"/>
      <c r="Q6" s="309"/>
      <c r="R6" s="309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82"/>
      <c r="N7" s="182"/>
      <c r="O7" s="183"/>
      <c r="P7" s="183"/>
      <c r="Q7" s="309"/>
      <c r="R7" s="309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10</v>
      </c>
      <c r="K8" s="17">
        <f t="shared" si="1"/>
        <v>8</v>
      </c>
      <c r="L8" s="18" t="str">
        <f t="shared" si="0"/>
        <v>OK</v>
      </c>
      <c r="M8" s="182"/>
      <c r="N8" s="184"/>
      <c r="O8" s="183"/>
      <c r="P8" s="183"/>
      <c r="Q8" s="311">
        <v>2</v>
      </c>
      <c r="R8" s="309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f>10-3</f>
        <v>7</v>
      </c>
      <c r="K9" s="17">
        <f t="shared" si="1"/>
        <v>7</v>
      </c>
      <c r="L9" s="18" t="str">
        <f t="shared" si="0"/>
        <v>OK</v>
      </c>
      <c r="M9" s="182"/>
      <c r="N9" s="182"/>
      <c r="O9" s="183"/>
      <c r="P9" s="183"/>
      <c r="Q9" s="309"/>
      <c r="R9" s="309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f>50-12</f>
        <v>38</v>
      </c>
      <c r="K10" s="17">
        <f t="shared" si="1"/>
        <v>0</v>
      </c>
      <c r="L10" s="18" t="str">
        <f t="shared" si="0"/>
        <v>OK</v>
      </c>
      <c r="M10" s="182"/>
      <c r="N10" s="188">
        <v>6</v>
      </c>
      <c r="O10" s="183"/>
      <c r="P10" s="183"/>
      <c r="Q10" s="311">
        <v>32</v>
      </c>
      <c r="R10" s="309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82"/>
      <c r="N11" s="182"/>
      <c r="O11" s="183"/>
      <c r="P11" s="183"/>
      <c r="Q11" s="309"/>
      <c r="R11" s="309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82"/>
      <c r="N12" s="182"/>
      <c r="O12" s="183"/>
      <c r="P12" s="183"/>
      <c r="Q12" s="309"/>
      <c r="R12" s="309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20</v>
      </c>
      <c r="K13" s="17">
        <f t="shared" si="1"/>
        <v>20</v>
      </c>
      <c r="L13" s="18" t="str">
        <f t="shared" si="0"/>
        <v>OK</v>
      </c>
      <c r="M13" s="182"/>
      <c r="N13" s="182"/>
      <c r="O13" s="183"/>
      <c r="P13" s="183"/>
      <c r="Q13" s="309"/>
      <c r="R13" s="309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82"/>
      <c r="N14" s="182"/>
      <c r="O14" s="183"/>
      <c r="P14" s="183"/>
      <c r="Q14" s="310"/>
      <c r="R14" s="309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82"/>
      <c r="N15" s="182"/>
      <c r="O15" s="183"/>
      <c r="P15" s="183"/>
      <c r="Q15" s="309"/>
      <c r="R15" s="309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82"/>
      <c r="N16" s="182"/>
      <c r="O16" s="183"/>
      <c r="P16" s="183"/>
      <c r="Q16" s="309"/>
      <c r="R16" s="309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82"/>
      <c r="N17" s="182"/>
      <c r="O17" s="183"/>
      <c r="P17" s="183"/>
      <c r="Q17" s="309"/>
      <c r="R17" s="309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82"/>
      <c r="N18" s="182"/>
      <c r="O18" s="183"/>
      <c r="P18" s="183"/>
      <c r="Q18" s="309"/>
      <c r="R18" s="309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82"/>
      <c r="N19" s="182"/>
      <c r="O19" s="183"/>
      <c r="P19" s="183"/>
      <c r="Q19" s="309"/>
      <c r="R19" s="309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2000</v>
      </c>
      <c r="K20" s="17">
        <f t="shared" si="1"/>
        <v>1000</v>
      </c>
      <c r="L20" s="18" t="str">
        <f t="shared" si="0"/>
        <v>OK</v>
      </c>
      <c r="M20" s="182"/>
      <c r="N20" s="182"/>
      <c r="O20" s="190">
        <v>1000</v>
      </c>
      <c r="P20" s="183"/>
      <c r="Q20" s="309"/>
      <c r="R20" s="309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82"/>
      <c r="N21" s="184"/>
      <c r="O21" s="183"/>
      <c r="P21" s="183"/>
      <c r="Q21" s="309"/>
      <c r="R21" s="309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82"/>
      <c r="N22" s="184"/>
      <c r="O22" s="185"/>
      <c r="P22" s="183"/>
      <c r="Q22" s="309"/>
      <c r="R22" s="310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82"/>
      <c r="N23" s="184"/>
      <c r="O23" s="185"/>
      <c r="P23" s="183"/>
      <c r="Q23" s="309"/>
      <c r="R23" s="310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82"/>
      <c r="N24" s="182"/>
      <c r="O24" s="183"/>
      <c r="P24" s="183"/>
      <c r="Q24" s="309"/>
      <c r="R24" s="309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82"/>
      <c r="N25" s="182"/>
      <c r="O25" s="183"/>
      <c r="P25" s="185"/>
      <c r="Q25" s="309"/>
      <c r="R25" s="309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82"/>
      <c r="N26" s="182"/>
      <c r="O26" s="183"/>
      <c r="P26" s="183"/>
      <c r="Q26" s="309"/>
      <c r="R26" s="309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82"/>
      <c r="N27" s="182"/>
      <c r="O27" s="183"/>
      <c r="P27" s="183"/>
      <c r="Q27" s="309"/>
      <c r="R27" s="309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3</v>
      </c>
      <c r="K28" s="17">
        <f t="shared" si="1"/>
        <v>3</v>
      </c>
      <c r="L28" s="18" t="str">
        <f t="shared" si="0"/>
        <v>OK</v>
      </c>
      <c r="M28" s="182"/>
      <c r="N28" s="182"/>
      <c r="O28" s="183"/>
      <c r="P28" s="183"/>
      <c r="Q28" s="309"/>
      <c r="R28" s="309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82"/>
      <c r="N29" s="182"/>
      <c r="O29" s="183"/>
      <c r="P29" s="183"/>
      <c r="Q29" s="309"/>
      <c r="R29" s="309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82"/>
      <c r="N30" s="182"/>
      <c r="O30" s="183"/>
      <c r="P30" s="183"/>
      <c r="Q30" s="309"/>
      <c r="R30" s="309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10</v>
      </c>
      <c r="L31" s="18" t="str">
        <f t="shared" si="0"/>
        <v>OK</v>
      </c>
      <c r="M31" s="182"/>
      <c r="N31" s="182"/>
      <c r="O31" s="183"/>
      <c r="P31" s="183"/>
      <c r="Q31" s="309"/>
      <c r="R31" s="309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82"/>
      <c r="N32" s="182"/>
      <c r="O32" s="183"/>
      <c r="P32" s="183"/>
      <c r="Q32" s="309"/>
      <c r="R32" s="309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82"/>
      <c r="N33" s="182"/>
      <c r="O33" s="183"/>
      <c r="P33" s="183"/>
      <c r="Q33" s="309"/>
      <c r="R33" s="309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182"/>
      <c r="N34" s="182"/>
      <c r="O34" s="183"/>
      <c r="P34" s="183"/>
      <c r="Q34" s="309"/>
      <c r="R34" s="309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86"/>
      <c r="N35" s="182"/>
      <c r="O35" s="187"/>
      <c r="P35" s="183"/>
      <c r="Q35" s="309"/>
      <c r="R35" s="309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200</v>
      </c>
      <c r="K36" s="17">
        <f t="shared" si="1"/>
        <v>200</v>
      </c>
      <c r="L36" s="18" t="str">
        <f t="shared" si="0"/>
        <v>OK</v>
      </c>
      <c r="M36" s="186"/>
      <c r="N36" s="182"/>
      <c r="O36" s="187"/>
      <c r="P36" s="183"/>
      <c r="Q36" s="309"/>
      <c r="R36" s="309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82"/>
      <c r="N37" s="182"/>
      <c r="O37" s="183"/>
      <c r="P37" s="183"/>
      <c r="Q37" s="309"/>
      <c r="R37" s="309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8000</v>
      </c>
      <c r="K38" s="17">
        <f t="shared" si="1"/>
        <v>6999</v>
      </c>
      <c r="L38" s="18" t="str">
        <f t="shared" si="0"/>
        <v>OK</v>
      </c>
      <c r="M38" s="182"/>
      <c r="N38" s="182"/>
      <c r="O38" s="183"/>
      <c r="P38" s="189">
        <v>1001</v>
      </c>
      <c r="Q38" s="309"/>
      <c r="R38" s="309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82"/>
      <c r="N39" s="182"/>
      <c r="O39" s="183"/>
      <c r="P39" s="183"/>
      <c r="Q39" s="309"/>
      <c r="R39" s="309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82"/>
      <c r="N40" s="182"/>
      <c r="O40" s="183"/>
      <c r="P40" s="183"/>
      <c r="Q40" s="309"/>
      <c r="R40" s="309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82"/>
      <c r="N41" s="182"/>
      <c r="O41" s="183"/>
      <c r="P41" s="183"/>
      <c r="Q41" s="309"/>
      <c r="R41" s="309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82"/>
      <c r="N42" s="182"/>
      <c r="O42" s="183"/>
      <c r="P42" s="183"/>
      <c r="Q42" s="309"/>
      <c r="R42" s="309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82"/>
      <c r="N43" s="182"/>
      <c r="O43" s="183"/>
      <c r="P43" s="183"/>
      <c r="Q43" s="309"/>
      <c r="R43" s="309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v>8000</v>
      </c>
      <c r="K44" s="17">
        <f t="shared" si="1"/>
        <v>2600</v>
      </c>
      <c r="L44" s="18" t="str">
        <f t="shared" si="0"/>
        <v>OK</v>
      </c>
      <c r="M44" s="188">
        <v>2400</v>
      </c>
      <c r="N44" s="182"/>
      <c r="O44" s="183"/>
      <c r="P44" s="183"/>
      <c r="Q44" s="313"/>
      <c r="R44" s="311">
        <v>3000</v>
      </c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82"/>
      <c r="N45" s="182"/>
      <c r="O45" s="183"/>
      <c r="P45" s="183"/>
      <c r="Q45" s="309"/>
      <c r="R45" s="309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82"/>
      <c r="N46" s="182"/>
      <c r="O46" s="183"/>
      <c r="P46" s="183"/>
      <c r="Q46" s="309"/>
      <c r="R46" s="309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600</v>
      </c>
      <c r="K47" s="17">
        <f t="shared" si="1"/>
        <v>600</v>
      </c>
      <c r="L47" s="18" t="str">
        <f t="shared" si="0"/>
        <v>OK</v>
      </c>
      <c r="M47" s="182"/>
      <c r="N47" s="182"/>
      <c r="O47" s="183"/>
      <c r="P47" s="183"/>
      <c r="Q47" s="309"/>
      <c r="R47" s="309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82"/>
      <c r="N48" s="182"/>
      <c r="O48" s="183"/>
      <c r="P48" s="183"/>
      <c r="Q48" s="309"/>
      <c r="R48" s="309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82"/>
      <c r="N49" s="182"/>
      <c r="O49" s="183"/>
      <c r="P49" s="183"/>
      <c r="Q49" s="309"/>
      <c r="R49" s="309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82"/>
      <c r="N50" s="182"/>
      <c r="O50" s="183"/>
      <c r="P50" s="183"/>
      <c r="Q50" s="309"/>
      <c r="R50" s="309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82"/>
      <c r="N51" s="182"/>
      <c r="O51" s="183"/>
      <c r="P51" s="183"/>
      <c r="Q51" s="309"/>
      <c r="R51" s="309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82"/>
      <c r="N52" s="182"/>
      <c r="O52" s="183"/>
      <c r="P52" s="183"/>
      <c r="Q52" s="309"/>
      <c r="R52" s="309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82"/>
      <c r="N53" s="182"/>
      <c r="O53" s="183"/>
      <c r="P53" s="183"/>
      <c r="Q53" s="309"/>
      <c r="R53" s="309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82"/>
      <c r="N54" s="182"/>
      <c r="O54" s="183"/>
      <c r="P54" s="183"/>
      <c r="Q54" s="309"/>
      <c r="R54" s="309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82"/>
      <c r="N55" s="182"/>
      <c r="O55" s="183"/>
      <c r="P55" s="183"/>
      <c r="Q55" s="309"/>
      <c r="R55" s="309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82"/>
      <c r="N56" s="182"/>
      <c r="O56" s="183"/>
      <c r="P56" s="183"/>
      <c r="Q56" s="309"/>
      <c r="R56" s="309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82"/>
      <c r="N57" s="182"/>
      <c r="O57" s="183"/>
      <c r="P57" s="183"/>
      <c r="Q57" s="309"/>
      <c r="R57" s="309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33:B49"/>
    <mergeCell ref="D33:D34"/>
    <mergeCell ref="D35:D36"/>
    <mergeCell ref="A33:A49"/>
    <mergeCell ref="D37:D38"/>
    <mergeCell ref="D39:D40"/>
    <mergeCell ref="D41:D42"/>
    <mergeCell ref="D43:D44"/>
    <mergeCell ref="D45:D46"/>
    <mergeCell ref="AA1:AA2"/>
    <mergeCell ref="A2:L2"/>
    <mergeCell ref="A1:D1"/>
    <mergeCell ref="J1:L1"/>
    <mergeCell ref="E1:I1"/>
    <mergeCell ref="Y1:Y2"/>
    <mergeCell ref="Z1:Z2"/>
    <mergeCell ref="X1:X2"/>
    <mergeCell ref="V1:V2"/>
    <mergeCell ref="W1:W2"/>
    <mergeCell ref="S1:S2"/>
    <mergeCell ref="T1:T2"/>
    <mergeCell ref="U1:U2"/>
    <mergeCell ref="O1:O2"/>
    <mergeCell ref="A56:A57"/>
    <mergeCell ref="B56:B57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B28:B32"/>
    <mergeCell ref="A50:A53"/>
    <mergeCell ref="B50:B53"/>
    <mergeCell ref="A54:A55"/>
    <mergeCell ref="B54:B55"/>
    <mergeCell ref="R1:R2"/>
    <mergeCell ref="Q1:Q2"/>
    <mergeCell ref="P1:P2"/>
    <mergeCell ref="A14:A15"/>
    <mergeCell ref="B14:B15"/>
    <mergeCell ref="D14:D15"/>
    <mergeCell ref="A4:A12"/>
    <mergeCell ref="B4:B12"/>
    <mergeCell ref="D4:D10"/>
    <mergeCell ref="D11:D12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541-AEA7-41E5-AC56-B218DAB99E84}">
  <dimension ref="A1:AA57"/>
  <sheetViews>
    <sheetView zoomScale="80" zoomScaleNormal="80" workbookViewId="0">
      <selection activeCell="S18" sqref="S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140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71">
        <v>44669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3</v>
      </c>
      <c r="K4" s="17">
        <f>J4-(SUM(M4:AA4))</f>
        <v>3</v>
      </c>
      <c r="L4" s="18" t="str">
        <f t="shared" ref="L4:L57" si="0">IF(K4&lt;0,"ATENÇÃO","OK")</f>
        <v>OK</v>
      </c>
      <c r="M4" s="169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f>3-2</f>
        <v>1</v>
      </c>
      <c r="K5" s="17">
        <f t="shared" ref="K5:K57" si="1">J5-(SUM(M5:AA5))</f>
        <v>0</v>
      </c>
      <c r="L5" s="18" t="str">
        <f t="shared" si="0"/>
        <v>OK</v>
      </c>
      <c r="M5" s="170">
        <v>1</v>
      </c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70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</v>
      </c>
      <c r="K7" s="17">
        <f t="shared" si="1"/>
        <v>1</v>
      </c>
      <c r="L7" s="18" t="str">
        <f t="shared" si="0"/>
        <v>OK</v>
      </c>
      <c r="M7" s="170">
        <v>1</v>
      </c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69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69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69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69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69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</v>
      </c>
      <c r="K13" s="17">
        <f t="shared" si="1"/>
        <v>2</v>
      </c>
      <c r="L13" s="18" t="str">
        <f t="shared" si="0"/>
        <v>OK</v>
      </c>
      <c r="M13" s="169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69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4</v>
      </c>
      <c r="K15" s="17">
        <f t="shared" si="1"/>
        <v>4</v>
      </c>
      <c r="L15" s="18" t="str">
        <f t="shared" si="0"/>
        <v>OK</v>
      </c>
      <c r="M15" s="169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3</v>
      </c>
      <c r="K16" s="17">
        <f t="shared" si="1"/>
        <v>3</v>
      </c>
      <c r="L16" s="18" t="str">
        <f t="shared" si="0"/>
        <v>OK</v>
      </c>
      <c r="M16" s="169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69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69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69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69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69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69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69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69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69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69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69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69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69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69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69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69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69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69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70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0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69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69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69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69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100</v>
      </c>
      <c r="K41" s="17">
        <f t="shared" si="1"/>
        <v>100</v>
      </c>
      <c r="L41" s="18" t="str">
        <f t="shared" si="0"/>
        <v>OK</v>
      </c>
      <c r="M41" s="169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69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169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69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69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69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69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69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100</v>
      </c>
      <c r="K49" s="17">
        <f t="shared" si="1"/>
        <v>100</v>
      </c>
      <c r="L49" s="18" t="str">
        <f t="shared" si="0"/>
        <v>OK</v>
      </c>
      <c r="M49" s="169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69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69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69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69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69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69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69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69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N1:N2"/>
    <mergeCell ref="M1:M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23A2-3C59-4B2B-A240-C7E8CC1CA90A}">
  <dimension ref="A1:AA57"/>
  <sheetViews>
    <sheetView zoomScale="80" zoomScaleNormal="80" workbookViewId="0">
      <selection activeCell="Q12" sqref="Q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196</v>
      </c>
      <c r="N1" s="329" t="s">
        <v>197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68">
        <v>44770</v>
      </c>
      <c r="N3" s="268">
        <v>44770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65"/>
      <c r="N4" s="265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65"/>
      <c r="N5" s="265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-2</v>
      </c>
      <c r="L6" s="18" t="str">
        <f t="shared" si="0"/>
        <v>ATENÇÃO</v>
      </c>
      <c r="M6" s="267">
        <v>2</v>
      </c>
      <c r="N6" s="265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67"/>
      <c r="N7" s="265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67"/>
      <c r="N8" s="266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-3</v>
      </c>
      <c r="L9" s="18" t="str">
        <f t="shared" si="0"/>
        <v>ATENÇÃO</v>
      </c>
      <c r="M9" s="267">
        <v>3</v>
      </c>
      <c r="N9" s="265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-12</v>
      </c>
      <c r="L10" s="18" t="str">
        <f t="shared" si="0"/>
        <v>ATENÇÃO</v>
      </c>
      <c r="M10" s="267">
        <v>12</v>
      </c>
      <c r="N10" s="265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65"/>
      <c r="N11" s="265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65"/>
      <c r="N12" s="265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6</v>
      </c>
      <c r="K13" s="17">
        <f t="shared" si="1"/>
        <v>6</v>
      </c>
      <c r="L13" s="18" t="str">
        <f t="shared" si="0"/>
        <v>OK</v>
      </c>
      <c r="M13" s="265"/>
      <c r="N13" s="265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65"/>
      <c r="N14" s="265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65"/>
      <c r="N15" s="265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65"/>
      <c r="N16" s="265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65"/>
      <c r="N17" s="265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65"/>
      <c r="N18" s="265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65"/>
      <c r="N19" s="265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-500</v>
      </c>
      <c r="L20" s="18" t="str">
        <f t="shared" si="0"/>
        <v>ATENÇÃO</v>
      </c>
      <c r="M20" s="265"/>
      <c r="N20" s="265">
        <v>500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5</v>
      </c>
      <c r="K21" s="17">
        <f t="shared" si="1"/>
        <v>5</v>
      </c>
      <c r="L21" s="18" t="str">
        <f t="shared" si="0"/>
        <v>OK</v>
      </c>
      <c r="M21" s="265"/>
      <c r="N21" s="266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65"/>
      <c r="N22" s="266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65"/>
      <c r="N23" s="266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65"/>
      <c r="N24" s="265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65"/>
      <c r="N25" s="265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</v>
      </c>
      <c r="K26" s="17">
        <f t="shared" si="1"/>
        <v>2</v>
      </c>
      <c r="L26" s="18" t="str">
        <f t="shared" si="0"/>
        <v>OK</v>
      </c>
      <c r="M26" s="265"/>
      <c r="N26" s="265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65"/>
      <c r="N27" s="265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65"/>
      <c r="N28" s="265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65"/>
      <c r="N29" s="265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65"/>
      <c r="N30" s="265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65"/>
      <c r="N31" s="265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65"/>
      <c r="N32" s="265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65"/>
      <c r="N33" s="265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65"/>
      <c r="N34" s="265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267"/>
      <c r="N35" s="265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67"/>
      <c r="N36" s="265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65"/>
      <c r="N37" s="265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10000</v>
      </c>
      <c r="K38" s="17">
        <f t="shared" si="1"/>
        <v>10000</v>
      </c>
      <c r="L38" s="18" t="str">
        <f t="shared" si="0"/>
        <v>OK</v>
      </c>
      <c r="M38" s="265"/>
      <c r="N38" s="265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65"/>
      <c r="N39" s="265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65"/>
      <c r="N40" s="265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65"/>
      <c r="N41" s="265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65"/>
      <c r="N42" s="265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65"/>
      <c r="N43" s="265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65"/>
      <c r="N44" s="265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65"/>
      <c r="N45" s="265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65"/>
      <c r="N46" s="265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1000</v>
      </c>
      <c r="K47" s="17">
        <f t="shared" si="1"/>
        <v>1000</v>
      </c>
      <c r="L47" s="18" t="str">
        <f t="shared" si="0"/>
        <v>OK</v>
      </c>
      <c r="M47" s="265"/>
      <c r="N47" s="265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65"/>
      <c r="N48" s="265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65"/>
      <c r="N49" s="265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65"/>
      <c r="N50" s="26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65"/>
      <c r="N51" s="265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65"/>
      <c r="N52" s="26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65"/>
      <c r="N53" s="26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65"/>
      <c r="N54" s="26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65"/>
      <c r="N55" s="26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65"/>
      <c r="N56" s="26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65"/>
      <c r="N57" s="2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0A05-F321-45C2-BFB5-33978CB3BFDF}">
  <dimension ref="A1:AA57"/>
  <sheetViews>
    <sheetView zoomScale="80" zoomScaleNormal="80" workbookViewId="0">
      <selection activeCell="R18" sqref="R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141</v>
      </c>
      <c r="N1" s="329" t="s">
        <v>142</v>
      </c>
      <c r="O1" s="329" t="s">
        <v>195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76">
        <v>44682</v>
      </c>
      <c r="N3" s="176">
        <v>44682</v>
      </c>
      <c r="O3" s="264">
        <v>44818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72"/>
      <c r="N4" s="172"/>
      <c r="O4" s="26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f>10+2</f>
        <v>12</v>
      </c>
      <c r="K5" s="17">
        <f t="shared" ref="K5:K57" si="1">J5-(SUM(M5:AA5))</f>
        <v>0</v>
      </c>
      <c r="L5" s="18" t="str">
        <f t="shared" si="0"/>
        <v>OK</v>
      </c>
      <c r="M5" s="175">
        <v>10</v>
      </c>
      <c r="N5" s="175">
        <v>2</v>
      </c>
      <c r="O5" s="26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73"/>
      <c r="N6" s="172"/>
      <c r="O6" s="26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72"/>
      <c r="N7" s="172"/>
      <c r="O7" s="261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72"/>
      <c r="N8" s="173"/>
      <c r="O8" s="261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72"/>
      <c r="N9" s="172"/>
      <c r="O9" s="261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72"/>
      <c r="N10" s="172"/>
      <c r="O10" s="261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15</v>
      </c>
      <c r="K11" s="17">
        <f t="shared" si="1"/>
        <v>6.9399999999999995</v>
      </c>
      <c r="L11" s="18" t="str">
        <f t="shared" si="0"/>
        <v>OK</v>
      </c>
      <c r="M11" s="172"/>
      <c r="N11" s="172"/>
      <c r="O11" s="261">
        <v>8.06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5</v>
      </c>
      <c r="K12" s="17">
        <f t="shared" si="1"/>
        <v>5</v>
      </c>
      <c r="L12" s="18" t="str">
        <f t="shared" si="0"/>
        <v>OK</v>
      </c>
      <c r="M12" s="172"/>
      <c r="N12" s="172"/>
      <c r="O12" s="261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5.5</v>
      </c>
      <c r="L13" s="18" t="str">
        <f t="shared" si="0"/>
        <v>OK</v>
      </c>
      <c r="M13" s="175">
        <v>4.5</v>
      </c>
      <c r="N13" s="172"/>
      <c r="O13" s="261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72"/>
      <c r="N14" s="172"/>
      <c r="O14" s="261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72"/>
      <c r="N15" s="172"/>
      <c r="O15" s="261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5</v>
      </c>
      <c r="L16" s="18" t="str">
        <f t="shared" si="0"/>
        <v>OK</v>
      </c>
      <c r="M16" s="172"/>
      <c r="N16" s="172"/>
      <c r="O16" s="26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72"/>
      <c r="N17" s="172"/>
      <c r="O17" s="261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72"/>
      <c r="N18" s="172"/>
      <c r="O18" s="261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72"/>
      <c r="N19" s="172"/>
      <c r="O19" s="261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</v>
      </c>
      <c r="K20" s="17">
        <f t="shared" si="1"/>
        <v>20</v>
      </c>
      <c r="L20" s="18" t="str">
        <f t="shared" si="0"/>
        <v>OK</v>
      </c>
      <c r="M20" s="172"/>
      <c r="N20" s="172"/>
      <c r="O20" s="26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172"/>
      <c r="N21" s="173"/>
      <c r="O21" s="261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72"/>
      <c r="N22" s="173"/>
      <c r="O22" s="262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72"/>
      <c r="N23" s="173"/>
      <c r="O23" s="262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72"/>
      <c r="N24" s="172"/>
      <c r="O24" s="261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72"/>
      <c r="N25" s="172"/>
      <c r="O25" s="261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72"/>
      <c r="N26" s="172"/>
      <c r="O26" s="261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72"/>
      <c r="N27" s="172"/>
      <c r="O27" s="261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72"/>
      <c r="N28" s="172"/>
      <c r="O28" s="261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72"/>
      <c r="N29" s="172"/>
      <c r="O29" s="261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72"/>
      <c r="N30" s="172"/>
      <c r="O30" s="261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72"/>
      <c r="N31" s="172"/>
      <c r="O31" s="261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72"/>
      <c r="N32" s="172"/>
      <c r="O32" s="261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72"/>
      <c r="N33" s="172"/>
      <c r="O33" s="261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72"/>
      <c r="N34" s="172"/>
      <c r="O34" s="261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74"/>
      <c r="N35" s="172"/>
      <c r="O35" s="263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4"/>
      <c r="N36" s="172"/>
      <c r="O36" s="263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72"/>
      <c r="N37" s="172"/>
      <c r="O37" s="261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72"/>
      <c r="N38" s="172"/>
      <c r="O38" s="26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72"/>
      <c r="N39" s="172"/>
      <c r="O39" s="261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72"/>
      <c r="N40" s="172"/>
      <c r="O40" s="261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72"/>
      <c r="N41" s="172"/>
      <c r="O41" s="261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72"/>
      <c r="N42" s="172"/>
      <c r="O42" s="261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72"/>
      <c r="N43" s="172"/>
      <c r="O43" s="261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72"/>
      <c r="N44" s="172"/>
      <c r="O44" s="261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v>2000</v>
      </c>
      <c r="K45" s="17">
        <f t="shared" si="1"/>
        <v>1900</v>
      </c>
      <c r="L45" s="18" t="str">
        <f t="shared" si="0"/>
        <v>OK</v>
      </c>
      <c r="M45" s="172"/>
      <c r="N45" s="175">
        <v>100</v>
      </c>
      <c r="O45" s="261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72"/>
      <c r="N46" s="172"/>
      <c r="O46" s="261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72"/>
      <c r="N47" s="172"/>
      <c r="O47" s="261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v>100</v>
      </c>
      <c r="K48" s="17">
        <f t="shared" si="1"/>
        <v>100</v>
      </c>
      <c r="L48" s="18" t="str">
        <f t="shared" si="0"/>
        <v>OK</v>
      </c>
      <c r="M48" s="172"/>
      <c r="N48" s="172"/>
      <c r="O48" s="261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100</v>
      </c>
      <c r="K49" s="17">
        <f t="shared" si="1"/>
        <v>100</v>
      </c>
      <c r="L49" s="18" t="str">
        <f t="shared" si="0"/>
        <v>OK</v>
      </c>
      <c r="M49" s="172"/>
      <c r="N49" s="172"/>
      <c r="O49" s="261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72"/>
      <c r="N50" s="172"/>
      <c r="O50" s="261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72"/>
      <c r="N51" s="172"/>
      <c r="O51" s="261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72"/>
      <c r="N52" s="172"/>
      <c r="O52" s="261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72"/>
      <c r="N53" s="172"/>
      <c r="O53" s="261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72"/>
      <c r="N54" s="172"/>
      <c r="O54" s="261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72"/>
      <c r="N55" s="172"/>
      <c r="O55" s="261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72"/>
      <c r="N56" s="172"/>
      <c r="O56" s="26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72"/>
      <c r="N57" s="172"/>
      <c r="O57" s="261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2:L2"/>
    <mergeCell ref="A1:D1"/>
    <mergeCell ref="E1:I1"/>
    <mergeCell ref="J1:L1"/>
    <mergeCell ref="M1:M2"/>
    <mergeCell ref="N1:N2"/>
    <mergeCell ref="O1:O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63C8-1D2D-4419-8EED-A4405341363E}">
  <dimension ref="A1:AA57"/>
  <sheetViews>
    <sheetView zoomScale="80" zoomScaleNormal="80" workbookViewId="0">
      <selection activeCell="P12" sqref="P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60">
        <v>44854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57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57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58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57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57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57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57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57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57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57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57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3</v>
      </c>
      <c r="K15" s="17">
        <f t="shared" si="1"/>
        <v>1</v>
      </c>
      <c r="L15" s="18" t="str">
        <f t="shared" si="0"/>
        <v>OK</v>
      </c>
      <c r="M15" s="257">
        <v>2</v>
      </c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57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57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57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57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57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57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57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57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57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57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57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57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57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57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57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57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57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57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57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259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59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57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57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57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57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57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57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2000</v>
      </c>
      <c r="K43" s="17">
        <f t="shared" si="1"/>
        <v>2000</v>
      </c>
      <c r="L43" s="18" t="str">
        <f t="shared" si="0"/>
        <v>OK</v>
      </c>
      <c r="M43" s="257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57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57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57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57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57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57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57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57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57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57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57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57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57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57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N1:N2"/>
    <mergeCell ref="M1:M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30F-37E3-4870-A9B8-476D876B194C}">
  <dimension ref="A1:AA57"/>
  <sheetViews>
    <sheetView topLeftCell="A37" zoomScale="80" zoomScaleNormal="80" workbookViewId="0">
      <selection activeCell="J44" sqref="J4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143</v>
      </c>
      <c r="N1" s="329" t="s">
        <v>84</v>
      </c>
      <c r="O1" s="329" t="s">
        <v>84</v>
      </c>
      <c r="P1" s="329" t="s">
        <v>188</v>
      </c>
      <c r="Q1" s="329" t="s">
        <v>189</v>
      </c>
      <c r="R1" s="329" t="s">
        <v>190</v>
      </c>
      <c r="S1" s="329" t="s">
        <v>191</v>
      </c>
      <c r="T1" s="329" t="s">
        <v>192</v>
      </c>
      <c r="U1" s="329" t="s">
        <v>193</v>
      </c>
      <c r="V1" s="329" t="s">
        <v>194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80">
        <v>44687</v>
      </c>
      <c r="N3" s="254">
        <v>44770</v>
      </c>
      <c r="O3" s="254">
        <v>44796</v>
      </c>
      <c r="P3" s="254">
        <v>44806</v>
      </c>
      <c r="Q3" s="254">
        <v>44806</v>
      </c>
      <c r="R3" s="254">
        <v>44813</v>
      </c>
      <c r="S3" s="254">
        <v>44818</v>
      </c>
      <c r="T3" s="254">
        <v>44818</v>
      </c>
      <c r="U3" s="255">
        <v>44823</v>
      </c>
      <c r="V3" s="254">
        <v>44830</v>
      </c>
      <c r="W3" s="250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77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77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f>2</f>
        <v>2</v>
      </c>
      <c r="K6" s="17">
        <f t="shared" si="1"/>
        <v>2</v>
      </c>
      <c r="L6" s="18" t="str">
        <f t="shared" si="0"/>
        <v>OK</v>
      </c>
      <c r="M6" s="177"/>
      <c r="N6" s="252"/>
      <c r="O6" s="251"/>
      <c r="P6" s="251"/>
      <c r="Q6" s="251"/>
      <c r="R6" s="251"/>
      <c r="S6" s="251"/>
      <c r="T6" s="251"/>
      <c r="U6" s="251"/>
      <c r="V6" s="251"/>
      <c r="W6" s="251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5</v>
      </c>
      <c r="K7" s="17">
        <f t="shared" si="1"/>
        <v>2</v>
      </c>
      <c r="L7" s="18" t="str">
        <f t="shared" si="0"/>
        <v>OK</v>
      </c>
      <c r="M7" s="177"/>
      <c r="N7" s="251">
        <v>1</v>
      </c>
      <c r="O7" s="251"/>
      <c r="P7" s="251"/>
      <c r="Q7" s="251"/>
      <c r="R7" s="251">
        <v>2</v>
      </c>
      <c r="S7" s="251"/>
      <c r="T7" s="251"/>
      <c r="U7" s="251"/>
      <c r="V7" s="251"/>
      <c r="W7" s="251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78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f>20+3</f>
        <v>23</v>
      </c>
      <c r="K9" s="17">
        <f t="shared" si="1"/>
        <v>17</v>
      </c>
      <c r="L9" s="18" t="str">
        <f t="shared" si="0"/>
        <v>OK</v>
      </c>
      <c r="M9" s="179">
        <v>4</v>
      </c>
      <c r="N9" s="251"/>
      <c r="O9" s="251"/>
      <c r="P9" s="251"/>
      <c r="Q9" s="251"/>
      <c r="R9" s="251"/>
      <c r="S9" s="251">
        <v>1</v>
      </c>
      <c r="T9" s="251">
        <v>1</v>
      </c>
      <c r="U9" s="251"/>
      <c r="V9" s="251"/>
      <c r="W9" s="251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f>12</f>
        <v>12</v>
      </c>
      <c r="K10" s="17">
        <f t="shared" si="1"/>
        <v>12</v>
      </c>
      <c r="L10" s="18" t="str">
        <f t="shared" si="0"/>
        <v>OK</v>
      </c>
      <c r="M10" s="177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77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77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77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77"/>
      <c r="N14" s="251"/>
      <c r="O14" s="251"/>
      <c r="P14" s="252"/>
      <c r="Q14" s="252"/>
      <c r="R14" s="251"/>
      <c r="S14" s="251"/>
      <c r="T14" s="251"/>
      <c r="U14" s="251"/>
      <c r="V14" s="251"/>
      <c r="W14" s="251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30</v>
      </c>
      <c r="K15" s="17">
        <f t="shared" si="1"/>
        <v>30</v>
      </c>
      <c r="L15" s="18" t="str">
        <f t="shared" si="0"/>
        <v>OK</v>
      </c>
      <c r="M15" s="177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77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77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77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77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77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30</v>
      </c>
      <c r="K21" s="17">
        <f t="shared" si="1"/>
        <v>30</v>
      </c>
      <c r="L21" s="18" t="str">
        <f t="shared" si="0"/>
        <v>OK</v>
      </c>
      <c r="M21" s="178"/>
      <c r="N21" s="251"/>
      <c r="O21" s="251"/>
      <c r="P21" s="252"/>
      <c r="Q21" s="251"/>
      <c r="R21" s="251"/>
      <c r="S21" s="251"/>
      <c r="T21" s="251"/>
      <c r="U21" s="251"/>
      <c r="V21" s="251"/>
      <c r="W21" s="251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78"/>
      <c r="N22" s="252"/>
      <c r="O22" s="251"/>
      <c r="P22" s="252"/>
      <c r="Q22" s="251"/>
      <c r="R22" s="252"/>
      <c r="S22" s="251"/>
      <c r="T22" s="251"/>
      <c r="U22" s="251"/>
      <c r="V22" s="251"/>
      <c r="W22" s="251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78"/>
      <c r="N23" s="252"/>
      <c r="O23" s="251"/>
      <c r="P23" s="251"/>
      <c r="Q23" s="251"/>
      <c r="R23" s="252"/>
      <c r="S23" s="251"/>
      <c r="T23" s="251"/>
      <c r="U23" s="251"/>
      <c r="V23" s="251"/>
      <c r="W23" s="251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77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77"/>
      <c r="N25" s="251"/>
      <c r="O25" s="252"/>
      <c r="P25" s="251"/>
      <c r="Q25" s="251"/>
      <c r="R25" s="251"/>
      <c r="S25" s="251"/>
      <c r="T25" s="251"/>
      <c r="U25" s="251"/>
      <c r="V25" s="251"/>
      <c r="W25" s="251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30</v>
      </c>
      <c r="K26" s="17">
        <f t="shared" si="1"/>
        <v>30</v>
      </c>
      <c r="L26" s="18" t="str">
        <f t="shared" si="0"/>
        <v>OK</v>
      </c>
      <c r="M26" s="177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30</v>
      </c>
      <c r="K27" s="17">
        <f t="shared" si="1"/>
        <v>24</v>
      </c>
      <c r="L27" s="18" t="str">
        <f t="shared" si="0"/>
        <v>OK</v>
      </c>
      <c r="M27" s="177"/>
      <c r="N27" s="251"/>
      <c r="O27" s="251"/>
      <c r="P27" s="251"/>
      <c r="Q27" s="251"/>
      <c r="R27" s="251"/>
      <c r="S27" s="251"/>
      <c r="T27" s="251"/>
      <c r="U27" s="251"/>
      <c r="V27" s="251">
        <v>6</v>
      </c>
      <c r="W27" s="251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77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77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77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50</v>
      </c>
      <c r="K31" s="17">
        <f t="shared" si="1"/>
        <v>50</v>
      </c>
      <c r="L31" s="18" t="str">
        <f t="shared" si="0"/>
        <v>OK</v>
      </c>
      <c r="M31" s="177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77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77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77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177"/>
      <c r="N35" s="253"/>
      <c r="O35" s="251"/>
      <c r="P35" s="251"/>
      <c r="Q35" s="251"/>
      <c r="R35" s="251"/>
      <c r="S35" s="251"/>
      <c r="T35" s="251"/>
      <c r="U35" s="251"/>
      <c r="V35" s="251"/>
      <c r="W35" s="251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7"/>
      <c r="N36" s="253"/>
      <c r="O36" s="251"/>
      <c r="P36" s="251"/>
      <c r="Q36" s="251"/>
      <c r="R36" s="251"/>
      <c r="S36" s="251"/>
      <c r="T36" s="251"/>
      <c r="U36" s="251"/>
      <c r="V36" s="251"/>
      <c r="W36" s="251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5000</v>
      </c>
      <c r="K37" s="17">
        <f t="shared" si="1"/>
        <v>4900</v>
      </c>
      <c r="L37" s="18" t="str">
        <f t="shared" si="0"/>
        <v>OK</v>
      </c>
      <c r="M37" s="177"/>
      <c r="N37" s="251"/>
      <c r="O37" s="251"/>
      <c r="P37" s="251"/>
      <c r="Q37" s="251">
        <v>100</v>
      </c>
      <c r="R37" s="251"/>
      <c r="S37" s="251"/>
      <c r="T37" s="251"/>
      <c r="U37" s="251"/>
      <c r="V37" s="251"/>
      <c r="W37" s="251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77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f>1000-100</f>
        <v>900</v>
      </c>
      <c r="K39" s="17">
        <f t="shared" si="1"/>
        <v>500</v>
      </c>
      <c r="L39" s="18" t="str">
        <f t="shared" si="0"/>
        <v>OK</v>
      </c>
      <c r="M39" s="177"/>
      <c r="N39" s="251"/>
      <c r="O39" s="253">
        <v>300</v>
      </c>
      <c r="P39" s="251"/>
      <c r="Q39" s="251"/>
      <c r="R39" s="251"/>
      <c r="S39" s="251"/>
      <c r="T39" s="251"/>
      <c r="U39" s="251">
        <v>100</v>
      </c>
      <c r="V39" s="251"/>
      <c r="W39" s="251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77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77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f>0+1100+1500</f>
        <v>2600</v>
      </c>
      <c r="K42" s="17">
        <f t="shared" si="1"/>
        <v>600</v>
      </c>
      <c r="L42" s="18" t="str">
        <f t="shared" si="0"/>
        <v>OK</v>
      </c>
      <c r="M42" s="177"/>
      <c r="N42" s="251"/>
      <c r="O42" s="251"/>
      <c r="P42" s="251"/>
      <c r="Q42" s="251"/>
      <c r="R42" s="251"/>
      <c r="S42" s="251"/>
      <c r="T42" s="251"/>
      <c r="U42" s="251"/>
      <c r="V42" s="251"/>
      <c r="W42" s="256">
        <v>2000</v>
      </c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77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f>0+1001</f>
        <v>1001</v>
      </c>
      <c r="K44" s="17">
        <f t="shared" si="1"/>
        <v>-2999</v>
      </c>
      <c r="L44" s="18" t="str">
        <f t="shared" si="0"/>
        <v>ATENÇÃO</v>
      </c>
      <c r="M44" s="177"/>
      <c r="N44" s="251"/>
      <c r="O44" s="251"/>
      <c r="P44" s="251"/>
      <c r="Q44" s="251"/>
      <c r="R44" s="251"/>
      <c r="S44" s="251"/>
      <c r="T44" s="251"/>
      <c r="U44" s="251"/>
      <c r="V44" s="251"/>
      <c r="W44" s="256">
        <v>4000</v>
      </c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77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77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0</v>
      </c>
      <c r="L47" s="18" t="str">
        <f t="shared" si="0"/>
        <v>OK</v>
      </c>
      <c r="M47" s="177"/>
      <c r="N47" s="251"/>
      <c r="O47" s="251"/>
      <c r="P47" s="251"/>
      <c r="Q47" s="251">
        <v>100</v>
      </c>
      <c r="R47" s="251"/>
      <c r="S47" s="251"/>
      <c r="T47" s="251"/>
      <c r="U47" s="251"/>
      <c r="V47" s="251"/>
      <c r="W47" s="251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77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77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77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77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77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77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77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77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-1</v>
      </c>
      <c r="L56" s="18" t="str">
        <f t="shared" si="0"/>
        <v>ATENÇÃO</v>
      </c>
      <c r="M56" s="177"/>
      <c r="N56" s="251"/>
      <c r="O56" s="251"/>
      <c r="P56" s="253">
        <v>1</v>
      </c>
      <c r="Q56" s="251"/>
      <c r="R56" s="251"/>
      <c r="S56" s="251"/>
      <c r="T56" s="251"/>
      <c r="U56" s="251"/>
      <c r="V56" s="251"/>
      <c r="W56" s="251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77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2"/>
      <c r="Y57" s="22"/>
      <c r="Z57" s="22"/>
      <c r="AA57" s="22"/>
    </row>
  </sheetData>
  <mergeCells count="51">
    <mergeCell ref="N1:N2"/>
    <mergeCell ref="O1:O2"/>
    <mergeCell ref="A2:L2"/>
    <mergeCell ref="A1:D1"/>
    <mergeCell ref="E1:I1"/>
    <mergeCell ref="J1:L1"/>
    <mergeCell ref="M1:M2"/>
    <mergeCell ref="AA1:AA2"/>
    <mergeCell ref="X1:X2"/>
    <mergeCell ref="Y1:Y2"/>
    <mergeCell ref="Z1:Z2"/>
    <mergeCell ref="P1:P2"/>
    <mergeCell ref="Q1:Q2"/>
    <mergeCell ref="R1:R2"/>
    <mergeCell ref="S1:S2"/>
    <mergeCell ref="T1:T2"/>
    <mergeCell ref="U1:U2"/>
    <mergeCell ref="V1:V2"/>
    <mergeCell ref="W1:W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zoomScale="87" zoomScaleNormal="87" workbookViewId="0">
      <selection activeCell="Q11" sqref="Q11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111</v>
      </c>
      <c r="N1" s="329" t="s">
        <v>112</v>
      </c>
      <c r="O1" s="329" t="s">
        <v>181</v>
      </c>
      <c r="P1" s="329" t="s">
        <v>182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97">
        <v>44610</v>
      </c>
      <c r="N3" s="97">
        <v>44706</v>
      </c>
      <c r="O3" s="236">
        <v>44792</v>
      </c>
      <c r="P3" s="236">
        <v>44873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94"/>
      <c r="N4" s="94"/>
      <c r="O4" s="233"/>
      <c r="P4" s="233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94"/>
      <c r="N5" s="94"/>
      <c r="O5" s="233"/>
      <c r="P5" s="233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95"/>
      <c r="N6" s="94"/>
      <c r="O6" s="234"/>
      <c r="P6" s="233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94"/>
      <c r="N7" s="94"/>
      <c r="O7" s="233"/>
      <c r="P7" s="23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94"/>
      <c r="N8" s="95"/>
      <c r="O8" s="233"/>
      <c r="P8" s="23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94"/>
      <c r="N9" s="94"/>
      <c r="O9" s="233"/>
      <c r="P9" s="23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94"/>
      <c r="N10" s="94"/>
      <c r="O10" s="233"/>
      <c r="P10" s="23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94"/>
      <c r="N11" s="94"/>
      <c r="O11" s="233"/>
      <c r="P11" s="23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94"/>
      <c r="N12" s="94"/>
      <c r="O12" s="233"/>
      <c r="P12" s="23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94"/>
      <c r="N13" s="94"/>
      <c r="O13" s="233"/>
      <c r="P13" s="23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94"/>
      <c r="N14" s="94"/>
      <c r="O14" s="233"/>
      <c r="P14" s="233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94"/>
      <c r="N15" s="94"/>
      <c r="O15" s="233"/>
      <c r="P15" s="23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94"/>
      <c r="N16" s="94"/>
      <c r="O16" s="233"/>
      <c r="P16" s="23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94"/>
      <c r="N17" s="94"/>
      <c r="O17" s="233"/>
      <c r="P17" s="23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94"/>
      <c r="N18" s="94"/>
      <c r="O18" s="233"/>
      <c r="P18" s="23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94"/>
      <c r="N19" s="94"/>
      <c r="O19" s="233"/>
      <c r="P19" s="23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94"/>
      <c r="N20" s="94"/>
      <c r="O20" s="233"/>
      <c r="P20" s="23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300</v>
      </c>
      <c r="K21" s="17">
        <f t="shared" si="1"/>
        <v>296.69</v>
      </c>
      <c r="L21" s="18" t="str">
        <f t="shared" si="0"/>
        <v>OK</v>
      </c>
      <c r="M21" s="93"/>
      <c r="N21" s="99">
        <v>3.31</v>
      </c>
      <c r="O21" s="233"/>
      <c r="P21" s="233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94"/>
      <c r="N22" s="95"/>
      <c r="O22" s="234"/>
      <c r="P22" s="233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94"/>
      <c r="N23" s="95"/>
      <c r="O23" s="234"/>
      <c r="P23" s="233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94"/>
      <c r="N24" s="94"/>
      <c r="O24" s="233"/>
      <c r="P24" s="23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94"/>
      <c r="N25" s="94"/>
      <c r="O25" s="233"/>
      <c r="P25" s="23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100</v>
      </c>
      <c r="K26" s="17">
        <f t="shared" si="1"/>
        <v>100</v>
      </c>
      <c r="L26" s="18" t="str">
        <f t="shared" si="0"/>
        <v>OK</v>
      </c>
      <c r="M26" s="94"/>
      <c r="N26" s="94"/>
      <c r="O26" s="233"/>
      <c r="P26" s="23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</v>
      </c>
      <c r="K27" s="17">
        <f t="shared" si="1"/>
        <v>10</v>
      </c>
      <c r="L27" s="18" t="str">
        <f t="shared" si="0"/>
        <v>OK</v>
      </c>
      <c r="M27" s="94"/>
      <c r="N27" s="94"/>
      <c r="O27" s="233"/>
      <c r="P27" s="23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94"/>
      <c r="N28" s="94"/>
      <c r="O28" s="233"/>
      <c r="P28" s="23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100</v>
      </c>
      <c r="K29" s="17">
        <f t="shared" si="1"/>
        <v>18</v>
      </c>
      <c r="L29" s="18" t="str">
        <f t="shared" si="0"/>
        <v>OK</v>
      </c>
      <c r="M29" s="94"/>
      <c r="N29" s="94"/>
      <c r="O29" s="233"/>
      <c r="P29" s="237">
        <v>82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10</v>
      </c>
      <c r="K30" s="17">
        <f t="shared" si="1"/>
        <v>10</v>
      </c>
      <c r="L30" s="18" t="str">
        <f t="shared" si="0"/>
        <v>OK</v>
      </c>
      <c r="M30" s="94"/>
      <c r="N30" s="94"/>
      <c r="O30" s="233"/>
      <c r="P30" s="23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94"/>
      <c r="N31" s="94"/>
      <c r="O31" s="233"/>
      <c r="P31" s="23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94"/>
      <c r="N32" s="94"/>
      <c r="O32" s="233"/>
      <c r="P32" s="23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94"/>
      <c r="N33" s="94"/>
      <c r="O33" s="233"/>
      <c r="P33" s="2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94"/>
      <c r="N34" s="94"/>
      <c r="O34" s="233"/>
      <c r="P34" s="2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0</v>
      </c>
      <c r="L35" s="18" t="str">
        <f t="shared" si="0"/>
        <v>OK</v>
      </c>
      <c r="M35" s="96"/>
      <c r="N35" s="94"/>
      <c r="O35" s="238">
        <v>100</v>
      </c>
      <c r="P35" s="2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96"/>
      <c r="N36" s="94"/>
      <c r="O36" s="235"/>
      <c r="P36" s="2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94"/>
      <c r="N37" s="94"/>
      <c r="O37" s="233"/>
      <c r="P37" s="2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94"/>
      <c r="N38" s="94"/>
      <c r="O38" s="233"/>
      <c r="P38" s="2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94"/>
      <c r="N39" s="94"/>
      <c r="O39" s="233"/>
      <c r="P39" s="2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94"/>
      <c r="N40" s="94"/>
      <c r="O40" s="233"/>
      <c r="P40" s="2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94"/>
      <c r="N41" s="94"/>
      <c r="O41" s="233"/>
      <c r="P41" s="233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94"/>
      <c r="N42" s="94"/>
      <c r="O42" s="233"/>
      <c r="P42" s="233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94"/>
      <c r="N43" s="94"/>
      <c r="O43" s="233"/>
      <c r="P43" s="233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94"/>
      <c r="N44" s="94"/>
      <c r="O44" s="233"/>
      <c r="P44" s="23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94"/>
      <c r="N45" s="94"/>
      <c r="O45" s="233"/>
      <c r="P45" s="233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94"/>
      <c r="N46" s="94"/>
      <c r="O46" s="233"/>
      <c r="P46" s="233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94"/>
      <c r="N47" s="94"/>
      <c r="O47" s="233"/>
      <c r="P47" s="233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94"/>
      <c r="N48" s="94"/>
      <c r="O48" s="233"/>
      <c r="P48" s="233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94"/>
      <c r="N49" s="94"/>
      <c r="O49" s="233"/>
      <c r="P49" s="233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94"/>
      <c r="N50" s="94"/>
      <c r="O50" s="233"/>
      <c r="P50" s="233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94"/>
      <c r="N51" s="94"/>
      <c r="O51" s="233"/>
      <c r="P51" s="233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94"/>
      <c r="N52" s="94"/>
      <c r="O52" s="233"/>
      <c r="P52" s="233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94"/>
      <c r="N53" s="94"/>
      <c r="O53" s="233"/>
      <c r="P53" s="23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94"/>
      <c r="N54" s="94"/>
      <c r="O54" s="233"/>
      <c r="P54" s="233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94"/>
      <c r="N55" s="94"/>
      <c r="O55" s="233"/>
      <c r="P55" s="233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>
        <v>300</v>
      </c>
      <c r="K56" s="17">
        <f t="shared" si="1"/>
        <v>276</v>
      </c>
      <c r="L56" s="18" t="str">
        <f t="shared" si="0"/>
        <v>OK</v>
      </c>
      <c r="M56" s="98">
        <v>24</v>
      </c>
      <c r="N56" s="94"/>
      <c r="O56" s="233"/>
      <c r="P56" s="23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>
        <v>100</v>
      </c>
      <c r="K57" s="17">
        <f t="shared" si="1"/>
        <v>100</v>
      </c>
      <c r="L57" s="18" t="str">
        <f t="shared" si="0"/>
        <v>OK</v>
      </c>
      <c r="M57" s="94"/>
      <c r="N57" s="94"/>
      <c r="O57" s="233"/>
      <c r="P57" s="233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17:A19"/>
    <mergeCell ref="B17:B19"/>
    <mergeCell ref="D17:D19"/>
    <mergeCell ref="A20:A26"/>
    <mergeCell ref="A33:A49"/>
    <mergeCell ref="B33:B49"/>
    <mergeCell ref="D33:D34"/>
    <mergeCell ref="D35:D36"/>
    <mergeCell ref="D37:D38"/>
    <mergeCell ref="D39:D40"/>
    <mergeCell ref="D41:D42"/>
    <mergeCell ref="B20:B26"/>
    <mergeCell ref="D20:D22"/>
    <mergeCell ref="D23:D24"/>
    <mergeCell ref="A28:A32"/>
    <mergeCell ref="B28:B32"/>
    <mergeCell ref="A4:A12"/>
    <mergeCell ref="B4:B12"/>
    <mergeCell ref="D4:D10"/>
    <mergeCell ref="D11:D12"/>
    <mergeCell ref="A14:A15"/>
    <mergeCell ref="B14:B15"/>
    <mergeCell ref="D14:D15"/>
    <mergeCell ref="A2:L2"/>
    <mergeCell ref="A1:D1"/>
    <mergeCell ref="E1:I1"/>
    <mergeCell ref="J1:L1"/>
    <mergeCell ref="M1:M2"/>
    <mergeCell ref="N1:N2"/>
    <mergeCell ref="O1:O2"/>
    <mergeCell ref="AA1:AA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P1:P2"/>
    <mergeCell ref="D31:D3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7"/>
  <sheetViews>
    <sheetView topLeftCell="A25" zoomScale="80" zoomScaleNormal="80" workbookViewId="0">
      <selection activeCell="P26" sqref="P26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149</v>
      </c>
      <c r="N1" s="329" t="s">
        <v>232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95">
        <v>44649</v>
      </c>
      <c r="N3" s="365">
        <v>44838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92"/>
      <c r="N4" s="36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92"/>
      <c r="N5" s="363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5</v>
      </c>
      <c r="L6" s="18" t="str">
        <f t="shared" si="0"/>
        <v>OK</v>
      </c>
      <c r="M6" s="193"/>
      <c r="N6" s="366">
        <v>5</v>
      </c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92"/>
      <c r="N7" s="36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92"/>
      <c r="N8" s="36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92"/>
      <c r="N9" s="36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f>0+33</f>
        <v>33</v>
      </c>
      <c r="K10" s="17">
        <f t="shared" si="1"/>
        <v>7</v>
      </c>
      <c r="L10" s="18" t="str">
        <f t="shared" si="0"/>
        <v>OK</v>
      </c>
      <c r="M10" s="192"/>
      <c r="N10" s="366">
        <v>26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92"/>
      <c r="N11" s="363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92"/>
      <c r="N12" s="363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92"/>
      <c r="N13" s="36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92"/>
      <c r="N14" s="363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92"/>
      <c r="N15" s="363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92"/>
      <c r="N16" s="363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92"/>
      <c r="N17" s="363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92"/>
      <c r="N18" s="363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92"/>
      <c r="N19" s="363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92"/>
      <c r="N20" s="363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92"/>
      <c r="N21" s="364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92"/>
      <c r="N22" s="364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92"/>
      <c r="N23" s="364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92"/>
      <c r="N24" s="363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92"/>
      <c r="N25" s="363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-2</v>
      </c>
      <c r="L26" s="18" t="str">
        <f t="shared" si="0"/>
        <v>ATENÇÃO</v>
      </c>
      <c r="M26" s="196">
        <v>2</v>
      </c>
      <c r="N26" s="363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</v>
      </c>
      <c r="K27" s="17">
        <f t="shared" si="1"/>
        <v>10</v>
      </c>
      <c r="L27" s="18" t="str">
        <f t="shared" si="0"/>
        <v>OK</v>
      </c>
      <c r="M27" s="192"/>
      <c r="N27" s="363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92"/>
      <c r="N28" s="363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92"/>
      <c r="N29" s="36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92"/>
      <c r="N30" s="363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92"/>
      <c r="N31" s="363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92"/>
      <c r="N32" s="36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92"/>
      <c r="N33" s="363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92"/>
      <c r="N34" s="363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94"/>
      <c r="N35" s="363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94"/>
      <c r="N36" s="363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92"/>
      <c r="N37" s="363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92"/>
      <c r="N38" s="363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92"/>
      <c r="N39" s="363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92"/>
      <c r="N40" s="363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92"/>
      <c r="N41" s="363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92"/>
      <c r="N42" s="363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92"/>
      <c r="N43" s="363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92"/>
      <c r="N44" s="363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92"/>
      <c r="N45" s="363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92"/>
      <c r="N46" s="363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92"/>
      <c r="N47" s="363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92"/>
      <c r="N48" s="363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92"/>
      <c r="N49" s="363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92"/>
      <c r="N50" s="363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92"/>
      <c r="N51" s="363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92"/>
      <c r="N52" s="363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92"/>
      <c r="N53" s="36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92"/>
      <c r="N54" s="363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92"/>
      <c r="N55" s="363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92"/>
      <c r="N56" s="363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92"/>
      <c r="N57" s="363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4:A12"/>
    <mergeCell ref="B4:B12"/>
    <mergeCell ref="D4:D10"/>
    <mergeCell ref="D11:D12"/>
    <mergeCell ref="A14:A15"/>
    <mergeCell ref="B14:B15"/>
    <mergeCell ref="D14:D15"/>
    <mergeCell ref="Y1:Y2"/>
    <mergeCell ref="A2:L2"/>
    <mergeCell ref="X1:X2"/>
    <mergeCell ref="Q1:Q2"/>
    <mergeCell ref="A1:D1"/>
    <mergeCell ref="V1:V2"/>
    <mergeCell ref="W1:W2"/>
    <mergeCell ref="O1:O2"/>
    <mergeCell ref="P1:P2"/>
    <mergeCell ref="E1:I1"/>
    <mergeCell ref="J1:L1"/>
    <mergeCell ref="M1:M2"/>
    <mergeCell ref="N1:N2"/>
    <mergeCell ref="Z1:Z2"/>
    <mergeCell ref="AA1:AA2"/>
    <mergeCell ref="R1:R2"/>
    <mergeCell ref="S1:S2"/>
    <mergeCell ref="T1:T2"/>
    <mergeCell ref="U1:U2"/>
    <mergeCell ref="A56:A57"/>
    <mergeCell ref="B56:B57"/>
    <mergeCell ref="D31:D32"/>
    <mergeCell ref="A28:A32"/>
    <mergeCell ref="B28:B32"/>
    <mergeCell ref="D33:D34"/>
    <mergeCell ref="D45:D46"/>
    <mergeCell ref="A33:A49"/>
    <mergeCell ref="B33:B49"/>
    <mergeCell ref="A50:A53"/>
    <mergeCell ref="B50:B53"/>
    <mergeCell ref="A54:A55"/>
    <mergeCell ref="B54:B55"/>
    <mergeCell ref="D35:D36"/>
    <mergeCell ref="D37:D38"/>
    <mergeCell ref="D39:D40"/>
    <mergeCell ref="D41:D42"/>
    <mergeCell ref="D43:D44"/>
    <mergeCell ref="A17:A19"/>
    <mergeCell ref="B17:B19"/>
    <mergeCell ref="D17:D19"/>
    <mergeCell ref="A20:A26"/>
    <mergeCell ref="B20:B26"/>
    <mergeCell ref="D20:D22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57"/>
  <sheetViews>
    <sheetView zoomScale="80" zoomScaleNormal="80" workbookViewId="0">
      <selection activeCell="R18" sqref="R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34" t="s">
        <v>150</v>
      </c>
      <c r="N1" s="334" t="s">
        <v>151</v>
      </c>
      <c r="O1" s="334" t="s">
        <v>152</v>
      </c>
      <c r="P1" s="334" t="s">
        <v>219</v>
      </c>
      <c r="Q1" s="334" t="s">
        <v>220</v>
      </c>
      <c r="R1" s="334" t="s">
        <v>221</v>
      </c>
      <c r="S1" s="334" t="s">
        <v>222</v>
      </c>
      <c r="T1" s="334" t="s">
        <v>223</v>
      </c>
      <c r="U1" s="334" t="s">
        <v>224</v>
      </c>
      <c r="V1" s="334" t="s">
        <v>225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07">
        <v>44615</v>
      </c>
      <c r="N3" s="207">
        <v>44670</v>
      </c>
      <c r="O3" s="207">
        <v>44677</v>
      </c>
      <c r="P3" s="299">
        <v>44775</v>
      </c>
      <c r="Q3" s="299">
        <v>44812</v>
      </c>
      <c r="R3" s="299">
        <v>44839</v>
      </c>
      <c r="S3" s="299">
        <v>44859</v>
      </c>
      <c r="T3" s="299">
        <v>44876</v>
      </c>
      <c r="U3" s="299">
        <v>44876</v>
      </c>
      <c r="V3" s="299">
        <v>44876</v>
      </c>
      <c r="W3" s="295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1</v>
      </c>
      <c r="K4" s="17">
        <f>J4-(SUM(M4:AA4))</f>
        <v>1</v>
      </c>
      <c r="L4" s="18" t="str">
        <f t="shared" ref="L4:L57" si="0">IF(K4&lt;0,"ATENÇÃO","OK")</f>
        <v>OK</v>
      </c>
      <c r="M4" s="197"/>
      <c r="N4" s="197"/>
      <c r="O4" s="198"/>
      <c r="P4" s="296"/>
      <c r="Q4" s="302"/>
      <c r="R4" s="296"/>
      <c r="S4" s="296"/>
      <c r="T4" s="297"/>
      <c r="U4" s="296"/>
      <c r="V4" s="296"/>
      <c r="W4" s="296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86</v>
      </c>
      <c r="K5" s="17">
        <f t="shared" ref="K5:K57" si="1">J5-(SUM(M5:AA5))</f>
        <v>48</v>
      </c>
      <c r="L5" s="18" t="str">
        <f t="shared" si="0"/>
        <v>OK</v>
      </c>
      <c r="M5" s="204">
        <v>3</v>
      </c>
      <c r="N5" s="197"/>
      <c r="O5" s="198"/>
      <c r="P5" s="298">
        <v>2</v>
      </c>
      <c r="Q5" s="298">
        <v>30</v>
      </c>
      <c r="R5" s="303">
        <v>1</v>
      </c>
      <c r="S5" s="303">
        <v>1</v>
      </c>
      <c r="T5" s="303">
        <v>1</v>
      </c>
      <c r="U5" s="296"/>
      <c r="V5" s="296"/>
      <c r="W5" s="296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03"/>
      <c r="N6" s="197"/>
      <c r="O6" s="200"/>
      <c r="P6" s="296"/>
      <c r="Q6" s="302"/>
      <c r="R6" s="296"/>
      <c r="S6" s="296"/>
      <c r="T6" s="297"/>
      <c r="U6" s="296"/>
      <c r="V6" s="296"/>
      <c r="W6" s="296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20</v>
      </c>
      <c r="K7" s="17">
        <f t="shared" si="1"/>
        <v>19</v>
      </c>
      <c r="L7" s="18" t="str">
        <f t="shared" si="0"/>
        <v>OK</v>
      </c>
      <c r="M7" s="204">
        <v>1</v>
      </c>
      <c r="N7" s="197"/>
      <c r="O7" s="198"/>
      <c r="P7" s="296"/>
      <c r="Q7" s="302"/>
      <c r="R7" s="296"/>
      <c r="S7" s="296"/>
      <c r="T7" s="297"/>
      <c r="U7" s="296"/>
      <c r="V7" s="296"/>
      <c r="W7" s="296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10</v>
      </c>
      <c r="K8" s="17">
        <f t="shared" si="1"/>
        <v>10</v>
      </c>
      <c r="L8" s="18" t="str">
        <f t="shared" si="0"/>
        <v>OK</v>
      </c>
      <c r="M8" s="197"/>
      <c r="N8" s="199"/>
      <c r="O8" s="198"/>
      <c r="P8" s="296"/>
      <c r="Q8" s="302"/>
      <c r="R8" s="296"/>
      <c r="S8" s="296"/>
      <c r="T8" s="297"/>
      <c r="U8" s="296"/>
      <c r="V8" s="296"/>
      <c r="W8" s="296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20</v>
      </c>
      <c r="K9" s="17">
        <f t="shared" si="1"/>
        <v>8</v>
      </c>
      <c r="L9" s="18" t="str">
        <f t="shared" si="0"/>
        <v>OK</v>
      </c>
      <c r="M9" s="197"/>
      <c r="N9" s="197"/>
      <c r="O9" s="198"/>
      <c r="P9" s="296"/>
      <c r="Q9" s="302"/>
      <c r="R9" s="296"/>
      <c r="S9" s="296"/>
      <c r="T9" s="303">
        <v>12</v>
      </c>
      <c r="U9" s="296"/>
      <c r="V9" s="296"/>
      <c r="W9" s="296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197"/>
      <c r="N10" s="197"/>
      <c r="O10" s="198"/>
      <c r="P10" s="296"/>
      <c r="Q10" s="302"/>
      <c r="R10" s="296"/>
      <c r="S10" s="296"/>
      <c r="T10" s="297"/>
      <c r="U10" s="296"/>
      <c r="V10" s="296"/>
      <c r="W10" s="296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20</v>
      </c>
      <c r="K11" s="17">
        <f t="shared" si="1"/>
        <v>6</v>
      </c>
      <c r="L11" s="18" t="str">
        <f t="shared" si="0"/>
        <v>OK</v>
      </c>
      <c r="M11" s="197"/>
      <c r="N11" s="197"/>
      <c r="O11" s="198"/>
      <c r="P11" s="296"/>
      <c r="Q11" s="298">
        <v>5</v>
      </c>
      <c r="R11" s="296"/>
      <c r="S11" s="296"/>
      <c r="T11" s="303">
        <v>9</v>
      </c>
      <c r="U11" s="296"/>
      <c r="V11" s="296"/>
      <c r="W11" s="296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97"/>
      <c r="N12" s="197"/>
      <c r="O12" s="198"/>
      <c r="P12" s="296"/>
      <c r="Q12" s="302"/>
      <c r="R12" s="296"/>
      <c r="S12" s="296"/>
      <c r="T12" s="297"/>
      <c r="U12" s="296"/>
      <c r="V12" s="296"/>
      <c r="W12" s="296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</v>
      </c>
      <c r="K13" s="17">
        <f t="shared" si="1"/>
        <v>1</v>
      </c>
      <c r="L13" s="18" t="str">
        <f t="shared" si="0"/>
        <v>OK</v>
      </c>
      <c r="M13" s="197"/>
      <c r="N13" s="197"/>
      <c r="O13" s="198"/>
      <c r="P13" s="296"/>
      <c r="Q13" s="302"/>
      <c r="R13" s="296"/>
      <c r="S13" s="296"/>
      <c r="T13" s="297"/>
      <c r="U13" s="296"/>
      <c r="V13" s="296"/>
      <c r="W13" s="296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97"/>
      <c r="N14" s="197"/>
      <c r="O14" s="198"/>
      <c r="P14" s="296"/>
      <c r="Q14" s="301"/>
      <c r="R14" s="297"/>
      <c r="S14" s="296"/>
      <c r="T14" s="297"/>
      <c r="U14" s="296"/>
      <c r="V14" s="296"/>
      <c r="W14" s="296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97"/>
      <c r="N15" s="197"/>
      <c r="O15" s="198"/>
      <c r="P15" s="296"/>
      <c r="Q15" s="300"/>
      <c r="R15" s="296"/>
      <c r="S15" s="296"/>
      <c r="T15" s="297"/>
      <c r="U15" s="296"/>
      <c r="V15" s="296"/>
      <c r="W15" s="296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97"/>
      <c r="N16" s="197"/>
      <c r="O16" s="198"/>
      <c r="P16" s="296"/>
      <c r="Q16" s="300"/>
      <c r="R16" s="296"/>
      <c r="S16" s="296"/>
      <c r="T16" s="297"/>
      <c r="U16" s="296"/>
      <c r="V16" s="296"/>
      <c r="W16" s="296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97"/>
      <c r="N17" s="197"/>
      <c r="O17" s="198"/>
      <c r="P17" s="296"/>
      <c r="Q17" s="300"/>
      <c r="R17" s="296"/>
      <c r="S17" s="296"/>
      <c r="T17" s="297"/>
      <c r="U17" s="296"/>
      <c r="V17" s="296"/>
      <c r="W17" s="296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97"/>
      <c r="N18" s="197"/>
      <c r="O18" s="198"/>
      <c r="P18" s="296"/>
      <c r="Q18" s="300"/>
      <c r="R18" s="296"/>
      <c r="S18" s="296"/>
      <c r="T18" s="297"/>
      <c r="U18" s="296"/>
      <c r="V18" s="296"/>
      <c r="W18" s="296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97"/>
      <c r="N19" s="197"/>
      <c r="O19" s="198"/>
      <c r="P19" s="296"/>
      <c r="Q19" s="300"/>
      <c r="R19" s="296"/>
      <c r="S19" s="296"/>
      <c r="T19" s="297"/>
      <c r="U19" s="296"/>
      <c r="V19" s="296"/>
      <c r="W19" s="296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1500</v>
      </c>
      <c r="K20" s="17">
        <f t="shared" si="1"/>
        <v>500</v>
      </c>
      <c r="L20" s="18" t="str">
        <f t="shared" si="0"/>
        <v>OK</v>
      </c>
      <c r="M20" s="197"/>
      <c r="N20" s="197"/>
      <c r="O20" s="198"/>
      <c r="P20" s="296"/>
      <c r="Q20" s="300"/>
      <c r="R20" s="296"/>
      <c r="S20" s="296"/>
      <c r="T20" s="297"/>
      <c r="U20" s="296"/>
      <c r="V20" s="298">
        <v>1000</v>
      </c>
      <c r="W20" s="296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0</v>
      </c>
      <c r="L21" s="18" t="str">
        <f t="shared" si="0"/>
        <v>OK</v>
      </c>
      <c r="M21" s="197"/>
      <c r="N21" s="199"/>
      <c r="O21" s="198"/>
      <c r="P21" s="296"/>
      <c r="Q21" s="301"/>
      <c r="R21" s="296"/>
      <c r="S21" s="296"/>
      <c r="T21" s="297"/>
      <c r="U21" s="296"/>
      <c r="V21" s="298">
        <v>10</v>
      </c>
      <c r="W21" s="296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97"/>
      <c r="N22" s="199"/>
      <c r="O22" s="200"/>
      <c r="P22" s="296"/>
      <c r="Q22" s="301"/>
      <c r="R22" s="296"/>
      <c r="S22" s="297"/>
      <c r="T22" s="297"/>
      <c r="U22" s="296"/>
      <c r="V22" s="296"/>
      <c r="W22" s="296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550</v>
      </c>
      <c r="K23" s="17">
        <f t="shared" si="1"/>
        <v>0</v>
      </c>
      <c r="L23" s="18" t="str">
        <f t="shared" si="0"/>
        <v>OK</v>
      </c>
      <c r="M23" s="197"/>
      <c r="N23" s="199"/>
      <c r="O23" s="200"/>
      <c r="P23" s="296"/>
      <c r="Q23" s="300"/>
      <c r="R23" s="296"/>
      <c r="S23" s="297"/>
      <c r="T23" s="297"/>
      <c r="U23" s="296"/>
      <c r="V23" s="298">
        <v>550</v>
      </c>
      <c r="W23" s="296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0</v>
      </c>
      <c r="L24" s="18" t="str">
        <f t="shared" si="0"/>
        <v>OK</v>
      </c>
      <c r="M24" s="197"/>
      <c r="N24" s="197"/>
      <c r="O24" s="198"/>
      <c r="P24" s="296"/>
      <c r="Q24" s="300"/>
      <c r="R24" s="296"/>
      <c r="S24" s="296"/>
      <c r="T24" s="297"/>
      <c r="U24" s="296"/>
      <c r="V24" s="298">
        <v>100</v>
      </c>
      <c r="W24" s="296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97"/>
      <c r="N25" s="197"/>
      <c r="O25" s="198"/>
      <c r="P25" s="297"/>
      <c r="Q25" s="300"/>
      <c r="R25" s="296"/>
      <c r="S25" s="296"/>
      <c r="T25" s="297"/>
      <c r="U25" s="296"/>
      <c r="V25" s="296"/>
      <c r="W25" s="296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97"/>
      <c r="N26" s="197"/>
      <c r="O26" s="198"/>
      <c r="P26" s="296"/>
      <c r="Q26" s="300"/>
      <c r="R26" s="296"/>
      <c r="S26" s="296"/>
      <c r="T26" s="297"/>
      <c r="U26" s="296"/>
      <c r="V26" s="296"/>
      <c r="W26" s="296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20</v>
      </c>
      <c r="K27" s="17">
        <f t="shared" si="1"/>
        <v>0</v>
      </c>
      <c r="L27" s="18" t="str">
        <f t="shared" si="0"/>
        <v>OK</v>
      </c>
      <c r="M27" s="197"/>
      <c r="N27" s="205">
        <v>20</v>
      </c>
      <c r="O27" s="198"/>
      <c r="P27" s="296"/>
      <c r="Q27" s="300"/>
      <c r="R27" s="296"/>
      <c r="S27" s="296"/>
      <c r="T27" s="297"/>
      <c r="U27" s="296"/>
      <c r="V27" s="304"/>
      <c r="W27" s="296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97"/>
      <c r="N28" s="197"/>
      <c r="O28" s="198"/>
      <c r="P28" s="296"/>
      <c r="Q28" s="300"/>
      <c r="R28" s="296"/>
      <c r="S28" s="296"/>
      <c r="T28" s="297"/>
      <c r="U28" s="296"/>
      <c r="V28" s="296"/>
      <c r="W28" s="296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97"/>
      <c r="N29" s="197"/>
      <c r="O29" s="198"/>
      <c r="P29" s="296"/>
      <c r="Q29" s="300"/>
      <c r="R29" s="296"/>
      <c r="S29" s="296"/>
      <c r="T29" s="297"/>
      <c r="U29" s="296"/>
      <c r="V29" s="296"/>
      <c r="W29" s="296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97"/>
      <c r="N30" s="197"/>
      <c r="O30" s="198"/>
      <c r="P30" s="296"/>
      <c r="Q30" s="300"/>
      <c r="R30" s="296"/>
      <c r="S30" s="296"/>
      <c r="T30" s="297"/>
      <c r="U30" s="296"/>
      <c r="V30" s="296"/>
      <c r="W30" s="296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97"/>
      <c r="N31" s="197"/>
      <c r="O31" s="198"/>
      <c r="P31" s="296"/>
      <c r="Q31" s="300"/>
      <c r="R31" s="296"/>
      <c r="S31" s="296"/>
      <c r="T31" s="297"/>
      <c r="U31" s="296"/>
      <c r="V31" s="296"/>
      <c r="W31" s="296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97"/>
      <c r="N32" s="197"/>
      <c r="O32" s="198"/>
      <c r="P32" s="296"/>
      <c r="Q32" s="300"/>
      <c r="R32" s="296"/>
      <c r="S32" s="296"/>
      <c r="T32" s="297"/>
      <c r="U32" s="296"/>
      <c r="V32" s="296"/>
      <c r="W32" s="296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97"/>
      <c r="N33" s="197"/>
      <c r="O33" s="198"/>
      <c r="P33" s="296"/>
      <c r="Q33" s="300"/>
      <c r="R33" s="296"/>
      <c r="S33" s="296"/>
      <c r="T33" s="297"/>
      <c r="U33" s="296"/>
      <c r="V33" s="296"/>
      <c r="W33" s="296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97"/>
      <c r="N34" s="197"/>
      <c r="O34" s="198"/>
      <c r="P34" s="296"/>
      <c r="Q34" s="300"/>
      <c r="R34" s="296"/>
      <c r="S34" s="296"/>
      <c r="T34" s="297"/>
      <c r="U34" s="296"/>
      <c r="V34" s="296"/>
      <c r="W34" s="296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201"/>
      <c r="N35" s="197"/>
      <c r="O35" s="202"/>
      <c r="P35" s="296"/>
      <c r="Q35" s="300"/>
      <c r="R35" s="296"/>
      <c r="S35" s="296"/>
      <c r="T35" s="297"/>
      <c r="U35" s="296"/>
      <c r="V35" s="296"/>
      <c r="W35" s="296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01"/>
      <c r="N36" s="197"/>
      <c r="O36" s="202"/>
      <c r="P36" s="296"/>
      <c r="Q36" s="300"/>
      <c r="R36" s="296"/>
      <c r="S36" s="296"/>
      <c r="T36" s="297"/>
      <c r="U36" s="296"/>
      <c r="V36" s="296"/>
      <c r="W36" s="296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97"/>
      <c r="N37" s="197"/>
      <c r="O37" s="198"/>
      <c r="P37" s="296"/>
      <c r="Q37" s="300"/>
      <c r="R37" s="296"/>
      <c r="S37" s="296"/>
      <c r="T37" s="297"/>
      <c r="U37" s="296"/>
      <c r="V37" s="296"/>
      <c r="W37" s="296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2100</v>
      </c>
      <c r="K38" s="17">
        <f t="shared" si="1"/>
        <v>0</v>
      </c>
      <c r="L38" s="18" t="str">
        <f t="shared" si="0"/>
        <v>OK</v>
      </c>
      <c r="M38" s="197"/>
      <c r="N38" s="197"/>
      <c r="O38" s="206">
        <v>2100</v>
      </c>
      <c r="P38" s="296"/>
      <c r="Q38" s="300"/>
      <c r="R38" s="296"/>
      <c r="S38" s="296"/>
      <c r="T38" s="297"/>
      <c r="U38" s="296"/>
      <c r="V38" s="296"/>
      <c r="W38" s="296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</v>
      </c>
      <c r="K39" s="17">
        <f t="shared" si="1"/>
        <v>0</v>
      </c>
      <c r="L39" s="18" t="str">
        <f t="shared" si="0"/>
        <v>OK</v>
      </c>
      <c r="M39" s="197"/>
      <c r="N39" s="197"/>
      <c r="O39" s="206">
        <v>300</v>
      </c>
      <c r="P39" s="296"/>
      <c r="Q39" s="300"/>
      <c r="R39" s="296"/>
      <c r="S39" s="296"/>
      <c r="T39" s="297"/>
      <c r="U39" s="296"/>
      <c r="V39" s="296"/>
      <c r="W39" s="296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97"/>
      <c r="N40" s="197"/>
      <c r="O40" s="198"/>
      <c r="P40" s="296"/>
      <c r="Q40" s="300"/>
      <c r="R40" s="296"/>
      <c r="S40" s="296"/>
      <c r="T40" s="297"/>
      <c r="U40" s="296"/>
      <c r="V40" s="296"/>
      <c r="W40" s="296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97"/>
      <c r="N41" s="197"/>
      <c r="O41" s="198"/>
      <c r="P41" s="296"/>
      <c r="Q41" s="300"/>
      <c r="R41" s="296"/>
      <c r="S41" s="296"/>
      <c r="T41" s="297"/>
      <c r="U41" s="296"/>
      <c r="V41" s="296"/>
      <c r="W41" s="296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2000</v>
      </c>
      <c r="K42" s="17">
        <f t="shared" si="1"/>
        <v>0</v>
      </c>
      <c r="L42" s="18" t="str">
        <f t="shared" si="0"/>
        <v>OK</v>
      </c>
      <c r="M42" s="197"/>
      <c r="N42" s="197"/>
      <c r="O42" s="198"/>
      <c r="P42" s="296"/>
      <c r="Q42" s="300"/>
      <c r="R42" s="296"/>
      <c r="S42" s="296"/>
      <c r="T42" s="297"/>
      <c r="U42" s="298">
        <v>2000</v>
      </c>
      <c r="V42" s="296"/>
      <c r="W42" s="296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97"/>
      <c r="N43" s="197"/>
      <c r="O43" s="198"/>
      <c r="P43" s="296"/>
      <c r="Q43" s="300"/>
      <c r="R43" s="296"/>
      <c r="S43" s="296"/>
      <c r="T43" s="297"/>
      <c r="U43" s="296"/>
      <c r="V43" s="296"/>
      <c r="W43" s="296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97"/>
      <c r="N44" s="197"/>
      <c r="O44" s="198"/>
      <c r="P44" s="296"/>
      <c r="Q44" s="300"/>
      <c r="R44" s="296"/>
      <c r="S44" s="296"/>
      <c r="T44" s="297"/>
      <c r="U44" s="296"/>
      <c r="V44" s="296"/>
      <c r="W44" s="296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97"/>
      <c r="N45" s="197"/>
      <c r="O45" s="198"/>
      <c r="P45" s="296"/>
      <c r="Q45" s="300"/>
      <c r="R45" s="296"/>
      <c r="S45" s="296"/>
      <c r="T45" s="297"/>
      <c r="U45" s="296"/>
      <c r="V45" s="296"/>
      <c r="W45" s="296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97"/>
      <c r="N46" s="197"/>
      <c r="O46" s="198"/>
      <c r="P46" s="296"/>
      <c r="Q46" s="300"/>
      <c r="R46" s="296"/>
      <c r="S46" s="296"/>
      <c r="T46" s="297"/>
      <c r="U46" s="296"/>
      <c r="V46" s="296"/>
      <c r="W46" s="296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700</v>
      </c>
      <c r="K47" s="17">
        <f t="shared" si="1"/>
        <v>0</v>
      </c>
      <c r="L47" s="18" t="str">
        <f t="shared" si="0"/>
        <v>OK</v>
      </c>
      <c r="M47" s="197"/>
      <c r="N47" s="197"/>
      <c r="O47" s="198"/>
      <c r="P47" s="296"/>
      <c r="Q47" s="300"/>
      <c r="R47" s="296"/>
      <c r="S47" s="296"/>
      <c r="T47" s="297"/>
      <c r="U47" s="298">
        <v>700</v>
      </c>
      <c r="V47" s="296"/>
      <c r="W47" s="296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97"/>
      <c r="N48" s="197"/>
      <c r="O48" s="198"/>
      <c r="P48" s="296"/>
      <c r="Q48" s="300"/>
      <c r="R48" s="296"/>
      <c r="S48" s="296"/>
      <c r="T48" s="297"/>
      <c r="U48" s="296"/>
      <c r="V48" s="296"/>
      <c r="W48" s="296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97"/>
      <c r="N49" s="197"/>
      <c r="O49" s="198"/>
      <c r="P49" s="296"/>
      <c r="Q49" s="300"/>
      <c r="R49" s="296"/>
      <c r="S49" s="296"/>
      <c r="T49" s="297"/>
      <c r="U49" s="296"/>
      <c r="V49" s="296"/>
      <c r="W49" s="296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97"/>
      <c r="N50" s="197"/>
      <c r="O50" s="198"/>
      <c r="P50" s="296"/>
      <c r="Q50" s="300"/>
      <c r="R50" s="296"/>
      <c r="S50" s="296"/>
      <c r="T50" s="297"/>
      <c r="U50" s="296"/>
      <c r="V50" s="296"/>
      <c r="W50" s="296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97"/>
      <c r="N51" s="197"/>
      <c r="O51" s="198"/>
      <c r="P51" s="296"/>
      <c r="Q51" s="300"/>
      <c r="R51" s="296"/>
      <c r="S51" s="296"/>
      <c r="T51" s="297"/>
      <c r="U51" s="296"/>
      <c r="V51" s="296"/>
      <c r="W51" s="296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97"/>
      <c r="N52" s="197"/>
      <c r="O52" s="198"/>
      <c r="P52" s="296"/>
      <c r="Q52" s="300"/>
      <c r="R52" s="296"/>
      <c r="S52" s="296"/>
      <c r="T52" s="297"/>
      <c r="U52" s="296"/>
      <c r="V52" s="296"/>
      <c r="W52" s="296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97"/>
      <c r="N53" s="197"/>
      <c r="O53" s="198"/>
      <c r="P53" s="296"/>
      <c r="Q53" s="300"/>
      <c r="R53" s="296"/>
      <c r="S53" s="296"/>
      <c r="T53" s="297"/>
      <c r="U53" s="296"/>
      <c r="V53" s="296"/>
      <c r="W53" s="296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97"/>
      <c r="N54" s="197"/>
      <c r="O54" s="198"/>
      <c r="P54" s="296"/>
      <c r="Q54" s="300"/>
      <c r="R54" s="296"/>
      <c r="S54" s="296"/>
      <c r="T54" s="297"/>
      <c r="U54" s="296"/>
      <c r="V54" s="296"/>
      <c r="W54" s="296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97"/>
      <c r="N55" s="197"/>
      <c r="O55" s="198"/>
      <c r="P55" s="296"/>
      <c r="Q55" s="300"/>
      <c r="R55" s="296"/>
      <c r="S55" s="296"/>
      <c r="T55" s="297"/>
      <c r="U55" s="296"/>
      <c r="V55" s="296"/>
      <c r="W55" s="296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97"/>
      <c r="N56" s="197"/>
      <c r="O56" s="198"/>
      <c r="P56" s="296"/>
      <c r="Q56" s="300"/>
      <c r="R56" s="296"/>
      <c r="S56" s="296"/>
      <c r="T56" s="297"/>
      <c r="U56" s="296"/>
      <c r="V56" s="296"/>
      <c r="W56" s="296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97"/>
      <c r="N57" s="197"/>
      <c r="O57" s="198"/>
      <c r="P57" s="296"/>
      <c r="Q57" s="300"/>
      <c r="R57" s="296"/>
      <c r="S57" s="296"/>
      <c r="T57" s="297"/>
      <c r="U57" s="296"/>
      <c r="V57" s="296"/>
      <c r="W57" s="296"/>
      <c r="X57" s="22"/>
      <c r="Y57" s="22"/>
      <c r="Z57" s="22"/>
      <c r="AA57" s="22"/>
    </row>
  </sheetData>
  <mergeCells count="51">
    <mergeCell ref="B50:B53"/>
    <mergeCell ref="A4:A12"/>
    <mergeCell ref="B4:B12"/>
    <mergeCell ref="D14:D15"/>
    <mergeCell ref="A17:A19"/>
    <mergeCell ref="B17:B19"/>
    <mergeCell ref="D17:D19"/>
    <mergeCell ref="D37:D38"/>
    <mergeCell ref="D39:D40"/>
    <mergeCell ref="D41:D42"/>
    <mergeCell ref="D43:D44"/>
    <mergeCell ref="B33:B49"/>
    <mergeCell ref="D33:D34"/>
    <mergeCell ref="D35:D36"/>
    <mergeCell ref="D45:D46"/>
    <mergeCell ref="D11:D12"/>
    <mergeCell ref="A56:A57"/>
    <mergeCell ref="B56:B57"/>
    <mergeCell ref="E1:I1"/>
    <mergeCell ref="J1:L1"/>
    <mergeCell ref="A54:A55"/>
    <mergeCell ref="B54:B55"/>
    <mergeCell ref="A20:A26"/>
    <mergeCell ref="B20:B26"/>
    <mergeCell ref="D20:D22"/>
    <mergeCell ref="D23:D24"/>
    <mergeCell ref="A28:A32"/>
    <mergeCell ref="B28:B32"/>
    <mergeCell ref="D31:D32"/>
    <mergeCell ref="A33:A49"/>
    <mergeCell ref="D4:D10"/>
    <mergeCell ref="A50:A53"/>
    <mergeCell ref="AA1:AA2"/>
    <mergeCell ref="Y1:Y2"/>
    <mergeCell ref="A2:L2"/>
    <mergeCell ref="Z1:Z2"/>
    <mergeCell ref="X1:X2"/>
    <mergeCell ref="A1:D1"/>
    <mergeCell ref="W1:W2"/>
    <mergeCell ref="Q1:Q2"/>
    <mergeCell ref="P1:P2"/>
    <mergeCell ref="R1:R2"/>
    <mergeCell ref="S1:S2"/>
    <mergeCell ref="V1:V2"/>
    <mergeCell ref="T1:T2"/>
    <mergeCell ref="U1:U2"/>
    <mergeCell ref="A14:A15"/>
    <mergeCell ref="B14:B15"/>
    <mergeCell ref="O1:O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7"/>
  <sheetViews>
    <sheetView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</v>
      </c>
      <c r="K5" s="17">
        <f t="shared" ref="K5:K57" si="1">J5-(SUM(M5:AA5))</f>
        <v>3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10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</v>
      </c>
      <c r="K20" s="17">
        <f t="shared" si="1"/>
        <v>30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Y1:Y2"/>
    <mergeCell ref="W1:W2"/>
    <mergeCell ref="O1:O2"/>
    <mergeCell ref="E1:I1"/>
    <mergeCell ref="J1:L1"/>
    <mergeCell ref="U1:U2"/>
    <mergeCell ref="V1:V2"/>
    <mergeCell ref="AA1:AA2"/>
    <mergeCell ref="A4:A12"/>
    <mergeCell ref="B4:B12"/>
    <mergeCell ref="D4:D10"/>
    <mergeCell ref="D11:D12"/>
    <mergeCell ref="P1:P2"/>
    <mergeCell ref="Q1:Q2"/>
    <mergeCell ref="R1:R2"/>
    <mergeCell ref="S1:S2"/>
    <mergeCell ref="T1:T2"/>
    <mergeCell ref="Z1:Z2"/>
    <mergeCell ref="X1:X2"/>
    <mergeCell ref="A2:L2"/>
    <mergeCell ref="N1:N2"/>
    <mergeCell ref="A1:D1"/>
    <mergeCell ref="M1:M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56:A57"/>
    <mergeCell ref="B56:B57"/>
    <mergeCell ref="D43:D44"/>
    <mergeCell ref="D45:D46"/>
    <mergeCell ref="A50:A53"/>
    <mergeCell ref="B50:B53"/>
    <mergeCell ref="A54:A55"/>
    <mergeCell ref="B54:B55"/>
    <mergeCell ref="A33:A49"/>
    <mergeCell ref="B33:B49"/>
    <mergeCell ref="D33:D34"/>
    <mergeCell ref="D35:D36"/>
    <mergeCell ref="D37:D38"/>
    <mergeCell ref="D39:D40"/>
    <mergeCell ref="D41:D4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CD42-930F-41A2-9B96-BB0FC9CC19C8}">
  <dimension ref="A1:AA57"/>
  <sheetViews>
    <sheetView zoomScale="80" zoomScaleNormal="80" workbookViewId="0">
      <selection activeCell="P17" sqref="P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118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19">
        <v>44617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16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16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17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16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16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16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10</v>
      </c>
      <c r="K10" s="17">
        <f t="shared" si="1"/>
        <v>10</v>
      </c>
      <c r="L10" s="18" t="str">
        <f t="shared" si="0"/>
        <v>OK</v>
      </c>
      <c r="M10" s="116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16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16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16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16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16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16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16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16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16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16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16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16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200</v>
      </c>
      <c r="K23" s="17">
        <f t="shared" si="1"/>
        <v>200</v>
      </c>
      <c r="L23" s="18" t="str">
        <f t="shared" si="0"/>
        <v>OK</v>
      </c>
      <c r="M23" s="116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500</v>
      </c>
      <c r="K24" s="17">
        <f t="shared" si="1"/>
        <v>500</v>
      </c>
      <c r="L24" s="18" t="str">
        <f t="shared" si="0"/>
        <v>OK</v>
      </c>
      <c r="M24" s="116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16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30</v>
      </c>
      <c r="K26" s="17">
        <f t="shared" si="1"/>
        <v>8</v>
      </c>
      <c r="L26" s="18" t="str">
        <f t="shared" si="0"/>
        <v>OK</v>
      </c>
      <c r="M26" s="118">
        <v>22</v>
      </c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18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70</v>
      </c>
      <c r="K28" s="17">
        <f t="shared" si="1"/>
        <v>63</v>
      </c>
      <c r="L28" s="18" t="str">
        <f t="shared" si="0"/>
        <v>OK</v>
      </c>
      <c r="M28" s="118">
        <v>7</v>
      </c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18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18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16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16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16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16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18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18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16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16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1000</v>
      </c>
      <c r="K39" s="17">
        <f t="shared" si="1"/>
        <v>1000</v>
      </c>
      <c r="L39" s="18" t="str">
        <f t="shared" si="0"/>
        <v>OK</v>
      </c>
      <c r="M39" s="116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16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16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16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16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16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16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16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16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16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16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16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16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16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16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16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16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16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16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N1:N2"/>
    <mergeCell ref="M1:M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3523-1FE6-461B-AD89-9C7B036436D7}">
  <dimension ref="A1:AA57"/>
  <sheetViews>
    <sheetView zoomScale="80" zoomScaleNormal="80" workbookViewId="0">
      <selection activeCell="N53" sqref="N53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</v>
      </c>
      <c r="K5" s="17">
        <f t="shared" ref="K5:K57" si="1">J5-(SUM(M5:AA5))</f>
        <v>1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1ED-C2DD-4D22-B8E1-46A81366B43D}">
  <dimension ref="A1:AA57"/>
  <sheetViews>
    <sheetView zoomScale="80" zoomScaleNormal="80" workbookViewId="0">
      <selection activeCell="N52" sqref="N5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20</v>
      </c>
      <c r="K10" s="17">
        <f t="shared" si="1"/>
        <v>20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200</v>
      </c>
      <c r="K20" s="17">
        <f t="shared" si="1"/>
        <v>200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10</v>
      </c>
      <c r="K29" s="17">
        <f t="shared" si="1"/>
        <v>10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20</v>
      </c>
      <c r="K30" s="17">
        <f t="shared" si="1"/>
        <v>20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10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10</v>
      </c>
      <c r="K32" s="17">
        <f t="shared" si="1"/>
        <v>10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50</v>
      </c>
      <c r="K35" s="17">
        <f t="shared" si="1"/>
        <v>50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</v>
      </c>
      <c r="K37" s="17">
        <f t="shared" si="1"/>
        <v>500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500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500</v>
      </c>
      <c r="K43" s="17">
        <f t="shared" si="1"/>
        <v>500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200</v>
      </c>
      <c r="K47" s="17">
        <f t="shared" si="1"/>
        <v>200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B709-3B98-4763-9F10-B55CBF4CFC0C}">
  <dimension ref="A1:AA57"/>
  <sheetViews>
    <sheetView zoomScale="80" zoomScaleNormal="80" workbookViewId="0">
      <selection activeCell="M47" sqref="M4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</v>
      </c>
      <c r="K6" s="17">
        <f t="shared" si="1"/>
        <v>2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200</v>
      </c>
      <c r="K37" s="17">
        <f t="shared" si="1"/>
        <v>200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6D51-736D-4480-B276-7236A1C2E02A}">
  <dimension ref="A1:AA57"/>
  <sheetViews>
    <sheetView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</v>
      </c>
      <c r="K4" s="17">
        <f>J4-(SUM(M4:AA4))</f>
        <v>2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1</v>
      </c>
      <c r="K16" s="17">
        <f t="shared" si="1"/>
        <v>1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</v>
      </c>
      <c r="K21" s="17">
        <f t="shared" si="1"/>
        <v>3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2</v>
      </c>
      <c r="K22" s="17">
        <f t="shared" si="1"/>
        <v>2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</v>
      </c>
      <c r="K26" s="17">
        <f t="shared" si="1"/>
        <v>3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</v>
      </c>
      <c r="K37" s="17">
        <f t="shared" si="1"/>
        <v>100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100</v>
      </c>
      <c r="K39" s="17">
        <f t="shared" si="1"/>
        <v>100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59BC-38ED-46E7-B822-D5016598DFE4}">
  <dimension ref="A1:AA57"/>
  <sheetViews>
    <sheetView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10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700</v>
      </c>
      <c r="K40" s="17">
        <f t="shared" si="1"/>
        <v>700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200</v>
      </c>
      <c r="K41" s="17">
        <f t="shared" si="1"/>
        <v>200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1B55-9DEE-4412-A8AE-462CB9AC74C6}">
  <dimension ref="A1:AA57"/>
  <sheetViews>
    <sheetView zoomScale="80" zoomScaleNormal="80" workbookViewId="0">
      <selection activeCell="P19" sqref="P19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119</v>
      </c>
      <c r="N1" s="329" t="s">
        <v>198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23">
        <v>44610</v>
      </c>
      <c r="N3" s="273">
        <v>44795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20"/>
      <c r="N4" s="269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200</v>
      </c>
      <c r="K5" s="17">
        <f t="shared" ref="K5:K57" si="1">J5-(SUM(M5:AA5))</f>
        <v>140</v>
      </c>
      <c r="L5" s="18" t="str">
        <f t="shared" si="0"/>
        <v>OK</v>
      </c>
      <c r="M5" s="122">
        <v>60</v>
      </c>
      <c r="N5" s="27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21"/>
      <c r="N6" s="272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20"/>
      <c r="N7" s="27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8</v>
      </c>
      <c r="K8" s="17">
        <f t="shared" si="1"/>
        <v>8</v>
      </c>
      <c r="L8" s="18" t="str">
        <f t="shared" si="0"/>
        <v>OK</v>
      </c>
      <c r="M8" s="120"/>
      <c r="N8" s="27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40</v>
      </c>
      <c r="K9" s="17">
        <f t="shared" si="1"/>
        <v>20</v>
      </c>
      <c r="L9" s="18" t="str">
        <f t="shared" si="0"/>
        <v>OK</v>
      </c>
      <c r="M9" s="122">
        <v>20</v>
      </c>
      <c r="N9" s="27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300</v>
      </c>
      <c r="K10" s="17">
        <f t="shared" si="1"/>
        <v>130</v>
      </c>
      <c r="L10" s="18" t="str">
        <f t="shared" si="0"/>
        <v>OK</v>
      </c>
      <c r="M10" s="122">
        <v>100</v>
      </c>
      <c r="N10" s="271">
        <v>70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40</v>
      </c>
      <c r="K11" s="17">
        <f t="shared" si="1"/>
        <v>40</v>
      </c>
      <c r="L11" s="18" t="str">
        <f t="shared" si="0"/>
        <v>OK</v>
      </c>
      <c r="M11" s="120"/>
      <c r="N11" s="27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20"/>
      <c r="N12" s="269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20"/>
      <c r="N13" s="269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20"/>
      <c r="N14" s="269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20"/>
      <c r="N15" s="269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20"/>
      <c r="N16" s="269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20"/>
      <c r="N17" s="269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20"/>
      <c r="N18" s="26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4</v>
      </c>
      <c r="K19" s="17">
        <f t="shared" si="1"/>
        <v>4</v>
      </c>
      <c r="L19" s="18" t="str">
        <f t="shared" si="0"/>
        <v>OK</v>
      </c>
      <c r="M19" s="120"/>
      <c r="N19" s="269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3000</v>
      </c>
      <c r="K20" s="17">
        <f t="shared" si="1"/>
        <v>3000</v>
      </c>
      <c r="L20" s="18" t="str">
        <f t="shared" si="0"/>
        <v>OK</v>
      </c>
      <c r="M20" s="120"/>
      <c r="N20" s="269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20</v>
      </c>
      <c r="K21" s="17">
        <f t="shared" si="1"/>
        <v>20</v>
      </c>
      <c r="L21" s="18" t="str">
        <f t="shared" si="0"/>
        <v>OK</v>
      </c>
      <c r="M21" s="120"/>
      <c r="N21" s="270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20"/>
      <c r="N22" s="270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20"/>
      <c r="N23" s="270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20"/>
      <c r="N24" s="269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20"/>
      <c r="N25" s="269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20"/>
      <c r="N26" s="269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150</v>
      </c>
      <c r="K27" s="17">
        <f t="shared" si="1"/>
        <v>150</v>
      </c>
      <c r="L27" s="18" t="str">
        <f t="shared" si="0"/>
        <v>OK</v>
      </c>
      <c r="M27" s="120"/>
      <c r="N27" s="269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20"/>
      <c r="N28" s="269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20"/>
      <c r="N29" s="269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20"/>
      <c r="N30" s="269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20"/>
      <c r="N31" s="269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20"/>
      <c r="N32" s="26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20"/>
      <c r="N33" s="269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500</v>
      </c>
      <c r="K34" s="17">
        <f t="shared" si="1"/>
        <v>500</v>
      </c>
      <c r="L34" s="18" t="str">
        <f t="shared" si="0"/>
        <v>OK</v>
      </c>
      <c r="M34" s="120"/>
      <c r="N34" s="269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22"/>
      <c r="N35" s="269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22"/>
      <c r="N36" s="269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20"/>
      <c r="N37" s="26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3000</v>
      </c>
      <c r="K38" s="17">
        <f t="shared" si="1"/>
        <v>3000</v>
      </c>
      <c r="L38" s="18" t="str">
        <f t="shared" si="0"/>
        <v>OK</v>
      </c>
      <c r="M38" s="120"/>
      <c r="N38" s="269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20"/>
      <c r="N39" s="26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2000</v>
      </c>
      <c r="K40" s="17">
        <f t="shared" si="1"/>
        <v>2000</v>
      </c>
      <c r="L40" s="18" t="str">
        <f t="shared" si="0"/>
        <v>OK</v>
      </c>
      <c r="M40" s="120"/>
      <c r="N40" s="26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20"/>
      <c r="N41" s="269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3000</v>
      </c>
      <c r="K42" s="17">
        <f t="shared" si="1"/>
        <v>3000</v>
      </c>
      <c r="L42" s="18" t="str">
        <f t="shared" si="0"/>
        <v>OK</v>
      </c>
      <c r="M42" s="120"/>
      <c r="N42" s="26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20"/>
      <c r="N43" s="269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20"/>
      <c r="N44" s="269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20"/>
      <c r="N45" s="26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3000</v>
      </c>
      <c r="L46" s="18" t="str">
        <f t="shared" si="0"/>
        <v>OK</v>
      </c>
      <c r="M46" s="120"/>
      <c r="N46" s="269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20"/>
      <c r="N47" s="269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20"/>
      <c r="N48" s="269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20"/>
      <c r="N49" s="269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20"/>
      <c r="N50" s="26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20"/>
      <c r="N51" s="26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20"/>
      <c r="N52" s="269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20"/>
      <c r="N53" s="269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20"/>
      <c r="N54" s="269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20"/>
      <c r="N55" s="269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20"/>
      <c r="N56" s="269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20"/>
      <c r="N57" s="269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FE00-526A-45D4-BFA2-F1C64B9079C0}">
  <dimension ref="A1:AA57"/>
  <sheetViews>
    <sheetView zoomScale="80" zoomScaleNormal="80" workbookViewId="0">
      <selection activeCell="M12" sqref="M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116</v>
      </c>
      <c r="N1" s="329" t="s">
        <v>117</v>
      </c>
      <c r="O1" s="329" t="s">
        <v>175</v>
      </c>
      <c r="P1" s="329" t="s">
        <v>176</v>
      </c>
      <c r="Q1" s="329" t="s">
        <v>177</v>
      </c>
      <c r="R1" s="329" t="s">
        <v>178</v>
      </c>
      <c r="S1" s="329" t="s">
        <v>179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14">
        <v>44657</v>
      </c>
      <c r="N3" s="114">
        <v>44707</v>
      </c>
      <c r="O3" s="231">
        <v>44742</v>
      </c>
      <c r="P3" s="231">
        <v>44764</v>
      </c>
      <c r="Q3" s="231">
        <v>44783</v>
      </c>
      <c r="R3" s="231">
        <v>44792</v>
      </c>
      <c r="S3" s="231">
        <v>44833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</v>
      </c>
      <c r="K4" s="17">
        <f>J4-(SUM(M4:AA4))</f>
        <v>5</v>
      </c>
      <c r="L4" s="18" t="str">
        <f t="shared" ref="L4:L57" si="0">IF(K4&lt;0,"ATENÇÃO","OK")</f>
        <v>OK</v>
      </c>
      <c r="M4" s="111"/>
      <c r="N4" s="111"/>
      <c r="O4" s="228"/>
      <c r="P4" s="228"/>
      <c r="Q4" s="228"/>
      <c r="R4" s="228"/>
      <c r="S4" s="228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30</v>
      </c>
      <c r="K5" s="17">
        <f t="shared" ref="K5:K57" si="1">J5-(SUM(M5:AA5))</f>
        <v>28</v>
      </c>
      <c r="L5" s="18" t="str">
        <f t="shared" si="0"/>
        <v>OK</v>
      </c>
      <c r="M5" s="111"/>
      <c r="N5" s="111"/>
      <c r="O5" s="228"/>
      <c r="P5" s="228"/>
      <c r="Q5" s="232">
        <v>2</v>
      </c>
      <c r="R5" s="228"/>
      <c r="S5" s="228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10</v>
      </c>
      <c r="L6" s="18" t="str">
        <f t="shared" si="0"/>
        <v>OK</v>
      </c>
      <c r="M6" s="112"/>
      <c r="N6" s="111"/>
      <c r="O6" s="229"/>
      <c r="P6" s="228"/>
      <c r="Q6" s="228"/>
      <c r="R6" s="228"/>
      <c r="S6" s="228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35</v>
      </c>
      <c r="K7" s="17">
        <f t="shared" si="1"/>
        <v>25</v>
      </c>
      <c r="L7" s="18" t="str">
        <f t="shared" si="0"/>
        <v>OK</v>
      </c>
      <c r="M7" s="115">
        <v>5</v>
      </c>
      <c r="N7" s="111"/>
      <c r="O7" s="232">
        <v>5</v>
      </c>
      <c r="P7" s="228"/>
      <c r="Q7" s="228"/>
      <c r="R7" s="228"/>
      <c r="S7" s="228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5</v>
      </c>
      <c r="L8" s="18" t="str">
        <f t="shared" si="0"/>
        <v>OK</v>
      </c>
      <c r="M8" s="112"/>
      <c r="N8" s="112"/>
      <c r="O8" s="228"/>
      <c r="P8" s="228"/>
      <c r="Q8" s="228"/>
      <c r="R8" s="228"/>
      <c r="S8" s="228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100</v>
      </c>
      <c r="K9" s="17">
        <f t="shared" si="1"/>
        <v>100</v>
      </c>
      <c r="L9" s="18" t="str">
        <f t="shared" si="0"/>
        <v>OK</v>
      </c>
      <c r="M9" s="112"/>
      <c r="N9" s="111"/>
      <c r="O9" s="228"/>
      <c r="P9" s="228"/>
      <c r="Q9" s="228"/>
      <c r="R9" s="228"/>
      <c r="S9" s="228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f>580-33</f>
        <v>547</v>
      </c>
      <c r="K10" s="17">
        <f t="shared" si="1"/>
        <v>422</v>
      </c>
      <c r="L10" s="18" t="str">
        <f t="shared" si="0"/>
        <v>OK</v>
      </c>
      <c r="M10" s="115">
        <v>35</v>
      </c>
      <c r="N10" s="111"/>
      <c r="O10" s="232">
        <v>30</v>
      </c>
      <c r="P10" s="232">
        <v>15</v>
      </c>
      <c r="Q10" s="228"/>
      <c r="R10" s="232">
        <v>5</v>
      </c>
      <c r="S10" s="232">
        <v>40</v>
      </c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14</v>
      </c>
      <c r="K11" s="17">
        <f t="shared" si="1"/>
        <v>0</v>
      </c>
      <c r="L11" s="18" t="str">
        <f t="shared" si="0"/>
        <v>OK</v>
      </c>
      <c r="M11" s="111"/>
      <c r="N11" s="111"/>
      <c r="O11" s="228"/>
      <c r="P11" s="228"/>
      <c r="Q11" s="228"/>
      <c r="R11" s="228"/>
      <c r="S11" s="232">
        <v>14</v>
      </c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12</v>
      </c>
      <c r="K12" s="17">
        <f t="shared" si="1"/>
        <v>7</v>
      </c>
      <c r="L12" s="18" t="str">
        <f t="shared" si="0"/>
        <v>OK</v>
      </c>
      <c r="M12" s="111"/>
      <c r="N12" s="111"/>
      <c r="O12" s="228"/>
      <c r="P12" s="228"/>
      <c r="Q12" s="228"/>
      <c r="R12" s="228"/>
      <c r="S12" s="232">
        <v>5</v>
      </c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11"/>
      <c r="N13" s="111"/>
      <c r="O13" s="228"/>
      <c r="P13" s="228"/>
      <c r="Q13" s="228"/>
      <c r="R13" s="228"/>
      <c r="S13" s="228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11"/>
      <c r="N14" s="111"/>
      <c r="O14" s="228"/>
      <c r="P14" s="228"/>
      <c r="Q14" s="229"/>
      <c r="R14" s="229"/>
      <c r="S14" s="228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11"/>
      <c r="N15" s="111"/>
      <c r="O15" s="228"/>
      <c r="P15" s="228"/>
      <c r="Q15" s="228"/>
      <c r="R15" s="228"/>
      <c r="S15" s="228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12</v>
      </c>
      <c r="K16" s="17">
        <f t="shared" si="1"/>
        <v>12</v>
      </c>
      <c r="L16" s="18" t="str">
        <f t="shared" si="0"/>
        <v>OK</v>
      </c>
      <c r="M16" s="111"/>
      <c r="N16" s="111"/>
      <c r="O16" s="228"/>
      <c r="P16" s="228"/>
      <c r="Q16" s="228"/>
      <c r="R16" s="228"/>
      <c r="S16" s="228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3</v>
      </c>
      <c r="K17" s="17">
        <f t="shared" si="1"/>
        <v>3</v>
      </c>
      <c r="L17" s="18" t="str">
        <f t="shared" si="0"/>
        <v>OK</v>
      </c>
      <c r="M17" s="111"/>
      <c r="N17" s="111"/>
      <c r="O17" s="228"/>
      <c r="P17" s="228"/>
      <c r="Q17" s="228"/>
      <c r="R17" s="228"/>
      <c r="S17" s="228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2</v>
      </c>
      <c r="K18" s="17">
        <f t="shared" si="1"/>
        <v>2</v>
      </c>
      <c r="L18" s="18" t="str">
        <f t="shared" si="0"/>
        <v>OK</v>
      </c>
      <c r="M18" s="111"/>
      <c r="N18" s="111"/>
      <c r="O18" s="228"/>
      <c r="P18" s="228"/>
      <c r="Q18" s="228"/>
      <c r="R18" s="228"/>
      <c r="S18" s="228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</v>
      </c>
      <c r="K19" s="17">
        <f t="shared" si="1"/>
        <v>2</v>
      </c>
      <c r="L19" s="18" t="str">
        <f t="shared" si="0"/>
        <v>OK</v>
      </c>
      <c r="M19" s="111"/>
      <c r="N19" s="111"/>
      <c r="O19" s="228"/>
      <c r="P19" s="228"/>
      <c r="Q19" s="228"/>
      <c r="R19" s="228"/>
      <c r="S19" s="228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11"/>
      <c r="N20" s="111"/>
      <c r="O20" s="228"/>
      <c r="P20" s="228"/>
      <c r="Q20" s="228"/>
      <c r="R20" s="228"/>
      <c r="S20" s="228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25</v>
      </c>
      <c r="K21" s="17">
        <f t="shared" si="1"/>
        <v>25</v>
      </c>
      <c r="L21" s="18" t="str">
        <f t="shared" si="0"/>
        <v>OK</v>
      </c>
      <c r="M21" s="111"/>
      <c r="N21" s="112"/>
      <c r="O21" s="228"/>
      <c r="P21" s="228"/>
      <c r="Q21" s="229"/>
      <c r="R21" s="228"/>
      <c r="S21" s="228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15</v>
      </c>
      <c r="K22" s="17">
        <f t="shared" si="1"/>
        <v>15</v>
      </c>
      <c r="L22" s="18" t="str">
        <f t="shared" si="0"/>
        <v>OK</v>
      </c>
      <c r="M22" s="111"/>
      <c r="N22" s="112"/>
      <c r="O22" s="229"/>
      <c r="P22" s="228"/>
      <c r="Q22" s="229"/>
      <c r="R22" s="228"/>
      <c r="S22" s="229" t="s">
        <v>180</v>
      </c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11"/>
      <c r="N23" s="112"/>
      <c r="O23" s="229"/>
      <c r="P23" s="228"/>
      <c r="Q23" s="228"/>
      <c r="R23" s="228"/>
      <c r="S23" s="229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180</v>
      </c>
      <c r="K24" s="17">
        <f t="shared" si="1"/>
        <v>180</v>
      </c>
      <c r="L24" s="18" t="str">
        <f t="shared" si="0"/>
        <v>OK</v>
      </c>
      <c r="M24" s="111"/>
      <c r="N24" s="111"/>
      <c r="O24" s="228"/>
      <c r="P24" s="228"/>
      <c r="Q24" s="228"/>
      <c r="R24" s="228"/>
      <c r="S24" s="228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11"/>
      <c r="N25" s="111"/>
      <c r="O25" s="228"/>
      <c r="P25" s="229"/>
      <c r="Q25" s="228"/>
      <c r="R25" s="228"/>
      <c r="S25" s="228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15</v>
      </c>
      <c r="K26" s="17">
        <f t="shared" si="1"/>
        <v>15</v>
      </c>
      <c r="L26" s="18" t="str">
        <f t="shared" si="0"/>
        <v>OK</v>
      </c>
      <c r="M26" s="111"/>
      <c r="N26" s="111"/>
      <c r="O26" s="228"/>
      <c r="P26" s="228"/>
      <c r="Q26" s="228"/>
      <c r="R26" s="228"/>
      <c r="S26" s="228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100</v>
      </c>
      <c r="K27" s="17">
        <f t="shared" si="1"/>
        <v>100</v>
      </c>
      <c r="L27" s="18" t="str">
        <f t="shared" si="0"/>
        <v>OK</v>
      </c>
      <c r="M27" s="111"/>
      <c r="N27" s="111"/>
      <c r="O27" s="228"/>
      <c r="P27" s="228"/>
      <c r="Q27" s="228"/>
      <c r="R27" s="228"/>
      <c r="S27" s="228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</v>
      </c>
      <c r="K28" s="17">
        <f t="shared" si="1"/>
        <v>1</v>
      </c>
      <c r="L28" s="18" t="str">
        <f t="shared" si="0"/>
        <v>OK</v>
      </c>
      <c r="M28" s="111"/>
      <c r="N28" s="111"/>
      <c r="O28" s="228"/>
      <c r="P28" s="228"/>
      <c r="Q28" s="228"/>
      <c r="R28" s="228"/>
      <c r="S28" s="228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15</v>
      </c>
      <c r="K29" s="17">
        <f t="shared" si="1"/>
        <v>15</v>
      </c>
      <c r="L29" s="18" t="str">
        <f t="shared" si="0"/>
        <v>OK</v>
      </c>
      <c r="M29" s="111"/>
      <c r="N29" s="111"/>
      <c r="O29" s="228"/>
      <c r="P29" s="228"/>
      <c r="Q29" s="228"/>
      <c r="R29" s="228"/>
      <c r="S29" s="228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14</v>
      </c>
      <c r="K30" s="17">
        <f t="shared" si="1"/>
        <v>14</v>
      </c>
      <c r="L30" s="18" t="str">
        <f t="shared" si="0"/>
        <v>OK</v>
      </c>
      <c r="M30" s="111"/>
      <c r="N30" s="111"/>
      <c r="O30" s="228"/>
      <c r="P30" s="228"/>
      <c r="Q30" s="228"/>
      <c r="R30" s="228"/>
      <c r="S30" s="228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14</v>
      </c>
      <c r="K31" s="17">
        <f t="shared" si="1"/>
        <v>14</v>
      </c>
      <c r="L31" s="18" t="str">
        <f t="shared" si="0"/>
        <v>OK</v>
      </c>
      <c r="M31" s="111"/>
      <c r="N31" s="111"/>
      <c r="O31" s="228"/>
      <c r="P31" s="228"/>
      <c r="Q31" s="228"/>
      <c r="R31" s="228"/>
      <c r="S31" s="228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11"/>
      <c r="N32" s="111"/>
      <c r="O32" s="228"/>
      <c r="P32" s="228"/>
      <c r="Q32" s="228"/>
      <c r="R32" s="228"/>
      <c r="S32" s="228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11"/>
      <c r="N33" s="111"/>
      <c r="O33" s="228"/>
      <c r="P33" s="228"/>
      <c r="Q33" s="228"/>
      <c r="R33" s="228"/>
      <c r="S33" s="228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11"/>
      <c r="N34" s="111"/>
      <c r="O34" s="228"/>
      <c r="P34" s="228"/>
      <c r="Q34" s="228"/>
      <c r="R34" s="228"/>
      <c r="S34" s="228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300</v>
      </c>
      <c r="K35" s="17">
        <f t="shared" si="1"/>
        <v>300</v>
      </c>
      <c r="L35" s="18" t="str">
        <f t="shared" si="0"/>
        <v>OK</v>
      </c>
      <c r="M35" s="113"/>
      <c r="N35" s="111"/>
      <c r="O35" s="230"/>
      <c r="P35" s="228"/>
      <c r="Q35" s="228"/>
      <c r="R35" s="228"/>
      <c r="S35" s="228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13"/>
      <c r="N36" s="111"/>
      <c r="O36" s="230"/>
      <c r="P36" s="228"/>
      <c r="Q36" s="228"/>
      <c r="R36" s="228"/>
      <c r="S36" s="228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11"/>
      <c r="N37" s="111"/>
      <c r="O37" s="228"/>
      <c r="P37" s="228"/>
      <c r="Q37" s="228"/>
      <c r="R37" s="228"/>
      <c r="S37" s="228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1200</v>
      </c>
      <c r="K38" s="17">
        <f t="shared" si="1"/>
        <v>1200</v>
      </c>
      <c r="L38" s="18" t="str">
        <f t="shared" si="0"/>
        <v>OK</v>
      </c>
      <c r="M38" s="111"/>
      <c r="N38" s="111"/>
      <c r="O38" s="228"/>
      <c r="P38" s="228"/>
      <c r="Q38" s="228"/>
      <c r="R38" s="228"/>
      <c r="S38" s="228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111"/>
      <c r="N39" s="111"/>
      <c r="O39" s="228"/>
      <c r="P39" s="228"/>
      <c r="Q39" s="228"/>
      <c r="R39" s="228"/>
      <c r="S39" s="228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11"/>
      <c r="N40" s="111"/>
      <c r="O40" s="228"/>
      <c r="P40" s="228"/>
      <c r="Q40" s="228"/>
      <c r="R40" s="228"/>
      <c r="S40" s="228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11"/>
      <c r="N41" s="111"/>
      <c r="O41" s="228"/>
      <c r="P41" s="228"/>
      <c r="Q41" s="228"/>
      <c r="R41" s="228"/>
      <c r="S41" s="228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11"/>
      <c r="N42" s="111"/>
      <c r="O42" s="228"/>
      <c r="P42" s="228"/>
      <c r="Q42" s="228"/>
      <c r="R42" s="228"/>
      <c r="S42" s="228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11"/>
      <c r="N43" s="111"/>
      <c r="O43" s="228"/>
      <c r="P43" s="228"/>
      <c r="Q43" s="228"/>
      <c r="R43" s="228"/>
      <c r="S43" s="228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11"/>
      <c r="N44" s="111"/>
      <c r="O44" s="228"/>
      <c r="P44" s="228"/>
      <c r="Q44" s="228"/>
      <c r="R44" s="228"/>
      <c r="S44" s="228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f>0+300</f>
        <v>300</v>
      </c>
      <c r="K45" s="17">
        <f t="shared" si="1"/>
        <v>0</v>
      </c>
      <c r="L45" s="18" t="str">
        <f t="shared" si="0"/>
        <v>OK</v>
      </c>
      <c r="M45" s="112"/>
      <c r="N45" s="115">
        <v>300</v>
      </c>
      <c r="O45" s="228"/>
      <c r="P45" s="228"/>
      <c r="Q45" s="228"/>
      <c r="R45" s="228"/>
      <c r="S45" s="228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11"/>
      <c r="N46" s="111"/>
      <c r="O46" s="228"/>
      <c r="P46" s="228"/>
      <c r="Q46" s="228"/>
      <c r="R46" s="228"/>
      <c r="S46" s="228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11"/>
      <c r="N47" s="111"/>
      <c r="O47" s="228"/>
      <c r="P47" s="228"/>
      <c r="Q47" s="228"/>
      <c r="R47" s="228"/>
      <c r="S47" s="228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11"/>
      <c r="N48" s="111"/>
      <c r="O48" s="228"/>
      <c r="P48" s="228"/>
      <c r="Q48" s="228"/>
      <c r="R48" s="228"/>
      <c r="S48" s="228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11"/>
      <c r="N49" s="111"/>
      <c r="O49" s="228"/>
      <c r="P49" s="228"/>
      <c r="Q49" s="228"/>
      <c r="R49" s="228"/>
      <c r="S49" s="228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11"/>
      <c r="N50" s="111"/>
      <c r="O50" s="228"/>
      <c r="P50" s="228"/>
      <c r="Q50" s="228"/>
      <c r="R50" s="228"/>
      <c r="S50" s="228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11"/>
      <c r="N51" s="111"/>
      <c r="O51" s="228"/>
      <c r="P51" s="228"/>
      <c r="Q51" s="228"/>
      <c r="R51" s="228"/>
      <c r="S51" s="228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11"/>
      <c r="N52" s="111"/>
      <c r="O52" s="228"/>
      <c r="P52" s="228"/>
      <c r="Q52" s="228"/>
      <c r="R52" s="228"/>
      <c r="S52" s="228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11"/>
      <c r="N53" s="111"/>
      <c r="O53" s="228"/>
      <c r="P53" s="228"/>
      <c r="Q53" s="228"/>
      <c r="R53" s="228"/>
      <c r="S53" s="228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11"/>
      <c r="N54" s="111"/>
      <c r="O54" s="228"/>
      <c r="P54" s="228"/>
      <c r="Q54" s="228"/>
      <c r="R54" s="228"/>
      <c r="S54" s="228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11"/>
      <c r="N55" s="111"/>
      <c r="O55" s="228"/>
      <c r="P55" s="228"/>
      <c r="Q55" s="228"/>
      <c r="R55" s="228"/>
      <c r="S55" s="228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11"/>
      <c r="N56" s="111"/>
      <c r="O56" s="228"/>
      <c r="P56" s="228"/>
      <c r="Q56" s="228"/>
      <c r="R56" s="228"/>
      <c r="S56" s="228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11"/>
      <c r="N57" s="111"/>
      <c r="O57" s="228"/>
      <c r="P57" s="228"/>
      <c r="Q57" s="228"/>
      <c r="R57" s="228"/>
      <c r="S57" s="228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2:L2"/>
    <mergeCell ref="A1:D1"/>
    <mergeCell ref="E1:I1"/>
    <mergeCell ref="J1:L1"/>
    <mergeCell ref="M1:M2"/>
    <mergeCell ref="N1:N2"/>
    <mergeCell ref="O1:O2"/>
    <mergeCell ref="AA1:AA2"/>
    <mergeCell ref="T1:T2"/>
    <mergeCell ref="U1:U2"/>
    <mergeCell ref="V1:V2"/>
    <mergeCell ref="W1:W2"/>
    <mergeCell ref="X1:X2"/>
    <mergeCell ref="Y1:Y2"/>
    <mergeCell ref="Z1:Z2"/>
    <mergeCell ref="P1:P2"/>
    <mergeCell ref="Q1:Q2"/>
    <mergeCell ref="R1:R2"/>
    <mergeCell ref="S1:S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511811024" right="0.511811024" top="0.78740157499999996" bottom="0.78740157499999996" header="0.31496062000000002" footer="0.31496062000000002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57"/>
  <sheetViews>
    <sheetView topLeftCell="A28" zoomScale="80" zoomScaleNormal="80" workbookViewId="0">
      <selection activeCell="U34" sqref="U3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8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129</v>
      </c>
      <c r="N1" s="329" t="s">
        <v>130</v>
      </c>
      <c r="O1" s="329" t="s">
        <v>199</v>
      </c>
      <c r="P1" s="329" t="s">
        <v>200</v>
      </c>
      <c r="Q1" s="329" t="s">
        <v>201</v>
      </c>
      <c r="R1" s="329" t="s">
        <v>202</v>
      </c>
      <c r="S1" s="329" t="s">
        <v>203</v>
      </c>
      <c r="T1" s="329" t="s">
        <v>204</v>
      </c>
      <c r="U1" s="329" t="s">
        <v>205</v>
      </c>
      <c r="V1" s="329" t="s">
        <v>206</v>
      </c>
      <c r="W1" s="329" t="s">
        <v>207</v>
      </c>
      <c r="X1" s="329" t="s">
        <v>208</v>
      </c>
      <c r="Y1" s="329" t="s">
        <v>209</v>
      </c>
      <c r="Z1" s="329" t="s">
        <v>210</v>
      </c>
      <c r="AA1" s="329" t="s">
        <v>211</v>
      </c>
      <c r="AB1" s="329" t="s">
        <v>212</v>
      </c>
    </row>
    <row r="2" spans="1:28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</row>
    <row r="3" spans="1:28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43">
        <v>44686</v>
      </c>
      <c r="N3" s="143">
        <v>44704</v>
      </c>
      <c r="O3" s="278">
        <v>44776</v>
      </c>
      <c r="P3" s="278">
        <v>44796</v>
      </c>
      <c r="Q3" s="278">
        <v>44818</v>
      </c>
      <c r="R3" s="278">
        <v>44818</v>
      </c>
      <c r="S3" s="278">
        <v>44852</v>
      </c>
      <c r="T3" s="278">
        <v>44868</v>
      </c>
      <c r="U3" s="278">
        <v>44874</v>
      </c>
      <c r="V3" s="278">
        <v>44882</v>
      </c>
      <c r="W3" s="278">
        <v>44882</v>
      </c>
      <c r="X3" s="278">
        <v>44882</v>
      </c>
      <c r="Y3" s="278">
        <v>44882</v>
      </c>
      <c r="Z3" s="278">
        <v>44883</v>
      </c>
      <c r="AA3" s="278">
        <v>44883</v>
      </c>
      <c r="AB3" s="278">
        <v>44886</v>
      </c>
    </row>
    <row r="4" spans="1:28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</v>
      </c>
      <c r="K4" s="17">
        <f>J4-(SUM(M4:AA4))</f>
        <v>2</v>
      </c>
      <c r="L4" s="18" t="str">
        <f t="shared" ref="L4:L57" si="0">IF(K4&lt;0,"ATENÇÃO","OK")</f>
        <v>OK</v>
      </c>
      <c r="M4" s="139"/>
      <c r="N4" s="139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</row>
    <row r="5" spans="1:28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</v>
      </c>
      <c r="K5" s="17">
        <f t="shared" ref="K5:K57" si="1">J5-(SUM(M5:AA5))</f>
        <v>0</v>
      </c>
      <c r="L5" s="18" t="str">
        <f t="shared" si="0"/>
        <v>OK</v>
      </c>
      <c r="M5" s="139"/>
      <c r="N5" s="139"/>
      <c r="O5" s="275"/>
      <c r="P5" s="275"/>
      <c r="Q5" s="275"/>
      <c r="R5" s="275"/>
      <c r="S5" s="275"/>
      <c r="T5" s="279">
        <v>2</v>
      </c>
      <c r="U5" s="275"/>
      <c r="V5" s="275"/>
      <c r="W5" s="275"/>
      <c r="X5" s="275"/>
      <c r="Y5" s="275"/>
      <c r="Z5" s="275"/>
      <c r="AA5" s="275"/>
      <c r="AB5" s="275"/>
    </row>
    <row r="6" spans="1:28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</v>
      </c>
      <c r="K6" s="17">
        <f t="shared" si="1"/>
        <v>1</v>
      </c>
      <c r="L6" s="18" t="str">
        <f t="shared" si="0"/>
        <v>OK</v>
      </c>
      <c r="M6" s="140"/>
      <c r="N6" s="142">
        <v>1</v>
      </c>
      <c r="O6" s="276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</row>
    <row r="7" spans="1:28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</v>
      </c>
      <c r="K7" s="17">
        <f t="shared" si="1"/>
        <v>1</v>
      </c>
      <c r="L7" s="18" t="str">
        <f t="shared" si="0"/>
        <v>OK</v>
      </c>
      <c r="M7" s="139"/>
      <c r="N7" s="139"/>
      <c r="O7" s="275"/>
      <c r="P7" s="275"/>
      <c r="Q7" s="275"/>
      <c r="R7" s="279">
        <v>1</v>
      </c>
      <c r="S7" s="275"/>
      <c r="T7" s="275"/>
      <c r="U7" s="275"/>
      <c r="V7" s="275"/>
      <c r="W7" s="275"/>
      <c r="X7" s="275"/>
      <c r="Y7" s="275"/>
      <c r="Z7" s="275"/>
      <c r="AA7" s="275"/>
      <c r="AB7" s="275"/>
    </row>
    <row r="8" spans="1:28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2</v>
      </c>
      <c r="K8" s="17">
        <f t="shared" si="1"/>
        <v>2</v>
      </c>
      <c r="L8" s="18" t="str">
        <f t="shared" si="0"/>
        <v>OK</v>
      </c>
      <c r="M8" s="139"/>
      <c r="N8" s="140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</row>
    <row r="9" spans="1:28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2</v>
      </c>
      <c r="K9" s="17">
        <f t="shared" si="1"/>
        <v>2</v>
      </c>
      <c r="L9" s="18" t="str">
        <f t="shared" si="0"/>
        <v>OK</v>
      </c>
      <c r="M9" s="139"/>
      <c r="N9" s="139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</row>
    <row r="10" spans="1:28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139"/>
      <c r="N10" s="139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</row>
    <row r="11" spans="1:28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</v>
      </c>
      <c r="K11" s="17">
        <f t="shared" si="1"/>
        <v>2</v>
      </c>
      <c r="L11" s="18" t="str">
        <f t="shared" si="0"/>
        <v>OK</v>
      </c>
      <c r="M11" s="139"/>
      <c r="N11" s="139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</row>
    <row r="12" spans="1:28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2</v>
      </c>
      <c r="K12" s="17">
        <f t="shared" si="1"/>
        <v>2</v>
      </c>
      <c r="L12" s="18" t="str">
        <f t="shared" si="0"/>
        <v>OK</v>
      </c>
      <c r="M12" s="139"/>
      <c r="N12" s="139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</row>
    <row r="13" spans="1:28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12</v>
      </c>
      <c r="K13" s="17">
        <f t="shared" si="1"/>
        <v>0</v>
      </c>
      <c r="L13" s="18" t="str">
        <f t="shared" si="0"/>
        <v>OK</v>
      </c>
      <c r="M13" s="139"/>
      <c r="N13" s="139"/>
      <c r="O13" s="275"/>
      <c r="P13" s="275"/>
      <c r="Q13" s="275"/>
      <c r="R13" s="275"/>
      <c r="S13" s="275"/>
      <c r="T13" s="275"/>
      <c r="U13" s="275"/>
      <c r="V13" s="279">
        <v>12</v>
      </c>
      <c r="W13" s="275"/>
      <c r="X13" s="275"/>
      <c r="Y13" s="275"/>
      <c r="Z13" s="275"/>
      <c r="AA13" s="275"/>
      <c r="AB13" s="275"/>
    </row>
    <row r="14" spans="1:28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50</v>
      </c>
      <c r="K14" s="17">
        <f t="shared" si="1"/>
        <v>20</v>
      </c>
      <c r="L14" s="18" t="str">
        <f t="shared" si="0"/>
        <v>OK</v>
      </c>
      <c r="M14" s="139"/>
      <c r="N14" s="139"/>
      <c r="O14" s="275"/>
      <c r="P14" s="275"/>
      <c r="Q14" s="276"/>
      <c r="R14" s="276"/>
      <c r="S14" s="275"/>
      <c r="T14" s="275"/>
      <c r="U14" s="275"/>
      <c r="V14" s="275"/>
      <c r="W14" s="279">
        <v>30</v>
      </c>
      <c r="X14" s="277"/>
      <c r="Y14" s="275"/>
      <c r="Z14" s="275"/>
      <c r="AA14" s="275"/>
      <c r="AB14" s="275"/>
    </row>
    <row r="15" spans="1:28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50</v>
      </c>
      <c r="K15" s="17">
        <f t="shared" si="1"/>
        <v>42</v>
      </c>
      <c r="L15" s="18" t="str">
        <f t="shared" si="0"/>
        <v>OK</v>
      </c>
      <c r="M15" s="139"/>
      <c r="N15" s="139"/>
      <c r="O15" s="275"/>
      <c r="P15" s="275"/>
      <c r="Q15" s="279">
        <v>3</v>
      </c>
      <c r="R15" s="275"/>
      <c r="S15" s="275"/>
      <c r="T15" s="275"/>
      <c r="U15" s="275"/>
      <c r="V15" s="275"/>
      <c r="W15" s="279">
        <v>5</v>
      </c>
      <c r="X15" s="275"/>
      <c r="Y15" s="275"/>
      <c r="Z15" s="275"/>
      <c r="AA15" s="275"/>
      <c r="AB15" s="279">
        <v>15</v>
      </c>
    </row>
    <row r="16" spans="1:28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0</v>
      </c>
      <c r="L16" s="18" t="str">
        <f t="shared" si="0"/>
        <v>OK</v>
      </c>
      <c r="M16" s="139"/>
      <c r="N16" s="139"/>
      <c r="O16" s="275"/>
      <c r="P16" s="275"/>
      <c r="Q16" s="279">
        <v>5</v>
      </c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</row>
    <row r="17" spans="1:28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3</v>
      </c>
      <c r="K17" s="17">
        <f t="shared" si="1"/>
        <v>0</v>
      </c>
      <c r="L17" s="18" t="str">
        <f t="shared" si="0"/>
        <v>OK</v>
      </c>
      <c r="M17" s="139"/>
      <c r="N17" s="139"/>
      <c r="O17" s="275"/>
      <c r="P17" s="275"/>
      <c r="Q17" s="279">
        <v>3</v>
      </c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</row>
    <row r="18" spans="1:28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3</v>
      </c>
      <c r="K18" s="17">
        <f t="shared" si="1"/>
        <v>2</v>
      </c>
      <c r="L18" s="18" t="str">
        <f t="shared" si="0"/>
        <v>OK</v>
      </c>
      <c r="M18" s="139"/>
      <c r="N18" s="139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9">
        <v>1</v>
      </c>
      <c r="AA18" s="275"/>
      <c r="AB18" s="275"/>
    </row>
    <row r="19" spans="1:28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3</v>
      </c>
      <c r="K19" s="17">
        <f t="shared" si="1"/>
        <v>3</v>
      </c>
      <c r="L19" s="18" t="str">
        <f t="shared" si="0"/>
        <v>OK</v>
      </c>
      <c r="M19" s="139"/>
      <c r="N19" s="139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9">
        <v>2</v>
      </c>
    </row>
    <row r="20" spans="1:28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150</v>
      </c>
      <c r="K20" s="17">
        <f t="shared" si="1"/>
        <v>0</v>
      </c>
      <c r="L20" s="18" t="str">
        <f t="shared" si="0"/>
        <v>OK</v>
      </c>
      <c r="M20" s="139"/>
      <c r="N20" s="139"/>
      <c r="O20" s="275"/>
      <c r="P20" s="275"/>
      <c r="Q20" s="275"/>
      <c r="R20" s="275"/>
      <c r="S20" s="275"/>
      <c r="T20" s="275"/>
      <c r="U20" s="275"/>
      <c r="V20" s="275"/>
      <c r="W20" s="279">
        <v>150</v>
      </c>
      <c r="X20" s="275"/>
      <c r="Y20" s="275"/>
      <c r="Z20" s="275"/>
      <c r="AA20" s="275"/>
      <c r="AB20" s="275"/>
    </row>
    <row r="21" spans="1:28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100</v>
      </c>
      <c r="K21" s="17">
        <f t="shared" si="1"/>
        <v>56</v>
      </c>
      <c r="L21" s="18" t="str">
        <f t="shared" si="0"/>
        <v>OK</v>
      </c>
      <c r="M21" s="139"/>
      <c r="N21" s="140"/>
      <c r="O21" s="275"/>
      <c r="P21" s="275"/>
      <c r="Q21" s="276"/>
      <c r="R21" s="275"/>
      <c r="S21" s="275"/>
      <c r="T21" s="275"/>
      <c r="U21" s="275"/>
      <c r="V21" s="275"/>
      <c r="W21" s="275"/>
      <c r="X21" s="275"/>
      <c r="Y21" s="275"/>
      <c r="Z21" s="279">
        <v>12</v>
      </c>
      <c r="AA21" s="279">
        <v>32</v>
      </c>
      <c r="AB21" s="277"/>
    </row>
    <row r="22" spans="1:28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30</v>
      </c>
      <c r="K22" s="17">
        <f t="shared" si="1"/>
        <v>0</v>
      </c>
      <c r="L22" s="18" t="str">
        <f t="shared" si="0"/>
        <v>OK</v>
      </c>
      <c r="M22" s="139"/>
      <c r="N22" s="140"/>
      <c r="O22" s="276"/>
      <c r="P22" s="275"/>
      <c r="Q22" s="276"/>
      <c r="R22" s="275"/>
      <c r="S22" s="276"/>
      <c r="T22" s="275"/>
      <c r="U22" s="275"/>
      <c r="V22" s="275"/>
      <c r="W22" s="275"/>
      <c r="X22" s="275"/>
      <c r="Y22" s="275"/>
      <c r="Z22" s="275"/>
      <c r="AA22" s="279">
        <v>30</v>
      </c>
      <c r="AB22" s="277"/>
    </row>
    <row r="23" spans="1:28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30</v>
      </c>
      <c r="K23" s="17">
        <f t="shared" si="1"/>
        <v>30</v>
      </c>
      <c r="L23" s="18" t="str">
        <f t="shared" si="0"/>
        <v>OK</v>
      </c>
      <c r="M23" s="139"/>
      <c r="N23" s="140"/>
      <c r="O23" s="276"/>
      <c r="P23" s="275"/>
      <c r="Q23" s="275"/>
      <c r="R23" s="275"/>
      <c r="S23" s="276"/>
      <c r="T23" s="275"/>
      <c r="U23" s="275"/>
      <c r="V23" s="275"/>
      <c r="W23" s="275"/>
      <c r="X23" s="275"/>
      <c r="Y23" s="275"/>
      <c r="Z23" s="275"/>
      <c r="AA23" s="275"/>
      <c r="AB23" s="275"/>
    </row>
    <row r="24" spans="1:28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30</v>
      </c>
      <c r="K24" s="17">
        <f t="shared" si="1"/>
        <v>20</v>
      </c>
      <c r="L24" s="18" t="str">
        <f t="shared" si="0"/>
        <v>OK</v>
      </c>
      <c r="M24" s="139"/>
      <c r="N24" s="139"/>
      <c r="O24" s="275"/>
      <c r="P24" s="275"/>
      <c r="Q24" s="275"/>
      <c r="R24" s="275"/>
      <c r="S24" s="275"/>
      <c r="T24" s="275"/>
      <c r="U24" s="275"/>
      <c r="V24" s="275"/>
      <c r="W24" s="279">
        <v>10</v>
      </c>
      <c r="X24" s="275"/>
      <c r="Y24" s="275"/>
      <c r="Z24" s="275"/>
      <c r="AA24" s="275"/>
      <c r="AB24" s="275"/>
    </row>
    <row r="25" spans="1:28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30</v>
      </c>
      <c r="K25" s="17">
        <f t="shared" si="1"/>
        <v>30</v>
      </c>
      <c r="L25" s="18" t="str">
        <f t="shared" si="0"/>
        <v>OK</v>
      </c>
      <c r="M25" s="139"/>
      <c r="N25" s="139"/>
      <c r="O25" s="275"/>
      <c r="P25" s="276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</row>
    <row r="26" spans="1:28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200</v>
      </c>
      <c r="K26" s="17">
        <f t="shared" si="1"/>
        <v>177</v>
      </c>
      <c r="L26" s="18" t="str">
        <f t="shared" si="0"/>
        <v>OK</v>
      </c>
      <c r="M26" s="139"/>
      <c r="N26" s="139"/>
      <c r="O26" s="275"/>
      <c r="P26" s="279">
        <v>18</v>
      </c>
      <c r="Q26" s="275"/>
      <c r="R26" s="275"/>
      <c r="S26" s="275"/>
      <c r="T26" s="275"/>
      <c r="U26" s="275"/>
      <c r="V26" s="275"/>
      <c r="W26" s="279">
        <v>5</v>
      </c>
      <c r="X26" s="275"/>
      <c r="Y26" s="275"/>
      <c r="Z26" s="275"/>
      <c r="AA26" s="275"/>
      <c r="AB26" s="275"/>
    </row>
    <row r="27" spans="1:28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39"/>
      <c r="N27" s="139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</row>
    <row r="28" spans="1:28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30</v>
      </c>
      <c r="K28" s="17">
        <f t="shared" si="1"/>
        <v>16</v>
      </c>
      <c r="L28" s="18" t="str">
        <f t="shared" si="0"/>
        <v>OK</v>
      </c>
      <c r="M28" s="142">
        <v>12</v>
      </c>
      <c r="N28" s="139"/>
      <c r="O28" s="275"/>
      <c r="P28" s="275"/>
      <c r="Q28" s="275"/>
      <c r="R28" s="275"/>
      <c r="S28" s="279">
        <v>1</v>
      </c>
      <c r="T28" s="275"/>
      <c r="U28" s="275"/>
      <c r="V28" s="275"/>
      <c r="W28" s="279">
        <v>1</v>
      </c>
      <c r="X28" s="275"/>
      <c r="Y28" s="275"/>
      <c r="Z28" s="275"/>
      <c r="AA28" s="275"/>
      <c r="AB28" s="275"/>
    </row>
    <row r="29" spans="1:28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30</v>
      </c>
      <c r="K29" s="17">
        <f t="shared" si="1"/>
        <v>11</v>
      </c>
      <c r="L29" s="18" t="str">
        <f t="shared" si="0"/>
        <v>OK</v>
      </c>
      <c r="M29" s="139"/>
      <c r="N29" s="139"/>
      <c r="O29" s="275"/>
      <c r="P29" s="275"/>
      <c r="Q29" s="275"/>
      <c r="R29" s="275"/>
      <c r="S29" s="275"/>
      <c r="T29" s="275"/>
      <c r="U29" s="279">
        <v>9</v>
      </c>
      <c r="V29" s="275"/>
      <c r="W29" s="279">
        <v>10</v>
      </c>
      <c r="X29" s="275"/>
      <c r="Y29" s="275"/>
      <c r="Z29" s="275"/>
      <c r="AA29" s="275"/>
      <c r="AB29" s="275"/>
    </row>
    <row r="30" spans="1:28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30</v>
      </c>
      <c r="K30" s="17">
        <f t="shared" si="1"/>
        <v>30</v>
      </c>
      <c r="L30" s="18" t="str">
        <f t="shared" si="0"/>
        <v>OK</v>
      </c>
      <c r="M30" s="139"/>
      <c r="N30" s="139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</row>
    <row r="31" spans="1:28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30</v>
      </c>
      <c r="K31" s="17">
        <f t="shared" si="1"/>
        <v>25</v>
      </c>
      <c r="L31" s="18" t="str">
        <f t="shared" si="0"/>
        <v>OK</v>
      </c>
      <c r="M31" s="142">
        <v>3</v>
      </c>
      <c r="N31" s="139"/>
      <c r="O31" s="275"/>
      <c r="P31" s="275"/>
      <c r="Q31" s="275"/>
      <c r="R31" s="275"/>
      <c r="S31" s="275"/>
      <c r="T31" s="275"/>
      <c r="U31" s="279">
        <v>2</v>
      </c>
      <c r="V31" s="275"/>
      <c r="W31" s="275"/>
      <c r="X31" s="275"/>
      <c r="Y31" s="275"/>
      <c r="Z31" s="275"/>
      <c r="AA31" s="275"/>
      <c r="AB31" s="275"/>
    </row>
    <row r="32" spans="1:28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30</v>
      </c>
      <c r="K32" s="17">
        <f t="shared" si="1"/>
        <v>28</v>
      </c>
      <c r="L32" s="18" t="str">
        <f t="shared" si="0"/>
        <v>OK</v>
      </c>
      <c r="M32" s="142">
        <v>2</v>
      </c>
      <c r="N32" s="139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</row>
    <row r="33" spans="1:28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-50</v>
      </c>
      <c r="L33" s="18" t="str">
        <f t="shared" si="0"/>
        <v>ATENÇÃO</v>
      </c>
      <c r="M33" s="139"/>
      <c r="N33" s="139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9">
        <v>50</v>
      </c>
      <c r="Z33" s="275"/>
      <c r="AA33" s="275"/>
      <c r="AB33" s="275"/>
    </row>
    <row r="34" spans="1:28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f>0+50</f>
        <v>50</v>
      </c>
      <c r="K34" s="17">
        <f t="shared" si="1"/>
        <v>50</v>
      </c>
      <c r="L34" s="18" t="str">
        <f t="shared" si="0"/>
        <v>OK</v>
      </c>
      <c r="M34" s="139"/>
      <c r="N34" s="139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</row>
    <row r="35" spans="1:28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41"/>
      <c r="N35" s="139"/>
      <c r="O35" s="277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</row>
    <row r="36" spans="1:28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41"/>
      <c r="N36" s="139"/>
      <c r="O36" s="277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</row>
    <row r="37" spans="1:28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f>0+300</f>
        <v>300</v>
      </c>
      <c r="K37" s="17">
        <f t="shared" si="1"/>
        <v>0</v>
      </c>
      <c r="L37" s="18" t="str">
        <f t="shared" si="0"/>
        <v>OK</v>
      </c>
      <c r="M37" s="139"/>
      <c r="N37" s="139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9">
        <v>300</v>
      </c>
      <c r="Z37" s="275"/>
      <c r="AA37" s="275"/>
      <c r="AB37" s="275"/>
    </row>
    <row r="38" spans="1:28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39"/>
      <c r="N38" s="139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</row>
    <row r="39" spans="1:28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39"/>
      <c r="N39" s="139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</row>
    <row r="40" spans="1:28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39"/>
      <c r="N40" s="139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</row>
    <row r="41" spans="1:28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39"/>
      <c r="N41" s="139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</row>
    <row r="42" spans="1:28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39"/>
      <c r="N42" s="139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</row>
    <row r="43" spans="1:28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39"/>
      <c r="N43" s="139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</row>
    <row r="44" spans="1:28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f>0+1100</f>
        <v>1100</v>
      </c>
      <c r="K44" s="17">
        <f t="shared" si="1"/>
        <v>0</v>
      </c>
      <c r="L44" s="18" t="str">
        <f t="shared" si="0"/>
        <v>OK</v>
      </c>
      <c r="M44" s="139"/>
      <c r="N44" s="139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9">
        <v>1100</v>
      </c>
      <c r="Z44" s="275"/>
      <c r="AA44" s="275"/>
      <c r="AB44" s="275"/>
    </row>
    <row r="45" spans="1:28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39"/>
      <c r="N45" s="139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</row>
    <row r="46" spans="1:28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39"/>
      <c r="N46" s="139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</row>
    <row r="47" spans="1:28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f>0+200</f>
        <v>200</v>
      </c>
      <c r="K47" s="17">
        <f t="shared" si="1"/>
        <v>0</v>
      </c>
      <c r="L47" s="18" t="str">
        <f t="shared" si="0"/>
        <v>OK</v>
      </c>
      <c r="M47" s="139"/>
      <c r="N47" s="139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9">
        <v>200</v>
      </c>
      <c r="Z47" s="275"/>
      <c r="AA47" s="275"/>
      <c r="AB47" s="275"/>
    </row>
    <row r="48" spans="1:28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f>0+500</f>
        <v>500</v>
      </c>
      <c r="K48" s="17">
        <f t="shared" si="1"/>
        <v>0</v>
      </c>
      <c r="L48" s="18" t="str">
        <f t="shared" si="0"/>
        <v>OK</v>
      </c>
      <c r="M48" s="139"/>
      <c r="N48" s="139"/>
      <c r="O48" s="275"/>
      <c r="P48" s="275"/>
      <c r="Q48" s="275"/>
      <c r="R48" s="275"/>
      <c r="S48" s="275"/>
      <c r="T48" s="275"/>
      <c r="U48" s="275"/>
      <c r="V48" s="275"/>
      <c r="W48" s="275"/>
      <c r="X48" s="279">
        <v>500</v>
      </c>
      <c r="Y48" s="275"/>
      <c r="Z48" s="275"/>
      <c r="AA48" s="275"/>
      <c r="AB48" s="275"/>
    </row>
    <row r="49" spans="1:28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39"/>
      <c r="N49" s="139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</row>
    <row r="50" spans="1:28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39"/>
      <c r="N50" s="139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</row>
    <row r="51" spans="1:28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39"/>
      <c r="N51" s="139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</row>
    <row r="52" spans="1:28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39"/>
      <c r="N52" s="139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</row>
    <row r="53" spans="1:28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39"/>
      <c r="N53" s="139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</row>
    <row r="54" spans="1:28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39"/>
      <c r="N54" s="139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</row>
    <row r="55" spans="1:28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>
        <f>0+1</f>
        <v>1</v>
      </c>
      <c r="K55" s="17">
        <f t="shared" si="1"/>
        <v>0</v>
      </c>
      <c r="L55" s="18" t="str">
        <f t="shared" si="0"/>
        <v>OK</v>
      </c>
      <c r="M55" s="139"/>
      <c r="N55" s="139"/>
      <c r="O55" s="279">
        <v>1</v>
      </c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</row>
    <row r="56" spans="1:28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39"/>
      <c r="N56" s="139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</row>
    <row r="57" spans="1:28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39"/>
      <c r="N57" s="139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</row>
  </sheetData>
  <mergeCells count="52">
    <mergeCell ref="AB1:AB2"/>
    <mergeCell ref="AA1:AA2"/>
    <mergeCell ref="X1:X2"/>
    <mergeCell ref="V1:V2"/>
    <mergeCell ref="W1:W2"/>
    <mergeCell ref="Z1:Z2"/>
    <mergeCell ref="Y1:Y2"/>
    <mergeCell ref="U1:U2"/>
    <mergeCell ref="P1:P2"/>
    <mergeCell ref="O1:O2"/>
    <mergeCell ref="A14:A15"/>
    <mergeCell ref="B14:B15"/>
    <mergeCell ref="D14:D15"/>
    <mergeCell ref="Q1:Q2"/>
    <mergeCell ref="R1:R2"/>
    <mergeCell ref="S1:S2"/>
    <mergeCell ref="A4:A12"/>
    <mergeCell ref="B4:B12"/>
    <mergeCell ref="D4:D10"/>
    <mergeCell ref="D11:D12"/>
    <mergeCell ref="T1:T2"/>
    <mergeCell ref="A33:A49"/>
    <mergeCell ref="B33:B49"/>
    <mergeCell ref="D33:D34"/>
    <mergeCell ref="D35:D36"/>
    <mergeCell ref="D37:D38"/>
    <mergeCell ref="D39:D40"/>
    <mergeCell ref="D41:D42"/>
    <mergeCell ref="D43:D44"/>
    <mergeCell ref="D45:D46"/>
    <mergeCell ref="B28:B32"/>
    <mergeCell ref="A2:L2"/>
    <mergeCell ref="N1:N2"/>
    <mergeCell ref="M1:M2"/>
    <mergeCell ref="E1:I1"/>
    <mergeCell ref="J1:L1"/>
    <mergeCell ref="D31:D32"/>
    <mergeCell ref="A1:D1"/>
    <mergeCell ref="A17:A19"/>
    <mergeCell ref="B17:B19"/>
    <mergeCell ref="D17:D19"/>
    <mergeCell ref="A20:A26"/>
    <mergeCell ref="B20:B26"/>
    <mergeCell ref="D20:D22"/>
    <mergeCell ref="D23:D24"/>
    <mergeCell ref="A28:A32"/>
    <mergeCell ref="A50:A53"/>
    <mergeCell ref="B50:B53"/>
    <mergeCell ref="A54:A55"/>
    <mergeCell ref="B54:B55"/>
    <mergeCell ref="A56:A57"/>
    <mergeCell ref="B56:B5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80E3-2555-4EF4-92B0-037F7AB071EC}">
  <dimension ref="A1:AA57"/>
  <sheetViews>
    <sheetView zoomScale="80" zoomScaleNormal="80" workbookViewId="0">
      <selection activeCell="O18" sqref="O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131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48">
        <v>44686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44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44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45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44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44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44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44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44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44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44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44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44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44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44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44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44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44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44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44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44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44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44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44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44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44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44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44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44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44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4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44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46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46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44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44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44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44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44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44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44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44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44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44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44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44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44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>
        <v>3</v>
      </c>
      <c r="K50" s="17">
        <f t="shared" si="1"/>
        <v>0</v>
      </c>
      <c r="L50" s="18" t="str">
        <f t="shared" si="0"/>
        <v>OK</v>
      </c>
      <c r="M50" s="147">
        <v>3</v>
      </c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>
        <v>3</v>
      </c>
      <c r="K51" s="17">
        <f t="shared" si="1"/>
        <v>0</v>
      </c>
      <c r="L51" s="18" t="str">
        <f t="shared" si="0"/>
        <v>OK</v>
      </c>
      <c r="M51" s="147">
        <v>3</v>
      </c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>
        <v>12</v>
      </c>
      <c r="K52" s="17">
        <f t="shared" si="1"/>
        <v>0</v>
      </c>
      <c r="L52" s="18" t="str">
        <f t="shared" si="0"/>
        <v>OK</v>
      </c>
      <c r="M52" s="147">
        <v>12</v>
      </c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>
        <v>12</v>
      </c>
      <c r="K53" s="17">
        <f t="shared" si="1"/>
        <v>0</v>
      </c>
      <c r="L53" s="18" t="str">
        <f t="shared" si="0"/>
        <v>OK</v>
      </c>
      <c r="M53" s="147">
        <v>12</v>
      </c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44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44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44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44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N1:N2"/>
    <mergeCell ref="M1:M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7"/>
  <sheetViews>
    <sheetView zoomScale="80" zoomScaleNormal="80" workbookViewId="0">
      <selection activeCell="T17" sqref="T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132</v>
      </c>
      <c r="N1" s="329" t="s">
        <v>133</v>
      </c>
      <c r="O1" s="329" t="s">
        <v>134</v>
      </c>
      <c r="P1" s="329" t="s">
        <v>226</v>
      </c>
      <c r="Q1" s="329" t="s">
        <v>227</v>
      </c>
      <c r="R1" s="329" t="s">
        <v>228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56">
        <v>44636</v>
      </c>
      <c r="N3" s="156">
        <v>44638</v>
      </c>
      <c r="O3" s="156">
        <v>44720</v>
      </c>
      <c r="P3" s="307">
        <v>44837</v>
      </c>
      <c r="Q3" s="307">
        <v>44861</v>
      </c>
      <c r="R3" s="307">
        <v>44874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20</v>
      </c>
      <c r="K4" s="17">
        <f>J4-(SUM(M4:AA4))</f>
        <v>20</v>
      </c>
      <c r="L4" s="18" t="str">
        <f t="shared" ref="L4:L57" si="0">IF(K4&lt;0,"ATENÇÃO","OK")</f>
        <v>OK</v>
      </c>
      <c r="M4" s="149"/>
      <c r="N4" s="149"/>
      <c r="O4" s="150"/>
      <c r="P4" s="305"/>
      <c r="Q4" s="305"/>
      <c r="R4" s="305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</v>
      </c>
      <c r="K5" s="17">
        <f t="shared" ref="K5:K57" si="1">J5-(SUM(M5:AA5))</f>
        <v>8</v>
      </c>
      <c r="L5" s="18" t="str">
        <f t="shared" si="0"/>
        <v>OK</v>
      </c>
      <c r="M5" s="149"/>
      <c r="N5" s="149"/>
      <c r="O5" s="150"/>
      <c r="P5" s="305"/>
      <c r="Q5" s="308">
        <v>2</v>
      </c>
      <c r="R5" s="305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10</v>
      </c>
      <c r="L6" s="18" t="str">
        <f t="shared" si="0"/>
        <v>OK</v>
      </c>
      <c r="M6" s="151"/>
      <c r="N6" s="149"/>
      <c r="O6" s="152"/>
      <c r="P6" s="305"/>
      <c r="Q6" s="305"/>
      <c r="R6" s="305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10</v>
      </c>
      <c r="L7" s="18" t="str">
        <f t="shared" si="0"/>
        <v>OK</v>
      </c>
      <c r="M7" s="149"/>
      <c r="N7" s="149"/>
      <c r="O7" s="150"/>
      <c r="P7" s="305"/>
      <c r="Q7" s="305"/>
      <c r="R7" s="305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4</v>
      </c>
      <c r="L8" s="18" t="str">
        <f t="shared" si="0"/>
        <v>OK</v>
      </c>
      <c r="M8" s="149"/>
      <c r="N8" s="151"/>
      <c r="O8" s="150"/>
      <c r="P8" s="305"/>
      <c r="Q8" s="308">
        <v>1</v>
      </c>
      <c r="R8" s="305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35</v>
      </c>
      <c r="K9" s="17">
        <f t="shared" si="1"/>
        <v>35</v>
      </c>
      <c r="L9" s="18" t="str">
        <f t="shared" si="0"/>
        <v>OK</v>
      </c>
      <c r="M9" s="149"/>
      <c r="N9" s="149"/>
      <c r="O9" s="150"/>
      <c r="P9" s="305"/>
      <c r="Q9" s="305"/>
      <c r="R9" s="305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10</v>
      </c>
      <c r="K10" s="17">
        <f t="shared" si="1"/>
        <v>9</v>
      </c>
      <c r="L10" s="18" t="str">
        <f t="shared" si="0"/>
        <v>OK</v>
      </c>
      <c r="M10" s="149"/>
      <c r="N10" s="149"/>
      <c r="O10" s="150"/>
      <c r="P10" s="305"/>
      <c r="Q10" s="305"/>
      <c r="R10" s="308">
        <v>1</v>
      </c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49"/>
      <c r="N11" s="149"/>
      <c r="O11" s="150"/>
      <c r="P11" s="305"/>
      <c r="Q11" s="305"/>
      <c r="R11" s="305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49"/>
      <c r="N12" s="149"/>
      <c r="O12" s="150"/>
      <c r="P12" s="305"/>
      <c r="Q12" s="305"/>
      <c r="R12" s="305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15</v>
      </c>
      <c r="K13" s="17">
        <f t="shared" si="1"/>
        <v>15</v>
      </c>
      <c r="L13" s="18" t="str">
        <f t="shared" si="0"/>
        <v>OK</v>
      </c>
      <c r="M13" s="149"/>
      <c r="N13" s="149"/>
      <c r="O13" s="150"/>
      <c r="P13" s="305"/>
      <c r="Q13" s="305"/>
      <c r="R13" s="305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49"/>
      <c r="N14" s="149"/>
      <c r="O14" s="150"/>
      <c r="P14" s="305"/>
      <c r="Q14" s="306"/>
      <c r="R14" s="306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149"/>
      <c r="N15" s="149"/>
      <c r="O15" s="150"/>
      <c r="P15" s="305"/>
      <c r="Q15" s="305"/>
      <c r="R15" s="305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49"/>
      <c r="N16" s="149"/>
      <c r="O16" s="150"/>
      <c r="P16" s="305"/>
      <c r="Q16" s="305"/>
      <c r="R16" s="305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49"/>
      <c r="N17" s="149"/>
      <c r="O17" s="150"/>
      <c r="P17" s="305"/>
      <c r="Q17" s="305"/>
      <c r="R17" s="305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49"/>
      <c r="N18" s="149"/>
      <c r="O18" s="150"/>
      <c r="P18" s="305"/>
      <c r="Q18" s="305"/>
      <c r="R18" s="305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49"/>
      <c r="N19" s="149"/>
      <c r="O19" s="150"/>
      <c r="P19" s="305"/>
      <c r="Q19" s="305"/>
      <c r="R19" s="305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400</v>
      </c>
      <c r="K20" s="17">
        <f t="shared" si="1"/>
        <v>400</v>
      </c>
      <c r="L20" s="18" t="str">
        <f t="shared" si="0"/>
        <v>OK</v>
      </c>
      <c r="M20" s="149"/>
      <c r="N20" s="149"/>
      <c r="O20" s="150"/>
      <c r="P20" s="305"/>
      <c r="Q20" s="305"/>
      <c r="R20" s="305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320</v>
      </c>
      <c r="K21" s="17">
        <f t="shared" si="1"/>
        <v>320</v>
      </c>
      <c r="L21" s="18" t="str">
        <f t="shared" si="0"/>
        <v>OK</v>
      </c>
      <c r="M21" s="149"/>
      <c r="N21" s="151"/>
      <c r="O21" s="150"/>
      <c r="P21" s="305"/>
      <c r="Q21" s="306"/>
      <c r="R21" s="305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49"/>
      <c r="N22" s="151"/>
      <c r="O22" s="152"/>
      <c r="P22" s="305"/>
      <c r="Q22" s="306"/>
      <c r="R22" s="305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49"/>
      <c r="N23" s="151"/>
      <c r="O23" s="152"/>
      <c r="P23" s="305"/>
      <c r="Q23" s="305"/>
      <c r="R23" s="305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150</v>
      </c>
      <c r="K24" s="17">
        <f t="shared" si="1"/>
        <v>150</v>
      </c>
      <c r="L24" s="18" t="str">
        <f t="shared" si="0"/>
        <v>OK</v>
      </c>
      <c r="M24" s="149"/>
      <c r="N24" s="149"/>
      <c r="O24" s="150"/>
      <c r="P24" s="305"/>
      <c r="Q24" s="305"/>
      <c r="R24" s="305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30</v>
      </c>
      <c r="K25" s="17">
        <f t="shared" si="1"/>
        <v>30</v>
      </c>
      <c r="L25" s="18" t="str">
        <f t="shared" si="0"/>
        <v>OK</v>
      </c>
      <c r="M25" s="149"/>
      <c r="N25" s="149"/>
      <c r="O25" s="150"/>
      <c r="P25" s="306"/>
      <c r="Q25" s="305"/>
      <c r="R25" s="305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80</v>
      </c>
      <c r="K26" s="17">
        <f t="shared" si="1"/>
        <v>80</v>
      </c>
      <c r="L26" s="18" t="str">
        <f t="shared" si="0"/>
        <v>OK</v>
      </c>
      <c r="M26" s="149"/>
      <c r="N26" s="149"/>
      <c r="O26" s="150"/>
      <c r="P26" s="305"/>
      <c r="Q26" s="305"/>
      <c r="R26" s="305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130</v>
      </c>
      <c r="K27" s="17">
        <f t="shared" si="1"/>
        <v>74</v>
      </c>
      <c r="L27" s="18" t="str">
        <f t="shared" si="0"/>
        <v>OK</v>
      </c>
      <c r="M27" s="149"/>
      <c r="N27" s="149"/>
      <c r="O27" s="157">
        <v>56</v>
      </c>
      <c r="P27" s="305"/>
      <c r="Q27" s="305"/>
      <c r="R27" s="305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49"/>
      <c r="N28" s="149"/>
      <c r="O28" s="150"/>
      <c r="P28" s="305"/>
      <c r="Q28" s="305"/>
      <c r="R28" s="305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180</v>
      </c>
      <c r="K29" s="17">
        <f t="shared" si="1"/>
        <v>180</v>
      </c>
      <c r="L29" s="18" t="str">
        <f t="shared" si="0"/>
        <v>OK</v>
      </c>
      <c r="M29" s="149"/>
      <c r="N29" s="149"/>
      <c r="O29" s="150"/>
      <c r="P29" s="305"/>
      <c r="Q29" s="305"/>
      <c r="R29" s="305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10</v>
      </c>
      <c r="K30" s="17">
        <f t="shared" si="1"/>
        <v>10</v>
      </c>
      <c r="L30" s="18" t="str">
        <f t="shared" si="0"/>
        <v>OK</v>
      </c>
      <c r="M30" s="149"/>
      <c r="N30" s="149"/>
      <c r="O30" s="150"/>
      <c r="P30" s="305"/>
      <c r="Q30" s="305"/>
      <c r="R30" s="305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49"/>
      <c r="N31" s="149"/>
      <c r="O31" s="150"/>
      <c r="P31" s="305"/>
      <c r="Q31" s="305"/>
      <c r="R31" s="305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49"/>
      <c r="N32" s="149"/>
      <c r="O32" s="150"/>
      <c r="P32" s="305"/>
      <c r="Q32" s="305"/>
      <c r="R32" s="305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149"/>
      <c r="N33" s="149"/>
      <c r="O33" s="150"/>
      <c r="P33" s="305"/>
      <c r="Q33" s="305"/>
      <c r="R33" s="305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49"/>
      <c r="N34" s="149"/>
      <c r="O34" s="150"/>
      <c r="P34" s="305"/>
      <c r="Q34" s="305"/>
      <c r="R34" s="305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153"/>
      <c r="N35" s="149"/>
      <c r="O35" s="154"/>
      <c r="P35" s="305"/>
      <c r="Q35" s="305"/>
      <c r="R35" s="305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53"/>
      <c r="N36" s="149"/>
      <c r="O36" s="154"/>
      <c r="P36" s="305"/>
      <c r="Q36" s="305"/>
      <c r="R36" s="305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149"/>
      <c r="N37" s="149"/>
      <c r="O37" s="150"/>
      <c r="P37" s="305"/>
      <c r="Q37" s="305"/>
      <c r="R37" s="305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1500</v>
      </c>
      <c r="L38" s="18" t="str">
        <f t="shared" si="0"/>
        <v>OK</v>
      </c>
      <c r="M38" s="149"/>
      <c r="N38" s="149"/>
      <c r="O38" s="150"/>
      <c r="P38" s="305"/>
      <c r="Q38" s="305"/>
      <c r="R38" s="305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100</v>
      </c>
      <c r="L39" s="18" t="str">
        <f t="shared" si="0"/>
        <v>OK</v>
      </c>
      <c r="M39" s="149"/>
      <c r="N39" s="155">
        <v>300</v>
      </c>
      <c r="O39" s="150"/>
      <c r="P39" s="308">
        <v>100</v>
      </c>
      <c r="Q39" s="305"/>
      <c r="R39" s="305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49"/>
      <c r="N40" s="149"/>
      <c r="O40" s="150"/>
      <c r="P40" s="305"/>
      <c r="Q40" s="305"/>
      <c r="R40" s="305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1000</v>
      </c>
      <c r="K41" s="17">
        <f t="shared" si="1"/>
        <v>1000</v>
      </c>
      <c r="L41" s="18" t="str">
        <f t="shared" si="0"/>
        <v>OK</v>
      </c>
      <c r="M41" s="149"/>
      <c r="N41" s="149"/>
      <c r="O41" s="150"/>
      <c r="P41" s="305"/>
      <c r="Q41" s="305"/>
      <c r="R41" s="305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49"/>
      <c r="N42" s="149"/>
      <c r="O42" s="150"/>
      <c r="P42" s="305"/>
      <c r="Q42" s="305"/>
      <c r="R42" s="305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49"/>
      <c r="N43" s="149"/>
      <c r="O43" s="150"/>
      <c r="P43" s="305"/>
      <c r="Q43" s="305"/>
      <c r="R43" s="305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49"/>
      <c r="N44" s="149"/>
      <c r="O44" s="150"/>
      <c r="P44" s="305"/>
      <c r="Q44" s="305"/>
      <c r="R44" s="305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v>500</v>
      </c>
      <c r="K45" s="17">
        <f t="shared" si="1"/>
        <v>500</v>
      </c>
      <c r="L45" s="18" t="str">
        <f t="shared" si="0"/>
        <v>OK</v>
      </c>
      <c r="M45" s="149"/>
      <c r="N45" s="149"/>
      <c r="O45" s="150"/>
      <c r="P45" s="305"/>
      <c r="Q45" s="305"/>
      <c r="R45" s="305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49"/>
      <c r="N46" s="149"/>
      <c r="O46" s="150"/>
      <c r="P46" s="305"/>
      <c r="Q46" s="305"/>
      <c r="R46" s="305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149"/>
      <c r="N47" s="149"/>
      <c r="O47" s="150"/>
      <c r="P47" s="305"/>
      <c r="Q47" s="305"/>
      <c r="R47" s="305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49"/>
      <c r="N48" s="149"/>
      <c r="O48" s="150"/>
      <c r="P48" s="305"/>
      <c r="Q48" s="305"/>
      <c r="R48" s="305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49"/>
      <c r="N49" s="149"/>
      <c r="O49" s="150"/>
      <c r="P49" s="305"/>
      <c r="Q49" s="305"/>
      <c r="R49" s="305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49"/>
      <c r="N50" s="149"/>
      <c r="O50" s="150"/>
      <c r="P50" s="305"/>
      <c r="Q50" s="305"/>
      <c r="R50" s="305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49"/>
      <c r="N51" s="149"/>
      <c r="O51" s="150"/>
      <c r="P51" s="305"/>
      <c r="Q51" s="305"/>
      <c r="R51" s="305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49"/>
      <c r="N52" s="149"/>
      <c r="O52" s="150"/>
      <c r="P52" s="305"/>
      <c r="Q52" s="305"/>
      <c r="R52" s="305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49"/>
      <c r="N53" s="149"/>
      <c r="O53" s="150"/>
      <c r="P53" s="305"/>
      <c r="Q53" s="305"/>
      <c r="R53" s="305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>
        <v>65</v>
      </c>
      <c r="K54" s="17">
        <f t="shared" si="1"/>
        <v>16</v>
      </c>
      <c r="L54" s="18" t="str">
        <f t="shared" si="0"/>
        <v>OK</v>
      </c>
      <c r="M54" s="155">
        <v>49</v>
      </c>
      <c r="N54" s="149"/>
      <c r="O54" s="150"/>
      <c r="P54" s="305"/>
      <c r="Q54" s="305"/>
      <c r="R54" s="305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>
        <f>6-1</f>
        <v>5</v>
      </c>
      <c r="K55" s="17">
        <f t="shared" si="1"/>
        <v>1</v>
      </c>
      <c r="L55" s="18" t="str">
        <f t="shared" si="0"/>
        <v>OK</v>
      </c>
      <c r="M55" s="155">
        <v>4</v>
      </c>
      <c r="N55" s="149"/>
      <c r="O55" s="150"/>
      <c r="P55" s="305"/>
      <c r="Q55" s="305"/>
      <c r="R55" s="305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49"/>
      <c r="N56" s="149"/>
      <c r="O56" s="150"/>
      <c r="P56" s="305"/>
      <c r="Q56" s="305"/>
      <c r="R56" s="305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49"/>
      <c r="N57" s="149"/>
      <c r="O57" s="150"/>
      <c r="P57" s="305"/>
      <c r="Q57" s="305"/>
      <c r="R57" s="305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33:A49"/>
    <mergeCell ref="P1:P2"/>
    <mergeCell ref="Q1:Q2"/>
    <mergeCell ref="R1:R2"/>
    <mergeCell ref="A50:A53"/>
    <mergeCell ref="B50:B53"/>
    <mergeCell ref="A4:A12"/>
    <mergeCell ref="B4:B12"/>
    <mergeCell ref="D4:D10"/>
    <mergeCell ref="D11:D12"/>
    <mergeCell ref="A14:A15"/>
    <mergeCell ref="B14:B15"/>
    <mergeCell ref="D14:D15"/>
    <mergeCell ref="D41:D42"/>
    <mergeCell ref="D43:D44"/>
    <mergeCell ref="D45:D46"/>
    <mergeCell ref="B33:B49"/>
    <mergeCell ref="D33:D34"/>
    <mergeCell ref="D35:D36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N1:N2"/>
    <mergeCell ref="M1:M2"/>
    <mergeCell ref="O1:O2"/>
    <mergeCell ref="A56:A57"/>
    <mergeCell ref="B56:B57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B28:B32"/>
    <mergeCell ref="A54:A55"/>
    <mergeCell ref="B54:B55"/>
    <mergeCell ref="D37:D38"/>
    <mergeCell ref="D39:D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3"/>
  <sheetViews>
    <sheetView tabSelected="1" topLeftCell="A49" zoomScale="80" zoomScaleNormal="80" workbookViewId="0">
      <selection activeCell="M57" sqref="M5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9.7109375" style="2"/>
    <col min="4" max="4" width="42.85546875" style="2" customWidth="1"/>
    <col min="5" max="5" width="8.5703125" style="1" customWidth="1"/>
    <col min="6" max="6" width="54.85546875" style="19" customWidth="1"/>
    <col min="7" max="7" width="30.42578125" style="1" customWidth="1"/>
    <col min="8" max="8" width="10.85546875" style="1" customWidth="1"/>
    <col min="9" max="9" width="11.5703125" style="1" bestFit="1" customWidth="1"/>
    <col min="10" max="10" width="11" style="1" bestFit="1" customWidth="1"/>
    <col min="11" max="11" width="12.7109375" style="1" bestFit="1" customWidth="1"/>
    <col min="12" max="12" width="13.28515625" style="20" customWidth="1"/>
    <col min="13" max="13" width="15" style="4" bestFit="1" customWidth="1"/>
    <col min="14" max="14" width="15" style="50" bestFit="1" customWidth="1"/>
    <col min="15" max="15" width="19.5703125" style="2" customWidth="1"/>
    <col min="16" max="16" width="19.7109375" style="2" customWidth="1"/>
    <col min="17" max="16384" width="9.7109375" style="2"/>
  </cols>
  <sheetData>
    <row r="1" spans="1:16" ht="33" customHeight="1">
      <c r="A1" s="358" t="s">
        <v>108</v>
      </c>
      <c r="B1" s="358"/>
      <c r="C1" s="358"/>
      <c r="D1" s="358"/>
      <c r="E1" s="358"/>
      <c r="F1" s="362"/>
      <c r="G1" s="359" t="s">
        <v>14</v>
      </c>
      <c r="H1" s="360"/>
      <c r="I1" s="361"/>
      <c r="J1" s="357" t="s">
        <v>83</v>
      </c>
      <c r="K1" s="358"/>
      <c r="L1" s="358"/>
      <c r="M1" s="358"/>
      <c r="N1" s="358"/>
    </row>
    <row r="2" spans="1:16" ht="45" customHeight="1">
      <c r="A2" s="36" t="s">
        <v>5</v>
      </c>
      <c r="B2" s="36" t="s">
        <v>55</v>
      </c>
      <c r="C2" s="36" t="s">
        <v>3</v>
      </c>
      <c r="D2" s="36" t="s">
        <v>47</v>
      </c>
      <c r="E2" s="37" t="s">
        <v>18</v>
      </c>
      <c r="F2" s="37" t="s">
        <v>48</v>
      </c>
      <c r="G2" s="37" t="s">
        <v>49</v>
      </c>
      <c r="H2" s="37" t="s">
        <v>4</v>
      </c>
      <c r="I2" s="38" t="s">
        <v>76</v>
      </c>
      <c r="J2" s="40" t="s">
        <v>6</v>
      </c>
      <c r="K2" s="41" t="s">
        <v>7</v>
      </c>
      <c r="L2" s="44" t="s">
        <v>8</v>
      </c>
      <c r="M2" s="42" t="s">
        <v>9</v>
      </c>
      <c r="N2" s="42" t="s">
        <v>10</v>
      </c>
    </row>
    <row r="3" spans="1:16" ht="30" customHeight="1">
      <c r="A3" s="339">
        <v>1</v>
      </c>
      <c r="B3" s="320" t="s">
        <v>85</v>
      </c>
      <c r="C3" s="64">
        <v>1</v>
      </c>
      <c r="D3" s="323" t="s">
        <v>77</v>
      </c>
      <c r="E3" s="63" t="s">
        <v>19</v>
      </c>
      <c r="F3" s="54" t="s">
        <v>50</v>
      </c>
      <c r="G3" s="54" t="s">
        <v>51</v>
      </c>
      <c r="H3" s="63" t="s">
        <v>4</v>
      </c>
      <c r="I3" s="65">
        <v>20.149999999999999</v>
      </c>
      <c r="J3" s="9">
        <f>SECOM!J4+BU!J4+PROEX!J4+Museu!J4+ESAG!J4+CEART!J4+FAED!J4+CEAD!J4+'CEAD DG'!J4+'CEAD DPAD'!J4+'CEAD MultilabEad'!J4+'CEAD - Paex - Pa-kua'!J4+CEFID!J4+CAV!J4+'CEO - ENFER'!J4+'CEO - PET'!J4+'CEO - DEX'!J4+'CEO - Márcia DEAQ'!J4+'CEO - DAD'!J4+CEPLAN!J4+CEAVI!J4+'CCT - PAEX - COLMEIA'!J4+'DAD - CCT'!J4+'CCT - PRAPEG - FAB3D '!J4+'CCT - PAEX - NEXT'!J4+'CCT - PAEX - QUERO ENTENDER VOC'!J4+'CCT - PAEX - BAJA'!J4+'CCT - PPGEC'!J4+'CCT - EVENTOS'!J4+CERES!J4+'CERES - Projeto de Ensino '!J4+CESFI!J4</f>
        <v>143</v>
      </c>
      <c r="K3" s="10">
        <f>(BU!J4-BU!K4)+(SECOM!J4-SECOM!K4)+(Museu!J4-Museu!K4)+(ESAG!J4-ESAG!K4)+(CEART!J4-CEART!K4)+(FAED!J4-FAED!K4)+(CEAD!J4-CEAD!K4)+(CEFID!J4-CEFID!K4)+(CERES!J4-CERES!K4)+(CESFI!J4-CESFI!K4)+('CCT - PAEX - COLMEIA'!J4-'CCT - PAEX - COLMEIA'!K4)+(CAV!J4-CAV!K4)+(CEPLAN!J4-CEPLAN!K4)+(CEAVI!J4-CEAVI!K4)</f>
        <v>18</v>
      </c>
      <c r="L3" s="45">
        <f>J3-K3</f>
        <v>125</v>
      </c>
      <c r="M3" s="11">
        <f>J3*I3</f>
        <v>2881.45</v>
      </c>
      <c r="N3" s="12">
        <f>I3*K3</f>
        <v>362.7</v>
      </c>
    </row>
    <row r="4" spans="1:16" ht="30" customHeight="1">
      <c r="A4" s="339"/>
      <c r="B4" s="321"/>
      <c r="C4" s="64">
        <v>2</v>
      </c>
      <c r="D4" s="323"/>
      <c r="E4" s="63" t="s">
        <v>20</v>
      </c>
      <c r="F4" s="54" t="s">
        <v>50</v>
      </c>
      <c r="G4" s="54" t="s">
        <v>51</v>
      </c>
      <c r="H4" s="63" t="s">
        <v>4</v>
      </c>
      <c r="I4" s="65">
        <v>48.06</v>
      </c>
      <c r="J4" s="9">
        <f>SECOM!J5+BU!J5+PROEX!J5+Museu!J5+ESAG!J5+CEART!J5+FAED!J5+CEAD!J5+'CEAD DG'!J5+'CEAD DPAD'!J5+'CEAD MultilabEad'!J5+'CEAD - Paex - Pa-kua'!J5+CEFID!J5+CAV!J5+'CEO - ENFER'!J5+'CEO - PET'!J5+'CEO - DEX'!J5+'CEO - Márcia DEAQ'!J5+'CEO - DAD'!J5+CEPLAN!J5+CEAVI!J5+'CCT - PAEX - COLMEIA'!J5+'DAD - CCT'!J5+'CCT - PRAPEG - FAB3D '!J5+'CCT - PAEX - NEXT'!J5+'CCT - PAEX - QUERO ENTENDER VOC'!J5+'CCT - PAEX - BAJA'!J5+'CCT - PPGEC'!J5+'CCT - EVENTOS'!J5+CERES!J5+'CERES - Projeto de Ensino '!J5+CESFI!J5</f>
        <v>630</v>
      </c>
      <c r="K4" s="10">
        <f>(BU!J5-BU!K5)+(SECOM!J5-SECOM!K5)+(Museu!J5-Museu!K5)+(ESAG!J5-ESAG!K5)+(CEART!J5-CEART!K5)+(FAED!J5-FAED!K5)+(CEAD!J5-CEAD!K5)+(CEFID!J5-CEFID!K5)+(CERES!J5-CERES!K5)+(CESFI!J5-CESFI!K5)+('CCT - PAEX - COLMEIA'!J5-'CCT - PAEX - COLMEIA'!K5)+(CAV!J5-CAV!K5)+(CEPLAN!J5-CEPLAN!K5)+(CEAVI!J5-CEAVI!K5)</f>
        <v>92</v>
      </c>
      <c r="L4" s="45">
        <f t="shared" ref="L4:L56" si="0">J4-K4</f>
        <v>538</v>
      </c>
      <c r="M4" s="11">
        <f t="shared" ref="M4:M56" si="1">J4*I4</f>
        <v>30277.800000000003</v>
      </c>
      <c r="N4" s="12">
        <f t="shared" ref="N4:N56" si="2">I4*K4</f>
        <v>4421.5200000000004</v>
      </c>
    </row>
    <row r="5" spans="1:16" s="7" customFormat="1" ht="30" customHeight="1">
      <c r="A5" s="339"/>
      <c r="B5" s="321"/>
      <c r="C5" s="64">
        <v>3</v>
      </c>
      <c r="D5" s="323"/>
      <c r="E5" s="63" t="s">
        <v>22</v>
      </c>
      <c r="F5" s="54" t="s">
        <v>50</v>
      </c>
      <c r="G5" s="54" t="s">
        <v>51</v>
      </c>
      <c r="H5" s="63" t="s">
        <v>4</v>
      </c>
      <c r="I5" s="65">
        <v>60.45</v>
      </c>
      <c r="J5" s="9">
        <f>SECOM!J6+BU!J6+PROEX!J6+Museu!J6+ESAG!J6+CEART!J6+FAED!J6+CEAD!J6+'CEAD DG'!J6+'CEAD DPAD'!J6+'CEAD MultilabEad'!J6+'CEAD - Paex - Pa-kua'!J6+CEFID!J6+CAV!J6+'CEO - ENFER'!J6+'CEO - PET'!J6+'CEO - DEX'!J6+'CEO - Márcia DEAQ'!J6+'CEO - DAD'!J6+CEPLAN!J6+CEAVI!J6+'CCT - PAEX - COLMEIA'!J6+'DAD - CCT'!J6+'CCT - PRAPEG - FAB3D '!J6+'CCT - PAEX - NEXT'!J6+'CCT - PAEX - QUERO ENTENDER VOC'!J6+'CCT - PAEX - BAJA'!J6+'CCT - PPGEC'!J6+'CCT - EVENTOS'!J6+CERES!J6+'CERES - Projeto de Ensino '!J6+CESFI!J6</f>
        <v>268</v>
      </c>
      <c r="K5" s="10">
        <f>(BU!J6-BU!K6)+(SECOM!J6-SECOM!K6)+(Museu!J6-Museu!K6)+(ESAG!J6-ESAG!K6)+(CEART!J6-CEART!K6)+(FAED!J6-FAED!K6)+(CEAD!J6-CEAD!K6)+(CEFID!J6-CEFID!K6)+(CERES!J6-CERES!K6)+(CESFI!J6-CESFI!K6)+('CCT - PAEX - COLMEIA'!J6-'CCT - PAEX - COLMEIA'!K6)+(CAV!J6-CAV!K6)+(CEPLAN!J6-CEPLAN!K6)+(CEAVI!J6-CEAVI!K6)</f>
        <v>27</v>
      </c>
      <c r="L5" s="45">
        <f t="shared" si="0"/>
        <v>241</v>
      </c>
      <c r="M5" s="11">
        <f t="shared" si="1"/>
        <v>16200.6</v>
      </c>
      <c r="N5" s="12">
        <f t="shared" si="2"/>
        <v>1632.15</v>
      </c>
    </row>
    <row r="6" spans="1:16" s="7" customFormat="1" ht="30" customHeight="1">
      <c r="A6" s="339"/>
      <c r="B6" s="321"/>
      <c r="C6" s="64">
        <v>4</v>
      </c>
      <c r="D6" s="323"/>
      <c r="E6" s="63" t="s">
        <v>23</v>
      </c>
      <c r="F6" s="54" t="s">
        <v>50</v>
      </c>
      <c r="G6" s="54" t="s">
        <v>51</v>
      </c>
      <c r="H6" s="63" t="s">
        <v>4</v>
      </c>
      <c r="I6" s="65">
        <v>83.85</v>
      </c>
      <c r="J6" s="9">
        <f>SECOM!J7+BU!J7+PROEX!J7+Museu!J7+ESAG!J7+CEART!J7+FAED!J7+CEAD!J7+'CEAD DG'!J7+'CEAD DPAD'!J7+'CEAD MultilabEad'!J7+'CEAD - Paex - Pa-kua'!J7+CEFID!J7+CAV!J7+'CEO - ENFER'!J7+'CEO - PET'!J7+'CEO - DEX'!J7+'CEO - Márcia DEAQ'!J7+'CEO - DAD'!J7+CEPLAN!J7+CEAVI!J7+'CCT - PAEX - COLMEIA'!J7+'DAD - CCT'!J7+'CCT - PRAPEG - FAB3D '!J7+'CCT - PAEX - NEXT'!J7+'CCT - PAEX - QUERO ENTENDER VOC'!J7+'CCT - PAEX - BAJA'!J7+'CCT - PPGEC'!J7+'CCT - EVENTOS'!J7+CERES!J7+'CERES - Projeto de Ensino '!J7+CESFI!J7</f>
        <v>141</v>
      </c>
      <c r="K6" s="10">
        <f>(BU!J7-BU!K7)+(SECOM!J7-SECOM!K7)+(Museu!J7-Museu!K7)+(ESAG!J7-ESAG!K7)+(CEART!J7-CEART!K7)+(FAED!J7-FAED!K7)+(CEAD!J7-CEAD!K7)+(CEFID!J7-CEFID!K7)+(CERES!J7-CERES!K7)+(CESFI!J7-CESFI!K7)+('CCT - PAEX - COLMEIA'!J7-'CCT - PAEX - COLMEIA'!K7)+(CAV!J7-CAV!K7)+(CEPLAN!J7-CEPLAN!K7)+(CEAVI!J7-CEAVI!K7)</f>
        <v>7</v>
      </c>
      <c r="L6" s="45">
        <f t="shared" si="0"/>
        <v>134</v>
      </c>
      <c r="M6" s="11">
        <f t="shared" si="1"/>
        <v>11822.849999999999</v>
      </c>
      <c r="N6" s="12">
        <f t="shared" si="2"/>
        <v>586.94999999999993</v>
      </c>
    </row>
    <row r="7" spans="1:16" s="7" customFormat="1" ht="30" customHeight="1">
      <c r="A7" s="339"/>
      <c r="B7" s="321"/>
      <c r="C7" s="64">
        <v>5</v>
      </c>
      <c r="D7" s="323"/>
      <c r="E7" s="63" t="s">
        <v>24</v>
      </c>
      <c r="F7" s="54" t="s">
        <v>50</v>
      </c>
      <c r="G7" s="54" t="s">
        <v>51</v>
      </c>
      <c r="H7" s="63" t="s">
        <v>4</v>
      </c>
      <c r="I7" s="65">
        <v>26.54</v>
      </c>
      <c r="J7" s="9">
        <f>SECOM!J8+BU!J8+PROEX!J8+Museu!J8+ESAG!J8+CEART!J8+FAED!J8+CEAD!J8+'CEAD DG'!J8+'CEAD DPAD'!J8+'CEAD MultilabEad'!J8+'CEAD - Paex - Pa-kua'!J8+CEFID!J8+CAV!J8+'CEO - ENFER'!J8+'CEO - PET'!J8+'CEO - DEX'!J8+'CEO - Márcia DEAQ'!J8+'CEO - DAD'!J8+CEPLAN!J8+CEAVI!J8+'CCT - PAEX - COLMEIA'!J8+'DAD - CCT'!J8+'CCT - PRAPEG - FAB3D '!J8+'CCT - PAEX - NEXT'!J8+'CCT - PAEX - QUERO ENTENDER VOC'!J8+'CCT - PAEX - BAJA'!J8+'CCT - PPGEC'!J8+'CCT - EVENTOS'!J8+CERES!J8+'CERES - Projeto de Ensino '!J8+CESFI!J8</f>
        <v>65</v>
      </c>
      <c r="K7" s="10">
        <f>(BU!J8-BU!K8)+(SECOM!J8-SECOM!K8)+(Museu!J8-Museu!K8)+(ESAG!J8-ESAG!K8)+(CEART!J8-CEART!K8)+(FAED!J8-FAED!K8)+(CEAD!J8-CEAD!K8)+(CEFID!J8-CEFID!K8)+(CERES!J8-CERES!K8)+(CESFI!J8-CESFI!K8)+('CCT - PAEX - COLMEIA'!J8-'CCT - PAEX - COLMEIA'!K8)+(CAV!J8-CAV!K8)+(CEPLAN!J8-CEPLAN!K8)+(CEAVI!J8-CEAVI!K8)</f>
        <v>4</v>
      </c>
      <c r="L7" s="45">
        <f t="shared" si="0"/>
        <v>61</v>
      </c>
      <c r="M7" s="11">
        <f t="shared" si="1"/>
        <v>1725.1</v>
      </c>
      <c r="N7" s="12">
        <f t="shared" si="2"/>
        <v>106.16</v>
      </c>
    </row>
    <row r="8" spans="1:16" s="7" customFormat="1" ht="30" customHeight="1">
      <c r="A8" s="339"/>
      <c r="B8" s="321"/>
      <c r="C8" s="64">
        <v>6</v>
      </c>
      <c r="D8" s="323"/>
      <c r="E8" s="63" t="s">
        <v>25</v>
      </c>
      <c r="F8" s="54" t="s">
        <v>50</v>
      </c>
      <c r="G8" s="54" t="s">
        <v>51</v>
      </c>
      <c r="H8" s="63" t="s">
        <v>41</v>
      </c>
      <c r="I8" s="65">
        <v>50.28</v>
      </c>
      <c r="J8" s="9">
        <f>SECOM!J9+BU!J9+PROEX!J9+Museu!J9+ESAG!J9+CEART!J9+FAED!J9+CEAD!J9+'CEAD DG'!J9+'CEAD DPAD'!J9+'CEAD MultilabEad'!J9+'CEAD - Paex - Pa-kua'!J9+CEFID!J9+CAV!J9+'CEO - ENFER'!J9+'CEO - PET'!J9+'CEO - DEX'!J9+'CEO - Márcia DEAQ'!J9+'CEO - DAD'!J9+CEPLAN!J9+CEAVI!J9+'CCT - PAEX - COLMEIA'!J9+'DAD - CCT'!J9+'CCT - PRAPEG - FAB3D '!J9+'CCT - PAEX - NEXT'!J9+'CCT - PAEX - QUERO ENTENDER VOC'!J9+'CCT - PAEX - BAJA'!J9+'CCT - PPGEC'!J9+'CCT - EVENTOS'!J9+CERES!J9+'CERES - Projeto de Ensino '!J9+CESFI!J9</f>
        <v>297</v>
      </c>
      <c r="K8" s="10">
        <f>(BU!J9-BU!K9)+(SECOM!J9-SECOM!K9)+(Museu!J9-Museu!K9)+(ESAG!J9-ESAG!K9)+(CEART!J9-CEART!K9)+(FAED!J9-FAED!K9)+(CEAD!J9-CEAD!K9)+(CEFID!J9-CEFID!K9)+(CERES!J9-CERES!K9)+(CESFI!J9-CESFI!K9)+('CCT - PAEX - COLMEIA'!J9-'CCT - PAEX - COLMEIA'!K9)+(CAV!J9-CAV!K9)+(CEPLAN!J9-CEPLAN!K9)+(CEAVI!J9-CEAVI!K9)</f>
        <v>12</v>
      </c>
      <c r="L8" s="45">
        <f t="shared" si="0"/>
        <v>285</v>
      </c>
      <c r="M8" s="11">
        <f t="shared" si="1"/>
        <v>14933.16</v>
      </c>
      <c r="N8" s="12">
        <f t="shared" si="2"/>
        <v>603.36</v>
      </c>
    </row>
    <row r="9" spans="1:16" s="7" customFormat="1" ht="30" customHeight="1">
      <c r="A9" s="339"/>
      <c r="B9" s="321"/>
      <c r="C9" s="64">
        <v>7</v>
      </c>
      <c r="D9" s="323"/>
      <c r="E9" s="63" t="s">
        <v>26</v>
      </c>
      <c r="F9" s="54" t="s">
        <v>50</v>
      </c>
      <c r="G9" s="54" t="s">
        <v>51</v>
      </c>
      <c r="H9" s="63" t="s">
        <v>4</v>
      </c>
      <c r="I9" s="65">
        <v>35.36</v>
      </c>
      <c r="J9" s="9">
        <f>SECOM!J10+BU!J10+PROEX!J10+Museu!J10+ESAG!J10+CEART!J10+FAED!J10+CEAD!J10+'CEAD DG'!J10+'CEAD DPAD'!J10+'CEAD MultilabEad'!J10+'CEAD - Paex - Pa-kua'!J10+CEFID!J10+CAV!J10+'CEO - ENFER'!J10+'CEO - PET'!J10+'CEO - DEX'!J10+'CEO - Márcia DEAQ'!J10+'CEO - DAD'!J10+CEPLAN!J10+CEAVI!J10+'CCT - PAEX - COLMEIA'!J10+'DAD - CCT'!J10+'CCT - PRAPEG - FAB3D '!J10+'CCT - PAEX - NEXT'!J10+'CCT - PAEX - QUERO ENTENDER VOC'!J10+'CCT - PAEX - BAJA'!J10+'CCT - PPGEC'!J10+'CCT - EVENTOS'!J10+CERES!J10+'CERES - Projeto de Ensino '!J10+CESFI!J10</f>
        <v>1216</v>
      </c>
      <c r="K9" s="10">
        <f>(BU!J10-BU!K10)+(SECOM!J10-SECOM!K10)+(Museu!J10-Museu!K10)+(ESAG!J10-ESAG!K10)+(CEART!J10-CEART!K10)+(FAED!J10-FAED!K10)+(CEAD!J10-CEAD!K10)+(CEFID!J10-CEFID!K10)+(CERES!J10-CERES!K10)+(CESFI!J10-CESFI!K10)+('CCT - PAEX - COLMEIA'!J10-'CCT - PAEX - COLMEIA'!K10)+(CAV!J10-CAV!K10)+(CEPLAN!J10-CEPLAN!K10)+(CEAVI!J10-CEAVI!K10)</f>
        <v>195</v>
      </c>
      <c r="L9" s="45">
        <f t="shared" si="0"/>
        <v>1021</v>
      </c>
      <c r="M9" s="11">
        <f t="shared" si="1"/>
        <v>42997.760000000002</v>
      </c>
      <c r="N9" s="12">
        <f t="shared" si="2"/>
        <v>6895.2</v>
      </c>
    </row>
    <row r="10" spans="1:16" s="7" customFormat="1" ht="30" customHeight="1">
      <c r="A10" s="339"/>
      <c r="B10" s="321"/>
      <c r="C10" s="64">
        <v>8</v>
      </c>
      <c r="D10" s="323" t="s">
        <v>52</v>
      </c>
      <c r="E10" s="63" t="s">
        <v>27</v>
      </c>
      <c r="F10" s="54" t="s">
        <v>50</v>
      </c>
      <c r="G10" s="54" t="s">
        <v>51</v>
      </c>
      <c r="H10" s="63" t="s">
        <v>41</v>
      </c>
      <c r="I10" s="65">
        <v>117.87</v>
      </c>
      <c r="J10" s="9">
        <f>SECOM!J11+BU!J11+PROEX!J11+Museu!J11+ESAG!J11+CEART!J11+FAED!J11+CEAD!J11+'CEAD DG'!J11+'CEAD DPAD'!J11+'CEAD MultilabEad'!J11+'CEAD - Paex - Pa-kua'!J11+CEFID!J11+CAV!J11+'CEO - ENFER'!J11+'CEO - PET'!J11+'CEO - DEX'!J11+'CEO - Márcia DEAQ'!J11+'CEO - DAD'!J11+CEPLAN!J11+CEAVI!J11+'CCT - PAEX - COLMEIA'!J11+'DAD - CCT'!J11+'CCT - PRAPEG - FAB3D '!J11+'CCT - PAEX - NEXT'!J11+'CCT - PAEX - QUERO ENTENDER VOC'!J11+'CCT - PAEX - BAJA'!J11+'CCT - PPGEC'!J11+'CCT - EVENTOS'!J11+CERES!J11+'CERES - Projeto de Ensino '!J11+CESFI!J11</f>
        <v>131</v>
      </c>
      <c r="K10" s="10">
        <f>(BU!J11-BU!K11)+(SECOM!J11-SECOM!K11)+(Museu!J11-Museu!K11)+(ESAG!J11-ESAG!K11)+(CEART!J11-CEART!K11)+(FAED!J11-FAED!K11)+(CEAD!J11-CEAD!K11)+(CEFID!J11-CEFID!K11)+(CERES!J11-CERES!K11)+(CESFI!J11-CESFI!K11)+('CCT - PAEX - COLMEIA'!J11-'CCT - PAEX - COLMEIA'!K11)+(CAV!J11-CAV!K11)+(CEPLAN!J11-CEPLAN!K11)+(CEAVI!J11-CEAVI!K11)</f>
        <v>14</v>
      </c>
      <c r="L10" s="45">
        <f t="shared" si="0"/>
        <v>117</v>
      </c>
      <c r="M10" s="11">
        <f t="shared" si="1"/>
        <v>15440.970000000001</v>
      </c>
      <c r="N10" s="12">
        <f t="shared" si="2"/>
        <v>1650.18</v>
      </c>
    </row>
    <row r="11" spans="1:16" s="7" customFormat="1" ht="30" customHeight="1">
      <c r="A11" s="339"/>
      <c r="B11" s="322"/>
      <c r="C11" s="64">
        <v>9</v>
      </c>
      <c r="D11" s="323"/>
      <c r="E11" s="63" t="s">
        <v>28</v>
      </c>
      <c r="F11" s="54" t="s">
        <v>50</v>
      </c>
      <c r="G11" s="54" t="s">
        <v>51</v>
      </c>
      <c r="H11" s="63" t="s">
        <v>4</v>
      </c>
      <c r="I11" s="65">
        <v>115.82</v>
      </c>
      <c r="J11" s="9">
        <f>SECOM!J12+BU!J12+PROEX!J12+Museu!J12+ESAG!J12+CEART!J12+FAED!J12+CEAD!J12+'CEAD DG'!J12+'CEAD DPAD'!J12+'CEAD MultilabEad'!J12+'CEAD - Paex - Pa-kua'!J12+CEFID!J12+CAV!J12+'CEO - ENFER'!J12+'CEO - PET'!J12+'CEO - DEX'!J12+'CEO - Márcia DEAQ'!J12+'CEO - DAD'!J12+CEPLAN!J12+CEAVI!J12+'CCT - PAEX - COLMEIA'!J12+'DAD - CCT'!J12+'CCT - PRAPEG - FAB3D '!J12+'CCT - PAEX - NEXT'!J12+'CCT - PAEX - QUERO ENTENDER VOC'!J12+'CCT - PAEX - BAJA'!J12+'CCT - PPGEC'!J12+'CCT - EVENTOS'!J12+CERES!J12+'CERES - Projeto de Ensino '!J12+CESFI!J12</f>
        <v>32</v>
      </c>
      <c r="K11" s="10">
        <f>(BU!J12-BU!K12)+(SECOM!J12-SECOM!K12)+(Museu!J12-Museu!K12)+(ESAG!J12-ESAG!K12)+(CEART!J12-CEART!K12)+(FAED!J12-FAED!K12)+(CEAD!J12-CEAD!K12)+(CEFID!J12-CEFID!K12)+(CERES!J12-CERES!K12)+(CESFI!J12-CESFI!K12)+('CCT - PAEX - COLMEIA'!J12-'CCT - PAEX - COLMEIA'!K12)+(CAV!J12-CAV!K12)+(CEPLAN!J12-CEPLAN!K12)+(CEAVI!J12-CEAVI!K12)</f>
        <v>0</v>
      </c>
      <c r="L11" s="45">
        <f t="shared" si="0"/>
        <v>32</v>
      </c>
      <c r="M11" s="11">
        <f t="shared" si="1"/>
        <v>3706.24</v>
      </c>
      <c r="N11" s="12">
        <f t="shared" si="2"/>
        <v>0</v>
      </c>
    </row>
    <row r="12" spans="1:16" s="7" customFormat="1" ht="30" customHeight="1">
      <c r="A12" s="74">
        <v>2</v>
      </c>
      <c r="B12" s="66" t="s">
        <v>85</v>
      </c>
      <c r="C12" s="76">
        <v>10</v>
      </c>
      <c r="D12" s="78" t="s">
        <v>53</v>
      </c>
      <c r="E12" s="66" t="s">
        <v>29</v>
      </c>
      <c r="F12" s="69" t="s">
        <v>50</v>
      </c>
      <c r="G12" s="69" t="s">
        <v>51</v>
      </c>
      <c r="H12" s="66" t="s">
        <v>41</v>
      </c>
      <c r="I12" s="73">
        <v>67.28</v>
      </c>
      <c r="J12" s="9">
        <f>SECOM!J13+BU!J13+PROEX!J13+Museu!J13+ESAG!J13+CEART!J13+FAED!J13+CEAD!J13+'CEAD DG'!J13+'CEAD DPAD'!J13+'CEAD MultilabEad'!J13+'CEAD - Paex - Pa-kua'!J13+CEFID!J13+CAV!J13+'CEO - ENFER'!J13+'CEO - PET'!J13+'CEO - DEX'!J13+'CEO - Márcia DEAQ'!J13+'CEO - DAD'!J13+CEPLAN!J13+CEAVI!J13+'CCT - PAEX - COLMEIA'!J13+'DAD - CCT'!J13+'CCT - PRAPEG - FAB3D '!J13+'CCT - PAEX - NEXT'!J13+'CCT - PAEX - QUERO ENTENDER VOC'!J13+'CCT - PAEX - BAJA'!J13+'CCT - PPGEC'!J13+'CCT - EVENTOS'!J13+CERES!J13+'CERES - Projeto de Ensino '!J13+CESFI!J13</f>
        <v>211</v>
      </c>
      <c r="K12" s="10">
        <f>(BU!J13-BU!K13)+(SECOM!J13-SECOM!K13)+(Museu!J13-Museu!K13)+(ESAG!J13-ESAG!K13)+(CEART!J13-CEART!K13)+(FAED!J13-FAED!K13)+(CEAD!J13-CEAD!K13)+(CEFID!J13-CEFID!K13)+(CERES!J13-CERES!K13)+(CESFI!J13-CESFI!K13)+('CCT - PAEX - COLMEIA'!J13-'CCT - PAEX - COLMEIA'!K13)+(CAV!J13-CAV!K13)+(CEPLAN!J13-CEPLAN!K13)+(CEAVI!J13-CEAVI!K13)</f>
        <v>12</v>
      </c>
      <c r="L12" s="45">
        <f t="shared" si="0"/>
        <v>199</v>
      </c>
      <c r="M12" s="11">
        <f t="shared" si="1"/>
        <v>14196.08</v>
      </c>
      <c r="N12" s="12">
        <f t="shared" si="2"/>
        <v>807.36</v>
      </c>
      <c r="P12" s="58"/>
    </row>
    <row r="13" spans="1:16" s="7" customFormat="1" ht="30" customHeight="1">
      <c r="A13" s="319">
        <v>3</v>
      </c>
      <c r="B13" s="342" t="s">
        <v>94</v>
      </c>
      <c r="C13" s="64">
        <v>11</v>
      </c>
      <c r="D13" s="318" t="s">
        <v>78</v>
      </c>
      <c r="E13" s="63" t="s">
        <v>19</v>
      </c>
      <c r="F13" s="54" t="s">
        <v>50</v>
      </c>
      <c r="G13" s="54" t="s">
        <v>51</v>
      </c>
      <c r="H13" s="63" t="s">
        <v>4</v>
      </c>
      <c r="I13" s="65">
        <v>24.31</v>
      </c>
      <c r="J13" s="9">
        <f>SECOM!J14+BU!J14+PROEX!J14+Museu!J14+ESAG!J14+CEART!J14+FAED!J14+CEAD!J14+'CEAD DG'!J14+'CEAD DPAD'!J14+'CEAD MultilabEad'!J14+'CEAD - Paex - Pa-kua'!J14+CEFID!J14+CAV!J14+'CEO - ENFER'!J14+'CEO - PET'!J14+'CEO - DEX'!J14+'CEO - Márcia DEAQ'!J14+'CEO - DAD'!J14+CEPLAN!J14+CEAVI!J14+'CCT - PAEX - COLMEIA'!J14+'DAD - CCT'!J14+'CCT - PRAPEG - FAB3D '!J14+'CCT - PAEX - NEXT'!J14+'CCT - PAEX - QUERO ENTENDER VOC'!J14+'CCT - PAEX - BAJA'!J14+'CCT - PPGEC'!J14+'CCT - EVENTOS'!J14+CERES!J14+'CERES - Projeto de Ensino '!J14+CESFI!J14</f>
        <v>100</v>
      </c>
      <c r="K13" s="10">
        <f>(BU!J14-BU!K14)+(SECOM!J14-SECOM!K14)+(Museu!J14-Museu!K14)+(ESAG!J14-ESAG!K14)+(CEART!J14-CEART!K14)+(FAED!J14-FAED!K14)+(CEAD!J14-CEAD!K14)+(CEFID!J14-CEFID!K14)+(CERES!J14-CERES!K14)+(CESFI!J14-CESFI!K14)+('CCT - PAEX - COLMEIA'!J14-'CCT - PAEX - COLMEIA'!K14)+(CAV!J14-CAV!K14)+(CEPLAN!J14-CEPLAN!K14)+(CEAVI!J14-CEAVI!K14)</f>
        <v>30</v>
      </c>
      <c r="L13" s="45">
        <f t="shared" si="0"/>
        <v>70</v>
      </c>
      <c r="M13" s="11">
        <f t="shared" si="1"/>
        <v>2431</v>
      </c>
      <c r="N13" s="12">
        <f t="shared" si="2"/>
        <v>729.3</v>
      </c>
    </row>
    <row r="14" spans="1:16" s="7" customFormat="1" ht="30" customHeight="1">
      <c r="A14" s="319"/>
      <c r="B14" s="343"/>
      <c r="C14" s="64">
        <v>12</v>
      </c>
      <c r="D14" s="318"/>
      <c r="E14" s="63" t="s">
        <v>21</v>
      </c>
      <c r="F14" s="54" t="s">
        <v>50</v>
      </c>
      <c r="G14" s="54" t="s">
        <v>51</v>
      </c>
      <c r="H14" s="63" t="s">
        <v>4</v>
      </c>
      <c r="I14" s="65">
        <v>83.46</v>
      </c>
      <c r="J14" s="9">
        <f>SECOM!J15+BU!J15+PROEX!J15+Museu!J15+ESAG!J15+CEART!J15+FAED!J15+CEAD!J15+'CEAD DG'!J15+'CEAD DPAD'!J15+'CEAD MultilabEad'!J15+'CEAD - Paex - Pa-kua'!J15+CEFID!J15+CAV!J15+'CEO - ENFER'!J15+'CEO - PET'!J15+'CEO - DEX'!J15+'CEO - Márcia DEAQ'!J15+'CEO - DAD'!J15+CEPLAN!J15+CEAVI!J15+'CCT - PAEX - COLMEIA'!J15+'DAD - CCT'!J15+'CCT - PRAPEG - FAB3D '!J15+'CCT - PAEX - NEXT'!J15+'CCT - PAEX - QUERO ENTENDER VOC'!J15+'CCT - PAEX - BAJA'!J15+'CCT - PPGEC'!J15+'CCT - EVENTOS'!J15+CERES!J15+'CERES - Projeto de Ensino '!J15+CESFI!J15</f>
        <v>407</v>
      </c>
      <c r="K14" s="10">
        <f>(BU!J15-BU!K15)+(SECOM!J15-SECOM!K15)+(Museu!J15-Museu!K15)+(ESAG!J15-ESAG!K15)+(CEART!J15-CEART!K15)+(FAED!J15-FAED!K15)+(CEAD!J15-CEAD!K15)+(CEFID!J15-CEFID!K15)+(CERES!J15-CERES!K15)+(CESFI!J15-CESFI!K15)+('CCT - PAEX - COLMEIA'!J15-'CCT - PAEX - COLMEIA'!K15)+(CAV!J15-CAV!K15)+(CEPLAN!J15-CEPLAN!K15)+(CEAVI!J15-CEAVI!K15)</f>
        <v>64</v>
      </c>
      <c r="L14" s="45">
        <f t="shared" si="0"/>
        <v>343</v>
      </c>
      <c r="M14" s="11">
        <f t="shared" si="1"/>
        <v>33968.219999999994</v>
      </c>
      <c r="N14" s="12">
        <f t="shared" si="2"/>
        <v>5341.44</v>
      </c>
    </row>
    <row r="15" spans="1:16" s="7" customFormat="1" ht="30" customHeight="1">
      <c r="A15" s="74">
        <v>4</v>
      </c>
      <c r="B15" s="66" t="s">
        <v>94</v>
      </c>
      <c r="C15" s="76">
        <v>13</v>
      </c>
      <c r="D15" s="78" t="s">
        <v>15</v>
      </c>
      <c r="E15" s="67" t="s">
        <v>30</v>
      </c>
      <c r="F15" s="70" t="s">
        <v>50</v>
      </c>
      <c r="G15" s="70" t="s">
        <v>51</v>
      </c>
      <c r="H15" s="67" t="s">
        <v>41</v>
      </c>
      <c r="I15" s="73">
        <v>85.49</v>
      </c>
      <c r="J15" s="9">
        <f>SECOM!J16+BU!J16+PROEX!J16+Museu!J16+ESAG!J16+CEART!J16+FAED!J16+CEAD!J16+'CEAD DG'!J16+'CEAD DPAD'!J16+'CEAD MultilabEad'!J16+'CEAD - Paex - Pa-kua'!J16+CEFID!J16+CAV!J16+'CEO - ENFER'!J16+'CEO - PET'!J16+'CEO - DEX'!J16+'CEO - Márcia DEAQ'!J16+'CEO - DAD'!J16+CEPLAN!J16+CEAVI!J16+'CCT - PAEX - COLMEIA'!J16+'DAD - CCT'!J16+'CCT - PRAPEG - FAB3D '!J16+'CCT - PAEX - NEXT'!J16+'CCT - PAEX - QUERO ENTENDER VOC'!J16+'CCT - PAEX - BAJA'!J16+'CCT - PPGEC'!J16+'CCT - EVENTOS'!J16+CERES!J16+'CERES - Projeto de Ensino '!J16+CESFI!J16</f>
        <v>51</v>
      </c>
      <c r="K15" s="10">
        <f>(BU!J16-BU!K16)+(SECOM!J16-SECOM!K16)+(Museu!J16-Museu!K16)+(ESAG!J16-ESAG!K16)+(CEART!J16-CEART!K16)+(FAED!J16-FAED!K16)+(CEAD!J16-CEAD!K16)+(CEFID!J16-CEFID!K16)+(CERES!J16-CERES!K16)+(CESFI!J16-CESFI!K16)+('CCT - PAEX - COLMEIA'!J16-'CCT - PAEX - COLMEIA'!K16)+(CAV!J16-CAV!K16)+(CEPLAN!J16-CEPLAN!K16)+(CEAVI!J16-CEAVI!K16)</f>
        <v>5</v>
      </c>
      <c r="L15" s="45">
        <f t="shared" si="0"/>
        <v>46</v>
      </c>
      <c r="M15" s="11">
        <f t="shared" si="1"/>
        <v>4359.99</v>
      </c>
      <c r="N15" s="12">
        <f t="shared" si="2"/>
        <v>427.45</v>
      </c>
    </row>
    <row r="16" spans="1:16" s="7" customFormat="1" ht="30" customHeight="1">
      <c r="A16" s="319">
        <v>5</v>
      </c>
      <c r="B16" s="320" t="s">
        <v>94</v>
      </c>
      <c r="C16" s="64">
        <v>14</v>
      </c>
      <c r="D16" s="323" t="s">
        <v>98</v>
      </c>
      <c r="E16" s="63" t="s">
        <v>31</v>
      </c>
      <c r="F16" s="54" t="s">
        <v>50</v>
      </c>
      <c r="G16" s="54" t="s">
        <v>51</v>
      </c>
      <c r="H16" s="63" t="s">
        <v>4</v>
      </c>
      <c r="I16" s="65">
        <v>69.989999999999995</v>
      </c>
      <c r="J16" s="9">
        <f>SECOM!J17+BU!J17+PROEX!J17+Museu!J17+ESAG!J17+CEART!J17+FAED!J17+CEAD!J17+'CEAD DG'!J17+'CEAD DPAD'!J17+'CEAD MultilabEad'!J17+'CEAD - Paex - Pa-kua'!J17+CEFID!J17+CAV!J17+'CEO - ENFER'!J17+'CEO - PET'!J17+'CEO - DEX'!J17+'CEO - Márcia DEAQ'!J17+'CEO - DAD'!J17+CEPLAN!J17+CEAVI!J17+'CCT - PAEX - COLMEIA'!J17+'DAD - CCT'!J17+'CCT - PRAPEG - FAB3D '!J17+'CCT - PAEX - NEXT'!J17+'CCT - PAEX - QUERO ENTENDER VOC'!J17+'CCT - PAEX - BAJA'!J17+'CCT - PPGEC'!J17+'CCT - EVENTOS'!J17+CERES!J17+'CERES - Projeto de Ensino '!J17+CESFI!J17</f>
        <v>28</v>
      </c>
      <c r="K16" s="10">
        <f>(BU!J17-BU!K17)+(SECOM!J17-SECOM!K17)+(Museu!J17-Museu!K17)+(ESAG!J17-ESAG!K17)+(CEART!J17-CEART!K17)+(FAED!J17-FAED!K17)+(CEAD!J17-CEAD!K17)+(CEFID!J17-CEFID!K17)+(CERES!J17-CERES!K17)+(CESFI!J17-CESFI!K17)+('CCT - PAEX - COLMEIA'!J17-'CCT - PAEX - COLMEIA'!K17)+(CAV!J17-CAV!K17)+(CEPLAN!J17-CEPLAN!K17)+(CEAVI!J17-CEAVI!K17)</f>
        <v>11</v>
      </c>
      <c r="L16" s="45">
        <f t="shared" si="0"/>
        <v>17</v>
      </c>
      <c r="M16" s="11">
        <f t="shared" si="1"/>
        <v>1959.7199999999998</v>
      </c>
      <c r="N16" s="12">
        <f t="shared" si="2"/>
        <v>769.89</v>
      </c>
    </row>
    <row r="17" spans="1:14" s="7" customFormat="1" ht="73.5" customHeight="1">
      <c r="A17" s="319"/>
      <c r="B17" s="321"/>
      <c r="C17" s="64">
        <v>15</v>
      </c>
      <c r="D17" s="323"/>
      <c r="E17" s="63" t="s">
        <v>32</v>
      </c>
      <c r="F17" s="54" t="s">
        <v>50</v>
      </c>
      <c r="G17" s="54" t="s">
        <v>51</v>
      </c>
      <c r="H17" s="63" t="s">
        <v>4</v>
      </c>
      <c r="I17" s="65">
        <v>1069.6500000000001</v>
      </c>
      <c r="J17" s="9">
        <f>SECOM!J18+BU!J18+PROEX!J18+Museu!J18+ESAG!J18+CEART!J18+FAED!J18+CEAD!J18+'CEAD DG'!J18+'CEAD DPAD'!J18+'CEAD MultilabEad'!J18+'CEAD - Paex - Pa-kua'!J18+CEFID!J18+CAV!J18+'CEO - ENFER'!J18+'CEO - PET'!J18+'CEO - DEX'!J18+'CEO - Márcia DEAQ'!J18+'CEO - DAD'!J18+CEPLAN!J18+CEAVI!J18+'CCT - PAEX - COLMEIA'!J18+'DAD - CCT'!J18+'CCT - PRAPEG - FAB3D '!J18+'CCT - PAEX - NEXT'!J18+'CCT - PAEX - QUERO ENTENDER VOC'!J18+'CCT - PAEX - BAJA'!J18+'CCT - PPGEC'!J18+'CCT - EVENTOS'!J18+CERES!J18+'CERES - Projeto de Ensino '!J18+CESFI!J18</f>
        <v>37</v>
      </c>
      <c r="K17" s="10">
        <f>(BU!J18-BU!K18)+(SECOM!J18-SECOM!K18)+(Museu!J18-Museu!K18)+(ESAG!J18-ESAG!K18)+(CEART!J18-CEART!K18)+(FAED!J18-FAED!K18)+(CEAD!J18-CEAD!K18)+(CEFID!J18-CEFID!K18)+(CERES!J18-CERES!K18)+(CESFI!J18-CESFI!K18)+('CCT - PAEX - COLMEIA'!J18-'CCT - PAEX - COLMEIA'!K18)+(CAV!J18-CAV!K18)+(CEPLAN!J18-CEPLAN!K18)+(CEAVI!J18-CEAVI!K18)</f>
        <v>19</v>
      </c>
      <c r="L17" s="45">
        <f t="shared" si="0"/>
        <v>18</v>
      </c>
      <c r="M17" s="11">
        <f t="shared" si="1"/>
        <v>39577.050000000003</v>
      </c>
      <c r="N17" s="12">
        <f t="shared" si="2"/>
        <v>20323.350000000002</v>
      </c>
    </row>
    <row r="18" spans="1:14" s="7" customFormat="1" ht="42" customHeight="1">
      <c r="A18" s="319"/>
      <c r="B18" s="322"/>
      <c r="C18" s="64">
        <v>16</v>
      </c>
      <c r="D18" s="323"/>
      <c r="E18" s="63" t="s">
        <v>33</v>
      </c>
      <c r="F18" s="54" t="s">
        <v>50</v>
      </c>
      <c r="G18" s="54" t="s">
        <v>51</v>
      </c>
      <c r="H18" s="63" t="s">
        <v>4</v>
      </c>
      <c r="I18" s="65">
        <v>3150</v>
      </c>
      <c r="J18" s="9">
        <f>SECOM!J19+BU!J19+PROEX!J19+Museu!J19+ESAG!J19+CEART!J19+FAED!J19+CEAD!J19+'CEAD DG'!J19+'CEAD DPAD'!J19+'CEAD MultilabEad'!J19+'CEAD - Paex - Pa-kua'!J19+CEFID!J19+CAV!J19+'CEO - ENFER'!J19+'CEO - PET'!J19+'CEO - DEX'!J19+'CEO - Márcia DEAQ'!J19+'CEO - DAD'!J19+CEPLAN!J19+CEAVI!J19+'CCT - PAEX - COLMEIA'!J19+'DAD - CCT'!J19+'CCT - PRAPEG - FAB3D '!J19+'CCT - PAEX - NEXT'!J19+'CCT - PAEX - QUERO ENTENDER VOC'!J19+'CCT - PAEX - BAJA'!J19+'CCT - PPGEC'!J19+'CCT - EVENTOS'!J19+CERES!J19+'CERES - Projeto de Ensino '!J19+CESFI!J19</f>
        <v>43</v>
      </c>
      <c r="K18" s="10">
        <f>(BU!J19-BU!K19)+(SECOM!J19-SECOM!K19)+(Museu!J19-Museu!K19)+(ESAG!J19-ESAG!K19)+(CEART!J19-CEART!K19)+(FAED!J19-FAED!K19)+(CEAD!J19-CEAD!K19)+(CEFID!J19-CEFID!K19)+(CERES!J19-CERES!K19)+(CESFI!J19-CESFI!K19)+('CCT - PAEX - COLMEIA'!J19-'CCT - PAEX - COLMEIA'!K19)+(CAV!J19-CAV!K19)+(CEPLAN!J19-CEPLAN!K19)+(CEAVI!J19-CEAVI!K19)</f>
        <v>24</v>
      </c>
      <c r="L18" s="45">
        <f t="shared" si="0"/>
        <v>19</v>
      </c>
      <c r="M18" s="11">
        <f t="shared" si="1"/>
        <v>135450</v>
      </c>
      <c r="N18" s="12">
        <f t="shared" si="2"/>
        <v>75600</v>
      </c>
    </row>
    <row r="19" spans="1:14" s="7" customFormat="1" ht="37.5" customHeight="1">
      <c r="A19" s="324">
        <v>6</v>
      </c>
      <c r="B19" s="316" t="s">
        <v>94</v>
      </c>
      <c r="C19" s="76">
        <v>17</v>
      </c>
      <c r="D19" s="326" t="s">
        <v>79</v>
      </c>
      <c r="E19" s="66" t="s">
        <v>34</v>
      </c>
      <c r="F19" s="70" t="s">
        <v>50</v>
      </c>
      <c r="G19" s="70" t="s">
        <v>51</v>
      </c>
      <c r="H19" s="66" t="s">
        <v>4</v>
      </c>
      <c r="I19" s="73">
        <v>1</v>
      </c>
      <c r="J19" s="9">
        <f>SECOM!J20+BU!J20+PROEX!J20+Museu!J20+ESAG!J20+CEART!J20+FAED!J20+CEAD!J20+'CEAD DG'!J20+'CEAD DPAD'!J20+'CEAD MultilabEad'!J20+'CEAD - Paex - Pa-kua'!J20+CEFID!J20+CAV!J20+'CEO - ENFER'!J20+'CEO - PET'!J20+'CEO - DEX'!J20+'CEO - Márcia DEAQ'!J20+'CEO - DAD'!J20+CEPLAN!J20+CEAVI!J20+'CCT - PAEX - COLMEIA'!J20+'DAD - CCT'!J20+'CCT - PRAPEG - FAB3D '!J20+'CCT - PAEX - NEXT'!J20+'CCT - PAEX - QUERO ENTENDER VOC'!J20+'CCT - PAEX - BAJA'!J20+'CCT - PPGEC'!J20+'CCT - EVENTOS'!J20+CERES!J20+'CERES - Projeto de Ensino '!J20+CESFI!J20</f>
        <v>9800</v>
      </c>
      <c r="K19" s="10">
        <f>(BU!J20-BU!K20)+(SECOM!J20-SECOM!K20)+(Museu!J20-Museu!K20)+(ESAG!J20-ESAG!K20)+(CEART!J20-CEART!K20)+(FAED!J20-FAED!K20)+(CEAD!J20-CEAD!K20)+(CEFID!J20-CEFID!K20)+(CERES!J20-CERES!K20)+(CESFI!J20-CESFI!K20)+('CCT - PAEX - COLMEIA'!J20-'CCT - PAEX - COLMEIA'!K20)+(CAV!J20-CAV!K20)+(CEPLAN!J20-CEPLAN!K20)+(CEAVI!J20-CEAVI!K20)</f>
        <v>2620</v>
      </c>
      <c r="L19" s="45">
        <f t="shared" si="0"/>
        <v>7180</v>
      </c>
      <c r="M19" s="11">
        <f t="shared" si="1"/>
        <v>9800</v>
      </c>
      <c r="N19" s="12">
        <f t="shared" si="2"/>
        <v>2620</v>
      </c>
    </row>
    <row r="20" spans="1:14" s="7" customFormat="1" ht="35.25" customHeight="1">
      <c r="A20" s="324"/>
      <c r="B20" s="325"/>
      <c r="C20" s="76">
        <v>18</v>
      </c>
      <c r="D20" s="326"/>
      <c r="E20" s="66" t="s">
        <v>37</v>
      </c>
      <c r="F20" s="70" t="s">
        <v>50</v>
      </c>
      <c r="G20" s="70" t="s">
        <v>51</v>
      </c>
      <c r="H20" s="66" t="s">
        <v>41</v>
      </c>
      <c r="I20" s="73">
        <v>76</v>
      </c>
      <c r="J20" s="9">
        <f>SECOM!J21+BU!J21+PROEX!J21+Museu!J21+ESAG!J21+CEART!J21+FAED!J21+CEAD!J21+'CEAD DG'!J21+'CEAD DPAD'!J21+'CEAD MultilabEad'!J21+'CEAD - Paex - Pa-kua'!J21+CEFID!J21+CAV!J21+'CEO - ENFER'!J21+'CEO - PET'!J21+'CEO - DEX'!J21+'CEO - Márcia DEAQ'!J21+'CEO - DAD'!J21+CEPLAN!J21+CEAVI!J21+'CCT - PAEX - COLMEIA'!J21+'DAD - CCT'!J21+'CCT - PRAPEG - FAB3D '!J21+'CCT - PAEX - NEXT'!J21+'CCT - PAEX - QUERO ENTENDER VOC'!J21+'CCT - PAEX - BAJA'!J21+'CCT - PPGEC'!J21+'CCT - EVENTOS'!J21+CERES!J21+'CERES - Projeto de Ensino '!J21+CESFI!J21</f>
        <v>1038</v>
      </c>
      <c r="K20" s="10">
        <f>(BU!J21-BU!K21)+(SECOM!J21-SECOM!K21)+(Museu!J21-Museu!K21)+(ESAG!J21-ESAG!K21)+(CEART!J21-CEART!K21)+(FAED!J21-FAED!K21)+(CEAD!J21-CEAD!K21)+(CEFID!J21-CEFID!K21)+(CERES!J21-CERES!K21)+(CESFI!J21-CESFI!K21)+('CCT - PAEX - COLMEIA'!J21-'CCT - PAEX - COLMEIA'!K21)+(CAV!J21-CAV!K21)+(CEPLAN!J21-CEPLAN!K21)+(CEAVI!J21-CEAVI!K21)</f>
        <v>107.31</v>
      </c>
      <c r="L20" s="45">
        <f t="shared" si="0"/>
        <v>930.69</v>
      </c>
      <c r="M20" s="11">
        <f t="shared" si="1"/>
        <v>78888</v>
      </c>
      <c r="N20" s="12">
        <f t="shared" si="2"/>
        <v>8155.56</v>
      </c>
    </row>
    <row r="21" spans="1:14" s="7" customFormat="1" ht="47.25" customHeight="1">
      <c r="A21" s="324"/>
      <c r="B21" s="325"/>
      <c r="C21" s="76">
        <v>19</v>
      </c>
      <c r="D21" s="326"/>
      <c r="E21" s="66" t="s">
        <v>42</v>
      </c>
      <c r="F21" s="70" t="s">
        <v>50</v>
      </c>
      <c r="G21" s="70" t="s">
        <v>51</v>
      </c>
      <c r="H21" s="66" t="s">
        <v>4</v>
      </c>
      <c r="I21" s="73">
        <v>54.93</v>
      </c>
      <c r="J21" s="9">
        <f>SECOM!J22+BU!J22+PROEX!J22+Museu!J22+ESAG!J22+CEART!J22+FAED!J22+CEAD!J22+'CEAD DG'!J22+'CEAD DPAD'!J22+'CEAD MultilabEad'!J22+'CEAD - Paex - Pa-kua'!J22+CEFID!J22+CAV!J22+'CEO - ENFER'!J22+'CEO - PET'!J22+'CEO - DEX'!J22+'CEO - Márcia DEAQ'!J22+'CEO - DAD'!J22+CEPLAN!J22+CEAVI!J22+'CCT - PAEX - COLMEIA'!J22+'DAD - CCT'!J22+'CCT - PRAPEG - FAB3D '!J22+'CCT - PAEX - NEXT'!J22+'CCT - PAEX - QUERO ENTENDER VOC'!J22+'CCT - PAEX - BAJA'!J22+'CCT - PPGEC'!J22+'CCT - EVENTOS'!J22+CERES!J22+'CERES - Projeto de Ensino '!J22+CESFI!J22</f>
        <v>72</v>
      </c>
      <c r="K21" s="10">
        <f>(BU!J22-BU!K22)+(SECOM!J22-SECOM!K22)+(Museu!J22-Museu!K22)+(ESAG!J22-ESAG!K22)+(CEART!J22-CEART!K22)+(FAED!J22-FAED!K22)+(CEAD!J22-CEAD!K22)+(CEFID!J22-CEFID!K22)+(CERES!J22-CERES!K22)+(CESFI!J22-CESFI!K22)+('CCT - PAEX - COLMEIA'!J22-'CCT - PAEX - COLMEIA'!K22)+(CAV!J22-CAV!K22)+(CEPLAN!J22-CEPLAN!K22)+(CEAVI!J22-CEAVI!K22)</f>
        <v>33</v>
      </c>
      <c r="L21" s="45">
        <f t="shared" si="0"/>
        <v>39</v>
      </c>
      <c r="M21" s="11">
        <f t="shared" si="1"/>
        <v>3954.96</v>
      </c>
      <c r="N21" s="12">
        <f t="shared" si="2"/>
        <v>1812.69</v>
      </c>
    </row>
    <row r="22" spans="1:14" s="7" customFormat="1" ht="75" customHeight="1">
      <c r="A22" s="324"/>
      <c r="B22" s="325"/>
      <c r="C22" s="76">
        <v>20</v>
      </c>
      <c r="D22" s="326" t="s">
        <v>80</v>
      </c>
      <c r="E22" s="66" t="s">
        <v>35</v>
      </c>
      <c r="F22" s="70" t="s">
        <v>50</v>
      </c>
      <c r="G22" s="70" t="s">
        <v>51</v>
      </c>
      <c r="H22" s="66" t="s">
        <v>4</v>
      </c>
      <c r="I22" s="73">
        <v>0.77</v>
      </c>
      <c r="J22" s="9">
        <f>SECOM!J23+BU!J23+PROEX!J23+Museu!J23+ESAG!J23+CEART!J23+FAED!J23+CEAD!J23+'CEAD DG'!J23+'CEAD DPAD'!J23+'CEAD MultilabEad'!J23+'CEAD - Paex - Pa-kua'!J23+CEFID!J23+CAV!J23+'CEO - ENFER'!J23+'CEO - PET'!J23+'CEO - DEX'!J23+'CEO - Márcia DEAQ'!J23+'CEO - DAD'!J23+CEPLAN!J23+CEAVI!J23+'CCT - PAEX - COLMEIA'!J23+'DAD - CCT'!J23+'CCT - PRAPEG - FAB3D '!J23+'CCT - PAEX - NEXT'!J23+'CCT - PAEX - QUERO ENTENDER VOC'!J23+'CCT - PAEX - BAJA'!J23+'CCT - PPGEC'!J23+'CCT - EVENTOS'!J23+CERES!J23+'CERES - Projeto de Ensino '!J23+CESFI!J23</f>
        <v>1330</v>
      </c>
      <c r="K22" s="10">
        <f>(BU!J23-BU!K23)+(SECOM!J23-SECOM!K23)+(Museu!J23-Museu!K23)+(ESAG!J23-ESAG!K23)+(CEART!J23-CEART!K23)+(FAED!J23-FAED!K23)+(CEAD!J23-CEAD!K23)+(CEFID!J23-CEFID!K23)+(CERES!J23-CERES!K23)+(CESFI!J23-CESFI!K23)+('CCT - PAEX - COLMEIA'!J23-'CCT - PAEX - COLMEIA'!K23)+(CAV!J23-CAV!K23)+(CEPLAN!J23-CEPLAN!K23)+(CEAVI!J23-CEAVI!K23)</f>
        <v>550</v>
      </c>
      <c r="L22" s="45">
        <f t="shared" si="0"/>
        <v>780</v>
      </c>
      <c r="M22" s="11">
        <f t="shared" si="1"/>
        <v>1024.1000000000001</v>
      </c>
      <c r="N22" s="12">
        <f t="shared" si="2"/>
        <v>423.5</v>
      </c>
    </row>
    <row r="23" spans="1:14" s="7" customFormat="1" ht="33.75" customHeight="1">
      <c r="A23" s="324"/>
      <c r="B23" s="325"/>
      <c r="C23" s="76">
        <v>21</v>
      </c>
      <c r="D23" s="326"/>
      <c r="E23" s="66" t="s">
        <v>36</v>
      </c>
      <c r="F23" s="70" t="s">
        <v>50</v>
      </c>
      <c r="G23" s="70" t="s">
        <v>51</v>
      </c>
      <c r="H23" s="66" t="s">
        <v>4</v>
      </c>
      <c r="I23" s="73">
        <v>0.87</v>
      </c>
      <c r="J23" s="9">
        <f>SECOM!J24+BU!J24+PROEX!J24+Museu!J24+ESAG!J24+CEART!J24+FAED!J24+CEAD!J24+'CEAD DG'!J24+'CEAD DPAD'!J24+'CEAD MultilabEad'!J24+'CEAD - Paex - Pa-kua'!J24+CEFID!J24+CAV!J24+'CEO - ENFER'!J24+'CEO - PET'!J24+'CEO - DEX'!J24+'CEO - Márcia DEAQ'!J24+'CEO - DAD'!J24+CEPLAN!J24+CEAVI!J24+'CCT - PAEX - COLMEIA'!J24+'DAD - CCT'!J24+'CCT - PRAPEG - FAB3D '!J24+'CCT - PAEX - NEXT'!J24+'CCT - PAEX - QUERO ENTENDER VOC'!J24+'CCT - PAEX - BAJA'!J24+'CCT - PPGEC'!J24+'CCT - EVENTOS'!J24+CERES!J24+'CERES - Projeto de Ensino '!J24+CESFI!J24</f>
        <v>1610</v>
      </c>
      <c r="K23" s="10">
        <f>(BU!J24-BU!K24)+(SECOM!J24-SECOM!K24)+(Museu!J24-Museu!K24)+(ESAG!J24-ESAG!K24)+(CEART!J24-CEART!K24)+(FAED!J24-FAED!K24)+(CEAD!J24-CEAD!K24)+(CEFID!J24-CEFID!K24)+(CERES!J24-CERES!K24)+(CESFI!J24-CESFI!K24)+('CCT - PAEX - COLMEIA'!J24-'CCT - PAEX - COLMEIA'!K24)+(CAV!J24-CAV!K24)+(CEPLAN!J24-CEPLAN!K24)+(CEAVI!J24-CEAVI!K24)</f>
        <v>290</v>
      </c>
      <c r="L23" s="45">
        <f t="shared" si="0"/>
        <v>1320</v>
      </c>
      <c r="M23" s="11">
        <f t="shared" si="1"/>
        <v>1400.7</v>
      </c>
      <c r="N23" s="12">
        <f t="shared" si="2"/>
        <v>252.3</v>
      </c>
    </row>
    <row r="24" spans="1:14" s="7" customFormat="1" ht="35.25" customHeight="1">
      <c r="A24" s="324"/>
      <c r="B24" s="325"/>
      <c r="C24" s="76">
        <v>22</v>
      </c>
      <c r="D24" s="78" t="s">
        <v>81</v>
      </c>
      <c r="E24" s="66" t="s">
        <v>36</v>
      </c>
      <c r="F24" s="70" t="s">
        <v>50</v>
      </c>
      <c r="G24" s="70" t="s">
        <v>51</v>
      </c>
      <c r="H24" s="66" t="s">
        <v>4</v>
      </c>
      <c r="I24" s="73">
        <v>1.05</v>
      </c>
      <c r="J24" s="9">
        <f>SECOM!J25+BU!J25+PROEX!J25+Museu!J25+ESAG!J25+CEART!J25+FAED!J25+CEAD!J25+'CEAD DG'!J25+'CEAD DPAD'!J25+'CEAD MultilabEad'!J25+'CEAD - Paex - Pa-kua'!J25+CEFID!J25+CAV!J25+'CEO - ENFER'!J25+'CEO - PET'!J25+'CEO - DEX'!J25+'CEO - Márcia DEAQ'!J25+'CEO - DAD'!J25+CEPLAN!J25+CEAVI!J25+'CCT - PAEX - COLMEIA'!J25+'DAD - CCT'!J25+'CCT - PRAPEG - FAB3D '!J25+'CCT - PAEX - NEXT'!J25+'CCT - PAEX - QUERO ENTENDER VOC'!J25+'CCT - PAEX - BAJA'!J25+'CCT - PPGEC'!J25+'CCT - EVENTOS'!J25+CERES!J25+'CERES - Projeto de Ensino '!J25+CESFI!J25</f>
        <v>173</v>
      </c>
      <c r="K24" s="10">
        <f>(BU!J25-BU!K25)+(SECOM!J25-SECOM!K25)+(Museu!J25-Museu!K25)+(ESAG!J25-ESAG!K25)+(CEART!J25-CEART!K25)+(FAED!J25-FAED!K25)+(CEAD!J25-CEAD!K25)+(CEFID!J25-CEFID!K25)+(CERES!J25-CERES!K25)+(CESFI!J25-CESFI!K25)+('CCT - PAEX - COLMEIA'!J25-'CCT - PAEX - COLMEIA'!K25)+(CAV!J25-CAV!K25)+(CEPLAN!J25-CEPLAN!K25)+(CEAVI!J25-CEAVI!K25)</f>
        <v>0</v>
      </c>
      <c r="L24" s="45">
        <f t="shared" si="0"/>
        <v>173</v>
      </c>
      <c r="M24" s="11">
        <f t="shared" si="1"/>
        <v>181.65</v>
      </c>
      <c r="N24" s="12">
        <f t="shared" si="2"/>
        <v>0</v>
      </c>
    </row>
    <row r="25" spans="1:14" s="7" customFormat="1" ht="39" customHeight="1">
      <c r="A25" s="324"/>
      <c r="B25" s="317"/>
      <c r="C25" s="76">
        <v>23</v>
      </c>
      <c r="D25" s="79" t="s">
        <v>82</v>
      </c>
      <c r="E25" s="67" t="s">
        <v>30</v>
      </c>
      <c r="F25" s="70" t="s">
        <v>50</v>
      </c>
      <c r="G25" s="70" t="s">
        <v>51</v>
      </c>
      <c r="H25" s="67" t="s">
        <v>41</v>
      </c>
      <c r="I25" s="73">
        <v>55</v>
      </c>
      <c r="J25" s="9">
        <f>SECOM!J26+BU!J26+PROEX!J26+Museu!J26+ESAG!J26+CEART!J26+FAED!J26+CEAD!J26+'CEAD DG'!J26+'CEAD DPAD'!J26+'CEAD MultilabEad'!J26+'CEAD - Paex - Pa-kua'!J26+CEFID!J26+CAV!J26+'CEO - ENFER'!J26+'CEO - PET'!J26+'CEO - DEX'!J26+'CEO - Márcia DEAQ'!J26+'CEO - DAD'!J26+CEPLAN!J26+CEAVI!J26+'CCT - PAEX - COLMEIA'!J26+'DAD - CCT'!J26+'CCT - PRAPEG - FAB3D '!J26+'CCT - PAEX - NEXT'!J26+'CCT - PAEX - QUERO ENTENDER VOC'!J26+'CCT - PAEX - BAJA'!J26+'CCT - PPGEC'!J26+'CCT - EVENTOS'!J26+CERES!J26+'CERES - Projeto de Ensino '!J26+CESFI!J26</f>
        <v>510</v>
      </c>
      <c r="K25" s="10">
        <f>(BU!J26-BU!K26)+(SECOM!J26-SECOM!K26)+(Museu!J26-Museu!K26)+(ESAG!J26-ESAG!K26)+(CEART!J26-CEART!K26)+(FAED!J26-FAED!K26)+(CEAD!J26-CEAD!K26)+(CEFID!J26-CEFID!K26)+(CERES!J26-CERES!K26)+(CESFI!J26-CESFI!K26)+('CCT - PAEX - COLMEIA'!J26-'CCT - PAEX - COLMEIA'!K26)+(CAV!J26-CAV!K26)+(CEPLAN!J26-CEPLAN!K26)+(CEAVI!J26-CEAVI!K26)</f>
        <v>25</v>
      </c>
      <c r="L25" s="45">
        <f t="shared" si="0"/>
        <v>485</v>
      </c>
      <c r="M25" s="11">
        <f t="shared" si="1"/>
        <v>28050</v>
      </c>
      <c r="N25" s="12">
        <f t="shared" si="2"/>
        <v>1375</v>
      </c>
    </row>
    <row r="26" spans="1:14" s="7" customFormat="1" ht="45" customHeight="1">
      <c r="A26" s="75">
        <v>7</v>
      </c>
      <c r="B26" s="63" t="s">
        <v>94</v>
      </c>
      <c r="C26" s="64">
        <v>24</v>
      </c>
      <c r="D26" s="77" t="s">
        <v>99</v>
      </c>
      <c r="E26" s="63" t="s">
        <v>86</v>
      </c>
      <c r="F26" s="56" t="s">
        <v>50</v>
      </c>
      <c r="G26" s="54" t="s">
        <v>51</v>
      </c>
      <c r="H26" s="63" t="s">
        <v>4</v>
      </c>
      <c r="I26" s="65">
        <v>30.8</v>
      </c>
      <c r="J26" s="9">
        <f>SECOM!J27+BU!J27+PROEX!J27+Museu!J27+ESAG!J27+CEART!J27+FAED!J27+CEAD!J27+'CEAD DG'!J27+'CEAD DPAD'!J27+'CEAD MultilabEad'!J27+'CEAD - Paex - Pa-kua'!J27+CEFID!J27+CAV!J27+'CEO - ENFER'!J27+'CEO - PET'!J27+'CEO - DEX'!J27+'CEO - Márcia DEAQ'!J27+'CEO - DAD'!J27+CEPLAN!J27+CEAVI!J27+'CCT - PAEX - COLMEIA'!J27+'DAD - CCT'!J27+'CCT - PRAPEG - FAB3D '!J27+'CCT - PAEX - NEXT'!J27+'CCT - PAEX - QUERO ENTENDER VOC'!J27+'CCT - PAEX - BAJA'!J27+'CCT - PPGEC'!J27+'CCT - EVENTOS'!J27+CERES!J27+'CERES - Projeto de Ensino '!J27+CESFI!J27</f>
        <v>710</v>
      </c>
      <c r="K26" s="10">
        <f>(BU!J27-BU!K27)+(SECOM!J27-SECOM!K27)+(Museu!J27-Museu!K27)+(ESAG!J27-ESAG!K27)+(CEART!J27-CEART!K27)+(FAED!J27-FAED!K27)+(CEAD!J27-CEAD!K27)+(CEFID!J27-CEFID!K27)+(CERES!J27-CERES!K27)+(CESFI!J27-CESFI!K27)+('CCT - PAEX - COLMEIA'!J27-'CCT - PAEX - COLMEIA'!K27)+(CAV!J27-CAV!K27)+(CEPLAN!J27-CEPLAN!K27)+(CEAVI!J27-CEAVI!K27)</f>
        <v>86</v>
      </c>
      <c r="L26" s="45">
        <f t="shared" si="0"/>
        <v>624</v>
      </c>
      <c r="M26" s="11">
        <f t="shared" si="1"/>
        <v>21868</v>
      </c>
      <c r="N26" s="12">
        <f t="shared" si="2"/>
        <v>2648.8</v>
      </c>
    </row>
    <row r="27" spans="1:14" s="7" customFormat="1" ht="45" customHeight="1">
      <c r="A27" s="324">
        <v>8</v>
      </c>
      <c r="B27" s="316" t="s">
        <v>94</v>
      </c>
      <c r="C27" s="76">
        <v>25</v>
      </c>
      <c r="D27" s="78" t="s">
        <v>54</v>
      </c>
      <c r="E27" s="66" t="s">
        <v>38</v>
      </c>
      <c r="F27" s="70" t="s">
        <v>50</v>
      </c>
      <c r="G27" s="70" t="s">
        <v>51</v>
      </c>
      <c r="H27" s="66" t="s">
        <v>4</v>
      </c>
      <c r="I27" s="73">
        <v>289.45</v>
      </c>
      <c r="J27" s="9">
        <f>SECOM!J28+BU!J28+PROEX!J28+Museu!J28+ESAG!J28+CEART!J28+FAED!J28+CEAD!J28+'CEAD DG'!J28+'CEAD DPAD'!J28+'CEAD MultilabEad'!J28+'CEAD - Paex - Pa-kua'!J28+CEFID!J28+CAV!J28+'CEO - ENFER'!J28+'CEO - PET'!J28+'CEO - DEX'!J28+'CEO - Márcia DEAQ'!J28+'CEO - DAD'!J28+CEPLAN!J28+CEAVI!J28+'CCT - PAEX - COLMEIA'!J28+'DAD - CCT'!J28+'CCT - PRAPEG - FAB3D '!J28+'CCT - PAEX - NEXT'!J28+'CCT - PAEX - QUERO ENTENDER VOC'!J28+'CCT - PAEX - BAJA'!J28+'CCT - PPGEC'!J28+'CCT - EVENTOS'!J28+CERES!J28+'CERES - Projeto de Ensino '!J28+CESFI!J28</f>
        <v>234</v>
      </c>
      <c r="K27" s="10">
        <f>(BU!J28-BU!K28)+(SECOM!J28-SECOM!K28)+(Museu!J28-Museu!K28)+(ESAG!J28-ESAG!K28)+(CEART!J28-CEART!K28)+(FAED!J28-FAED!K28)+(CEAD!J28-CEAD!K28)+(CEFID!J28-CEFID!K28)+(CERES!J28-CERES!K28)+(CESFI!J28-CESFI!K28)+('CCT - PAEX - COLMEIA'!J28-'CCT - PAEX - COLMEIA'!K28)+(CAV!J28-CAV!K28)+(CEPLAN!J28-CEPLAN!K28)+(CEAVI!J28-CEAVI!K28)</f>
        <v>14</v>
      </c>
      <c r="L27" s="45">
        <f t="shared" si="0"/>
        <v>220</v>
      </c>
      <c r="M27" s="11">
        <f t="shared" si="1"/>
        <v>67731.3</v>
      </c>
      <c r="N27" s="12">
        <f t="shared" si="2"/>
        <v>4052.2999999999997</v>
      </c>
    </row>
    <row r="28" spans="1:14" s="7" customFormat="1" ht="45" customHeight="1">
      <c r="A28" s="324"/>
      <c r="B28" s="325"/>
      <c r="C28" s="76">
        <v>26</v>
      </c>
      <c r="D28" s="80" t="s">
        <v>16</v>
      </c>
      <c r="E28" s="67" t="s">
        <v>39</v>
      </c>
      <c r="F28" s="70" t="s">
        <v>50</v>
      </c>
      <c r="G28" s="70" t="s">
        <v>51</v>
      </c>
      <c r="H28" s="67" t="s">
        <v>4</v>
      </c>
      <c r="I28" s="73">
        <v>3.99</v>
      </c>
      <c r="J28" s="9">
        <f>SECOM!J29+BU!J29+PROEX!J29+Museu!J29+ESAG!J29+CEART!J29+FAED!J29+CEAD!J29+'CEAD DG'!J29+'CEAD DPAD'!J29+'CEAD MultilabEad'!J29+'CEAD - Paex - Pa-kua'!J29+CEFID!J29+CAV!J29+'CEO - ENFER'!J29+'CEO - PET'!J29+'CEO - DEX'!J29+'CEO - Márcia DEAQ'!J29+'CEO - DAD'!J29+CEPLAN!J29+CEAVI!J29+'CCT - PAEX - COLMEIA'!J29+'DAD - CCT'!J29+'CCT - PRAPEG - FAB3D '!J29+'CCT - PAEX - NEXT'!J29+'CCT - PAEX - QUERO ENTENDER VOC'!J29+'CCT - PAEX - BAJA'!J29+'CCT - PPGEC'!J29+'CCT - EVENTOS'!J29+CERES!J29+'CERES - Projeto de Ensino '!J29+CESFI!J29</f>
        <v>715</v>
      </c>
      <c r="K28" s="10">
        <f>(BU!J29-BU!K29)+(SECOM!J29-SECOM!K29)+(Museu!J29-Museu!K29)+(ESAG!J29-ESAG!K29)+(CEART!J29-CEART!K29)+(FAED!J29-FAED!K29)+(CEAD!J29-CEAD!K29)+(CEFID!J29-CEFID!K29)+(CERES!J29-CERES!K29)+(CESFI!J29-CESFI!K29)+('CCT - PAEX - COLMEIA'!J29-'CCT - PAEX - COLMEIA'!K29)+(CAV!J29-CAV!K29)+(CEPLAN!J29-CEPLAN!K29)+(CEAVI!J29-CEAVI!K29)</f>
        <v>101</v>
      </c>
      <c r="L28" s="45">
        <f t="shared" si="0"/>
        <v>614</v>
      </c>
      <c r="M28" s="11">
        <f t="shared" si="1"/>
        <v>2852.8500000000004</v>
      </c>
      <c r="N28" s="12">
        <f t="shared" si="2"/>
        <v>402.99</v>
      </c>
    </row>
    <row r="29" spans="1:14" s="7" customFormat="1" ht="45" customHeight="1">
      <c r="A29" s="324"/>
      <c r="B29" s="325"/>
      <c r="C29" s="76">
        <v>27</v>
      </c>
      <c r="D29" s="80" t="s">
        <v>17</v>
      </c>
      <c r="E29" s="67" t="s">
        <v>40</v>
      </c>
      <c r="F29" s="70" t="s">
        <v>50</v>
      </c>
      <c r="G29" s="70" t="s">
        <v>51</v>
      </c>
      <c r="H29" s="67" t="s">
        <v>4</v>
      </c>
      <c r="I29" s="73">
        <v>7.51</v>
      </c>
      <c r="J29" s="9">
        <f>SECOM!J30+BU!J30+PROEX!J30+Museu!J30+ESAG!J30+CEART!J30+FAED!J30+CEAD!J30+'CEAD DG'!J30+'CEAD DPAD'!J30+'CEAD MultilabEad'!J30+'CEAD - Paex - Pa-kua'!J30+CEFID!J30+CAV!J30+'CEO - ENFER'!J30+'CEO - PET'!J30+'CEO - DEX'!J30+'CEO - Márcia DEAQ'!J30+'CEO - DAD'!J30+CEPLAN!J30+CEAVI!J30+'CCT - PAEX - COLMEIA'!J30+'DAD - CCT'!J30+'CCT - PRAPEG - FAB3D '!J30+'CCT - PAEX - NEXT'!J30+'CCT - PAEX - QUERO ENTENDER VOC'!J30+'CCT - PAEX - BAJA'!J30+'CCT - PPGEC'!J30+'CCT - EVENTOS'!J30+CERES!J30+'CERES - Projeto de Ensino '!J30+CESFI!J30</f>
        <v>134</v>
      </c>
      <c r="K29" s="10">
        <f>(BU!J30-BU!K30)+(SECOM!J30-SECOM!K30)+(Museu!J30-Museu!K30)+(ESAG!J30-ESAG!K30)+(CEART!J30-CEART!K30)+(FAED!J30-FAED!K30)+(CEAD!J30-CEAD!K30)+(CEFID!J30-CEFID!K30)+(CERES!J30-CERES!K30)+(CESFI!J30-CESFI!K30)+('CCT - PAEX - COLMEIA'!J30-'CCT - PAEX - COLMEIA'!K30)+(CAV!J30-CAV!K30)+(CEPLAN!J30-CEPLAN!K30)+(CEAVI!J30-CEAVI!K30)</f>
        <v>0</v>
      </c>
      <c r="L29" s="45">
        <f t="shared" si="0"/>
        <v>134</v>
      </c>
      <c r="M29" s="11">
        <f t="shared" si="1"/>
        <v>1006.3399999999999</v>
      </c>
      <c r="N29" s="12">
        <f t="shared" si="2"/>
        <v>0</v>
      </c>
    </row>
    <row r="30" spans="1:14" s="7" customFormat="1" ht="45" customHeight="1">
      <c r="A30" s="324"/>
      <c r="B30" s="325"/>
      <c r="C30" s="76">
        <v>28</v>
      </c>
      <c r="D30" s="326" t="s">
        <v>43</v>
      </c>
      <c r="E30" s="66" t="s">
        <v>44</v>
      </c>
      <c r="F30" s="70" t="s">
        <v>50</v>
      </c>
      <c r="G30" s="70" t="s">
        <v>51</v>
      </c>
      <c r="H30" s="66" t="s">
        <v>4</v>
      </c>
      <c r="I30" s="73">
        <v>32.659999999999997</v>
      </c>
      <c r="J30" s="9">
        <f>SECOM!J31+BU!J31+PROEX!J31+Museu!J31+ESAG!J31+CEART!J31+FAED!J31+CEAD!J31+'CEAD DG'!J31+'CEAD DPAD'!J31+'CEAD MultilabEad'!J31+'CEAD - Paex - Pa-kua'!J31+CEFID!J31+CAV!J31+'CEO - ENFER'!J31+'CEO - PET'!J31+'CEO - DEX'!J31+'CEO - Márcia DEAQ'!J31+'CEO - DAD'!J31+CEPLAN!J31+CEAVI!J31+'CCT - PAEX - COLMEIA'!J31+'DAD - CCT'!J31+'CCT - PRAPEG - FAB3D '!J31+'CCT - PAEX - NEXT'!J31+'CCT - PAEX - QUERO ENTENDER VOC'!J31+'CCT - PAEX - BAJA'!J31+'CCT - PPGEC'!J31+'CCT - EVENTOS'!J31+CERES!J31+'CERES - Projeto de Ensino '!J31+CESFI!J31</f>
        <v>174</v>
      </c>
      <c r="K30" s="10">
        <f>(BU!J31-BU!K31)+(SECOM!J31-SECOM!K31)+(Museu!J31-Museu!K31)+(ESAG!J31-ESAG!K31)+(CEART!J31-CEART!K31)+(FAED!J31-FAED!K31)+(CEAD!J31-CEAD!K31)+(CEFID!J31-CEFID!K31)+(CERES!J31-CERES!K31)+(CESFI!J31-CESFI!K31)+('CCT - PAEX - COLMEIA'!J31-'CCT - PAEX - COLMEIA'!K31)+(CAV!J31-CAV!K31)+(CEPLAN!J31-CEPLAN!K31)+(CEAVI!J31-CEAVI!K31)</f>
        <v>12</v>
      </c>
      <c r="L30" s="45">
        <f t="shared" si="0"/>
        <v>162</v>
      </c>
      <c r="M30" s="11">
        <f t="shared" si="1"/>
        <v>5682.8399999999992</v>
      </c>
      <c r="N30" s="12">
        <f t="shared" si="2"/>
        <v>391.91999999999996</v>
      </c>
    </row>
    <row r="31" spans="1:14" s="7" customFormat="1" ht="45" customHeight="1">
      <c r="A31" s="324"/>
      <c r="B31" s="317"/>
      <c r="C31" s="76">
        <v>29</v>
      </c>
      <c r="D31" s="326"/>
      <c r="E31" s="66" t="s">
        <v>45</v>
      </c>
      <c r="F31" s="70" t="s">
        <v>50</v>
      </c>
      <c r="G31" s="70" t="s">
        <v>51</v>
      </c>
      <c r="H31" s="66" t="s">
        <v>4</v>
      </c>
      <c r="I31" s="73">
        <v>3.77</v>
      </c>
      <c r="J31" s="9">
        <f>SECOM!J32+BU!J32+PROEX!J32+Museu!J32+ESAG!J32+CEART!J32+FAED!J32+CEAD!J32+'CEAD DG'!J32+'CEAD DPAD'!J32+'CEAD MultilabEad'!J32+'CEAD - Paex - Pa-kua'!J32+CEFID!J32+CAV!J32+'CEO - ENFER'!J32+'CEO - PET'!J32+'CEO - DEX'!J32+'CEO - Márcia DEAQ'!J32+'CEO - DAD'!J32+CEPLAN!J32+CEAVI!J32+'CCT - PAEX - COLMEIA'!J32+'DAD - CCT'!J32+'CCT - PRAPEG - FAB3D '!J32+'CCT - PAEX - NEXT'!J32+'CCT - PAEX - QUERO ENTENDER VOC'!J32+'CCT - PAEX - BAJA'!J32+'CCT - PPGEC'!J32+'CCT - EVENTOS'!J32+CERES!J32+'CERES - Projeto de Ensino '!J32+CESFI!J32</f>
        <v>60</v>
      </c>
      <c r="K31" s="10">
        <f>(BU!J32-BU!K32)+(SECOM!J32-SECOM!K32)+(Museu!J32-Museu!K32)+(ESAG!J32-ESAG!K32)+(CEART!J32-CEART!K32)+(FAED!J32-FAED!K32)+(CEAD!J32-CEAD!K32)+(CEFID!J32-CEFID!K32)+(CERES!J32-CERES!K32)+(CESFI!J32-CESFI!K32)+('CCT - PAEX - COLMEIA'!J32-'CCT - PAEX - COLMEIA'!K32)+(CAV!J32-CAV!K32)+(CEPLAN!J32-CEPLAN!K32)+(CEAVI!J32-CEAVI!K32)</f>
        <v>2</v>
      </c>
      <c r="L31" s="45">
        <f t="shared" si="0"/>
        <v>58</v>
      </c>
      <c r="M31" s="11">
        <f t="shared" si="1"/>
        <v>226.2</v>
      </c>
      <c r="N31" s="12">
        <f t="shared" si="2"/>
        <v>7.54</v>
      </c>
    </row>
    <row r="32" spans="1:14" s="7" customFormat="1" ht="45" customHeight="1">
      <c r="A32" s="319">
        <v>9</v>
      </c>
      <c r="B32" s="320" t="s">
        <v>95</v>
      </c>
      <c r="C32" s="64">
        <v>30</v>
      </c>
      <c r="D32" s="323" t="s">
        <v>66</v>
      </c>
      <c r="E32" s="63" t="s">
        <v>56</v>
      </c>
      <c r="F32" s="54" t="s">
        <v>50</v>
      </c>
      <c r="G32" s="54" t="s">
        <v>51</v>
      </c>
      <c r="H32" s="57" t="s">
        <v>62</v>
      </c>
      <c r="I32" s="65">
        <v>4.45</v>
      </c>
      <c r="J32" s="9">
        <f>SECOM!J33+BU!J33+PROEX!J33+Museu!J33+ESAG!J33+CEART!J33+FAED!J33+CEAD!J33+'CEAD DG'!J33+'CEAD DPAD'!J33+'CEAD MultilabEad'!J33+'CEAD - Paex - Pa-kua'!J33+CEFID!J33+CAV!J33+'CEO - ENFER'!J33+'CEO - PET'!J33+'CEO - DEX'!J33+'CEO - Márcia DEAQ'!J33+'CEO - DAD'!J33+CEPLAN!J33+CEAVI!J33+'CCT - PAEX - COLMEIA'!J33+'DAD - CCT'!J33+'CCT - PRAPEG - FAB3D '!J33+'CCT - PAEX - NEXT'!J33+'CCT - PAEX - QUERO ENTENDER VOC'!J33+'CCT - PAEX - BAJA'!J33+'CCT - PPGEC'!J33+'CCT - EVENTOS'!J33+CERES!J33+'CERES - Projeto de Ensino '!J33+CESFI!J33</f>
        <v>460</v>
      </c>
      <c r="K32" s="10">
        <f>(BU!J33-BU!K33)+(SECOM!J33-SECOM!K33)+(Museu!J33-Museu!K33)+(ESAG!J33-ESAG!K33)+(CEART!J33-CEART!K33)+(FAED!J33-FAED!K33)+(CEAD!J33-CEAD!K33)+(CEFID!J33-CEFID!K33)+(CERES!J33-CERES!K33)+(CESFI!J33-CESFI!K33)+('CCT - PAEX - COLMEIA'!J33-'CCT - PAEX - COLMEIA'!K33)+(CAV!J33-CAV!K33)+(CEPLAN!J33-CEPLAN!K33)+(CEAVI!J33-CEAVI!K33)</f>
        <v>50</v>
      </c>
      <c r="L32" s="45">
        <f t="shared" si="0"/>
        <v>410</v>
      </c>
      <c r="M32" s="11">
        <f t="shared" si="1"/>
        <v>2047</v>
      </c>
      <c r="N32" s="12">
        <f t="shared" si="2"/>
        <v>222.5</v>
      </c>
    </row>
    <row r="33" spans="1:14" s="7" customFormat="1" ht="45" customHeight="1">
      <c r="A33" s="319"/>
      <c r="B33" s="321"/>
      <c r="C33" s="64">
        <v>31</v>
      </c>
      <c r="D33" s="323"/>
      <c r="E33" s="63" t="s">
        <v>57</v>
      </c>
      <c r="F33" s="54" t="s">
        <v>50</v>
      </c>
      <c r="G33" s="54" t="s">
        <v>51</v>
      </c>
      <c r="H33" s="57" t="s">
        <v>62</v>
      </c>
      <c r="I33" s="65">
        <v>1.8</v>
      </c>
      <c r="J33" s="9">
        <f>SECOM!J34+BU!J34+PROEX!J34+Museu!J34+ESAG!J34+CEART!J34+FAED!J34+CEAD!J34+'CEAD DG'!J34+'CEAD DPAD'!J34+'CEAD MultilabEad'!J34+'CEAD - Paex - Pa-kua'!J34+CEFID!J34+CAV!J34+'CEO - ENFER'!J34+'CEO - PET'!J34+'CEO - DEX'!J34+'CEO - Márcia DEAQ'!J34+'CEO - DAD'!J34+CEPLAN!J34+CEAVI!J34+'CCT - PAEX - COLMEIA'!J34+'DAD - CCT'!J34+'CCT - PRAPEG - FAB3D '!J34+'CCT - PAEX - NEXT'!J34+'CCT - PAEX - QUERO ENTENDER VOC'!J34+'CCT - PAEX - BAJA'!J34+'CCT - PPGEC'!J34+'CCT - EVENTOS'!J34+CERES!J34+'CERES - Projeto de Ensino '!J34+CESFI!J34</f>
        <v>1350</v>
      </c>
      <c r="K33" s="10">
        <f>(BU!J34-BU!K34)+(SECOM!J34-SECOM!K34)+(Museu!J34-Museu!K34)+(ESAG!J34-ESAG!K34)+(CEART!J34-CEART!K34)+(FAED!J34-FAED!K34)+(CEAD!J34-CEAD!K34)+(CEFID!J34-CEFID!K34)+(CERES!J34-CERES!K34)+(CESFI!J34-CESFI!K34)+('CCT - PAEX - COLMEIA'!J34-'CCT - PAEX - COLMEIA'!K34)+(CAV!J34-CAV!K34)+(CEPLAN!J34-CEPLAN!K34)+(CEAVI!J34-CEAVI!K34)</f>
        <v>0</v>
      </c>
      <c r="L33" s="45">
        <f t="shared" si="0"/>
        <v>1350</v>
      </c>
      <c r="M33" s="11">
        <f t="shared" si="1"/>
        <v>2430</v>
      </c>
      <c r="N33" s="12">
        <f t="shared" si="2"/>
        <v>0</v>
      </c>
    </row>
    <row r="34" spans="1:14" s="7" customFormat="1" ht="45" customHeight="1">
      <c r="A34" s="319"/>
      <c r="B34" s="321"/>
      <c r="C34" s="64">
        <v>32</v>
      </c>
      <c r="D34" s="323" t="s">
        <v>67</v>
      </c>
      <c r="E34" s="63" t="s">
        <v>56</v>
      </c>
      <c r="F34" s="54" t="s">
        <v>50</v>
      </c>
      <c r="G34" s="54" t="s">
        <v>51</v>
      </c>
      <c r="H34" s="57" t="s">
        <v>62</v>
      </c>
      <c r="I34" s="65">
        <v>2.8</v>
      </c>
      <c r="J34" s="9">
        <f>SECOM!J35+BU!J35+PROEX!J35+Museu!J35+ESAG!J35+CEART!J35+FAED!J35+CEAD!J35+'CEAD DG'!J35+'CEAD DPAD'!J35+'CEAD MultilabEad'!J35+'CEAD - Paex - Pa-kua'!J35+CEFID!J35+CAV!J35+'CEO - ENFER'!J35+'CEO - PET'!J35+'CEO - DEX'!J35+'CEO - Márcia DEAQ'!J35+'CEO - DAD'!J35+CEPLAN!J35+CEAVI!J35+'CCT - PAEX - COLMEIA'!J35+'DAD - CCT'!J35+'CCT - PRAPEG - FAB3D '!J35+'CCT - PAEX - NEXT'!J35+'CCT - PAEX - QUERO ENTENDER VOC'!J35+'CCT - PAEX - BAJA'!J35+'CCT - PPGEC'!J35+'CCT - EVENTOS'!J35+CERES!J35+'CERES - Projeto de Ensino '!J35+CESFI!J35</f>
        <v>1210</v>
      </c>
      <c r="K34" s="10">
        <f>(BU!J35-BU!K35)+(SECOM!J35-SECOM!K35)+(Museu!J35-Museu!K35)+(ESAG!J35-ESAG!K35)+(CEART!J35-CEART!K35)+(FAED!J35-FAED!K35)+(CEAD!J35-CEAD!K35)+(CEFID!J35-CEFID!K35)+(CERES!J35-CERES!K35)+(CESFI!J35-CESFI!K35)+('CCT - PAEX - COLMEIA'!J35-'CCT - PAEX - COLMEIA'!K35)+(CAV!J35-CAV!K35)+(CEPLAN!J35-CEPLAN!K35)+(CEAVI!J35-CEAVI!K35)</f>
        <v>150</v>
      </c>
      <c r="L34" s="45">
        <f t="shared" si="0"/>
        <v>1060</v>
      </c>
      <c r="M34" s="11">
        <f t="shared" si="1"/>
        <v>3388</v>
      </c>
      <c r="N34" s="12">
        <f t="shared" si="2"/>
        <v>420</v>
      </c>
    </row>
    <row r="35" spans="1:14" s="7" customFormat="1" ht="45" customHeight="1">
      <c r="A35" s="319"/>
      <c r="B35" s="321"/>
      <c r="C35" s="64">
        <v>33</v>
      </c>
      <c r="D35" s="323"/>
      <c r="E35" s="63" t="s">
        <v>57</v>
      </c>
      <c r="F35" s="54" t="s">
        <v>50</v>
      </c>
      <c r="G35" s="54" t="s">
        <v>51</v>
      </c>
      <c r="H35" s="57" t="s">
        <v>62</v>
      </c>
      <c r="I35" s="65">
        <v>1.7</v>
      </c>
      <c r="J35" s="9">
        <f>SECOM!J36+BU!J36+PROEX!J36+Museu!J36+ESAG!J36+CEART!J36+FAED!J36+CEAD!J36+'CEAD DG'!J36+'CEAD DPAD'!J36+'CEAD MultilabEad'!J36+'CEAD - Paex - Pa-kua'!J36+CEFID!J36+CAV!J36+'CEO - ENFER'!J36+'CEO - PET'!J36+'CEO - DEX'!J36+'CEO - Márcia DEAQ'!J36+'CEO - DAD'!J36+CEPLAN!J36+CEAVI!J36+'CCT - PAEX - COLMEIA'!J36+'DAD - CCT'!J36+'CCT - PRAPEG - FAB3D '!J36+'CCT - PAEX - NEXT'!J36+'CCT - PAEX - QUERO ENTENDER VOC'!J36+'CCT - PAEX - BAJA'!J36+'CCT - PPGEC'!J36+'CCT - EVENTOS'!J36+CERES!J36+'CERES - Projeto de Ensino '!J36+CESFI!J36</f>
        <v>2200</v>
      </c>
      <c r="K35" s="10">
        <f>(BU!J36-BU!K36)+(SECOM!J36-SECOM!K36)+(Museu!J36-Museu!K36)+(ESAG!J36-ESAG!K36)+(CEART!J36-CEART!K36)+(FAED!J36-FAED!K36)+(CEAD!J36-CEAD!K36)+(CEFID!J36-CEFID!K36)+(CERES!J36-CERES!K36)+(CESFI!J36-CESFI!K36)+('CCT - PAEX - COLMEIA'!J36-'CCT - PAEX - COLMEIA'!K36)+(CAV!J36-CAV!K36)+(CEPLAN!J36-CEPLAN!K36)+(CEAVI!J36-CEAVI!K36)</f>
        <v>0</v>
      </c>
      <c r="L35" s="45">
        <f t="shared" si="0"/>
        <v>2200</v>
      </c>
      <c r="M35" s="11">
        <f t="shared" si="1"/>
        <v>3740</v>
      </c>
      <c r="N35" s="12">
        <f t="shared" si="2"/>
        <v>0</v>
      </c>
    </row>
    <row r="36" spans="1:14" s="7" customFormat="1" ht="45" customHeight="1">
      <c r="A36" s="319"/>
      <c r="B36" s="321"/>
      <c r="C36" s="64">
        <v>34</v>
      </c>
      <c r="D36" s="323" t="s">
        <v>68</v>
      </c>
      <c r="E36" s="63" t="s">
        <v>59</v>
      </c>
      <c r="F36" s="54" t="s">
        <v>50</v>
      </c>
      <c r="G36" s="54" t="s">
        <v>51</v>
      </c>
      <c r="H36" s="57" t="s">
        <v>63</v>
      </c>
      <c r="I36" s="65">
        <v>0.38</v>
      </c>
      <c r="J36" s="9">
        <f>SECOM!J37+BU!J37+PROEX!J37+Museu!J37+ESAG!J37+CEART!J37+FAED!J37+CEAD!J37+'CEAD DG'!J37+'CEAD DPAD'!J37+'CEAD MultilabEad'!J37+'CEAD - Paex - Pa-kua'!J37+CEFID!J37+CAV!J37+'CEO - ENFER'!J37+'CEO - PET'!J37+'CEO - DEX'!J37+'CEO - Márcia DEAQ'!J37+'CEO - DAD'!J37+CEPLAN!J37+CEAVI!J37+'CCT - PAEX - COLMEIA'!J37+'DAD - CCT'!J37+'CCT - PRAPEG - FAB3D '!J37+'CCT - PAEX - NEXT'!J37+'CCT - PAEX - QUERO ENTENDER VOC'!J37+'CCT - PAEX - BAJA'!J37+'CCT - PPGEC'!J37+'CCT - EVENTOS'!J37+CERES!J37+'CERES - Projeto de Ensino '!J37+CESFI!J37</f>
        <v>10300</v>
      </c>
      <c r="K36" s="10">
        <f>(BU!J37-BU!K37)+(SECOM!J37-SECOM!K37)+(Museu!J37-Museu!K37)+(ESAG!J37-ESAG!K37)+(CEART!J37-CEART!K37)+(FAED!J37-FAED!K37)+(CEAD!J37-CEAD!K37)+(CEFID!J37-CEFID!K37)+(CERES!J37-CERES!K37)+(CESFI!J37-CESFI!K37)+('CCT - PAEX - COLMEIA'!J37-'CCT - PAEX - COLMEIA'!K37)+(CAV!J37-CAV!K37)+(CEPLAN!J37-CEPLAN!K37)+(CEAVI!J37-CEAVI!K37)</f>
        <v>300</v>
      </c>
      <c r="L36" s="45">
        <f t="shared" si="0"/>
        <v>10000</v>
      </c>
      <c r="M36" s="11">
        <f t="shared" si="1"/>
        <v>3914</v>
      </c>
      <c r="N36" s="12">
        <f t="shared" si="2"/>
        <v>114</v>
      </c>
    </row>
    <row r="37" spans="1:14" s="7" customFormat="1" ht="45" customHeight="1">
      <c r="A37" s="319"/>
      <c r="B37" s="321"/>
      <c r="C37" s="64">
        <v>35</v>
      </c>
      <c r="D37" s="323"/>
      <c r="E37" s="63" t="s">
        <v>60</v>
      </c>
      <c r="F37" s="54" t="s">
        <v>50</v>
      </c>
      <c r="G37" s="54" t="s">
        <v>51</v>
      </c>
      <c r="H37" s="57" t="s">
        <v>63</v>
      </c>
      <c r="I37" s="65">
        <v>0.25</v>
      </c>
      <c r="J37" s="9">
        <f>SECOM!J38+BU!J38+PROEX!J38+Museu!J38+ESAG!J38+CEART!J38+FAED!J38+CEAD!J38+'CEAD DG'!J38+'CEAD DPAD'!J38+'CEAD MultilabEad'!J38+'CEAD - Paex - Pa-kua'!J38+CEFID!J38+CAV!J38+'CEO - ENFER'!J38+'CEO - PET'!J38+'CEO - DEX'!J38+'CEO - Márcia DEAQ'!J38+'CEO - DAD'!J38+CEPLAN!J38+CEAVI!J38+'CCT - PAEX - COLMEIA'!J38+'DAD - CCT'!J38+'CCT - PRAPEG - FAB3D '!J38+'CCT - PAEX - NEXT'!J38+'CCT - PAEX - QUERO ENTENDER VOC'!J38+'CCT - PAEX - BAJA'!J38+'CCT - PPGEC'!J38+'CCT - EVENTOS'!J38+CERES!J38+'CERES - Projeto de Ensino '!J38+CESFI!J38</f>
        <v>50000</v>
      </c>
      <c r="K37" s="10">
        <f>(BU!J38-BU!K38)+(SECOM!J38-SECOM!K38)+(Museu!J38-Museu!K38)+(ESAG!J38-ESAG!K38)+(CEART!J38-CEART!K38)+(FAED!J38-FAED!K38)+(CEAD!J38-CEAD!K38)+(CEFID!J38-CEFID!K38)+(CERES!J38-CERES!K38)+(CESFI!J38-CESFI!K38)+('CCT - PAEX - COLMEIA'!J38-'CCT - PAEX - COLMEIA'!K38)+(CAV!J38-CAV!K38)+(CEPLAN!J38-CEPLAN!K38)+(CEAVI!J38-CEAVI!K38)</f>
        <v>5602</v>
      </c>
      <c r="L37" s="45">
        <f t="shared" si="0"/>
        <v>44398</v>
      </c>
      <c r="M37" s="11">
        <f t="shared" si="1"/>
        <v>12500</v>
      </c>
      <c r="N37" s="12">
        <f t="shared" si="2"/>
        <v>1400.5</v>
      </c>
    </row>
    <row r="38" spans="1:14" s="7" customFormat="1" ht="45" customHeight="1">
      <c r="A38" s="319"/>
      <c r="B38" s="321"/>
      <c r="C38" s="64">
        <v>36</v>
      </c>
      <c r="D38" s="323" t="s">
        <v>69</v>
      </c>
      <c r="E38" s="63" t="s">
        <v>61</v>
      </c>
      <c r="F38" s="54" t="s">
        <v>50</v>
      </c>
      <c r="G38" s="54" t="s">
        <v>51</v>
      </c>
      <c r="H38" s="57" t="s">
        <v>64</v>
      </c>
      <c r="I38" s="65">
        <v>0.42</v>
      </c>
      <c r="J38" s="9">
        <f>SECOM!J39+BU!J39+PROEX!J39+Museu!J39+ESAG!J39+CEART!J39+FAED!J39+CEAD!J39+'CEAD DG'!J39+'CEAD DPAD'!J39+'CEAD MultilabEad'!J39+'CEAD - Paex - Pa-kua'!J39+CEFID!J39+CAV!J39+'CEO - ENFER'!J39+'CEO - PET'!J39+'CEO - DEX'!J39+'CEO - Márcia DEAQ'!J39+'CEO - DAD'!J39+CEPLAN!J39+CEAVI!J39+'CCT - PAEX - COLMEIA'!J39+'DAD - CCT'!J39+'CCT - PRAPEG - FAB3D '!J39+'CCT - PAEX - NEXT'!J39+'CCT - PAEX - QUERO ENTENDER VOC'!J39+'CCT - PAEX - BAJA'!J39+'CCT - PPGEC'!J39+'CCT - EVENTOS'!J39+CERES!J39+'CERES - Projeto de Ensino '!J39+CESFI!J39</f>
        <v>12400</v>
      </c>
      <c r="K38" s="10">
        <f>(BU!J39-BU!K39)+(SECOM!J39-SECOM!K39)+(Museu!J39-Museu!K39)+(ESAG!J39-ESAG!K39)+(CEART!J39-CEART!K39)+(FAED!J39-FAED!K39)+(CEAD!J39-CEAD!K39)+(CEFID!J39-CEFID!K39)+(CERES!J39-CERES!K39)+(CESFI!J39-CESFI!K39)+('CCT - PAEX - COLMEIA'!J39-'CCT - PAEX - COLMEIA'!K39)+(CAV!J39-CAV!K39)+(CEPLAN!J39-CEPLAN!K39)+(CEAVI!J39-CEAVI!K39)</f>
        <v>2300</v>
      </c>
      <c r="L38" s="45">
        <f t="shared" si="0"/>
        <v>10100</v>
      </c>
      <c r="M38" s="11">
        <f t="shared" si="1"/>
        <v>5208</v>
      </c>
      <c r="N38" s="12">
        <f t="shared" si="2"/>
        <v>966</v>
      </c>
    </row>
    <row r="39" spans="1:14" s="7" customFormat="1" ht="45" customHeight="1">
      <c r="A39" s="319"/>
      <c r="B39" s="321"/>
      <c r="C39" s="64">
        <v>37</v>
      </c>
      <c r="D39" s="323"/>
      <c r="E39" s="63" t="s">
        <v>58</v>
      </c>
      <c r="F39" s="54" t="s">
        <v>50</v>
      </c>
      <c r="G39" s="54" t="s">
        <v>51</v>
      </c>
      <c r="H39" s="57" t="s">
        <v>64</v>
      </c>
      <c r="I39" s="65">
        <v>0.26</v>
      </c>
      <c r="J39" s="9">
        <f>SECOM!J40+BU!J40+PROEX!J40+Museu!J40+ESAG!J40+CEART!J40+FAED!J40+CEAD!J40+'CEAD DG'!J40+'CEAD DPAD'!J40+'CEAD MultilabEad'!J40+'CEAD - Paex - Pa-kua'!J40+CEFID!J40+CAV!J40+'CEO - ENFER'!J40+'CEO - PET'!J40+'CEO - DEX'!J40+'CEO - Márcia DEAQ'!J40+'CEO - DAD'!J40+CEPLAN!J40+CEAVI!J40+'CCT - PAEX - COLMEIA'!J40+'DAD - CCT'!J40+'CCT - PRAPEG - FAB3D '!J40+'CCT - PAEX - NEXT'!J40+'CCT - PAEX - QUERO ENTENDER VOC'!J40+'CCT - PAEX - BAJA'!J40+'CCT - PPGEC'!J40+'CCT - EVENTOS'!J40+CERES!J40+'CERES - Projeto de Ensino '!J40+CESFI!J40</f>
        <v>6700</v>
      </c>
      <c r="K39" s="10">
        <f>(BU!J40-BU!K40)+(SECOM!J40-SECOM!K40)+(Museu!J40-Museu!K40)+(ESAG!J40-ESAG!K40)+(CEART!J40-CEART!K40)+(FAED!J40-FAED!K40)+(CEAD!J40-CEAD!K40)+(CEFID!J40-CEFID!K40)+(CERES!J40-CERES!K40)+(CESFI!J40-CESFI!K40)+('CCT - PAEX - COLMEIA'!J40-'CCT - PAEX - COLMEIA'!K40)+(CAV!J40-CAV!K40)+(CEPLAN!J40-CEPLAN!K40)+(CEAVI!J40-CEAVI!K40)</f>
        <v>0</v>
      </c>
      <c r="L39" s="45">
        <f t="shared" si="0"/>
        <v>6700</v>
      </c>
      <c r="M39" s="11">
        <f t="shared" si="1"/>
        <v>1742</v>
      </c>
      <c r="N39" s="12">
        <f t="shared" si="2"/>
        <v>0</v>
      </c>
    </row>
    <row r="40" spans="1:14" s="7" customFormat="1" ht="45" customHeight="1">
      <c r="A40" s="319"/>
      <c r="B40" s="321"/>
      <c r="C40" s="64">
        <v>38</v>
      </c>
      <c r="D40" s="323" t="s">
        <v>70</v>
      </c>
      <c r="E40" s="63" t="s">
        <v>59</v>
      </c>
      <c r="F40" s="54" t="s">
        <v>50</v>
      </c>
      <c r="G40" s="54" t="s">
        <v>51</v>
      </c>
      <c r="H40" s="57" t="s">
        <v>65</v>
      </c>
      <c r="I40" s="65">
        <v>0.49</v>
      </c>
      <c r="J40" s="9">
        <f>SECOM!J41+BU!J41+PROEX!J41+Museu!J41+ESAG!J41+CEART!J41+FAED!J41+CEAD!J41+'CEAD DG'!J41+'CEAD DPAD'!J41+'CEAD MultilabEad'!J41+'CEAD - Paex - Pa-kua'!J41+CEFID!J41+CAV!J41+'CEO - ENFER'!J41+'CEO - PET'!J41+'CEO - DEX'!J41+'CEO - Márcia DEAQ'!J41+'CEO - DAD'!J41+CEPLAN!J41+CEAVI!J41+'CCT - PAEX - COLMEIA'!J41+'DAD - CCT'!J41+'CCT - PRAPEG - FAB3D '!J41+'CCT - PAEX - NEXT'!J41+'CCT - PAEX - QUERO ENTENDER VOC'!J41+'CCT - PAEX - BAJA'!J41+'CCT - PPGEC'!J41+'CCT - EVENTOS'!J41+CERES!J41+'CERES - Projeto de Ensino '!J41+CESFI!J41</f>
        <v>2800</v>
      </c>
      <c r="K40" s="10">
        <f>(BU!J41-BU!K41)+(SECOM!J41-SECOM!K41)+(Museu!J41-Museu!K41)+(ESAG!J41-ESAG!K41)+(CEART!J41-CEART!K41)+(FAED!J41-FAED!K41)+(CEAD!J41-CEAD!K41)+(CEFID!J41-CEFID!K41)+(CERES!J41-CERES!K41)+(CESFI!J41-CESFI!K41)+('CCT - PAEX - COLMEIA'!J41-'CCT - PAEX - COLMEIA'!K41)+(CAV!J41-CAV!K41)+(CEPLAN!J41-CEPLAN!K41)+(CEAVI!J41-CEAVI!K41)</f>
        <v>500</v>
      </c>
      <c r="L40" s="45">
        <f t="shared" si="0"/>
        <v>2300</v>
      </c>
      <c r="M40" s="11">
        <f t="shared" si="1"/>
        <v>1372</v>
      </c>
      <c r="N40" s="12">
        <f t="shared" si="2"/>
        <v>245</v>
      </c>
    </row>
    <row r="41" spans="1:14" s="7" customFormat="1" ht="45" customHeight="1">
      <c r="A41" s="319"/>
      <c r="B41" s="321"/>
      <c r="C41" s="64">
        <v>39</v>
      </c>
      <c r="D41" s="323"/>
      <c r="E41" s="63" t="s">
        <v>60</v>
      </c>
      <c r="F41" s="54" t="s">
        <v>50</v>
      </c>
      <c r="G41" s="54" t="s">
        <v>51</v>
      </c>
      <c r="H41" s="57" t="s">
        <v>65</v>
      </c>
      <c r="I41" s="65">
        <v>0.45</v>
      </c>
      <c r="J41" s="9">
        <f>SECOM!J42+BU!J42+PROEX!J42+Museu!J42+ESAG!J42+CEART!J42+FAED!J42+CEAD!J42+'CEAD DG'!J42+'CEAD DPAD'!J42+'CEAD MultilabEad'!J42+'CEAD - Paex - Pa-kua'!J42+CEFID!J42+CAV!J42+'CEO - ENFER'!J42+'CEO - PET'!J42+'CEO - DEX'!J42+'CEO - Márcia DEAQ'!J42+'CEO - DAD'!J42+CEPLAN!J42+CEAVI!J42+'CCT - PAEX - COLMEIA'!J42+'DAD - CCT'!J42+'CCT - PRAPEG - FAB3D '!J42+'CCT - PAEX - NEXT'!J42+'CCT - PAEX - QUERO ENTENDER VOC'!J42+'CCT - PAEX - BAJA'!J42+'CCT - PPGEC'!J42+'CCT - EVENTOS'!J42+CERES!J42+'CERES - Projeto de Ensino '!J42+CESFI!J42</f>
        <v>10100</v>
      </c>
      <c r="K41" s="10">
        <f>(BU!J42-BU!K42)+(SECOM!J42-SECOM!K42)+(Museu!J42-Museu!K42)+(ESAG!J42-ESAG!K42)+(CEART!J42-CEART!K42)+(FAED!J42-FAED!K42)+(CEAD!J42-CEAD!K42)+(CEFID!J42-CEFID!K42)+(CERES!J42-CERES!K42)+(CESFI!J42-CESFI!K42)+('CCT - PAEX - COLMEIA'!J42-'CCT - PAEX - COLMEIA'!K42)+(CAV!J42-CAV!K42)+(CEPLAN!J42-CEPLAN!K42)+(CEAVI!J42-CEAVI!K42)</f>
        <v>2000</v>
      </c>
      <c r="L41" s="45">
        <f t="shared" si="0"/>
        <v>8100</v>
      </c>
      <c r="M41" s="11">
        <f t="shared" si="1"/>
        <v>4545</v>
      </c>
      <c r="N41" s="12">
        <f t="shared" si="2"/>
        <v>900</v>
      </c>
    </row>
    <row r="42" spans="1:14" s="7" customFormat="1" ht="20.25" customHeight="1">
      <c r="A42" s="319"/>
      <c r="B42" s="321"/>
      <c r="C42" s="64">
        <v>40</v>
      </c>
      <c r="D42" s="323" t="s">
        <v>71</v>
      </c>
      <c r="E42" s="63" t="s">
        <v>59</v>
      </c>
      <c r="F42" s="54" t="s">
        <v>50</v>
      </c>
      <c r="G42" s="54" t="s">
        <v>51</v>
      </c>
      <c r="H42" s="57" t="s">
        <v>65</v>
      </c>
      <c r="I42" s="65">
        <v>0.69</v>
      </c>
      <c r="J42" s="9">
        <f>SECOM!J43+BU!J43+PROEX!J43+Museu!J43+ESAG!J43+CEART!J43+FAED!J43+CEAD!J43+'CEAD DG'!J43+'CEAD DPAD'!J43+'CEAD MultilabEad'!J43+'CEAD - Paex - Pa-kua'!J43+CEFID!J43+CAV!J43+'CEO - ENFER'!J43+'CEO - PET'!J43+'CEO - DEX'!J43+'CEO - Márcia DEAQ'!J43+'CEO - DAD'!J43+CEPLAN!J43+CEAVI!J43+'CCT - PAEX - COLMEIA'!J43+'DAD - CCT'!J43+'CCT - PRAPEG - FAB3D '!J43+'CCT - PAEX - NEXT'!J43+'CCT - PAEX - QUERO ENTENDER VOC'!J43+'CCT - PAEX - BAJA'!J43+'CCT - PPGEC'!J43+'CCT - EVENTOS'!J43+CERES!J43+'CERES - Projeto de Ensino '!J43+CESFI!J43</f>
        <v>6000</v>
      </c>
      <c r="K42" s="10">
        <f>(BU!J43-BU!K43)+(SECOM!J43-SECOM!K43)+(Museu!J43-Museu!K43)+(ESAG!J43-ESAG!K43)+(CEART!J43-CEART!K43)+(FAED!J43-FAED!K43)+(CEAD!J43-CEAD!K43)+(CEFID!J43-CEFID!K43)+(CERES!J43-CERES!K43)+(CESFI!J43-CESFI!K43)+('CCT - PAEX - COLMEIA'!J43-'CCT - PAEX - COLMEIA'!K43)+(CAV!J43-CAV!K43)+(CEPLAN!J43-CEPLAN!K43)+(CEAVI!J43-CEAVI!K43)</f>
        <v>0</v>
      </c>
      <c r="L42" s="45">
        <f t="shared" si="0"/>
        <v>6000</v>
      </c>
      <c r="M42" s="11">
        <f t="shared" si="1"/>
        <v>4140</v>
      </c>
      <c r="N42" s="12">
        <f t="shared" si="2"/>
        <v>0</v>
      </c>
    </row>
    <row r="43" spans="1:14" s="7" customFormat="1" ht="45" customHeight="1">
      <c r="A43" s="319"/>
      <c r="B43" s="321"/>
      <c r="C43" s="64">
        <v>41</v>
      </c>
      <c r="D43" s="323"/>
      <c r="E43" s="63" t="s">
        <v>60</v>
      </c>
      <c r="F43" s="54" t="s">
        <v>50</v>
      </c>
      <c r="G43" s="54" t="s">
        <v>51</v>
      </c>
      <c r="H43" s="57" t="s">
        <v>65</v>
      </c>
      <c r="I43" s="65">
        <v>0.46</v>
      </c>
      <c r="J43" s="9">
        <f>SECOM!J44+BU!J44+PROEX!J44+Museu!J44+ESAG!J44+CEART!J44+FAED!J44+CEAD!J44+'CEAD DG'!J44+'CEAD DPAD'!J44+'CEAD MultilabEad'!J44+'CEAD - Paex - Pa-kua'!J44+CEFID!J44+CAV!J44+'CEO - ENFER'!J44+'CEO - PET'!J44+'CEO - DEX'!J44+'CEO - Márcia DEAQ'!J44+'CEO - DAD'!J44+CEPLAN!J44+CEAVI!J44+'CCT - PAEX - COLMEIA'!J44+'DAD - CCT'!J44+'CCT - PRAPEG - FAB3D '!J44+'CCT - PAEX - NEXT'!J44+'CCT - PAEX - QUERO ENTENDER VOC'!J44+'CCT - PAEX - BAJA'!J44+'CCT - PPGEC'!J44+'CCT - EVENTOS'!J44+CERES!J44+'CERES - Projeto de Ensino '!J44+CESFI!J44</f>
        <v>19100</v>
      </c>
      <c r="K43" s="10">
        <f>(BU!J44-BU!K44)+(SECOM!J44-SECOM!K44)+(Museu!J44-Museu!K44)+(ESAG!J44-ESAG!K44)+(CEART!J44-CEART!K44)+(FAED!J44-FAED!K44)+(CEAD!J44-CEAD!K44)+(CEFID!J44-CEFID!K44)+(CERES!J44-CERES!K44)+(CESFI!J44-CESFI!K44)+('CCT - PAEX - COLMEIA'!J44-'CCT - PAEX - COLMEIA'!K44)+(CAV!J44-CAV!K44)+(CEPLAN!J44-CEPLAN!K44)+(CEAVI!J44-CEAVI!K44)</f>
        <v>6500</v>
      </c>
      <c r="L43" s="45">
        <f t="shared" si="0"/>
        <v>12600</v>
      </c>
      <c r="M43" s="11">
        <f t="shared" si="1"/>
        <v>8786</v>
      </c>
      <c r="N43" s="12">
        <f t="shared" si="2"/>
        <v>2990</v>
      </c>
    </row>
    <row r="44" spans="1:14" s="7" customFormat="1" ht="20.25" customHeight="1">
      <c r="A44" s="319"/>
      <c r="B44" s="321"/>
      <c r="C44" s="64">
        <v>42</v>
      </c>
      <c r="D44" s="323" t="s">
        <v>72</v>
      </c>
      <c r="E44" s="63" t="s">
        <v>59</v>
      </c>
      <c r="F44" s="54" t="s">
        <v>50</v>
      </c>
      <c r="G44" s="54" t="s">
        <v>51</v>
      </c>
      <c r="H44" s="57" t="s">
        <v>65</v>
      </c>
      <c r="I44" s="65">
        <v>1.02</v>
      </c>
      <c r="J44" s="9">
        <f>SECOM!J45+BU!J45+PROEX!J45+Museu!J45+ESAG!J45+CEART!J45+FAED!J45+CEAD!J45+'CEAD DG'!J45+'CEAD DPAD'!J45+'CEAD MultilabEad'!J45+'CEAD - Paex - Pa-kua'!J45+CEFID!J45+CAV!J45+'CEO - ENFER'!J45+'CEO - PET'!J45+'CEO - DEX'!J45+'CEO - Márcia DEAQ'!J45+'CEO - DAD'!J45+CEPLAN!J45+CEAVI!J45+'CCT - PAEX - COLMEIA'!J45+'DAD - CCT'!J45+'CCT - PRAPEG - FAB3D '!J45+'CCT - PAEX - NEXT'!J45+'CCT - PAEX - QUERO ENTENDER VOC'!J45+'CCT - PAEX - BAJA'!J45+'CCT - PPGEC'!J45+'CCT - EVENTOS'!J45+CERES!J45+'CERES - Projeto de Ensino '!J45+CESFI!J45</f>
        <v>3500</v>
      </c>
      <c r="K44" s="10">
        <f>(BU!J45-BU!K45)+(SECOM!J45-SECOM!K45)+(Museu!J45-Museu!K45)+(ESAG!J45-ESAG!K45)+(CEART!J45-CEART!K45)+(FAED!J45-FAED!K45)+(CEAD!J45-CEAD!K45)+(CEFID!J45-CEFID!K45)+(CERES!J45-CERES!K45)+(CESFI!J45-CESFI!K45)+('CCT - PAEX - COLMEIA'!J45-'CCT - PAEX - COLMEIA'!K45)+(CAV!J45-CAV!K45)+(CEPLAN!J45-CEPLAN!K45)+(CEAVI!J45-CEAVI!K45)</f>
        <v>0</v>
      </c>
      <c r="L44" s="45">
        <f t="shared" si="0"/>
        <v>3500</v>
      </c>
      <c r="M44" s="11">
        <f t="shared" si="1"/>
        <v>3570</v>
      </c>
      <c r="N44" s="12">
        <f t="shared" si="2"/>
        <v>0</v>
      </c>
    </row>
    <row r="45" spans="1:14" s="7" customFormat="1" ht="45" customHeight="1">
      <c r="A45" s="319"/>
      <c r="B45" s="321"/>
      <c r="C45" s="64">
        <v>43</v>
      </c>
      <c r="D45" s="323"/>
      <c r="E45" s="63" t="s">
        <v>60</v>
      </c>
      <c r="F45" s="56" t="s">
        <v>50</v>
      </c>
      <c r="G45" s="54" t="s">
        <v>51</v>
      </c>
      <c r="H45" s="57" t="s">
        <v>65</v>
      </c>
      <c r="I45" s="65">
        <v>0.49</v>
      </c>
      <c r="J45" s="9">
        <f>SECOM!J46+BU!J46+PROEX!J46+Museu!J46+ESAG!J46+CEART!J46+FAED!J46+CEAD!J46+'CEAD DG'!J46+'CEAD DPAD'!J46+'CEAD MultilabEad'!J46+'CEAD - Paex - Pa-kua'!J46+CEFID!J46+CAV!J46+'CEO - ENFER'!J46+'CEO - PET'!J46+'CEO - DEX'!J46+'CEO - Márcia DEAQ'!J46+'CEO - DAD'!J46+CEPLAN!J46+CEAVI!J46+'CCT - PAEX - COLMEIA'!J46+'DAD - CCT'!J46+'CCT - PRAPEG - FAB3D '!J46+'CCT - PAEX - NEXT'!J46+'CCT - PAEX - QUERO ENTENDER VOC'!J46+'CCT - PAEX - BAJA'!J46+'CCT - PPGEC'!J46+'CCT - EVENTOS'!J46+CERES!J46+'CERES - Projeto de Ensino '!J46+CESFI!J46</f>
        <v>10500</v>
      </c>
      <c r="K45" s="10">
        <f>(BU!J46-BU!K46)+(SECOM!J46-SECOM!K46)+(Museu!J46-Museu!K46)+(ESAG!J46-ESAG!K46)+(CEART!J46-CEART!K46)+(FAED!J46-FAED!K46)+(CEAD!J46-CEAD!K46)+(CEFID!J46-CEFID!K46)+(CERES!J46-CERES!K46)+(CESFI!J46-CESFI!K46)+('CCT - PAEX - COLMEIA'!J46-'CCT - PAEX - COLMEIA'!K46)+(CAV!J46-CAV!K46)+(CEPLAN!J46-CEPLAN!K46)+(CEAVI!J46-CEAVI!K46)</f>
        <v>4001</v>
      </c>
      <c r="L45" s="45">
        <f t="shared" si="0"/>
        <v>6499</v>
      </c>
      <c r="M45" s="11">
        <f t="shared" si="1"/>
        <v>5145</v>
      </c>
      <c r="N45" s="12">
        <f t="shared" si="2"/>
        <v>1960.49</v>
      </c>
    </row>
    <row r="46" spans="1:14" s="7" customFormat="1" ht="21.75" customHeight="1">
      <c r="A46" s="319"/>
      <c r="B46" s="321"/>
      <c r="C46" s="64">
        <v>44</v>
      </c>
      <c r="D46" s="81" t="s">
        <v>73</v>
      </c>
      <c r="E46" s="63" t="s">
        <v>61</v>
      </c>
      <c r="F46" s="56" t="s">
        <v>50</v>
      </c>
      <c r="G46" s="54" t="s">
        <v>51</v>
      </c>
      <c r="H46" s="57" t="s">
        <v>65</v>
      </c>
      <c r="I46" s="65">
        <v>1.55</v>
      </c>
      <c r="J46" s="9">
        <f>SECOM!J47+BU!J47+PROEX!J47+Museu!J47+ESAG!J47+CEART!J47+FAED!J47+CEAD!J47+'CEAD DG'!J47+'CEAD DPAD'!J47+'CEAD MultilabEad'!J47+'CEAD - Paex - Pa-kua'!J47+CEFID!J47+CAV!J47+'CEO - ENFER'!J47+'CEO - PET'!J47+'CEO - DEX'!J47+'CEO - Márcia DEAQ'!J47+'CEO - DAD'!J47+CEPLAN!J47+CEAVI!J47+'CCT - PAEX - COLMEIA'!J47+'DAD - CCT'!J47+'CCT - PRAPEG - FAB3D '!J47+'CCT - PAEX - NEXT'!J47+'CCT - PAEX - QUERO ENTENDER VOC'!J47+'CCT - PAEX - BAJA'!J47+'CCT - PPGEC'!J47+'CCT - EVENTOS'!J47+CERES!J47+'CERES - Projeto de Ensino '!J47+CESFI!J47</f>
        <v>5300</v>
      </c>
      <c r="K46" s="10">
        <f>(BU!J47-BU!K47)+(SECOM!J47-SECOM!K47)+(Museu!J47-Museu!K47)+(ESAG!J47-ESAG!K47)+(CEART!J47-CEART!K47)+(FAED!J47-FAED!K47)+(CEAD!J47-CEAD!K47)+(CEFID!J47-CEFID!K47)+(CERES!J47-CERES!K47)+(CESFI!J47-CESFI!K47)+('CCT - PAEX - COLMEIA'!J47-'CCT - PAEX - COLMEIA'!K47)+(CAV!J47-CAV!K47)+(CEPLAN!J47-CEPLAN!K47)+(CEAVI!J47-CEAVI!K47)</f>
        <v>900</v>
      </c>
      <c r="L46" s="45">
        <f t="shared" si="0"/>
        <v>4400</v>
      </c>
      <c r="M46" s="11">
        <f t="shared" si="1"/>
        <v>8215</v>
      </c>
      <c r="N46" s="12">
        <f t="shared" si="2"/>
        <v>1395</v>
      </c>
    </row>
    <row r="47" spans="1:14" s="7" customFormat="1" ht="45" customHeight="1">
      <c r="A47" s="319"/>
      <c r="B47" s="321"/>
      <c r="C47" s="64">
        <v>45</v>
      </c>
      <c r="D47" s="77" t="s">
        <v>74</v>
      </c>
      <c r="E47" s="63" t="s">
        <v>59</v>
      </c>
      <c r="F47" s="54" t="s">
        <v>50</v>
      </c>
      <c r="G47" s="54" t="s">
        <v>51</v>
      </c>
      <c r="H47" s="57" t="s">
        <v>65</v>
      </c>
      <c r="I47" s="65">
        <v>0.82</v>
      </c>
      <c r="J47" s="9">
        <f>SECOM!J48+BU!J48+PROEX!J48+Museu!J48+ESAG!J48+CEART!J48+FAED!J48+CEAD!J48+'CEAD DG'!J48+'CEAD DPAD'!J48+'CEAD MultilabEad'!J48+'CEAD - Paex - Pa-kua'!J48+CEFID!J48+CAV!J48+'CEO - ENFER'!J48+'CEO - PET'!J48+'CEO - DEX'!J48+'CEO - Márcia DEAQ'!J48+'CEO - DAD'!J48+CEPLAN!J48+CEAVI!J48+'CCT - PAEX - COLMEIA'!J48+'DAD - CCT'!J48+'CCT - PRAPEG - FAB3D '!J48+'CCT - PAEX - NEXT'!J48+'CCT - PAEX - QUERO ENTENDER VOC'!J48+'CCT - PAEX - BAJA'!J48+'CCT - PPGEC'!J48+'CCT - EVENTOS'!J48+CERES!J48+'CERES - Projeto de Ensino '!J48+CESFI!J48</f>
        <v>1000</v>
      </c>
      <c r="K47" s="10">
        <f>(BU!J48-BU!K48)+(SECOM!J48-SECOM!K48)+(Museu!J48-Museu!K48)+(ESAG!J48-ESAG!K48)+(CEART!J48-CEART!K48)+(FAED!J48-FAED!K48)+(CEAD!J48-CEAD!K48)+(CEFID!J48-CEFID!K48)+(CERES!J48-CERES!K48)+(CESFI!J48-CESFI!K48)+('CCT - PAEX - COLMEIA'!J48-'CCT - PAEX - COLMEIA'!K48)+(CAV!J48-CAV!K48)+(CEPLAN!J48-CEPLAN!K48)+(CEAVI!J48-CEAVI!K48)</f>
        <v>500</v>
      </c>
      <c r="L47" s="45">
        <f t="shared" si="0"/>
        <v>500</v>
      </c>
      <c r="M47" s="11">
        <f t="shared" si="1"/>
        <v>820</v>
      </c>
      <c r="N47" s="12">
        <f t="shared" si="2"/>
        <v>410</v>
      </c>
    </row>
    <row r="48" spans="1:14" s="7" customFormat="1" ht="15.75" customHeight="1">
      <c r="A48" s="319"/>
      <c r="B48" s="322"/>
      <c r="C48" s="64">
        <v>46</v>
      </c>
      <c r="D48" s="77" t="s">
        <v>75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1.02</v>
      </c>
      <c r="J48" s="9">
        <f>SECOM!J49+BU!J49+PROEX!J49+Museu!J49+ESAG!J49+CEART!J49+FAED!J49+CEAD!J49+'CEAD DG'!J49+'CEAD DPAD'!J49+'CEAD MultilabEad'!J49+'CEAD - Paex - Pa-kua'!J49+CEFID!J49+CAV!J49+'CEO - ENFER'!J49+'CEO - PET'!J49+'CEO - DEX'!J49+'CEO - Márcia DEAQ'!J49+'CEO - DAD'!J49+CEPLAN!J49+CEAVI!J49+'CCT - PAEX - COLMEIA'!J49+'DAD - CCT'!J49+'CCT - PRAPEG - FAB3D '!J49+'CCT - PAEX - NEXT'!J49+'CCT - PAEX - QUERO ENTENDER VOC'!J49+'CCT - PAEX - BAJA'!J49+'CCT - PPGEC'!J49+'CCT - EVENTOS'!J49+CERES!J49+'CERES - Projeto de Ensino '!J49+CESFI!J49</f>
        <v>1000</v>
      </c>
      <c r="K48" s="10">
        <f>(BU!J49-BU!K49)+(SECOM!J49-SECOM!K49)+(Museu!J49-Museu!K49)+(ESAG!J49-ESAG!K49)+(CEART!J49-CEART!K49)+(FAED!J49-FAED!K49)+(CEAD!J49-CEAD!K49)+(CEFID!J49-CEFID!K49)+(CERES!J49-CERES!K49)+(CESFI!J49-CESFI!K49)+('CCT - PAEX - COLMEIA'!J49-'CCT - PAEX - COLMEIA'!K49)+(CAV!J49-CAV!K49)+(CEPLAN!J49-CEPLAN!K49)+(CEAVI!J49-CEAVI!K49)</f>
        <v>0</v>
      </c>
      <c r="L48" s="45">
        <f t="shared" si="0"/>
        <v>1000</v>
      </c>
      <c r="M48" s="11">
        <f t="shared" si="1"/>
        <v>1020</v>
      </c>
      <c r="N48" s="12">
        <f t="shared" si="2"/>
        <v>0</v>
      </c>
    </row>
    <row r="49" spans="1:14" s="7" customFormat="1" ht="45" customHeight="1">
      <c r="A49" s="314">
        <v>10</v>
      </c>
      <c r="B49" s="336" t="s">
        <v>94</v>
      </c>
      <c r="C49" s="76">
        <v>47</v>
      </c>
      <c r="D49" s="82" t="s">
        <v>100</v>
      </c>
      <c r="E49" s="66" t="s">
        <v>87</v>
      </c>
      <c r="F49" s="70" t="s">
        <v>50</v>
      </c>
      <c r="G49" s="70" t="s">
        <v>51</v>
      </c>
      <c r="H49" s="66" t="s">
        <v>4</v>
      </c>
      <c r="I49" s="73">
        <v>222.05</v>
      </c>
      <c r="J49" s="9">
        <f>SECOM!J50+BU!J50+PROEX!J50+Museu!J50+ESAG!J50+CEART!J50+FAED!J50+CEAD!J50+'CEAD DG'!J50+'CEAD DPAD'!J50+'CEAD MultilabEad'!J50+'CEAD - Paex - Pa-kua'!J50+CEFID!J50+CAV!J50+'CEO - ENFER'!J50+'CEO - PET'!J50+'CEO - DEX'!J50+'CEO - Márcia DEAQ'!J50+'CEO - DAD'!J50+CEPLAN!J50+CEAVI!J50+'CCT - PAEX - COLMEIA'!J50+'DAD - CCT'!J50+'CCT - PRAPEG - FAB3D '!J50+'CCT - PAEX - NEXT'!J50+'CCT - PAEX - QUERO ENTENDER VOC'!J50+'CCT - PAEX - BAJA'!J50+'CCT - PPGEC'!J50+'CCT - EVENTOS'!J50+CERES!J50+'CERES - Projeto de Ensino '!J50+CESFI!J50</f>
        <v>3</v>
      </c>
      <c r="K49" s="10">
        <f>(BU!J50-BU!K50)+(SECOM!J50-SECOM!K50)+(Museu!J50-Museu!K50)+(ESAG!J50-ESAG!K50)+(CEART!J50-CEART!K50)+(FAED!J50-FAED!K50)+(CEAD!J50-CEAD!K50)+(CEFID!J50-CEFID!K50)+(CERES!J50-CERES!K50)+(CESFI!J50-CESFI!K50)+('CCT - PAEX - COLMEIA'!J50-'CCT - PAEX - COLMEIA'!K50)+(CAV!J50-CAV!K50)+(CEPLAN!J50-CEPLAN!K50)+(CEAVI!J50-CEAVI!K50)</f>
        <v>0</v>
      </c>
      <c r="L49" s="45">
        <f t="shared" si="0"/>
        <v>3</v>
      </c>
      <c r="M49" s="11">
        <f t="shared" si="1"/>
        <v>666.15000000000009</v>
      </c>
      <c r="N49" s="12">
        <f t="shared" si="2"/>
        <v>0</v>
      </c>
    </row>
    <row r="50" spans="1:14" s="7" customFormat="1" ht="17.25" customHeight="1">
      <c r="A50" s="335"/>
      <c r="B50" s="337"/>
      <c r="C50" s="76">
        <v>48</v>
      </c>
      <c r="D50" s="78" t="s">
        <v>101</v>
      </c>
      <c r="E50" s="66" t="s">
        <v>88</v>
      </c>
      <c r="F50" s="70" t="s">
        <v>50</v>
      </c>
      <c r="G50" s="70" t="s">
        <v>51</v>
      </c>
      <c r="H50" s="66" t="s">
        <v>4</v>
      </c>
      <c r="I50" s="73">
        <v>217.44</v>
      </c>
      <c r="J50" s="9">
        <f>SECOM!J51+BU!J51+PROEX!J51+Museu!J51+ESAG!J51+CEART!J51+FAED!J51+CEAD!J51+'CEAD DG'!J51+'CEAD DPAD'!J51+'CEAD MultilabEad'!J51+'CEAD - Paex - Pa-kua'!J51+CEFID!J51+CAV!J51+'CEO - ENFER'!J51+'CEO - PET'!J51+'CEO - DEX'!J51+'CEO - Márcia DEAQ'!J51+'CEO - DAD'!J51+CEPLAN!J51+CEAVI!J51+'CCT - PAEX - COLMEIA'!J51+'DAD - CCT'!J51+'CCT - PRAPEG - FAB3D '!J51+'CCT - PAEX - NEXT'!J51+'CCT - PAEX - QUERO ENTENDER VOC'!J51+'CCT - PAEX - BAJA'!J51+'CCT - PPGEC'!J51+'CCT - EVENTOS'!J51+CERES!J51+'CERES - Projeto de Ensino '!J51+CESFI!J51</f>
        <v>3</v>
      </c>
      <c r="K50" s="10">
        <f>(BU!J51-BU!K51)+(SECOM!J51-SECOM!K51)+(Museu!J51-Museu!K51)+(ESAG!J51-ESAG!K51)+(CEART!J51-CEART!K51)+(FAED!J51-FAED!K51)+(CEAD!J51-CEAD!K51)+(CEFID!J51-CEFID!K51)+(CERES!J51-CERES!K51)+(CESFI!J51-CESFI!K51)+('CCT - PAEX - COLMEIA'!J51-'CCT - PAEX - COLMEIA'!K51)+(CAV!J51-CAV!K51)+(CEPLAN!J51-CEPLAN!K51)+(CEAVI!J51-CEAVI!K51)</f>
        <v>0</v>
      </c>
      <c r="L50" s="45">
        <f t="shared" si="0"/>
        <v>3</v>
      </c>
      <c r="M50" s="11">
        <f t="shared" si="1"/>
        <v>652.31999999999994</v>
      </c>
      <c r="N50" s="12">
        <f t="shared" si="2"/>
        <v>0</v>
      </c>
    </row>
    <row r="51" spans="1:14" s="7" customFormat="1" ht="45" customHeight="1">
      <c r="A51" s="335"/>
      <c r="B51" s="337"/>
      <c r="C51" s="76">
        <v>49</v>
      </c>
      <c r="D51" s="78" t="s">
        <v>102</v>
      </c>
      <c r="E51" s="66" t="s">
        <v>89</v>
      </c>
      <c r="F51" s="70" t="s">
        <v>50</v>
      </c>
      <c r="G51" s="70" t="s">
        <v>51</v>
      </c>
      <c r="H51" s="66" t="s">
        <v>4</v>
      </c>
      <c r="I51" s="73">
        <v>84.58</v>
      </c>
      <c r="J51" s="9">
        <f>SECOM!J52+BU!J52+PROEX!J52+Museu!J52+ESAG!J52+CEART!J52+FAED!J52+CEAD!J52+'CEAD DG'!J52+'CEAD DPAD'!J52+'CEAD MultilabEad'!J52+'CEAD - Paex - Pa-kua'!J52+CEFID!J52+CAV!J52+'CEO - ENFER'!J52+'CEO - PET'!J52+'CEO - DEX'!J52+'CEO - Márcia DEAQ'!J52+'CEO - DAD'!J52+CEPLAN!J52+CEAVI!J52+'CCT - PAEX - COLMEIA'!J52+'DAD - CCT'!J52+'CCT - PRAPEG - FAB3D '!J52+'CCT - PAEX - NEXT'!J52+'CCT - PAEX - QUERO ENTENDER VOC'!J52+'CCT - PAEX - BAJA'!J52+'CCT - PPGEC'!J52+'CCT - EVENTOS'!J52+CERES!J52+'CERES - Projeto de Ensino '!J52+CESFI!J52</f>
        <v>12</v>
      </c>
      <c r="K51" s="10">
        <f>(BU!J52-BU!K52)+(SECOM!J52-SECOM!K52)+(Museu!J52-Museu!K52)+(ESAG!J52-ESAG!K52)+(CEART!J52-CEART!K52)+(FAED!J52-FAED!K52)+(CEAD!J52-CEAD!K52)+(CEFID!J52-CEFID!K52)+(CERES!J52-CERES!K52)+(CESFI!J52-CESFI!K52)+('CCT - PAEX - COLMEIA'!J52-'CCT - PAEX - COLMEIA'!K52)+(CAV!J52-CAV!K52)+(CEPLAN!J52-CEPLAN!K52)+(CEAVI!J52-CEAVI!K52)</f>
        <v>0</v>
      </c>
      <c r="L51" s="45">
        <f t="shared" si="0"/>
        <v>12</v>
      </c>
      <c r="M51" s="11">
        <f t="shared" si="1"/>
        <v>1014.96</v>
      </c>
      <c r="N51" s="12">
        <f t="shared" si="2"/>
        <v>0</v>
      </c>
    </row>
    <row r="52" spans="1:14" s="7" customFormat="1" ht="17.25" customHeight="1">
      <c r="A52" s="315"/>
      <c r="B52" s="338"/>
      <c r="C52" s="76">
        <v>50</v>
      </c>
      <c r="D52" s="78" t="s">
        <v>103</v>
      </c>
      <c r="E52" s="66" t="s">
        <v>90</v>
      </c>
      <c r="F52" s="70" t="s">
        <v>50</v>
      </c>
      <c r="G52" s="70" t="s">
        <v>51</v>
      </c>
      <c r="H52" s="66" t="s">
        <v>4</v>
      </c>
      <c r="I52" s="73">
        <v>21.12</v>
      </c>
      <c r="J52" s="9">
        <f>SECOM!J53+BU!J53+PROEX!J53+Museu!J53+ESAG!J53+CEART!J53+FAED!J53+CEAD!J53+'CEAD DG'!J53+'CEAD DPAD'!J53+'CEAD MultilabEad'!J53+'CEAD - Paex - Pa-kua'!J53+CEFID!J53+CAV!J53+'CEO - ENFER'!J53+'CEO - PET'!J53+'CEO - DEX'!J53+'CEO - Márcia DEAQ'!J53+'CEO - DAD'!J53+CEPLAN!J53+CEAVI!J53+'CCT - PAEX - COLMEIA'!J53+'DAD - CCT'!J53+'CCT - PRAPEG - FAB3D '!J53+'CCT - PAEX - NEXT'!J53+'CCT - PAEX - QUERO ENTENDER VOC'!J53+'CCT - PAEX - BAJA'!J53+'CCT - PPGEC'!J53+'CCT - EVENTOS'!J53+CERES!J53+'CERES - Projeto de Ensino '!J53+CESFI!J53</f>
        <v>12</v>
      </c>
      <c r="K52" s="10">
        <f>(BU!J53-BU!K53)+(SECOM!J53-SECOM!K53)+(Museu!J53-Museu!K53)+(ESAG!J53-ESAG!K53)+(CEART!J53-CEART!K53)+(FAED!J53-FAED!K53)+(CEAD!J53-CEAD!K53)+(CEFID!J53-CEFID!K53)+(CERES!J53-CERES!K53)+(CESFI!J53-CESFI!K53)+('CCT - PAEX - COLMEIA'!J53-'CCT - PAEX - COLMEIA'!K53)+(CAV!J53-CAV!K53)+(CEPLAN!J53-CEPLAN!K53)+(CEAVI!J53-CEAVI!K53)</f>
        <v>0</v>
      </c>
      <c r="L52" s="45">
        <f t="shared" si="0"/>
        <v>12</v>
      </c>
      <c r="M52" s="11">
        <f t="shared" si="1"/>
        <v>253.44</v>
      </c>
      <c r="N52" s="12">
        <f t="shared" si="2"/>
        <v>0</v>
      </c>
    </row>
    <row r="53" spans="1:14" s="7" customFormat="1" ht="45" customHeight="1">
      <c r="A53" s="327">
        <v>11</v>
      </c>
      <c r="B53" s="340" t="s">
        <v>96</v>
      </c>
      <c r="C53" s="64">
        <v>51</v>
      </c>
      <c r="D53" s="83" t="s">
        <v>104</v>
      </c>
      <c r="E53" s="62" t="s">
        <v>91</v>
      </c>
      <c r="F53" s="71" t="s">
        <v>50</v>
      </c>
      <c r="G53" s="72" t="s">
        <v>51</v>
      </c>
      <c r="H53" s="57" t="s">
        <v>65</v>
      </c>
      <c r="I53" s="65">
        <v>55.21</v>
      </c>
      <c r="J53" s="9">
        <f>SECOM!J54+BU!J54+PROEX!J54+Museu!J54+ESAG!J54+CEART!J54+FAED!J54+CEAD!J54+'CEAD DG'!J54+'CEAD DPAD'!J54+'CEAD MultilabEad'!J54+'CEAD - Paex - Pa-kua'!J54+CEFID!J54+CAV!J54+'CEO - ENFER'!J54+'CEO - PET'!J54+'CEO - DEX'!J54+'CEO - Márcia DEAQ'!J54+'CEO - DAD'!J54+CEPLAN!J54+CEAVI!J54+'CCT - PAEX - COLMEIA'!J54+'DAD - CCT'!J54+'CCT - PRAPEG - FAB3D '!J54+'CCT - PAEX - NEXT'!J54+'CCT - PAEX - QUERO ENTENDER VOC'!J54+'CCT - PAEX - BAJA'!J54+'CCT - PPGEC'!J54+'CCT - EVENTOS'!J54+CERES!J54+'CERES - Projeto de Ensino '!J54+CESFI!J54</f>
        <v>65</v>
      </c>
      <c r="K53" s="10">
        <f>(BU!J54-BU!K54)+(SECOM!J54-SECOM!K54)+(Museu!J54-Museu!K54)+(ESAG!J54-ESAG!K54)+(CEART!J54-CEART!K54)+(FAED!J54-FAED!K54)+(CEAD!J54-CEAD!K54)+(CEFID!J54-CEFID!K54)+(CERES!J54-CERES!K54)+(CESFI!J54-CESFI!K54)+('CCT - PAEX - COLMEIA'!J54-'CCT - PAEX - COLMEIA'!K54)+(CAV!J54-CAV!K54)+(CEPLAN!J54-CEPLAN!K54)+(CEAVI!J54-CEAVI!K54)</f>
        <v>49</v>
      </c>
      <c r="L53" s="45">
        <f t="shared" si="0"/>
        <v>16</v>
      </c>
      <c r="M53" s="11">
        <f t="shared" si="1"/>
        <v>3588.65</v>
      </c>
      <c r="N53" s="12">
        <f t="shared" si="2"/>
        <v>2705.29</v>
      </c>
    </row>
    <row r="54" spans="1:14" s="7" customFormat="1" ht="14.25" customHeight="1">
      <c r="A54" s="328"/>
      <c r="B54" s="341"/>
      <c r="C54" s="64">
        <v>52</v>
      </c>
      <c r="D54" s="83" t="s">
        <v>105</v>
      </c>
      <c r="E54" s="62" t="s">
        <v>92</v>
      </c>
      <c r="F54" s="71" t="s">
        <v>50</v>
      </c>
      <c r="G54" s="72" t="s">
        <v>51</v>
      </c>
      <c r="H54" s="57" t="s">
        <v>65</v>
      </c>
      <c r="I54" s="65">
        <v>3098.31</v>
      </c>
      <c r="J54" s="9">
        <f>SECOM!J55+BU!J55+PROEX!J55+Museu!J55+ESAG!J55+CEART!J55+FAED!J55+CEAD!J55+'CEAD DG'!J55+'CEAD DPAD'!J55+'CEAD MultilabEad'!J55+'CEAD - Paex - Pa-kua'!J55+CEFID!J55+CAV!J55+'CEO - ENFER'!J55+'CEO - PET'!J55+'CEO - DEX'!J55+'CEO - Márcia DEAQ'!J55+'CEO - DAD'!J55+CEPLAN!J55+CEAVI!J55+'CCT - PAEX - COLMEIA'!J55+'DAD - CCT'!J55+'CCT - PRAPEG - FAB3D '!J55+'CCT - PAEX - NEXT'!J55+'CCT - PAEX - QUERO ENTENDER VOC'!J55+'CCT - PAEX - BAJA'!J55+'CCT - PPGEC'!J55+'CCT - EVENTOS'!J55+CERES!J55+'CERES - Projeto de Ensino '!J55+CESFI!J55</f>
        <v>6</v>
      </c>
      <c r="K54" s="10">
        <f>(BU!J55-BU!K55)+(SECOM!J55-SECOM!K55)+(Museu!J55-Museu!K55)+(ESAG!J55-ESAG!K55)+(CEART!J55-CEART!K55)+(FAED!J55-FAED!K55)+(CEAD!J55-CEAD!K55)+(CEFID!J55-CEFID!K55)+(CERES!J55-CERES!K55)+(CESFI!J55-CESFI!K55)+('CCT - PAEX - COLMEIA'!J55-'CCT - PAEX - COLMEIA'!K55)+(CAV!J55-CAV!K55)+(CEPLAN!J55-CEPLAN!K55)+(CEAVI!J55-CEAVI!K55)</f>
        <v>5</v>
      </c>
      <c r="L54" s="45">
        <f t="shared" si="0"/>
        <v>1</v>
      </c>
      <c r="M54" s="11">
        <f t="shared" si="1"/>
        <v>18589.86</v>
      </c>
      <c r="N54" s="12">
        <f t="shared" si="2"/>
        <v>15491.55</v>
      </c>
    </row>
    <row r="55" spans="1:14" s="7" customFormat="1" ht="45" customHeight="1">
      <c r="A55" s="314">
        <v>12</v>
      </c>
      <c r="B55" s="316" t="s">
        <v>97</v>
      </c>
      <c r="C55" s="76">
        <v>53</v>
      </c>
      <c r="D55" s="78" t="s">
        <v>106</v>
      </c>
      <c r="E55" s="68" t="s">
        <v>93</v>
      </c>
      <c r="F55" s="70" t="s">
        <v>50</v>
      </c>
      <c r="G55" s="70" t="s">
        <v>51</v>
      </c>
      <c r="H55" s="67" t="s">
        <v>41</v>
      </c>
      <c r="I55" s="73">
        <v>139.15</v>
      </c>
      <c r="J55" s="9">
        <f>SECOM!J56+BU!J56+PROEX!J56+Museu!J56+ESAG!J56+CEART!J56+FAED!J56+CEAD!J56+'CEAD DG'!J56+'CEAD DPAD'!J56+'CEAD MultilabEad'!J56+'CEAD - Paex - Pa-kua'!J56+CEFID!J56+CAV!J56+'CEO - ENFER'!J56+'CEO - PET'!J56+'CEO - DEX'!J56+'CEO - Márcia DEAQ'!J56+'CEO - DAD'!J56+CEPLAN!J56+CEAVI!J56+'CCT - PAEX - COLMEIA'!J56+'DAD - CCT'!J56+'CCT - PRAPEG - FAB3D '!J56+'CCT - PAEX - NEXT'!J56+'CCT - PAEX - QUERO ENTENDER VOC'!J56+'CCT - PAEX - BAJA'!J56+'CCT - PPGEC'!J56+'CCT - EVENTOS'!J56+CERES!J56+'CERES - Projeto de Ensino '!J56+CESFI!J56</f>
        <v>300</v>
      </c>
      <c r="K55" s="10">
        <f>(BU!J56-BU!K56)+(SECOM!J56-SECOM!K56)+(Museu!J56-Museu!K56)+(ESAG!J56-ESAG!K56)+(CEART!J56-CEART!K56)+(FAED!J56-FAED!K56)+(CEAD!J56-CEAD!K56)+(CEFID!J56-CEFID!K56)+(CERES!J56-CERES!K56)+(CESFI!J56-CESFI!K56)+('CCT - PAEX - COLMEIA'!J56-'CCT - PAEX - COLMEIA'!K56)+(CAV!J56-CAV!K56)+(CEPLAN!J56-CEPLAN!K56)+(CEAVI!J56-CEAVI!K56)</f>
        <v>24</v>
      </c>
      <c r="L55" s="45">
        <f t="shared" si="0"/>
        <v>276</v>
      </c>
      <c r="M55" s="11">
        <f t="shared" si="1"/>
        <v>41745</v>
      </c>
      <c r="N55" s="12">
        <f t="shared" si="2"/>
        <v>3339.6000000000004</v>
      </c>
    </row>
    <row r="56" spans="1:14" s="7" customFormat="1" ht="45" customHeight="1">
      <c r="A56" s="315"/>
      <c r="B56" s="317"/>
      <c r="C56" s="76">
        <v>54</v>
      </c>
      <c r="D56" s="78" t="s">
        <v>107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181.55</v>
      </c>
      <c r="J56" s="9">
        <f>SECOM!J57+BU!J57+PROEX!J57+Museu!J57+ESAG!J57+CEART!J57+FAED!J57+CEAD!J57+'CEAD DG'!J57+'CEAD DPAD'!J57+'CEAD MultilabEad'!J57+'CEAD - Paex - Pa-kua'!J57+CEFID!J57+CAV!J57+'CEO - ENFER'!J57+'CEO - PET'!J57+'CEO - DEX'!J57+'CEO - Márcia DEAQ'!J57+'CEO - DAD'!J57+CEPLAN!J57+CEAVI!J57+'CCT - PAEX - COLMEIA'!J57+'DAD - CCT'!J57+'CCT - PRAPEG - FAB3D '!J57+'CCT - PAEX - NEXT'!J57+'CCT - PAEX - QUERO ENTENDER VOC'!J57+'CCT - PAEX - BAJA'!J57+'CCT - PPGEC'!J57+'CCT - EVENTOS'!J57+CERES!J57+'CERES - Projeto de Ensino '!J57+CESFI!J57</f>
        <v>100</v>
      </c>
      <c r="K56" s="10">
        <f>(BU!J57-BU!K57)+(SECOM!J57-SECOM!K57)+(Museu!J57-Museu!K57)+(ESAG!J57-ESAG!K57)+(CEART!J57-CEART!K57)+(FAED!J57-FAED!K57)+(CEAD!J57-CEAD!K57)+(CEFID!J57-CEFID!K57)+(CERES!J57-CERES!K57)+(CESFI!J57-CESFI!K57)+('CCT - PAEX - COLMEIA'!J57-'CCT - PAEX - COLMEIA'!K57)+(CAV!J57-CAV!K57)+(CEPLAN!J57-CEPLAN!K57)+(CEAVI!J57-CEAVI!K57)</f>
        <v>0</v>
      </c>
      <c r="L56" s="45">
        <f t="shared" si="0"/>
        <v>100</v>
      </c>
      <c r="M56" s="11">
        <f t="shared" si="1"/>
        <v>18155</v>
      </c>
      <c r="N56" s="12">
        <f t="shared" si="2"/>
        <v>0</v>
      </c>
    </row>
    <row r="57" spans="1:14" s="7" customFormat="1" ht="15" customHeight="1">
      <c r="C57" s="1"/>
      <c r="D57" s="19"/>
      <c r="E57" s="1"/>
      <c r="F57" s="1"/>
      <c r="G57" s="1"/>
      <c r="H57" s="1"/>
      <c r="I57" s="52" t="e">
        <f>SUM(#REF!)</f>
        <v>#REF!</v>
      </c>
      <c r="J57" s="53">
        <f>SUM(J3:J56)</f>
        <v>164781</v>
      </c>
      <c r="L57" s="51">
        <f>SUM(L3:L56)</f>
        <v>137525.69</v>
      </c>
      <c r="M57" s="43">
        <f>SUM(M3:M56)</f>
        <v>751842.30999999982</v>
      </c>
      <c r="N57" s="43">
        <f>SUM(N3:N56)</f>
        <v>174959.53999999998</v>
      </c>
    </row>
    <row r="58" spans="1:14" s="7" customFormat="1">
      <c r="A58" s="1"/>
      <c r="B58" s="1"/>
      <c r="E58" s="1"/>
      <c r="F58" s="19"/>
      <c r="G58" s="1"/>
      <c r="H58" s="1"/>
      <c r="I58" s="1"/>
      <c r="J58" s="1"/>
      <c r="K58" s="1"/>
    </row>
    <row r="59" spans="1:14" s="7" customFormat="1">
      <c r="A59" s="1"/>
      <c r="B59" s="1"/>
      <c r="E59" s="1"/>
      <c r="F59" s="19"/>
      <c r="G59" s="1"/>
      <c r="H59" s="1"/>
      <c r="I59" s="1"/>
      <c r="J59" s="1"/>
      <c r="K59" s="1"/>
      <c r="L59" s="20"/>
      <c r="M59" s="8"/>
      <c r="N59" s="46"/>
    </row>
    <row r="60" spans="1:14" s="7" customFormat="1">
      <c r="A60" s="1"/>
      <c r="B60" s="1"/>
      <c r="E60" s="1"/>
      <c r="F60" s="19"/>
      <c r="G60" s="1"/>
      <c r="H60" s="1"/>
      <c r="I60" s="1"/>
      <c r="J60" s="1"/>
      <c r="K60" s="1"/>
      <c r="L60" s="20"/>
      <c r="M60" s="8"/>
      <c r="N60" s="46"/>
    </row>
    <row r="61" spans="1:14" s="7" customFormat="1">
      <c r="A61" s="1"/>
      <c r="B61" s="1"/>
      <c r="E61" s="1"/>
      <c r="F61" s="19"/>
      <c r="G61" s="1"/>
      <c r="H61" s="1"/>
      <c r="I61" s="1"/>
      <c r="J61" s="1"/>
      <c r="K61" s="1"/>
      <c r="L61" s="20"/>
      <c r="M61" s="8"/>
      <c r="N61" s="46"/>
    </row>
    <row r="62" spans="1:14" s="7" customFormat="1">
      <c r="A62" s="1"/>
      <c r="B62" s="1"/>
      <c r="E62" s="1"/>
      <c r="F62" s="19"/>
      <c r="G62" s="1"/>
      <c r="H62" s="1"/>
      <c r="I62" s="1"/>
      <c r="J62" s="1"/>
      <c r="K62" s="1"/>
      <c r="L62" s="20"/>
      <c r="M62" s="8"/>
      <c r="N62" s="46"/>
    </row>
    <row r="63" spans="1:14" s="7" customFormat="1">
      <c r="A63" s="1"/>
      <c r="B63" s="1"/>
      <c r="E63" s="1"/>
      <c r="F63" s="19"/>
      <c r="G63" s="1"/>
      <c r="H63" s="1"/>
      <c r="I63" s="1"/>
      <c r="J63" s="1"/>
      <c r="K63" s="1"/>
      <c r="L63" s="20"/>
      <c r="M63" s="8"/>
      <c r="N63" s="46"/>
    </row>
    <row r="64" spans="1:14" s="7" customFormat="1">
      <c r="A64" s="1"/>
      <c r="B64" s="1"/>
      <c r="E64" s="1"/>
      <c r="F64" s="19"/>
      <c r="G64" s="1"/>
      <c r="H64" s="1"/>
      <c r="I64" s="1"/>
      <c r="J64" s="1"/>
      <c r="K64" s="1"/>
      <c r="L64" s="20"/>
      <c r="M64" s="8"/>
      <c r="N64" s="46"/>
    </row>
    <row r="65" spans="1:16" s="7" customFormat="1">
      <c r="A65" s="1"/>
      <c r="B65" s="1"/>
      <c r="E65" s="1"/>
      <c r="F65" s="19"/>
      <c r="G65" s="1"/>
      <c r="H65" s="1"/>
      <c r="I65" s="1"/>
      <c r="J65" s="1"/>
      <c r="K65" s="1"/>
      <c r="L65" s="20"/>
      <c r="M65" s="8"/>
      <c r="N65" s="46"/>
    </row>
    <row r="66" spans="1:16" s="7" customFormat="1">
      <c r="A66" s="1"/>
      <c r="B66" s="1"/>
      <c r="E66" s="1"/>
      <c r="F66" s="19"/>
      <c r="G66" s="1"/>
      <c r="H66" s="1"/>
      <c r="I66" s="1"/>
      <c r="J66" s="1"/>
      <c r="K66" s="1"/>
      <c r="L66" s="20"/>
      <c r="M66" s="8"/>
      <c r="N66" s="46"/>
    </row>
    <row r="67" spans="1:16" s="7" customFormat="1" ht="15.75" customHeight="1">
      <c r="A67" s="1"/>
      <c r="B67" s="1"/>
      <c r="E67" s="1"/>
      <c r="F67" s="19"/>
      <c r="G67" s="1"/>
      <c r="H67" s="1"/>
      <c r="I67" s="1"/>
      <c r="J67" s="1"/>
      <c r="K67" s="1"/>
      <c r="L67" s="85"/>
      <c r="M67" s="351" t="str">
        <f>A1</f>
        <v>PROCESSO: PE 1451/2021/UDESC</v>
      </c>
      <c r="N67" s="351"/>
      <c r="O67" s="351"/>
      <c r="P67" s="352"/>
    </row>
    <row r="68" spans="1:16" s="7" customFormat="1" ht="15.75" customHeight="1">
      <c r="A68" s="1"/>
      <c r="B68" s="1"/>
      <c r="E68" s="1"/>
      <c r="F68" s="19"/>
      <c r="G68" s="1"/>
      <c r="H68" s="1"/>
      <c r="I68" s="1"/>
      <c r="J68" s="1"/>
      <c r="K68" s="1"/>
      <c r="L68" s="86"/>
      <c r="M68" s="353" t="str">
        <f>G1</f>
        <v>OBJETO: SERVIÇOS GRÁFICOS PARA A UDESC</v>
      </c>
      <c r="N68" s="353"/>
      <c r="O68" s="353"/>
      <c r="P68" s="354"/>
    </row>
    <row r="69" spans="1:16" s="7" customFormat="1" ht="15.75" customHeight="1">
      <c r="A69" s="1"/>
      <c r="B69" s="1"/>
      <c r="E69" s="1"/>
      <c r="F69" s="19"/>
      <c r="G69" s="1"/>
      <c r="H69" s="1"/>
      <c r="I69" s="1"/>
      <c r="J69" s="1"/>
      <c r="K69" s="1"/>
      <c r="L69" s="87"/>
      <c r="M69" s="355" t="str">
        <f>J1</f>
        <v>VIGÊNCIA DA ATA: 03/01/2022 até 03/01/23</v>
      </c>
      <c r="N69" s="355"/>
      <c r="O69" s="355"/>
      <c r="P69" s="356"/>
    </row>
    <row r="70" spans="1:16" s="7" customFormat="1" ht="31.5">
      <c r="A70" s="1"/>
      <c r="B70" s="1"/>
      <c r="E70" s="1"/>
      <c r="F70" s="19"/>
      <c r="G70" s="1"/>
      <c r="H70" s="1"/>
      <c r="I70" s="1"/>
      <c r="J70" s="1"/>
      <c r="K70" s="1"/>
      <c r="L70" s="25" t="s">
        <v>109</v>
      </c>
      <c r="M70" s="26"/>
      <c r="N70" s="47"/>
      <c r="O70" s="26"/>
      <c r="P70" s="27">
        <f>M57</f>
        <v>751842.30999999982</v>
      </c>
    </row>
    <row r="71" spans="1:16" s="7" customFormat="1" ht="31.5">
      <c r="A71" s="1"/>
      <c r="B71" s="1"/>
      <c r="E71" s="1"/>
      <c r="F71" s="19"/>
      <c r="G71" s="1"/>
      <c r="H71" s="1"/>
      <c r="I71" s="1"/>
      <c r="J71" s="1"/>
      <c r="K71" s="1"/>
      <c r="L71" s="28" t="s">
        <v>11</v>
      </c>
      <c r="M71" s="29"/>
      <c r="N71" s="48"/>
      <c r="O71" s="29"/>
      <c r="P71" s="30">
        <f>N57</f>
        <v>174959.53999999998</v>
      </c>
    </row>
    <row r="72" spans="1:16" s="7" customFormat="1" ht="15.75">
      <c r="A72" s="1"/>
      <c r="B72" s="1"/>
      <c r="E72" s="1"/>
      <c r="F72" s="19"/>
      <c r="G72" s="1"/>
      <c r="H72" s="1"/>
      <c r="I72" s="1"/>
      <c r="J72" s="1"/>
      <c r="K72" s="1"/>
      <c r="L72" s="28" t="s">
        <v>12</v>
      </c>
      <c r="M72" s="29"/>
      <c r="N72" s="48"/>
      <c r="O72" s="29"/>
      <c r="P72" s="31"/>
    </row>
    <row r="73" spans="1:16" s="7" customFormat="1" ht="15.75">
      <c r="A73" s="1"/>
      <c r="B73" s="1"/>
      <c r="E73" s="1"/>
      <c r="F73" s="19"/>
      <c r="G73" s="1"/>
      <c r="H73" s="1"/>
      <c r="I73" s="1"/>
      <c r="J73" s="1"/>
      <c r="K73" s="1"/>
      <c r="L73" s="32" t="s">
        <v>13</v>
      </c>
      <c r="M73" s="33"/>
      <c r="N73" s="49"/>
      <c r="O73" s="33"/>
      <c r="P73" s="34">
        <f>P71/P70</f>
        <v>0.23270776022168801</v>
      </c>
    </row>
    <row r="74" spans="1:16" s="7" customFormat="1" ht="15.75" customHeight="1">
      <c r="A74" s="1"/>
      <c r="B74" s="1"/>
      <c r="E74" s="1"/>
      <c r="F74" s="19"/>
      <c r="G74" s="1"/>
      <c r="H74" s="1"/>
      <c r="I74" s="1"/>
      <c r="J74" s="1"/>
      <c r="K74" s="1"/>
      <c r="L74" s="349" t="s">
        <v>231</v>
      </c>
      <c r="M74" s="350"/>
      <c r="N74" s="350"/>
      <c r="O74" s="350"/>
      <c r="P74" s="84"/>
    </row>
    <row r="75" spans="1:16" s="7" customFormat="1">
      <c r="A75" s="1"/>
      <c r="B75" s="1"/>
      <c r="E75" s="1"/>
      <c r="F75" s="19"/>
      <c r="G75" s="1"/>
      <c r="H75" s="1"/>
      <c r="I75" s="1"/>
      <c r="J75" s="1"/>
      <c r="K75" s="1"/>
      <c r="L75" s="20"/>
      <c r="M75" s="8"/>
      <c r="N75" s="46"/>
    </row>
    <row r="76" spans="1:16" s="7" customFormat="1">
      <c r="A76" s="1"/>
      <c r="B76" s="1"/>
      <c r="E76" s="1"/>
      <c r="F76" s="19"/>
      <c r="G76" s="1"/>
      <c r="H76" s="1"/>
      <c r="I76" s="1"/>
      <c r="J76" s="1"/>
      <c r="K76" s="1"/>
      <c r="L76" s="20"/>
      <c r="M76" s="8"/>
      <c r="N76" s="46"/>
    </row>
    <row r="77" spans="1:16" s="7" customFormat="1">
      <c r="A77" s="1"/>
      <c r="B77" s="1"/>
      <c r="E77" s="1"/>
      <c r="F77" s="19"/>
      <c r="G77" s="1"/>
      <c r="H77" s="1"/>
      <c r="I77" s="1"/>
      <c r="J77" s="1"/>
      <c r="K77" s="1"/>
      <c r="L77" s="20"/>
      <c r="M77" s="8"/>
      <c r="N77" s="46"/>
    </row>
    <row r="78" spans="1:16" s="7" customFormat="1">
      <c r="A78" s="1"/>
      <c r="B78" s="1"/>
      <c r="E78" s="1"/>
      <c r="F78" s="19"/>
      <c r="G78" s="1"/>
      <c r="H78" s="1"/>
      <c r="I78" s="1"/>
      <c r="J78" s="1"/>
      <c r="K78" s="1"/>
      <c r="L78" s="20"/>
      <c r="M78" s="8"/>
      <c r="N78" s="46"/>
    </row>
    <row r="79" spans="1:16" s="7" customFormat="1">
      <c r="A79" s="1"/>
      <c r="B79" s="1"/>
      <c r="E79" s="1"/>
      <c r="F79" s="19"/>
      <c r="G79" s="1"/>
      <c r="H79" s="1"/>
      <c r="I79" s="1"/>
      <c r="J79" s="1"/>
      <c r="K79" s="1"/>
      <c r="L79" s="20"/>
      <c r="M79" s="8"/>
      <c r="N79" s="46"/>
    </row>
    <row r="80" spans="1:16" s="7" customFormat="1">
      <c r="A80" s="1"/>
      <c r="B80" s="1"/>
      <c r="E80" s="1"/>
      <c r="F80" s="19"/>
      <c r="G80" s="1"/>
      <c r="H80" s="1"/>
      <c r="I80" s="1"/>
      <c r="J80" s="1"/>
      <c r="K80" s="1"/>
      <c r="L80" s="20"/>
      <c r="M80" s="8"/>
      <c r="N80" s="46"/>
    </row>
    <row r="81" spans="1:14" s="7" customFormat="1">
      <c r="A81" s="1"/>
      <c r="B81" s="1"/>
      <c r="E81" s="1"/>
      <c r="F81" s="19"/>
      <c r="G81" s="1"/>
      <c r="H81" s="1"/>
      <c r="I81" s="1"/>
      <c r="J81" s="1"/>
      <c r="K81" s="1"/>
      <c r="L81" s="20"/>
      <c r="M81" s="8"/>
      <c r="N81" s="46"/>
    </row>
    <row r="82" spans="1:14" s="7" customFormat="1">
      <c r="A82" s="1"/>
      <c r="B82" s="1"/>
      <c r="E82" s="1"/>
      <c r="F82" s="19"/>
      <c r="G82" s="1"/>
      <c r="H82" s="1"/>
      <c r="I82" s="1"/>
      <c r="J82" s="1"/>
      <c r="K82" s="1"/>
      <c r="L82" s="20"/>
      <c r="M82" s="8"/>
      <c r="N82" s="46"/>
    </row>
    <row r="83" spans="1:14" s="7" customFormat="1">
      <c r="A83" s="1"/>
      <c r="B83" s="1"/>
      <c r="E83" s="1"/>
      <c r="F83" s="19"/>
      <c r="G83" s="1"/>
      <c r="H83" s="1"/>
      <c r="I83" s="1"/>
      <c r="J83" s="1"/>
      <c r="K83" s="1"/>
      <c r="L83" s="20"/>
      <c r="M83" s="8"/>
      <c r="N83" s="46"/>
    </row>
    <row r="84" spans="1:14" s="7" customFormat="1">
      <c r="A84" s="1"/>
      <c r="B84" s="1"/>
      <c r="E84" s="1"/>
      <c r="F84" s="19"/>
      <c r="G84" s="1"/>
      <c r="H84" s="1"/>
      <c r="I84" s="1"/>
      <c r="J84" s="1"/>
      <c r="K84" s="1"/>
      <c r="L84" s="20"/>
      <c r="M84" s="8"/>
      <c r="N84" s="46"/>
    </row>
    <row r="85" spans="1:14" s="7" customFormat="1">
      <c r="A85" s="1"/>
      <c r="B85" s="1"/>
      <c r="E85" s="1"/>
      <c r="F85" s="19"/>
      <c r="G85" s="1"/>
      <c r="H85" s="1"/>
      <c r="I85" s="1"/>
      <c r="J85" s="1"/>
      <c r="K85" s="1"/>
      <c r="L85" s="20"/>
      <c r="M85" s="8"/>
      <c r="N85" s="46"/>
    </row>
    <row r="86" spans="1:14" s="7" customFormat="1">
      <c r="A86" s="1"/>
      <c r="B86" s="1"/>
      <c r="E86" s="1"/>
      <c r="F86" s="19"/>
      <c r="G86" s="1"/>
      <c r="H86" s="1"/>
      <c r="I86" s="1"/>
      <c r="J86" s="1"/>
      <c r="K86" s="1"/>
      <c r="L86" s="20"/>
      <c r="M86" s="8"/>
      <c r="N86" s="46"/>
    </row>
    <row r="87" spans="1:14" s="7" customFormat="1">
      <c r="A87" s="1"/>
      <c r="B87" s="1"/>
      <c r="E87" s="1"/>
      <c r="F87" s="19"/>
      <c r="G87" s="1"/>
      <c r="H87" s="1"/>
      <c r="I87" s="1"/>
      <c r="J87" s="1"/>
      <c r="K87" s="1"/>
      <c r="L87" s="20"/>
      <c r="M87" s="8"/>
      <c r="N87" s="46"/>
    </row>
    <row r="88" spans="1:14" s="7" customFormat="1">
      <c r="A88" s="1"/>
      <c r="B88" s="1"/>
      <c r="E88" s="1"/>
      <c r="F88" s="19"/>
      <c r="G88" s="1"/>
      <c r="H88" s="1"/>
      <c r="I88" s="1"/>
      <c r="J88" s="1"/>
      <c r="K88" s="1"/>
      <c r="L88" s="20"/>
      <c r="M88" s="8"/>
      <c r="N88" s="46"/>
    </row>
    <row r="89" spans="1:14" s="7" customFormat="1">
      <c r="A89" s="1"/>
      <c r="B89" s="1"/>
      <c r="E89" s="1"/>
      <c r="F89" s="19"/>
      <c r="G89" s="1"/>
      <c r="H89" s="1"/>
      <c r="I89" s="1"/>
      <c r="J89" s="1"/>
      <c r="K89" s="1"/>
      <c r="L89" s="20"/>
      <c r="M89" s="8"/>
      <c r="N89" s="46"/>
    </row>
    <row r="90" spans="1:14" s="7" customFormat="1">
      <c r="A90" s="1"/>
      <c r="B90" s="1"/>
      <c r="E90" s="1"/>
      <c r="F90" s="19"/>
      <c r="G90" s="1"/>
      <c r="H90" s="1"/>
      <c r="I90" s="1"/>
      <c r="J90" s="1"/>
      <c r="K90" s="1"/>
      <c r="L90" s="20"/>
      <c r="M90" s="8"/>
      <c r="N90" s="46"/>
    </row>
    <row r="91" spans="1:14" s="7" customFormat="1">
      <c r="A91" s="1"/>
      <c r="B91" s="1"/>
      <c r="E91" s="1"/>
      <c r="F91" s="19"/>
      <c r="G91" s="1"/>
      <c r="H91" s="1"/>
      <c r="I91" s="1"/>
      <c r="J91" s="1"/>
      <c r="K91" s="1"/>
      <c r="L91" s="20"/>
      <c r="M91" s="8"/>
      <c r="N91" s="46"/>
    </row>
    <row r="92" spans="1:14" s="7" customFormat="1">
      <c r="A92" s="1"/>
      <c r="B92" s="1"/>
      <c r="E92" s="1"/>
      <c r="F92" s="19"/>
      <c r="G92" s="1"/>
      <c r="H92" s="1"/>
      <c r="I92" s="1"/>
      <c r="J92" s="1"/>
      <c r="K92" s="1"/>
      <c r="L92" s="20"/>
      <c r="M92" s="8"/>
      <c r="N92" s="46"/>
    </row>
    <row r="93" spans="1:14" s="7" customFormat="1">
      <c r="A93" s="1"/>
      <c r="B93" s="1"/>
      <c r="E93" s="1"/>
      <c r="F93" s="19"/>
      <c r="G93" s="1"/>
      <c r="H93" s="1"/>
      <c r="I93" s="1"/>
      <c r="J93" s="1"/>
      <c r="K93" s="1"/>
      <c r="L93" s="20"/>
      <c r="M93" s="8"/>
      <c r="N93" s="46"/>
    </row>
    <row r="94" spans="1:14" s="7" customFormat="1">
      <c r="A94" s="1"/>
      <c r="B94" s="1"/>
      <c r="E94" s="1"/>
      <c r="F94" s="19"/>
      <c r="G94" s="1"/>
      <c r="H94" s="1"/>
      <c r="I94" s="1"/>
      <c r="J94" s="1"/>
      <c r="K94" s="1"/>
      <c r="L94" s="20"/>
      <c r="M94" s="8"/>
      <c r="N94" s="46"/>
    </row>
    <row r="95" spans="1:14" s="7" customFormat="1">
      <c r="A95" s="1"/>
      <c r="B95" s="1"/>
      <c r="E95" s="1"/>
      <c r="F95" s="19"/>
      <c r="G95" s="1"/>
      <c r="H95" s="1"/>
      <c r="I95" s="1"/>
      <c r="J95" s="1"/>
      <c r="K95" s="1"/>
      <c r="L95" s="20"/>
      <c r="M95" s="8"/>
      <c r="N95" s="46"/>
    </row>
    <row r="96" spans="1:14" s="7" customFormat="1">
      <c r="A96" s="1"/>
      <c r="B96" s="1"/>
      <c r="E96" s="1"/>
      <c r="F96" s="19"/>
      <c r="G96" s="1"/>
      <c r="H96" s="1"/>
      <c r="I96" s="1"/>
      <c r="J96" s="1"/>
      <c r="K96" s="1"/>
      <c r="L96" s="20"/>
      <c r="M96" s="8"/>
      <c r="N96" s="46"/>
    </row>
    <row r="97" spans="1:14" s="7" customFormat="1">
      <c r="A97" s="1"/>
      <c r="B97" s="1"/>
      <c r="E97" s="1"/>
      <c r="F97" s="19"/>
      <c r="G97" s="1"/>
      <c r="H97" s="1"/>
      <c r="I97" s="1"/>
      <c r="J97" s="1"/>
      <c r="K97" s="1"/>
      <c r="L97" s="20"/>
      <c r="M97" s="8"/>
      <c r="N97" s="46"/>
    </row>
    <row r="98" spans="1:14" s="7" customFormat="1">
      <c r="A98" s="1"/>
      <c r="B98" s="1"/>
      <c r="E98" s="1"/>
      <c r="F98" s="19"/>
      <c r="G98" s="1"/>
      <c r="H98" s="1"/>
      <c r="I98" s="1"/>
      <c r="J98" s="1"/>
      <c r="K98" s="1"/>
      <c r="L98" s="20"/>
      <c r="M98" s="8"/>
      <c r="N98" s="46"/>
    </row>
    <row r="99" spans="1:14" s="7" customFormat="1">
      <c r="A99" s="1"/>
      <c r="B99" s="1"/>
      <c r="E99" s="1"/>
      <c r="F99" s="19"/>
      <c r="G99" s="1"/>
      <c r="H99" s="1"/>
      <c r="I99" s="1"/>
      <c r="J99" s="1"/>
      <c r="K99" s="1"/>
      <c r="L99" s="20"/>
      <c r="M99" s="8"/>
      <c r="N99" s="46"/>
    </row>
    <row r="100" spans="1:14" s="7" customFormat="1">
      <c r="A100" s="1"/>
      <c r="B100" s="1"/>
      <c r="E100" s="1"/>
      <c r="F100" s="19"/>
      <c r="G100" s="1"/>
      <c r="H100" s="1"/>
      <c r="I100" s="1"/>
      <c r="J100" s="1"/>
      <c r="K100" s="1"/>
      <c r="L100" s="20"/>
      <c r="M100" s="8"/>
      <c r="N100" s="46"/>
    </row>
    <row r="101" spans="1:14" s="7" customFormat="1">
      <c r="A101" s="1"/>
      <c r="B101" s="1"/>
      <c r="E101" s="1"/>
      <c r="F101" s="19"/>
      <c r="G101" s="1"/>
      <c r="H101" s="1"/>
      <c r="I101" s="1"/>
      <c r="J101" s="1"/>
      <c r="K101" s="1"/>
      <c r="L101" s="20"/>
      <c r="M101" s="8"/>
      <c r="N101" s="46"/>
    </row>
    <row r="102" spans="1:14" s="7" customFormat="1">
      <c r="A102" s="1"/>
      <c r="B102" s="1"/>
      <c r="E102" s="1"/>
      <c r="F102" s="19"/>
      <c r="G102" s="1"/>
      <c r="H102" s="1"/>
      <c r="I102" s="1"/>
      <c r="J102" s="1"/>
      <c r="K102" s="1"/>
      <c r="L102" s="20"/>
      <c r="M102" s="8"/>
      <c r="N102" s="46"/>
    </row>
    <row r="103" spans="1:14" s="7" customFormat="1">
      <c r="A103" s="1"/>
      <c r="B103" s="1"/>
      <c r="E103" s="1"/>
      <c r="F103" s="19"/>
      <c r="G103" s="1"/>
      <c r="H103" s="1"/>
      <c r="I103" s="1"/>
      <c r="J103" s="1"/>
      <c r="K103" s="1"/>
      <c r="L103" s="20"/>
      <c r="M103" s="8"/>
      <c r="N103" s="46"/>
    </row>
    <row r="104" spans="1:14" s="7" customFormat="1">
      <c r="A104" s="1"/>
      <c r="B104" s="1"/>
      <c r="E104" s="1"/>
      <c r="F104" s="19"/>
      <c r="G104" s="1"/>
      <c r="H104" s="1"/>
      <c r="I104" s="1"/>
      <c r="J104" s="1"/>
      <c r="K104" s="1"/>
      <c r="L104" s="20"/>
      <c r="M104" s="8"/>
      <c r="N104" s="46"/>
    </row>
    <row r="105" spans="1:14" s="7" customFormat="1">
      <c r="A105" s="1"/>
      <c r="B105" s="1"/>
      <c r="E105" s="1"/>
      <c r="F105" s="19"/>
      <c r="G105" s="1"/>
      <c r="H105" s="1"/>
      <c r="I105" s="1"/>
      <c r="J105" s="1"/>
      <c r="K105" s="1"/>
      <c r="L105" s="20"/>
      <c r="M105" s="8"/>
      <c r="N105" s="46"/>
    </row>
    <row r="106" spans="1:14" s="7" customFormat="1">
      <c r="A106" s="1"/>
      <c r="B106" s="1"/>
      <c r="E106" s="1"/>
      <c r="F106" s="19"/>
      <c r="G106" s="1"/>
      <c r="H106" s="1"/>
      <c r="I106" s="1"/>
      <c r="J106" s="1"/>
      <c r="K106" s="1"/>
      <c r="L106" s="20"/>
      <c r="M106" s="8"/>
      <c r="N106" s="46"/>
    </row>
    <row r="107" spans="1:14" s="7" customFormat="1">
      <c r="A107" s="1"/>
      <c r="B107" s="1"/>
      <c r="E107" s="1"/>
      <c r="F107" s="19"/>
      <c r="G107" s="1"/>
      <c r="H107" s="1"/>
      <c r="I107" s="1"/>
      <c r="J107" s="1"/>
      <c r="K107" s="1"/>
      <c r="L107" s="20"/>
      <c r="M107" s="8"/>
      <c r="N107" s="46"/>
    </row>
    <row r="108" spans="1:14" s="7" customFormat="1">
      <c r="A108" s="1"/>
      <c r="B108" s="1"/>
      <c r="E108" s="1"/>
      <c r="F108" s="19"/>
      <c r="G108" s="1"/>
      <c r="H108" s="1"/>
      <c r="I108" s="1"/>
      <c r="J108" s="1"/>
      <c r="K108" s="1"/>
      <c r="L108" s="20"/>
      <c r="M108" s="8"/>
      <c r="N108" s="46"/>
    </row>
    <row r="109" spans="1:14" s="7" customFormat="1">
      <c r="A109" s="1"/>
      <c r="B109" s="1"/>
      <c r="E109" s="1"/>
      <c r="F109" s="19"/>
      <c r="G109" s="1"/>
      <c r="H109" s="1"/>
      <c r="I109" s="1"/>
      <c r="J109" s="1"/>
      <c r="K109" s="1"/>
      <c r="L109" s="20"/>
      <c r="M109" s="8"/>
      <c r="N109" s="46"/>
    </row>
    <row r="110" spans="1:14" s="7" customFormat="1">
      <c r="A110" s="1"/>
      <c r="B110" s="1"/>
      <c r="E110" s="1"/>
      <c r="F110" s="19"/>
      <c r="G110" s="1"/>
      <c r="H110" s="1"/>
      <c r="I110" s="1"/>
      <c r="J110" s="1"/>
      <c r="K110" s="1"/>
      <c r="L110" s="20"/>
      <c r="M110" s="8"/>
      <c r="N110" s="46"/>
    </row>
    <row r="111" spans="1:14" s="7" customFormat="1">
      <c r="A111" s="1"/>
      <c r="B111" s="1"/>
      <c r="E111" s="1"/>
      <c r="F111" s="19"/>
      <c r="G111" s="1"/>
      <c r="H111" s="1"/>
      <c r="I111" s="1"/>
      <c r="J111" s="1"/>
      <c r="K111" s="1"/>
      <c r="L111" s="20"/>
      <c r="M111" s="8"/>
      <c r="N111" s="46"/>
    </row>
    <row r="112" spans="1:14" s="7" customFormat="1">
      <c r="A112" s="1"/>
      <c r="B112" s="1"/>
      <c r="E112" s="1"/>
      <c r="F112" s="19"/>
      <c r="G112" s="1"/>
      <c r="H112" s="1"/>
      <c r="I112" s="1"/>
      <c r="J112" s="1"/>
      <c r="K112" s="1"/>
      <c r="L112" s="20"/>
      <c r="M112" s="8"/>
      <c r="N112" s="46"/>
    </row>
    <row r="113" spans="1:14" s="7" customFormat="1">
      <c r="A113" s="1"/>
      <c r="B113" s="1"/>
      <c r="E113" s="1"/>
      <c r="F113" s="19"/>
      <c r="G113" s="1"/>
      <c r="H113" s="1"/>
      <c r="I113" s="1"/>
      <c r="J113" s="1"/>
      <c r="K113" s="1"/>
      <c r="L113" s="20"/>
      <c r="M113" s="8"/>
      <c r="N113" s="46"/>
    </row>
    <row r="114" spans="1:14" s="7" customFormat="1">
      <c r="A114" s="1"/>
      <c r="B114" s="1"/>
      <c r="E114" s="1"/>
      <c r="F114" s="19"/>
      <c r="G114" s="1"/>
      <c r="H114" s="1"/>
      <c r="I114" s="1"/>
      <c r="J114" s="1"/>
      <c r="K114" s="1"/>
      <c r="L114" s="20"/>
      <c r="M114" s="8"/>
      <c r="N114" s="46"/>
    </row>
    <row r="115" spans="1:14" s="7" customFormat="1">
      <c r="A115" s="1"/>
      <c r="B115" s="1"/>
      <c r="E115" s="1"/>
      <c r="F115" s="19"/>
      <c r="G115" s="1"/>
      <c r="H115" s="1"/>
      <c r="I115" s="1"/>
      <c r="J115" s="1"/>
      <c r="K115" s="1"/>
      <c r="L115" s="20"/>
      <c r="M115" s="8"/>
      <c r="N115" s="46"/>
    </row>
    <row r="116" spans="1:14" s="7" customFormat="1">
      <c r="A116" s="1"/>
      <c r="B116" s="1"/>
      <c r="E116" s="1"/>
      <c r="F116" s="19"/>
      <c r="G116" s="1"/>
      <c r="H116" s="1"/>
      <c r="I116" s="1"/>
      <c r="J116" s="1"/>
      <c r="K116" s="1"/>
      <c r="L116" s="20"/>
      <c r="M116" s="8"/>
      <c r="N116" s="46"/>
    </row>
    <row r="117" spans="1:14" s="7" customFormat="1">
      <c r="A117" s="1"/>
      <c r="B117" s="1"/>
      <c r="E117" s="1"/>
      <c r="F117" s="19"/>
      <c r="G117" s="1"/>
      <c r="H117" s="1"/>
      <c r="I117" s="1"/>
      <c r="J117" s="1"/>
      <c r="K117" s="1"/>
      <c r="L117" s="20"/>
      <c r="M117" s="8"/>
      <c r="N117" s="46"/>
    </row>
    <row r="118" spans="1:14" s="7" customFormat="1">
      <c r="A118" s="1"/>
      <c r="B118" s="1"/>
      <c r="E118" s="1"/>
      <c r="F118" s="19"/>
      <c r="G118" s="1"/>
      <c r="H118" s="1"/>
      <c r="I118" s="1"/>
      <c r="J118" s="1"/>
      <c r="K118" s="1"/>
      <c r="L118" s="20"/>
      <c r="M118" s="8"/>
      <c r="N118" s="46"/>
    </row>
    <row r="119" spans="1:14" s="7" customFormat="1">
      <c r="A119" s="1"/>
      <c r="B119" s="1"/>
      <c r="E119" s="1"/>
      <c r="F119" s="19"/>
      <c r="G119" s="1"/>
      <c r="H119" s="1"/>
      <c r="I119" s="1"/>
      <c r="J119" s="1"/>
      <c r="K119" s="1"/>
      <c r="L119" s="20"/>
      <c r="M119" s="8"/>
      <c r="N119" s="46"/>
    </row>
    <row r="120" spans="1:14" s="7" customFormat="1">
      <c r="A120" s="1"/>
      <c r="B120" s="1"/>
      <c r="E120" s="1"/>
      <c r="F120" s="19"/>
      <c r="G120" s="1"/>
      <c r="H120" s="1"/>
      <c r="I120" s="1"/>
      <c r="J120" s="1"/>
      <c r="K120" s="1"/>
      <c r="L120" s="20"/>
      <c r="M120" s="8"/>
      <c r="N120" s="46"/>
    </row>
    <row r="121" spans="1:14" s="7" customFormat="1">
      <c r="A121" s="1"/>
      <c r="B121" s="1"/>
      <c r="E121" s="1"/>
      <c r="F121" s="19"/>
      <c r="G121" s="1"/>
      <c r="H121" s="1"/>
      <c r="I121" s="1"/>
      <c r="J121" s="1"/>
      <c r="K121" s="1"/>
      <c r="L121" s="20"/>
      <c r="M121" s="8"/>
      <c r="N121" s="46"/>
    </row>
    <row r="122" spans="1:14" s="7" customFormat="1">
      <c r="A122" s="1"/>
      <c r="B122" s="1"/>
      <c r="E122" s="1"/>
      <c r="F122" s="19"/>
      <c r="G122" s="1"/>
      <c r="H122" s="1"/>
      <c r="I122" s="1"/>
      <c r="J122" s="1"/>
      <c r="K122" s="1"/>
      <c r="L122" s="20"/>
      <c r="M122" s="8"/>
      <c r="N122" s="46"/>
    </row>
    <row r="123" spans="1:14" s="7" customFormat="1">
      <c r="A123" s="1"/>
      <c r="B123" s="1"/>
      <c r="E123" s="1"/>
      <c r="F123" s="19"/>
      <c r="G123" s="1"/>
      <c r="H123" s="1"/>
      <c r="I123" s="1"/>
      <c r="J123" s="1"/>
      <c r="K123" s="1"/>
      <c r="L123" s="20"/>
      <c r="M123" s="8"/>
      <c r="N123" s="46"/>
    </row>
    <row r="124" spans="1:14" s="7" customFormat="1">
      <c r="A124" s="1"/>
      <c r="B124" s="1"/>
      <c r="E124" s="1"/>
      <c r="F124" s="19"/>
      <c r="G124" s="1"/>
      <c r="H124" s="1"/>
      <c r="I124" s="1"/>
      <c r="J124" s="1"/>
      <c r="K124" s="1"/>
      <c r="L124" s="20"/>
      <c r="M124" s="8"/>
      <c r="N124" s="46"/>
    </row>
    <row r="125" spans="1:14" s="7" customFormat="1">
      <c r="A125" s="1"/>
      <c r="B125" s="1"/>
      <c r="E125" s="1"/>
      <c r="F125" s="19"/>
      <c r="G125" s="1"/>
      <c r="H125" s="1"/>
      <c r="I125" s="1"/>
      <c r="J125" s="1"/>
      <c r="K125" s="1"/>
      <c r="L125" s="20"/>
      <c r="M125" s="8"/>
      <c r="N125" s="46"/>
    </row>
    <row r="126" spans="1:14" s="7" customFormat="1">
      <c r="A126" s="1"/>
      <c r="B126" s="1"/>
      <c r="E126" s="1"/>
      <c r="F126" s="19"/>
      <c r="G126" s="1"/>
      <c r="H126" s="1"/>
      <c r="I126" s="1"/>
      <c r="J126" s="1"/>
      <c r="K126" s="1"/>
      <c r="L126" s="20"/>
      <c r="M126" s="8"/>
      <c r="N126" s="46"/>
    </row>
    <row r="127" spans="1:14" s="7" customFormat="1">
      <c r="A127" s="1"/>
      <c r="B127" s="1"/>
      <c r="E127" s="1"/>
      <c r="F127" s="19"/>
      <c r="G127" s="1"/>
      <c r="H127" s="1"/>
      <c r="I127" s="1"/>
      <c r="J127" s="1"/>
      <c r="K127" s="1"/>
      <c r="L127" s="20"/>
      <c r="M127" s="8"/>
      <c r="N127" s="46"/>
    </row>
    <row r="128" spans="1:14" s="7" customFormat="1">
      <c r="A128" s="1"/>
      <c r="B128" s="1"/>
      <c r="E128" s="1"/>
      <c r="F128" s="19"/>
      <c r="G128" s="1"/>
      <c r="H128" s="1"/>
      <c r="I128" s="1"/>
      <c r="J128" s="1"/>
      <c r="K128" s="1"/>
      <c r="L128" s="20"/>
      <c r="M128" s="8"/>
      <c r="N128" s="46"/>
    </row>
    <row r="129" spans="1:14" s="7" customFormat="1">
      <c r="A129" s="1"/>
      <c r="B129" s="1"/>
      <c r="E129" s="1"/>
      <c r="F129" s="19"/>
      <c r="G129" s="1"/>
      <c r="H129" s="1"/>
      <c r="I129" s="1"/>
      <c r="J129" s="1"/>
      <c r="K129" s="1"/>
      <c r="L129" s="20"/>
      <c r="M129" s="8"/>
      <c r="N129" s="46"/>
    </row>
    <row r="130" spans="1:14" s="7" customFormat="1">
      <c r="A130" s="1"/>
      <c r="B130" s="1"/>
      <c r="E130" s="1"/>
      <c r="F130" s="19"/>
      <c r="G130" s="1"/>
      <c r="H130" s="1"/>
      <c r="I130" s="1"/>
      <c r="J130" s="1"/>
      <c r="K130" s="1"/>
      <c r="L130" s="20"/>
      <c r="M130" s="8"/>
      <c r="N130" s="46"/>
    </row>
    <row r="131" spans="1:14" s="7" customFormat="1">
      <c r="A131" s="1"/>
      <c r="B131" s="1"/>
      <c r="E131" s="1"/>
      <c r="F131" s="19"/>
      <c r="G131" s="1"/>
      <c r="H131" s="1"/>
      <c r="I131" s="1"/>
      <c r="J131" s="1"/>
      <c r="K131" s="1"/>
      <c r="L131" s="20"/>
      <c r="M131" s="8"/>
      <c r="N131" s="46"/>
    </row>
    <row r="132" spans="1:14" s="7" customFormat="1">
      <c r="A132" s="1"/>
      <c r="B132" s="1"/>
      <c r="E132" s="1"/>
      <c r="F132" s="19"/>
      <c r="G132" s="1"/>
      <c r="H132" s="1"/>
      <c r="I132" s="1"/>
      <c r="J132" s="1"/>
      <c r="K132" s="1"/>
      <c r="L132" s="20"/>
      <c r="M132" s="8"/>
      <c r="N132" s="46"/>
    </row>
    <row r="133" spans="1:14" s="7" customFormat="1">
      <c r="A133" s="1"/>
      <c r="B133" s="1"/>
      <c r="E133" s="1"/>
      <c r="F133" s="19"/>
      <c r="G133" s="1"/>
      <c r="H133" s="1"/>
      <c r="I133" s="1"/>
      <c r="J133" s="1"/>
      <c r="K133" s="1"/>
      <c r="L133" s="20"/>
      <c r="M133" s="8"/>
      <c r="N133" s="46"/>
    </row>
    <row r="134" spans="1:14" s="7" customFormat="1">
      <c r="A134" s="1"/>
      <c r="B134" s="1"/>
      <c r="E134" s="1"/>
      <c r="F134" s="19"/>
      <c r="G134" s="1"/>
      <c r="H134" s="1"/>
      <c r="I134" s="1"/>
      <c r="J134" s="1"/>
      <c r="K134" s="1"/>
      <c r="L134" s="20"/>
      <c r="M134" s="8"/>
      <c r="N134" s="46"/>
    </row>
    <row r="135" spans="1:14" s="7" customFormat="1">
      <c r="A135" s="1"/>
      <c r="B135" s="1"/>
      <c r="E135" s="1"/>
      <c r="F135" s="19"/>
      <c r="G135" s="1"/>
      <c r="H135" s="1"/>
      <c r="I135" s="1"/>
      <c r="J135" s="1"/>
      <c r="K135" s="1"/>
      <c r="L135" s="20"/>
      <c r="M135" s="8"/>
      <c r="N135" s="46"/>
    </row>
    <row r="136" spans="1:14" s="7" customFormat="1">
      <c r="A136" s="1"/>
      <c r="B136" s="1"/>
      <c r="E136" s="1"/>
      <c r="F136" s="19"/>
      <c r="G136" s="1"/>
      <c r="H136" s="1"/>
      <c r="I136" s="1"/>
      <c r="J136" s="1"/>
      <c r="K136" s="1"/>
      <c r="L136" s="20"/>
      <c r="M136" s="8"/>
      <c r="N136" s="46"/>
    </row>
    <row r="137" spans="1:14" s="7" customFormat="1">
      <c r="A137" s="1"/>
      <c r="B137" s="1"/>
      <c r="E137" s="1"/>
      <c r="F137" s="19"/>
      <c r="G137" s="1"/>
      <c r="H137" s="1"/>
      <c r="I137" s="1"/>
      <c r="J137" s="1"/>
      <c r="K137" s="1"/>
      <c r="L137" s="20"/>
      <c r="M137" s="8"/>
      <c r="N137" s="46"/>
    </row>
    <row r="138" spans="1:14" s="7" customFormat="1">
      <c r="A138" s="1"/>
      <c r="B138" s="1"/>
      <c r="E138" s="1"/>
      <c r="F138" s="19"/>
      <c r="G138" s="1"/>
      <c r="H138" s="1"/>
      <c r="I138" s="1"/>
      <c r="J138" s="1"/>
      <c r="K138" s="1"/>
      <c r="L138" s="20"/>
      <c r="M138" s="8"/>
      <c r="N138" s="46"/>
    </row>
    <row r="139" spans="1:14" s="7" customFormat="1">
      <c r="A139" s="1"/>
      <c r="B139" s="1"/>
      <c r="E139" s="1"/>
      <c r="F139" s="19"/>
      <c r="G139" s="1"/>
      <c r="H139" s="1"/>
      <c r="I139" s="1"/>
      <c r="J139" s="1"/>
      <c r="K139" s="1"/>
      <c r="L139" s="20"/>
      <c r="M139" s="8"/>
      <c r="N139" s="46"/>
    </row>
    <row r="140" spans="1:14" s="7" customFormat="1">
      <c r="A140" s="1"/>
      <c r="B140" s="1"/>
      <c r="E140" s="1"/>
      <c r="F140" s="19"/>
      <c r="G140" s="1"/>
      <c r="H140" s="1"/>
      <c r="I140" s="1"/>
      <c r="J140" s="1"/>
      <c r="K140" s="1"/>
      <c r="L140" s="20"/>
      <c r="M140" s="8"/>
      <c r="N140" s="46"/>
    </row>
    <row r="141" spans="1:14" s="7" customFormat="1">
      <c r="A141" s="1"/>
      <c r="B141" s="1"/>
      <c r="E141" s="1"/>
      <c r="F141" s="19"/>
      <c r="G141" s="1"/>
      <c r="H141" s="1"/>
      <c r="I141" s="1"/>
      <c r="J141" s="1"/>
      <c r="K141" s="1"/>
      <c r="L141" s="20"/>
      <c r="M141" s="8"/>
      <c r="N141" s="46"/>
    </row>
    <row r="142" spans="1:14" s="7" customFormat="1">
      <c r="A142" s="1"/>
      <c r="B142" s="1"/>
      <c r="E142" s="1"/>
      <c r="F142" s="19"/>
      <c r="G142" s="1"/>
      <c r="H142" s="1"/>
      <c r="I142" s="1"/>
      <c r="J142" s="1"/>
      <c r="K142" s="1"/>
      <c r="L142" s="20"/>
      <c r="M142" s="8"/>
      <c r="N142" s="46"/>
    </row>
    <row r="143" spans="1:14" s="7" customFormat="1">
      <c r="A143" s="1"/>
      <c r="B143" s="1"/>
      <c r="E143" s="1"/>
      <c r="F143" s="19"/>
      <c r="G143" s="1"/>
      <c r="H143" s="1"/>
      <c r="I143" s="1"/>
      <c r="J143" s="1"/>
      <c r="K143" s="1"/>
      <c r="L143" s="20"/>
      <c r="M143" s="8"/>
      <c r="N143" s="46"/>
    </row>
    <row r="144" spans="1:14" s="7" customFormat="1">
      <c r="A144" s="1"/>
      <c r="B144" s="1"/>
      <c r="E144" s="1"/>
      <c r="F144" s="19"/>
      <c r="G144" s="1"/>
      <c r="H144" s="1"/>
      <c r="I144" s="1"/>
      <c r="J144" s="1"/>
      <c r="K144" s="1"/>
      <c r="L144" s="20"/>
      <c r="M144" s="8"/>
      <c r="N144" s="46"/>
    </row>
    <row r="145" spans="1:14" s="7" customFormat="1">
      <c r="A145" s="1"/>
      <c r="B145" s="1"/>
      <c r="E145" s="1"/>
      <c r="F145" s="19"/>
      <c r="G145" s="1"/>
      <c r="H145" s="1"/>
      <c r="I145" s="1"/>
      <c r="J145" s="1"/>
      <c r="K145" s="1"/>
      <c r="L145" s="20"/>
      <c r="M145" s="8"/>
      <c r="N145" s="46"/>
    </row>
    <row r="146" spans="1:14" s="7" customFormat="1">
      <c r="A146" s="1"/>
      <c r="B146" s="1"/>
      <c r="E146" s="1"/>
      <c r="F146" s="19"/>
      <c r="G146" s="1"/>
      <c r="H146" s="1"/>
      <c r="I146" s="1"/>
      <c r="J146" s="1"/>
      <c r="K146" s="1"/>
      <c r="L146" s="20"/>
      <c r="M146" s="8"/>
      <c r="N146" s="46"/>
    </row>
    <row r="147" spans="1:14" s="7" customFormat="1">
      <c r="A147" s="1"/>
      <c r="B147" s="1"/>
      <c r="E147" s="1"/>
      <c r="F147" s="19"/>
      <c r="G147" s="1"/>
      <c r="H147" s="1"/>
      <c r="I147" s="1"/>
      <c r="J147" s="1"/>
      <c r="K147" s="1"/>
      <c r="L147" s="20"/>
      <c r="M147" s="8"/>
      <c r="N147" s="46"/>
    </row>
    <row r="148" spans="1:14" s="7" customFormat="1">
      <c r="A148" s="1"/>
      <c r="B148" s="1"/>
      <c r="E148" s="1"/>
      <c r="F148" s="19"/>
      <c r="G148" s="1"/>
      <c r="H148" s="1"/>
      <c r="I148" s="1"/>
      <c r="J148" s="1"/>
      <c r="K148" s="1"/>
      <c r="L148" s="20"/>
      <c r="M148" s="8"/>
      <c r="N148" s="46"/>
    </row>
    <row r="149" spans="1:14" s="7" customFormat="1">
      <c r="A149" s="1"/>
      <c r="B149" s="1"/>
      <c r="E149" s="1"/>
      <c r="F149" s="19"/>
      <c r="G149" s="1"/>
      <c r="H149" s="1"/>
      <c r="I149" s="1"/>
      <c r="J149" s="1"/>
      <c r="K149" s="1"/>
      <c r="L149" s="20"/>
      <c r="M149" s="8"/>
      <c r="N149" s="46"/>
    </row>
    <row r="150" spans="1:14" s="7" customFormat="1">
      <c r="A150" s="1"/>
      <c r="B150" s="1"/>
      <c r="E150" s="1"/>
      <c r="F150" s="19"/>
      <c r="G150" s="1"/>
      <c r="H150" s="1"/>
      <c r="I150" s="1"/>
      <c r="J150" s="1"/>
      <c r="K150" s="1"/>
      <c r="L150" s="20"/>
      <c r="M150" s="8"/>
      <c r="N150" s="46"/>
    </row>
    <row r="151" spans="1:14" s="7" customFormat="1">
      <c r="A151" s="1"/>
      <c r="B151" s="1"/>
      <c r="E151" s="1"/>
      <c r="F151" s="19"/>
      <c r="G151" s="1"/>
      <c r="H151" s="1"/>
      <c r="I151" s="1"/>
      <c r="J151" s="1"/>
      <c r="K151" s="1"/>
      <c r="L151" s="20"/>
      <c r="M151" s="8"/>
      <c r="N151" s="46"/>
    </row>
    <row r="152" spans="1:14" s="7" customFormat="1">
      <c r="A152" s="1"/>
      <c r="B152" s="1"/>
      <c r="E152" s="1"/>
      <c r="F152" s="19"/>
      <c r="G152" s="1"/>
      <c r="H152" s="1"/>
      <c r="I152" s="1"/>
      <c r="J152" s="1"/>
      <c r="K152" s="1"/>
      <c r="L152" s="20"/>
      <c r="M152" s="8"/>
      <c r="N152" s="46"/>
    </row>
    <row r="153" spans="1:14" s="7" customFormat="1">
      <c r="A153" s="1"/>
      <c r="B153" s="1"/>
      <c r="E153" s="1"/>
      <c r="F153" s="19"/>
      <c r="G153" s="1"/>
      <c r="H153" s="1"/>
      <c r="I153" s="1"/>
      <c r="J153" s="1"/>
      <c r="K153" s="1"/>
      <c r="L153" s="20"/>
      <c r="M153" s="8"/>
      <c r="N153" s="46"/>
    </row>
    <row r="154" spans="1:14" s="7" customFormat="1">
      <c r="A154" s="1"/>
      <c r="B154" s="1"/>
      <c r="E154" s="1"/>
      <c r="F154" s="19"/>
      <c r="G154" s="1"/>
      <c r="H154" s="1"/>
      <c r="I154" s="1"/>
      <c r="J154" s="1"/>
      <c r="K154" s="1"/>
      <c r="L154" s="20"/>
      <c r="M154" s="8"/>
      <c r="N154" s="46"/>
    </row>
    <row r="155" spans="1:14" s="7" customFormat="1">
      <c r="A155" s="1"/>
      <c r="B155" s="1"/>
      <c r="E155" s="1"/>
      <c r="F155" s="19"/>
      <c r="G155" s="1"/>
      <c r="H155" s="1"/>
      <c r="I155" s="1"/>
      <c r="J155" s="1"/>
      <c r="K155" s="1"/>
      <c r="L155" s="20"/>
      <c r="M155" s="8"/>
      <c r="N155" s="46"/>
    </row>
    <row r="156" spans="1:14" s="7" customFormat="1">
      <c r="A156" s="1"/>
      <c r="B156" s="1"/>
      <c r="E156" s="1"/>
      <c r="F156" s="19"/>
      <c r="G156" s="1"/>
      <c r="H156" s="1"/>
      <c r="I156" s="1"/>
      <c r="J156" s="1"/>
      <c r="K156" s="1"/>
      <c r="L156" s="20"/>
      <c r="M156" s="8"/>
      <c r="N156" s="46"/>
    </row>
    <row r="157" spans="1:14" s="7" customFormat="1">
      <c r="A157" s="1"/>
      <c r="B157" s="1"/>
      <c r="E157" s="1"/>
      <c r="F157" s="19"/>
      <c r="G157" s="1"/>
      <c r="H157" s="1"/>
      <c r="I157" s="1"/>
      <c r="J157" s="1"/>
      <c r="K157" s="1"/>
      <c r="L157" s="20"/>
      <c r="M157" s="8"/>
      <c r="N157" s="46"/>
    </row>
    <row r="158" spans="1:14" s="7" customFormat="1">
      <c r="A158" s="1"/>
      <c r="B158" s="1"/>
      <c r="E158" s="1"/>
      <c r="F158" s="19"/>
      <c r="G158" s="1"/>
      <c r="H158" s="1"/>
      <c r="I158" s="1"/>
      <c r="J158" s="1"/>
      <c r="K158" s="1"/>
      <c r="L158" s="20"/>
      <c r="M158" s="8"/>
      <c r="N158" s="46"/>
    </row>
    <row r="159" spans="1:14" s="7" customFormat="1">
      <c r="A159" s="1"/>
      <c r="B159" s="1"/>
      <c r="E159" s="1"/>
      <c r="F159" s="19"/>
      <c r="G159" s="1"/>
      <c r="H159" s="1"/>
      <c r="I159" s="1"/>
      <c r="J159" s="1"/>
      <c r="K159" s="1"/>
      <c r="L159" s="20"/>
      <c r="M159" s="8"/>
      <c r="N159" s="46"/>
    </row>
    <row r="160" spans="1:14" s="7" customFormat="1">
      <c r="A160" s="1"/>
      <c r="B160" s="1"/>
      <c r="E160" s="1"/>
      <c r="F160" s="19"/>
      <c r="G160" s="1"/>
      <c r="H160" s="1"/>
      <c r="I160" s="1"/>
      <c r="J160" s="1"/>
      <c r="K160" s="1"/>
      <c r="L160" s="20"/>
      <c r="M160" s="8"/>
      <c r="N160" s="46"/>
    </row>
    <row r="161" spans="1:14" s="7" customFormat="1">
      <c r="A161" s="1"/>
      <c r="B161" s="1"/>
      <c r="E161" s="1"/>
      <c r="F161" s="19"/>
      <c r="G161" s="1"/>
      <c r="H161" s="1"/>
      <c r="I161" s="1"/>
      <c r="J161" s="1"/>
      <c r="K161" s="1"/>
      <c r="L161" s="20"/>
      <c r="M161" s="8"/>
      <c r="N161" s="46"/>
    </row>
    <row r="162" spans="1:14" s="7" customFormat="1">
      <c r="A162" s="1"/>
      <c r="B162" s="1"/>
      <c r="E162" s="1"/>
      <c r="F162" s="19"/>
      <c r="G162" s="1"/>
      <c r="H162" s="1"/>
      <c r="I162" s="1"/>
      <c r="J162" s="1"/>
      <c r="K162" s="1"/>
      <c r="L162" s="20"/>
      <c r="M162" s="8"/>
      <c r="N162" s="46"/>
    </row>
    <row r="163" spans="1:14" s="7" customFormat="1">
      <c r="A163" s="1"/>
      <c r="B163" s="1"/>
      <c r="E163" s="1"/>
      <c r="F163" s="19"/>
      <c r="G163" s="1"/>
      <c r="H163" s="1"/>
      <c r="I163" s="1"/>
      <c r="J163" s="1"/>
      <c r="K163" s="1"/>
      <c r="L163" s="20"/>
      <c r="M163" s="8"/>
      <c r="N163" s="46"/>
    </row>
    <row r="164" spans="1:14" s="7" customFormat="1">
      <c r="A164" s="1"/>
      <c r="B164" s="1"/>
      <c r="E164" s="1"/>
      <c r="F164" s="19"/>
      <c r="G164" s="1"/>
      <c r="H164" s="1"/>
      <c r="I164" s="1"/>
      <c r="J164" s="1"/>
      <c r="K164" s="1"/>
      <c r="L164" s="20"/>
      <c r="M164" s="8"/>
      <c r="N164" s="46"/>
    </row>
    <row r="165" spans="1:14" s="7" customFormat="1">
      <c r="A165" s="1"/>
      <c r="B165" s="1"/>
      <c r="E165" s="1"/>
      <c r="F165" s="19"/>
      <c r="G165" s="1"/>
      <c r="H165" s="1"/>
      <c r="I165" s="1"/>
      <c r="J165" s="1"/>
      <c r="K165" s="1"/>
      <c r="L165" s="20"/>
      <c r="M165" s="8"/>
      <c r="N165" s="46"/>
    </row>
    <row r="166" spans="1:14" s="7" customFormat="1">
      <c r="A166" s="1"/>
      <c r="B166" s="1"/>
      <c r="E166" s="1"/>
      <c r="F166" s="19"/>
      <c r="G166" s="1"/>
      <c r="H166" s="1"/>
      <c r="I166" s="1"/>
      <c r="J166" s="1"/>
      <c r="K166" s="1"/>
      <c r="L166" s="20"/>
      <c r="M166" s="8"/>
      <c r="N166" s="46"/>
    </row>
    <row r="167" spans="1:14" s="7" customFormat="1">
      <c r="A167" s="1"/>
      <c r="B167" s="1"/>
      <c r="E167" s="1"/>
      <c r="F167" s="19"/>
      <c r="G167" s="1"/>
      <c r="H167" s="1"/>
      <c r="I167" s="1"/>
      <c r="J167" s="1"/>
      <c r="K167" s="1"/>
      <c r="L167" s="20"/>
      <c r="M167" s="8"/>
      <c r="N167" s="46"/>
    </row>
    <row r="168" spans="1:14" s="7" customFormat="1">
      <c r="A168" s="1"/>
      <c r="B168" s="1"/>
      <c r="E168" s="1"/>
      <c r="F168" s="19"/>
      <c r="G168" s="1"/>
      <c r="H168" s="1"/>
      <c r="I168" s="1"/>
      <c r="J168" s="1"/>
      <c r="K168" s="1"/>
      <c r="L168" s="20"/>
      <c r="M168" s="8"/>
      <c r="N168" s="46"/>
    </row>
    <row r="169" spans="1:14" s="7" customFormat="1">
      <c r="A169" s="1"/>
      <c r="B169" s="1"/>
      <c r="E169" s="1"/>
      <c r="F169" s="19"/>
      <c r="G169" s="1"/>
      <c r="H169" s="1"/>
      <c r="I169" s="1"/>
      <c r="J169" s="1"/>
      <c r="K169" s="1"/>
      <c r="L169" s="20"/>
      <c r="M169" s="8"/>
      <c r="N169" s="46"/>
    </row>
    <row r="170" spans="1:14" s="7" customFormat="1">
      <c r="A170" s="1"/>
      <c r="B170" s="1"/>
      <c r="E170" s="1"/>
      <c r="F170" s="19"/>
      <c r="G170" s="1"/>
      <c r="H170" s="1"/>
      <c r="I170" s="1"/>
      <c r="J170" s="1"/>
      <c r="K170" s="1"/>
      <c r="L170" s="20"/>
      <c r="M170" s="8"/>
      <c r="N170" s="46"/>
    </row>
    <row r="171" spans="1:14" s="7" customFormat="1">
      <c r="A171" s="1"/>
      <c r="B171" s="1"/>
      <c r="E171" s="1"/>
      <c r="F171" s="19"/>
      <c r="G171" s="1"/>
      <c r="H171" s="1"/>
      <c r="I171" s="1"/>
      <c r="J171" s="1"/>
      <c r="K171" s="1"/>
      <c r="L171" s="20"/>
      <c r="M171" s="8"/>
      <c r="N171" s="46"/>
    </row>
    <row r="172" spans="1:14" s="7" customFormat="1">
      <c r="A172" s="1"/>
      <c r="B172" s="1"/>
      <c r="E172" s="1"/>
      <c r="F172" s="19"/>
      <c r="G172" s="1"/>
      <c r="H172" s="1"/>
      <c r="I172" s="1"/>
      <c r="J172" s="1"/>
      <c r="K172" s="1"/>
      <c r="L172" s="20"/>
      <c r="M172" s="8"/>
      <c r="N172" s="46"/>
    </row>
    <row r="173" spans="1:14" s="7" customFormat="1">
      <c r="A173" s="1"/>
      <c r="B173" s="1"/>
      <c r="E173" s="1"/>
      <c r="F173" s="19"/>
      <c r="G173" s="1"/>
      <c r="H173" s="1"/>
      <c r="I173" s="1"/>
      <c r="J173" s="1"/>
      <c r="K173" s="1"/>
      <c r="L173" s="20"/>
      <c r="M173" s="8"/>
      <c r="N173" s="46"/>
    </row>
    <row r="174" spans="1:14" s="7" customFormat="1">
      <c r="A174" s="1"/>
      <c r="B174" s="1"/>
      <c r="E174" s="1"/>
      <c r="F174" s="19"/>
      <c r="G174" s="1"/>
      <c r="H174" s="1"/>
      <c r="I174" s="1"/>
      <c r="J174" s="1"/>
      <c r="K174" s="1"/>
      <c r="L174" s="20"/>
      <c r="M174" s="8"/>
      <c r="N174" s="46"/>
    </row>
    <row r="175" spans="1:14" s="7" customFormat="1">
      <c r="A175" s="1"/>
      <c r="B175" s="1"/>
      <c r="E175" s="1"/>
      <c r="F175" s="19"/>
      <c r="G175" s="1"/>
      <c r="H175" s="1"/>
      <c r="I175" s="1"/>
      <c r="J175" s="1"/>
      <c r="K175" s="1"/>
      <c r="L175" s="20"/>
      <c r="M175" s="8"/>
      <c r="N175" s="46"/>
    </row>
    <row r="176" spans="1:14" s="7" customFormat="1">
      <c r="A176" s="1"/>
      <c r="B176" s="1"/>
      <c r="E176" s="1"/>
      <c r="F176" s="19"/>
      <c r="G176" s="1"/>
      <c r="H176" s="1"/>
      <c r="I176" s="1"/>
      <c r="J176" s="1"/>
      <c r="K176" s="1"/>
      <c r="L176" s="20"/>
      <c r="M176" s="8"/>
      <c r="N176" s="46"/>
    </row>
    <row r="177" spans="1:14" s="7" customFormat="1">
      <c r="A177" s="1"/>
      <c r="B177" s="1"/>
      <c r="E177" s="1"/>
      <c r="F177" s="19"/>
      <c r="G177" s="1"/>
      <c r="H177" s="1"/>
      <c r="I177" s="1"/>
      <c r="J177" s="1"/>
      <c r="K177" s="1"/>
      <c r="L177" s="20"/>
      <c r="M177" s="8"/>
      <c r="N177" s="46"/>
    </row>
    <row r="178" spans="1:14" s="7" customFormat="1">
      <c r="A178" s="1"/>
      <c r="B178" s="1"/>
      <c r="E178" s="1"/>
      <c r="F178" s="19"/>
      <c r="G178" s="1"/>
      <c r="H178" s="1"/>
      <c r="I178" s="1"/>
      <c r="J178" s="1"/>
      <c r="K178" s="1"/>
      <c r="L178" s="20"/>
      <c r="M178" s="8"/>
      <c r="N178" s="46"/>
    </row>
    <row r="179" spans="1:14" s="7" customFormat="1">
      <c r="A179" s="1"/>
      <c r="B179" s="1"/>
      <c r="E179" s="1"/>
      <c r="F179" s="19"/>
      <c r="G179" s="1"/>
      <c r="H179" s="1"/>
      <c r="I179" s="1"/>
      <c r="J179" s="1"/>
      <c r="K179" s="1"/>
      <c r="L179" s="20"/>
      <c r="M179" s="8"/>
      <c r="N179" s="46"/>
    </row>
    <row r="180" spans="1:14" s="7" customFormat="1">
      <c r="A180" s="1"/>
      <c r="B180" s="1"/>
      <c r="E180" s="1"/>
      <c r="F180" s="19"/>
      <c r="G180" s="1"/>
      <c r="H180" s="1"/>
      <c r="I180" s="1"/>
      <c r="J180" s="1"/>
      <c r="K180" s="1"/>
      <c r="L180" s="20"/>
      <c r="M180" s="8"/>
      <c r="N180" s="46"/>
    </row>
    <row r="181" spans="1:14" s="7" customFormat="1">
      <c r="A181" s="1"/>
      <c r="B181" s="1"/>
      <c r="E181" s="1"/>
      <c r="F181" s="19"/>
      <c r="G181" s="1"/>
      <c r="H181" s="1"/>
      <c r="I181" s="1"/>
      <c r="J181" s="1"/>
      <c r="K181" s="1"/>
      <c r="L181" s="20"/>
      <c r="M181" s="8"/>
      <c r="N181" s="46"/>
    </row>
    <row r="182" spans="1:14" s="7" customFormat="1">
      <c r="A182" s="1"/>
      <c r="B182" s="1"/>
      <c r="E182" s="1"/>
      <c r="F182" s="19"/>
      <c r="G182" s="1"/>
      <c r="H182" s="1"/>
      <c r="I182" s="1"/>
      <c r="J182" s="1"/>
      <c r="K182" s="1"/>
      <c r="L182" s="20"/>
      <c r="M182" s="8"/>
      <c r="N182" s="46"/>
    </row>
    <row r="183" spans="1:14" s="7" customFormat="1">
      <c r="A183" s="1"/>
      <c r="B183" s="1"/>
      <c r="E183" s="1"/>
      <c r="F183" s="19"/>
      <c r="G183" s="1"/>
      <c r="H183" s="1"/>
      <c r="I183" s="1"/>
      <c r="J183" s="1"/>
      <c r="K183" s="1"/>
      <c r="L183" s="20"/>
      <c r="M183" s="8"/>
      <c r="N183" s="46"/>
    </row>
  </sheetData>
  <mergeCells count="39">
    <mergeCell ref="B32:B48"/>
    <mergeCell ref="A19:A25"/>
    <mergeCell ref="B19:B25"/>
    <mergeCell ref="A27:A31"/>
    <mergeCell ref="B27:B31"/>
    <mergeCell ref="D40:D41"/>
    <mergeCell ref="D42:D43"/>
    <mergeCell ref="D44:D45"/>
    <mergeCell ref="D34:D35"/>
    <mergeCell ref="D38:D39"/>
    <mergeCell ref="A49:A52"/>
    <mergeCell ref="B49:B52"/>
    <mergeCell ref="A1:F1"/>
    <mergeCell ref="A3:A11"/>
    <mergeCell ref="B3:B11"/>
    <mergeCell ref="A13:A14"/>
    <mergeCell ref="B13:B14"/>
    <mergeCell ref="D3:D9"/>
    <mergeCell ref="D10:D11"/>
    <mergeCell ref="D13:D14"/>
    <mergeCell ref="A32:A48"/>
    <mergeCell ref="D19:D21"/>
    <mergeCell ref="D22:D23"/>
    <mergeCell ref="D30:D31"/>
    <mergeCell ref="D32:D33"/>
    <mergeCell ref="D36:D37"/>
    <mergeCell ref="J1:N1"/>
    <mergeCell ref="G1:I1"/>
    <mergeCell ref="D16:D18"/>
    <mergeCell ref="A16:A18"/>
    <mergeCell ref="B16:B18"/>
    <mergeCell ref="L74:O74"/>
    <mergeCell ref="M67:P67"/>
    <mergeCell ref="M68:P68"/>
    <mergeCell ref="M69:P69"/>
    <mergeCell ref="A53:A54"/>
    <mergeCell ref="B53:B54"/>
    <mergeCell ref="A55:A56"/>
    <mergeCell ref="B55:B5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92A4-D3D6-4CCE-BA82-D5F9A9AB435A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zoomScale="80" zoomScaleNormal="80" workbookViewId="0">
      <selection activeCell="Q12" sqref="Q1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110</v>
      </c>
      <c r="N1" s="329" t="s">
        <v>174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91">
        <v>44739</v>
      </c>
      <c r="N3" s="226">
        <v>44764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88"/>
      <c r="N4" s="224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88"/>
      <c r="N5" s="224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89"/>
      <c r="N6" s="224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88"/>
      <c r="N7" s="224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88"/>
      <c r="N8" s="225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</v>
      </c>
      <c r="K9" s="17">
        <f t="shared" si="1"/>
        <v>5</v>
      </c>
      <c r="L9" s="18" t="str">
        <f t="shared" si="0"/>
        <v>OK</v>
      </c>
      <c r="M9" s="88"/>
      <c r="N9" s="224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20</v>
      </c>
      <c r="K10" s="17">
        <f t="shared" si="1"/>
        <v>12</v>
      </c>
      <c r="L10" s="18" t="str">
        <f t="shared" si="0"/>
        <v>OK</v>
      </c>
      <c r="M10" s="92">
        <v>8</v>
      </c>
      <c r="N10" s="224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25</v>
      </c>
      <c r="K11" s="17">
        <f t="shared" si="1"/>
        <v>25</v>
      </c>
      <c r="L11" s="18" t="str">
        <f t="shared" si="0"/>
        <v>OK</v>
      </c>
      <c r="M11" s="88"/>
      <c r="N11" s="224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88"/>
      <c r="N12" s="224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88"/>
      <c r="N13" s="224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88"/>
      <c r="N14" s="224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88"/>
      <c r="N15" s="224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88"/>
      <c r="N16" s="224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88"/>
      <c r="N17" s="224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88"/>
      <c r="N18" s="22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88"/>
      <c r="N19" s="224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88"/>
      <c r="N20" s="224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88"/>
      <c r="N21" s="225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88"/>
      <c r="N22" s="225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88"/>
      <c r="N23" s="225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88"/>
      <c r="N24" s="224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88"/>
      <c r="N25" s="224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88"/>
      <c r="N26" s="224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88"/>
      <c r="N27" s="224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88"/>
      <c r="N28" s="224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88"/>
      <c r="N29" s="224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88"/>
      <c r="N30" s="224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88"/>
      <c r="N31" s="224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88"/>
      <c r="N32" s="224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</v>
      </c>
      <c r="K33" s="17">
        <f t="shared" si="1"/>
        <v>10</v>
      </c>
      <c r="L33" s="18" t="str">
        <f t="shared" si="0"/>
        <v>OK</v>
      </c>
      <c r="M33" s="88"/>
      <c r="N33" s="224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88"/>
      <c r="N34" s="22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</v>
      </c>
      <c r="K35" s="17">
        <f t="shared" si="1"/>
        <v>10</v>
      </c>
      <c r="L35" s="18" t="str">
        <f t="shared" si="0"/>
        <v>OK</v>
      </c>
      <c r="M35" s="90"/>
      <c r="N35" s="224"/>
      <c r="O35" s="55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90"/>
      <c r="N36" s="224"/>
      <c r="O36" s="55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</v>
      </c>
      <c r="K37" s="17">
        <f t="shared" si="1"/>
        <v>500</v>
      </c>
      <c r="L37" s="18" t="str">
        <f t="shared" si="0"/>
        <v>OK</v>
      </c>
      <c r="M37" s="88"/>
      <c r="N37" s="22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88"/>
      <c r="N38" s="224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88"/>
      <c r="N39" s="224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88"/>
      <c r="N40" s="224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0</v>
      </c>
      <c r="L41" s="18" t="str">
        <f t="shared" si="0"/>
        <v>OK</v>
      </c>
      <c r="M41" s="88"/>
      <c r="N41" s="227">
        <v>500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88"/>
      <c r="N42" s="224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88"/>
      <c r="N43" s="224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88"/>
      <c r="N44" s="224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88"/>
      <c r="N45" s="224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88"/>
      <c r="N46" s="224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88"/>
      <c r="N47" s="22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88"/>
      <c r="N48" s="22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88"/>
      <c r="N49" s="224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88"/>
      <c r="N50" s="224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88"/>
      <c r="N51" s="22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88"/>
      <c r="N52" s="224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88"/>
      <c r="N53" s="22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88"/>
      <c r="N54" s="224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88"/>
      <c r="N55" s="22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88"/>
      <c r="N56" s="22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88"/>
      <c r="N57" s="22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0:A53"/>
    <mergeCell ref="A54:A55"/>
    <mergeCell ref="A56:A57"/>
    <mergeCell ref="B56:B57"/>
    <mergeCell ref="D43:D44"/>
    <mergeCell ref="B50:B53"/>
    <mergeCell ref="B54:B55"/>
    <mergeCell ref="D45:D46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V1:V2"/>
    <mergeCell ref="W1:W2"/>
    <mergeCell ref="X1:X2"/>
    <mergeCell ref="O1:O2"/>
    <mergeCell ref="U1:U2"/>
    <mergeCell ref="R1:R2"/>
    <mergeCell ref="Q1:Q2"/>
    <mergeCell ref="N1:N2"/>
    <mergeCell ref="A17:A19"/>
    <mergeCell ref="A20:A26"/>
    <mergeCell ref="A28:A32"/>
    <mergeCell ref="A33:A49"/>
    <mergeCell ref="D37:D38"/>
    <mergeCell ref="B14:B15"/>
    <mergeCell ref="B17:B19"/>
    <mergeCell ref="D14:D15"/>
    <mergeCell ref="D17:D19"/>
    <mergeCell ref="M1:M2"/>
    <mergeCell ref="P1:P2"/>
    <mergeCell ref="D31:D32"/>
    <mergeCell ref="D39:D40"/>
    <mergeCell ref="D41:D42"/>
    <mergeCell ref="A4:A12"/>
    <mergeCell ref="B4:B12"/>
    <mergeCell ref="D4:D10"/>
    <mergeCell ref="D11:D12"/>
    <mergeCell ref="A14:A15"/>
    <mergeCell ref="B20:B26"/>
    <mergeCell ref="B28:B32"/>
    <mergeCell ref="B33:B49"/>
    <mergeCell ref="D20:D22"/>
    <mergeCell ref="D23:D24"/>
    <mergeCell ref="D33:D34"/>
    <mergeCell ref="D35:D3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"/>
  <sheetViews>
    <sheetView zoomScale="80" zoomScaleNormal="80" workbookViewId="0">
      <selection activeCell="Q14" sqref="Q1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153</v>
      </c>
      <c r="N1" s="329" t="s">
        <v>154</v>
      </c>
      <c r="O1" s="329" t="s">
        <v>155</v>
      </c>
      <c r="P1" s="329" t="s">
        <v>156</v>
      </c>
      <c r="Q1" s="329" t="s">
        <v>157</v>
      </c>
      <c r="R1" s="329" t="s">
        <v>158</v>
      </c>
      <c r="S1" s="329" t="s">
        <v>159</v>
      </c>
      <c r="T1" s="329" t="s">
        <v>160</v>
      </c>
      <c r="U1" s="329" t="s">
        <v>161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16">
        <v>44720</v>
      </c>
      <c r="N3" s="216">
        <v>44791</v>
      </c>
      <c r="O3" s="216">
        <v>44791</v>
      </c>
      <c r="P3" s="216">
        <v>44795</v>
      </c>
      <c r="Q3" s="216">
        <v>44827</v>
      </c>
      <c r="R3" s="216">
        <v>44839</v>
      </c>
      <c r="S3" s="216">
        <v>44840</v>
      </c>
      <c r="T3" s="216">
        <v>44859</v>
      </c>
      <c r="U3" s="216">
        <v>44886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0"/>
      <c r="N4" s="210"/>
      <c r="O4" s="211"/>
      <c r="P4" s="211"/>
      <c r="Q4" s="211"/>
      <c r="R4" s="211"/>
      <c r="S4" s="211"/>
      <c r="T4" s="211"/>
      <c r="U4" s="211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</v>
      </c>
      <c r="K5" s="17">
        <f t="shared" ref="K5:K57" si="1">J5-(SUM(M5:AA5))</f>
        <v>3</v>
      </c>
      <c r="L5" s="18" t="str">
        <f t="shared" si="0"/>
        <v>OK</v>
      </c>
      <c r="M5" s="210"/>
      <c r="N5" s="210"/>
      <c r="O5" s="211"/>
      <c r="P5" s="211"/>
      <c r="Q5" s="211"/>
      <c r="R5" s="211"/>
      <c r="S5" s="211"/>
      <c r="T5" s="211"/>
      <c r="U5" s="211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12"/>
      <c r="N6" s="210"/>
      <c r="O6" s="213"/>
      <c r="P6" s="211"/>
      <c r="Q6" s="211"/>
      <c r="R6" s="211"/>
      <c r="S6" s="211"/>
      <c r="T6" s="211"/>
      <c r="U6" s="211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0"/>
      <c r="N7" s="210"/>
      <c r="O7" s="211"/>
      <c r="P7" s="211"/>
      <c r="Q7" s="211"/>
      <c r="R7" s="211"/>
      <c r="S7" s="211"/>
      <c r="T7" s="211"/>
      <c r="U7" s="211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0"/>
      <c r="N8" s="212"/>
      <c r="O8" s="211"/>
      <c r="P8" s="211"/>
      <c r="Q8" s="211"/>
      <c r="R8" s="211"/>
      <c r="S8" s="211"/>
      <c r="T8" s="211"/>
      <c r="U8" s="211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0"/>
      <c r="N9" s="210"/>
      <c r="O9" s="211"/>
      <c r="P9" s="211"/>
      <c r="Q9" s="211"/>
      <c r="R9" s="211"/>
      <c r="S9" s="211"/>
      <c r="T9" s="211"/>
      <c r="U9" s="211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50</v>
      </c>
      <c r="K10" s="17">
        <f t="shared" si="1"/>
        <v>16</v>
      </c>
      <c r="L10" s="18" t="str">
        <f t="shared" si="0"/>
        <v>OK</v>
      </c>
      <c r="M10" s="210"/>
      <c r="N10" s="212">
        <v>9</v>
      </c>
      <c r="O10" s="211"/>
      <c r="P10" s="211">
        <v>10</v>
      </c>
      <c r="Q10" s="211"/>
      <c r="R10" s="211"/>
      <c r="S10" s="211">
        <v>10</v>
      </c>
      <c r="T10" s="211">
        <v>5</v>
      </c>
      <c r="U10" s="211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0"/>
      <c r="N11" s="210"/>
      <c r="O11" s="211"/>
      <c r="P11" s="211"/>
      <c r="Q11" s="211"/>
      <c r="R11" s="211"/>
      <c r="S11" s="211"/>
      <c r="T11" s="211"/>
      <c r="U11" s="211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0"/>
      <c r="N12" s="210"/>
      <c r="O12" s="211"/>
      <c r="P12" s="211"/>
      <c r="Q12" s="211"/>
      <c r="R12" s="211"/>
      <c r="S12" s="211"/>
      <c r="T12" s="211"/>
      <c r="U12" s="211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0"/>
      <c r="N13" s="210"/>
      <c r="O13" s="211"/>
      <c r="P13" s="211"/>
      <c r="Q13" s="211"/>
      <c r="R13" s="211"/>
      <c r="S13" s="211"/>
      <c r="T13" s="211"/>
      <c r="U13" s="211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0"/>
      <c r="N14" s="210"/>
      <c r="O14" s="211"/>
      <c r="P14" s="211"/>
      <c r="Q14" s="213"/>
      <c r="R14" s="213"/>
      <c r="S14" s="211"/>
      <c r="T14" s="211"/>
      <c r="U14" s="211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0"/>
      <c r="N15" s="210"/>
      <c r="O15" s="211"/>
      <c r="P15" s="211"/>
      <c r="Q15" s="211"/>
      <c r="R15" s="211"/>
      <c r="S15" s="211"/>
      <c r="T15" s="211"/>
      <c r="U15" s="211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0"/>
      <c r="N16" s="210"/>
      <c r="O16" s="211"/>
      <c r="P16" s="211"/>
      <c r="Q16" s="211"/>
      <c r="R16" s="211"/>
      <c r="S16" s="211"/>
      <c r="T16" s="211"/>
      <c r="U16" s="211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0"/>
      <c r="N17" s="210"/>
      <c r="O17" s="211"/>
      <c r="P17" s="211"/>
      <c r="Q17" s="211"/>
      <c r="R17" s="211"/>
      <c r="S17" s="211"/>
      <c r="T17" s="211"/>
      <c r="U17" s="211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6</v>
      </c>
      <c r="K18" s="17">
        <f t="shared" si="1"/>
        <v>4</v>
      </c>
      <c r="L18" s="18" t="str">
        <f t="shared" si="0"/>
        <v>OK</v>
      </c>
      <c r="M18" s="210"/>
      <c r="N18" s="210"/>
      <c r="O18" s="211"/>
      <c r="P18" s="211"/>
      <c r="Q18" s="211"/>
      <c r="R18" s="211"/>
      <c r="S18" s="211"/>
      <c r="T18" s="211"/>
      <c r="U18" s="211">
        <v>2</v>
      </c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0"/>
      <c r="N19" s="210"/>
      <c r="O19" s="211"/>
      <c r="P19" s="211"/>
      <c r="Q19" s="211"/>
      <c r="R19" s="211"/>
      <c r="S19" s="211"/>
      <c r="T19" s="211"/>
      <c r="U19" s="211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0"/>
      <c r="N20" s="210"/>
      <c r="O20" s="211"/>
      <c r="P20" s="211"/>
      <c r="Q20" s="211"/>
      <c r="R20" s="211"/>
      <c r="S20" s="211"/>
      <c r="T20" s="211"/>
      <c r="U20" s="211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40</v>
      </c>
      <c r="K21" s="17">
        <f t="shared" si="1"/>
        <v>0</v>
      </c>
      <c r="L21" s="18" t="str">
        <f t="shared" si="0"/>
        <v>OK</v>
      </c>
      <c r="M21" s="210"/>
      <c r="N21" s="212"/>
      <c r="O21" s="211">
        <v>40</v>
      </c>
      <c r="P21" s="211"/>
      <c r="Q21" s="213"/>
      <c r="R21" s="211"/>
      <c r="S21" s="211"/>
      <c r="T21" s="211"/>
      <c r="U21" s="211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0"/>
      <c r="N22" s="212"/>
      <c r="O22" s="213"/>
      <c r="P22" s="211"/>
      <c r="Q22" s="213"/>
      <c r="R22" s="211"/>
      <c r="S22" s="213"/>
      <c r="T22" s="211"/>
      <c r="U22" s="211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0"/>
      <c r="N23" s="212"/>
      <c r="O23" s="213"/>
      <c r="P23" s="211"/>
      <c r="Q23" s="211"/>
      <c r="R23" s="211"/>
      <c r="S23" s="213"/>
      <c r="T23" s="211"/>
      <c r="U23" s="211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0"/>
      <c r="N24" s="210"/>
      <c r="O24" s="211"/>
      <c r="P24" s="211"/>
      <c r="Q24" s="211"/>
      <c r="R24" s="211"/>
      <c r="S24" s="211"/>
      <c r="T24" s="211"/>
      <c r="U24" s="211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</v>
      </c>
      <c r="K25" s="17">
        <f t="shared" si="1"/>
        <v>3</v>
      </c>
      <c r="L25" s="18" t="str">
        <f t="shared" si="0"/>
        <v>OK</v>
      </c>
      <c r="M25" s="210"/>
      <c r="N25" s="210"/>
      <c r="O25" s="211"/>
      <c r="P25" s="213"/>
      <c r="Q25" s="211"/>
      <c r="R25" s="211"/>
      <c r="S25" s="211"/>
      <c r="T25" s="211"/>
      <c r="U25" s="211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0"/>
      <c r="N26" s="210"/>
      <c r="O26" s="211"/>
      <c r="P26" s="211"/>
      <c r="Q26" s="211"/>
      <c r="R26" s="211"/>
      <c r="S26" s="211"/>
      <c r="T26" s="211"/>
      <c r="U26" s="211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0"/>
      <c r="N27" s="210"/>
      <c r="O27" s="211"/>
      <c r="P27" s="211"/>
      <c r="Q27" s="211"/>
      <c r="R27" s="211"/>
      <c r="S27" s="211"/>
      <c r="T27" s="211"/>
      <c r="U27" s="211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0"/>
      <c r="N28" s="210"/>
      <c r="O28" s="211"/>
      <c r="P28" s="211"/>
      <c r="Q28" s="211"/>
      <c r="R28" s="211"/>
      <c r="S28" s="211"/>
      <c r="T28" s="211"/>
      <c r="U28" s="211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150</v>
      </c>
      <c r="K29" s="17">
        <f t="shared" si="1"/>
        <v>150</v>
      </c>
      <c r="L29" s="18" t="str">
        <f t="shared" si="0"/>
        <v>OK</v>
      </c>
      <c r="M29" s="210"/>
      <c r="N29" s="210"/>
      <c r="O29" s="211"/>
      <c r="P29" s="211"/>
      <c r="Q29" s="211"/>
      <c r="R29" s="211"/>
      <c r="S29" s="211"/>
      <c r="T29" s="211"/>
      <c r="U29" s="211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0"/>
      <c r="N30" s="210"/>
      <c r="O30" s="211"/>
      <c r="P30" s="211"/>
      <c r="Q30" s="211"/>
      <c r="R30" s="211"/>
      <c r="S30" s="211"/>
      <c r="T30" s="211"/>
      <c r="U30" s="211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0"/>
      <c r="N31" s="210"/>
      <c r="O31" s="211"/>
      <c r="P31" s="211"/>
      <c r="Q31" s="211"/>
      <c r="R31" s="211"/>
      <c r="S31" s="211"/>
      <c r="T31" s="211"/>
      <c r="U31" s="211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0"/>
      <c r="N32" s="210"/>
      <c r="O32" s="211"/>
      <c r="P32" s="211"/>
      <c r="Q32" s="211"/>
      <c r="R32" s="211"/>
      <c r="S32" s="211"/>
      <c r="T32" s="211"/>
      <c r="U32" s="211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0"/>
      <c r="N33" s="210"/>
      <c r="O33" s="211"/>
      <c r="P33" s="211"/>
      <c r="Q33" s="211"/>
      <c r="R33" s="211"/>
      <c r="S33" s="211"/>
      <c r="T33" s="211"/>
      <c r="U33" s="211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0"/>
      <c r="N34" s="210"/>
      <c r="O34" s="211"/>
      <c r="P34" s="211"/>
      <c r="Q34" s="211"/>
      <c r="R34" s="211"/>
      <c r="S34" s="211"/>
      <c r="T34" s="211"/>
      <c r="U34" s="211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214"/>
      <c r="N35" s="210"/>
      <c r="O35" s="215"/>
      <c r="P35" s="211"/>
      <c r="Q35" s="211"/>
      <c r="R35" s="211"/>
      <c r="S35" s="211"/>
      <c r="T35" s="211"/>
      <c r="U35" s="211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14"/>
      <c r="N36" s="210"/>
      <c r="O36" s="215"/>
      <c r="P36" s="211"/>
      <c r="Q36" s="211"/>
      <c r="R36" s="211"/>
      <c r="S36" s="211"/>
      <c r="T36" s="211"/>
      <c r="U36" s="211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0"/>
      <c r="N37" s="210"/>
      <c r="O37" s="211"/>
      <c r="P37" s="211"/>
      <c r="Q37" s="211"/>
      <c r="R37" s="211"/>
      <c r="S37" s="211"/>
      <c r="T37" s="211"/>
      <c r="U37" s="211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0</v>
      </c>
      <c r="L38" s="18" t="str">
        <f t="shared" si="0"/>
        <v>OK</v>
      </c>
      <c r="M38" s="210"/>
      <c r="N38" s="210"/>
      <c r="O38" s="211"/>
      <c r="P38" s="211"/>
      <c r="Q38" s="211"/>
      <c r="R38" s="211">
        <v>1500</v>
      </c>
      <c r="S38" s="211"/>
      <c r="T38" s="211"/>
      <c r="U38" s="211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f>0+500+100</f>
        <v>600</v>
      </c>
      <c r="K39" s="17">
        <f t="shared" si="1"/>
        <v>0</v>
      </c>
      <c r="L39" s="18" t="str">
        <f t="shared" si="0"/>
        <v>OK</v>
      </c>
      <c r="M39" s="210">
        <v>500</v>
      </c>
      <c r="N39" s="210"/>
      <c r="O39" s="211"/>
      <c r="P39" s="211"/>
      <c r="Q39" s="211">
        <v>100</v>
      </c>
      <c r="R39" s="211"/>
      <c r="S39" s="211"/>
      <c r="T39" s="211"/>
      <c r="U39" s="211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0"/>
      <c r="N40" s="210"/>
      <c r="O40" s="211"/>
      <c r="P40" s="211"/>
      <c r="Q40" s="211"/>
      <c r="R40" s="211"/>
      <c r="S40" s="211"/>
      <c r="T40" s="211"/>
      <c r="U40" s="211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0"/>
      <c r="N41" s="210"/>
      <c r="O41" s="211"/>
      <c r="P41" s="211"/>
      <c r="Q41" s="211"/>
      <c r="R41" s="211"/>
      <c r="S41" s="211"/>
      <c r="T41" s="211"/>
      <c r="U41" s="211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0"/>
      <c r="N42" s="210"/>
      <c r="O42" s="211"/>
      <c r="P42" s="211"/>
      <c r="Q42" s="211"/>
      <c r="R42" s="211"/>
      <c r="S42" s="211"/>
      <c r="T42" s="211"/>
      <c r="U42" s="211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0"/>
      <c r="N43" s="210"/>
      <c r="O43" s="211"/>
      <c r="P43" s="211"/>
      <c r="Q43" s="211"/>
      <c r="R43" s="211"/>
      <c r="S43" s="211"/>
      <c r="T43" s="211"/>
      <c r="U43" s="211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0"/>
      <c r="N44" s="210"/>
      <c r="O44" s="211"/>
      <c r="P44" s="211"/>
      <c r="Q44" s="211"/>
      <c r="R44" s="211"/>
      <c r="S44" s="211"/>
      <c r="T44" s="211"/>
      <c r="U44" s="211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0"/>
      <c r="N45" s="210"/>
      <c r="O45" s="211"/>
      <c r="P45" s="211"/>
      <c r="Q45" s="211"/>
      <c r="R45" s="211"/>
      <c r="S45" s="211"/>
      <c r="T45" s="211"/>
      <c r="U45" s="211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0</v>
      </c>
      <c r="L46" s="18" t="str">
        <f t="shared" si="0"/>
        <v>OK</v>
      </c>
      <c r="M46" s="210"/>
      <c r="N46" s="210"/>
      <c r="O46" s="211"/>
      <c r="P46" s="211"/>
      <c r="Q46" s="211"/>
      <c r="R46" s="211">
        <v>3000</v>
      </c>
      <c r="S46" s="211"/>
      <c r="T46" s="211"/>
      <c r="U46" s="211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210"/>
      <c r="N47" s="210"/>
      <c r="O47" s="211"/>
      <c r="P47" s="211"/>
      <c r="Q47" s="211"/>
      <c r="R47" s="211"/>
      <c r="S47" s="211"/>
      <c r="T47" s="211"/>
      <c r="U47" s="211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0"/>
      <c r="N48" s="210"/>
      <c r="O48" s="211"/>
      <c r="P48" s="211"/>
      <c r="Q48" s="211"/>
      <c r="R48" s="211"/>
      <c r="S48" s="211"/>
      <c r="T48" s="211"/>
      <c r="U48" s="211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0"/>
      <c r="N49" s="210"/>
      <c r="O49" s="211"/>
      <c r="P49" s="211"/>
      <c r="Q49" s="211"/>
      <c r="R49" s="211"/>
      <c r="S49" s="211"/>
      <c r="T49" s="211"/>
      <c r="U49" s="211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0"/>
      <c r="N50" s="210"/>
      <c r="O50" s="211"/>
      <c r="P50" s="211"/>
      <c r="Q50" s="211"/>
      <c r="R50" s="211"/>
      <c r="S50" s="211"/>
      <c r="T50" s="211"/>
      <c r="U50" s="211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0"/>
      <c r="N51" s="210"/>
      <c r="O51" s="211"/>
      <c r="P51" s="211"/>
      <c r="Q51" s="211"/>
      <c r="R51" s="211"/>
      <c r="S51" s="211"/>
      <c r="T51" s="211"/>
      <c r="U51" s="211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0"/>
      <c r="N52" s="210"/>
      <c r="O52" s="211"/>
      <c r="P52" s="211"/>
      <c r="Q52" s="211"/>
      <c r="R52" s="211"/>
      <c r="S52" s="211"/>
      <c r="T52" s="211"/>
      <c r="U52" s="211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0"/>
      <c r="N53" s="210"/>
      <c r="O53" s="211"/>
      <c r="P53" s="211"/>
      <c r="Q53" s="211"/>
      <c r="R53" s="211"/>
      <c r="S53" s="211"/>
      <c r="T53" s="211"/>
      <c r="U53" s="211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0"/>
      <c r="N54" s="210"/>
      <c r="O54" s="211"/>
      <c r="P54" s="211"/>
      <c r="Q54" s="211"/>
      <c r="R54" s="211"/>
      <c r="S54" s="211"/>
      <c r="T54" s="211"/>
      <c r="U54" s="211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0"/>
      <c r="N55" s="210"/>
      <c r="O55" s="211"/>
      <c r="P55" s="211"/>
      <c r="Q55" s="211"/>
      <c r="R55" s="211"/>
      <c r="S55" s="211"/>
      <c r="T55" s="211"/>
      <c r="U55" s="211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0"/>
      <c r="N56" s="210"/>
      <c r="O56" s="211"/>
      <c r="P56" s="211"/>
      <c r="Q56" s="211"/>
      <c r="R56" s="211"/>
      <c r="S56" s="211"/>
      <c r="T56" s="211"/>
      <c r="U56" s="211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0"/>
      <c r="N57" s="210"/>
      <c r="O57" s="211"/>
      <c r="P57" s="211"/>
      <c r="Q57" s="211"/>
      <c r="R57" s="211"/>
      <c r="S57" s="211"/>
      <c r="T57" s="211"/>
      <c r="U57" s="211"/>
      <c r="V57" s="22"/>
      <c r="W57" s="22"/>
      <c r="X57" s="22"/>
      <c r="Y57" s="22"/>
      <c r="Z57" s="22"/>
      <c r="AA57" s="22"/>
    </row>
  </sheetData>
  <mergeCells count="51">
    <mergeCell ref="D23:D24"/>
    <mergeCell ref="A4:A12"/>
    <mergeCell ref="B4:B12"/>
    <mergeCell ref="D4:D10"/>
    <mergeCell ref="D11:D12"/>
    <mergeCell ref="AA1:AA2"/>
    <mergeCell ref="A2:L2"/>
    <mergeCell ref="Y1:Y2"/>
    <mergeCell ref="Z1:Z2"/>
    <mergeCell ref="V1:V2"/>
    <mergeCell ref="W1:W2"/>
    <mergeCell ref="X1:X2"/>
    <mergeCell ref="A1:D1"/>
    <mergeCell ref="E1:I1"/>
    <mergeCell ref="J1:L1"/>
    <mergeCell ref="O1:O2"/>
    <mergeCell ref="T1:T2"/>
    <mergeCell ref="U1:U2"/>
    <mergeCell ref="Q1:Q2"/>
    <mergeCell ref="R1:R2"/>
    <mergeCell ref="N1:N2"/>
    <mergeCell ref="A56:A57"/>
    <mergeCell ref="B56:B57"/>
    <mergeCell ref="D31:D32"/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A50:A53"/>
    <mergeCell ref="B50:B53"/>
    <mergeCell ref="D43:D44"/>
    <mergeCell ref="A54:A55"/>
    <mergeCell ref="D45:D46"/>
    <mergeCell ref="S1:S2"/>
    <mergeCell ref="M1:M2"/>
    <mergeCell ref="P1:P2"/>
    <mergeCell ref="B54:B55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7"/>
  <sheetViews>
    <sheetView topLeftCell="E1" zoomScale="80" zoomScaleNormal="80" workbookViewId="0">
      <selection activeCell="S18" sqref="S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135</v>
      </c>
      <c r="N1" s="329" t="s">
        <v>136</v>
      </c>
      <c r="O1" s="329" t="s">
        <v>137</v>
      </c>
      <c r="P1" s="344" t="s">
        <v>138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44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4">
        <v>44659</v>
      </c>
      <c r="N3" s="164">
        <v>44677</v>
      </c>
      <c r="O3" s="164">
        <v>44677</v>
      </c>
      <c r="P3" s="158" t="s">
        <v>139</v>
      </c>
      <c r="Q3" s="280" t="s">
        <v>1</v>
      </c>
      <c r="R3" s="274" t="s">
        <v>1</v>
      </c>
      <c r="S3" s="274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20</v>
      </c>
      <c r="K4" s="17">
        <f>J4-(SUM(M4:AA4))</f>
        <v>10</v>
      </c>
      <c r="L4" s="18" t="str">
        <f t="shared" ref="L4:L57" si="0">IF(K4&lt;0,"ATENÇÃO","OK")</f>
        <v>OK</v>
      </c>
      <c r="M4" s="159"/>
      <c r="N4" s="159"/>
      <c r="O4" s="160"/>
      <c r="P4" s="160"/>
      <c r="Q4" s="281">
        <v>10</v>
      </c>
      <c r="R4" s="160"/>
      <c r="S4" s="160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40</v>
      </c>
      <c r="K5" s="17">
        <f t="shared" ref="K5:K57" si="1">J5-(SUM(M5:AA5))</f>
        <v>20</v>
      </c>
      <c r="L5" s="18" t="str">
        <f t="shared" si="0"/>
        <v>OK</v>
      </c>
      <c r="M5" s="159"/>
      <c r="N5" s="165">
        <v>7</v>
      </c>
      <c r="O5" s="160"/>
      <c r="P5" s="167">
        <v>13</v>
      </c>
      <c r="Q5" s="281"/>
      <c r="R5" s="160"/>
      <c r="S5" s="160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25</v>
      </c>
      <c r="K6" s="17">
        <f t="shared" si="1"/>
        <v>20</v>
      </c>
      <c r="L6" s="18" t="str">
        <f t="shared" si="0"/>
        <v>OK</v>
      </c>
      <c r="M6" s="161"/>
      <c r="N6" s="165">
        <v>5</v>
      </c>
      <c r="O6" s="160"/>
      <c r="P6" s="160"/>
      <c r="Q6" s="281"/>
      <c r="R6" s="160"/>
      <c r="S6" s="160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25</v>
      </c>
      <c r="K7" s="17">
        <f t="shared" si="1"/>
        <v>22</v>
      </c>
      <c r="L7" s="18" t="str">
        <f t="shared" si="0"/>
        <v>OK</v>
      </c>
      <c r="M7" s="159"/>
      <c r="N7" s="165">
        <v>3</v>
      </c>
      <c r="O7" s="160"/>
      <c r="P7" s="160"/>
      <c r="Q7" s="281"/>
      <c r="R7" s="160"/>
      <c r="S7" s="160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15</v>
      </c>
      <c r="K8" s="17">
        <f t="shared" si="1"/>
        <v>15</v>
      </c>
      <c r="L8" s="18" t="str">
        <f t="shared" si="0"/>
        <v>OK</v>
      </c>
      <c r="M8" s="159"/>
      <c r="N8" s="163"/>
      <c r="O8" s="160"/>
      <c r="P8" s="160"/>
      <c r="Q8" s="281"/>
      <c r="R8" s="160"/>
      <c r="S8" s="160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50</v>
      </c>
      <c r="K9" s="17">
        <f t="shared" si="1"/>
        <v>50</v>
      </c>
      <c r="L9" s="18" t="str">
        <f t="shared" si="0"/>
        <v>OK</v>
      </c>
      <c r="M9" s="159"/>
      <c r="N9" s="163"/>
      <c r="O9" s="160"/>
      <c r="P9" s="160"/>
      <c r="Q9" s="281"/>
      <c r="R9" s="160"/>
      <c r="S9" s="160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0</v>
      </c>
      <c r="L10" s="18" t="str">
        <f t="shared" si="0"/>
        <v>OK</v>
      </c>
      <c r="M10" s="159"/>
      <c r="N10" s="165">
        <v>7</v>
      </c>
      <c r="O10" s="160"/>
      <c r="P10" s="167">
        <v>23</v>
      </c>
      <c r="Q10" s="281"/>
      <c r="R10" s="160"/>
      <c r="S10" s="160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12</v>
      </c>
      <c r="K11" s="17">
        <f t="shared" si="1"/>
        <v>12</v>
      </c>
      <c r="L11" s="18" t="str">
        <f t="shared" si="0"/>
        <v>OK</v>
      </c>
      <c r="M11" s="159"/>
      <c r="N11" s="159"/>
      <c r="O11" s="160"/>
      <c r="P11" s="160"/>
      <c r="Q11" s="281"/>
      <c r="R11" s="160"/>
      <c r="S11" s="160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8</v>
      </c>
      <c r="K12" s="17">
        <f t="shared" si="1"/>
        <v>8</v>
      </c>
      <c r="L12" s="18" t="str">
        <f t="shared" si="0"/>
        <v>OK</v>
      </c>
      <c r="M12" s="159"/>
      <c r="N12" s="159"/>
      <c r="O12" s="160"/>
      <c r="P12" s="160"/>
      <c r="Q12" s="281"/>
      <c r="R12" s="160"/>
      <c r="S12" s="160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20</v>
      </c>
      <c r="K13" s="17">
        <f t="shared" si="1"/>
        <v>20</v>
      </c>
      <c r="L13" s="18" t="str">
        <f t="shared" si="0"/>
        <v>OK</v>
      </c>
      <c r="M13" s="159"/>
      <c r="N13" s="159"/>
      <c r="O13" s="160"/>
      <c r="P13" s="160"/>
      <c r="Q13" s="281"/>
      <c r="R13" s="160"/>
      <c r="S13" s="160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59"/>
      <c r="N14" s="159"/>
      <c r="O14" s="160"/>
      <c r="P14" s="162"/>
      <c r="Q14" s="281"/>
      <c r="R14" s="160"/>
      <c r="S14" s="160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50</v>
      </c>
      <c r="K15" s="17">
        <f t="shared" si="1"/>
        <v>42</v>
      </c>
      <c r="L15" s="18" t="str">
        <f t="shared" si="0"/>
        <v>OK</v>
      </c>
      <c r="M15" s="165">
        <v>5</v>
      </c>
      <c r="N15" s="159"/>
      <c r="O15" s="166">
        <v>3</v>
      </c>
      <c r="P15" s="160"/>
      <c r="Q15" s="281"/>
      <c r="R15" s="160"/>
      <c r="S15" s="160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20</v>
      </c>
      <c r="K16" s="17">
        <f t="shared" si="1"/>
        <v>20</v>
      </c>
      <c r="L16" s="18" t="str">
        <f t="shared" si="0"/>
        <v>OK</v>
      </c>
      <c r="M16" s="159"/>
      <c r="N16" s="159"/>
      <c r="O16" s="160"/>
      <c r="P16" s="160"/>
      <c r="Q16" s="281"/>
      <c r="R16" s="160"/>
      <c r="S16" s="160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7</v>
      </c>
      <c r="K17" s="17">
        <f t="shared" si="1"/>
        <v>7</v>
      </c>
      <c r="L17" s="18" t="str">
        <f t="shared" si="0"/>
        <v>OK</v>
      </c>
      <c r="M17" s="159"/>
      <c r="N17" s="159"/>
      <c r="O17" s="160"/>
      <c r="P17" s="160"/>
      <c r="Q17" s="281"/>
      <c r="R17" s="160"/>
      <c r="S17" s="160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8</v>
      </c>
      <c r="K18" s="17">
        <f t="shared" si="1"/>
        <v>8</v>
      </c>
      <c r="L18" s="18" t="str">
        <f t="shared" si="0"/>
        <v>OK</v>
      </c>
      <c r="M18" s="159"/>
      <c r="N18" s="159"/>
      <c r="O18" s="160"/>
      <c r="P18" s="160"/>
      <c r="Q18" s="281"/>
      <c r="R18" s="160"/>
      <c r="S18" s="160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8</v>
      </c>
      <c r="K19" s="17">
        <f t="shared" si="1"/>
        <v>8</v>
      </c>
      <c r="L19" s="18" t="str">
        <f t="shared" si="0"/>
        <v>OK</v>
      </c>
      <c r="M19" s="159"/>
      <c r="N19" s="159"/>
      <c r="O19" s="160"/>
      <c r="P19" s="160"/>
      <c r="Q19" s="281"/>
      <c r="R19" s="160"/>
      <c r="S19" s="160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300</v>
      </c>
      <c r="K20" s="17">
        <f t="shared" si="1"/>
        <v>300</v>
      </c>
      <c r="L20" s="18" t="str">
        <f t="shared" si="0"/>
        <v>OK</v>
      </c>
      <c r="M20" s="159"/>
      <c r="N20" s="159"/>
      <c r="O20" s="160"/>
      <c r="P20" s="160"/>
      <c r="Q20" s="281"/>
      <c r="R20" s="160"/>
      <c r="S20" s="160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15</v>
      </c>
      <c r="K21" s="17">
        <f t="shared" si="1"/>
        <v>15</v>
      </c>
      <c r="L21" s="18" t="str">
        <f t="shared" si="0"/>
        <v>OK</v>
      </c>
      <c r="M21" s="159"/>
      <c r="N21" s="161"/>
      <c r="O21" s="160"/>
      <c r="P21" s="162"/>
      <c r="Q21" s="281"/>
      <c r="R21" s="160"/>
      <c r="S21" s="160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15</v>
      </c>
      <c r="K22" s="17">
        <f t="shared" si="1"/>
        <v>15</v>
      </c>
      <c r="L22" s="18" t="str">
        <f t="shared" si="0"/>
        <v>OK</v>
      </c>
      <c r="M22" s="159"/>
      <c r="N22" s="161"/>
      <c r="O22" s="160"/>
      <c r="P22" s="162"/>
      <c r="Q22" s="281"/>
      <c r="R22" s="162"/>
      <c r="S22" s="160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200</v>
      </c>
      <c r="K23" s="17">
        <f t="shared" si="1"/>
        <v>200</v>
      </c>
      <c r="L23" s="18" t="str">
        <f t="shared" si="0"/>
        <v>OK</v>
      </c>
      <c r="M23" s="159"/>
      <c r="N23" s="161"/>
      <c r="O23" s="160"/>
      <c r="P23" s="160"/>
      <c r="Q23" s="281"/>
      <c r="R23" s="162"/>
      <c r="S23" s="160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250</v>
      </c>
      <c r="K24" s="17">
        <f t="shared" si="1"/>
        <v>70</v>
      </c>
      <c r="L24" s="18" t="str">
        <f t="shared" si="0"/>
        <v>OK</v>
      </c>
      <c r="M24" s="159"/>
      <c r="N24" s="159"/>
      <c r="O24" s="167">
        <v>180</v>
      </c>
      <c r="P24" s="160"/>
      <c r="Q24" s="281"/>
      <c r="R24" s="160"/>
      <c r="S24" s="160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59"/>
      <c r="N25" s="159"/>
      <c r="O25" s="160"/>
      <c r="P25" s="160"/>
      <c r="Q25" s="281"/>
      <c r="R25" s="160"/>
      <c r="S25" s="160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</v>
      </c>
      <c r="K26" s="17">
        <f t="shared" si="1"/>
        <v>20</v>
      </c>
      <c r="L26" s="18" t="str">
        <f t="shared" si="0"/>
        <v>OK</v>
      </c>
      <c r="M26" s="159"/>
      <c r="N26" s="159"/>
      <c r="O26" s="160"/>
      <c r="P26" s="160"/>
      <c r="Q26" s="281"/>
      <c r="R26" s="160"/>
      <c r="S26" s="160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90</v>
      </c>
      <c r="K27" s="17">
        <f t="shared" si="1"/>
        <v>90</v>
      </c>
      <c r="L27" s="18" t="str">
        <f t="shared" si="0"/>
        <v>OK</v>
      </c>
      <c r="M27" s="159"/>
      <c r="N27" s="159"/>
      <c r="O27" s="160"/>
      <c r="P27" s="160"/>
      <c r="Q27" s="281"/>
      <c r="R27" s="160"/>
      <c r="S27" s="160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59"/>
      <c r="N28" s="159"/>
      <c r="O28" s="160"/>
      <c r="P28" s="160"/>
      <c r="Q28" s="281"/>
      <c r="R28" s="160"/>
      <c r="S28" s="160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40</v>
      </c>
      <c r="K29" s="17">
        <f t="shared" si="1"/>
        <v>40</v>
      </c>
      <c r="L29" s="18" t="str">
        <f t="shared" si="0"/>
        <v>OK</v>
      </c>
      <c r="M29" s="159"/>
      <c r="N29" s="159"/>
      <c r="O29" s="160"/>
      <c r="P29" s="160"/>
      <c r="Q29" s="281"/>
      <c r="R29" s="160"/>
      <c r="S29" s="160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20</v>
      </c>
      <c r="K30" s="17">
        <f t="shared" si="1"/>
        <v>20</v>
      </c>
      <c r="L30" s="18" t="str">
        <f t="shared" si="0"/>
        <v>OK</v>
      </c>
      <c r="M30" s="159"/>
      <c r="N30" s="159"/>
      <c r="O30" s="160"/>
      <c r="P30" s="160"/>
      <c r="Q30" s="281"/>
      <c r="R30" s="160"/>
      <c r="S30" s="160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40</v>
      </c>
      <c r="K31" s="17">
        <f t="shared" si="1"/>
        <v>40</v>
      </c>
      <c r="L31" s="18" t="str">
        <f t="shared" si="0"/>
        <v>OK</v>
      </c>
      <c r="M31" s="159"/>
      <c r="N31" s="159"/>
      <c r="O31" s="160"/>
      <c r="P31" s="160"/>
      <c r="Q31" s="281"/>
      <c r="R31" s="160"/>
      <c r="S31" s="160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20</v>
      </c>
      <c r="K32" s="17">
        <f t="shared" si="1"/>
        <v>20</v>
      </c>
      <c r="L32" s="18" t="str">
        <f t="shared" si="0"/>
        <v>OK</v>
      </c>
      <c r="M32" s="159"/>
      <c r="N32" s="159"/>
      <c r="O32" s="160"/>
      <c r="P32" s="160"/>
      <c r="Q32" s="281"/>
      <c r="R32" s="160"/>
      <c r="S32" s="160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63"/>
      <c r="N33" s="159"/>
      <c r="O33" s="160"/>
      <c r="P33" s="160"/>
      <c r="Q33" s="281"/>
      <c r="R33" s="160"/>
      <c r="S33" s="160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f>250-50</f>
        <v>200</v>
      </c>
      <c r="K34" s="17">
        <f t="shared" si="1"/>
        <v>200</v>
      </c>
      <c r="L34" s="18" t="str">
        <f t="shared" si="0"/>
        <v>OK</v>
      </c>
      <c r="M34" s="159"/>
      <c r="N34" s="159"/>
      <c r="O34" s="160"/>
      <c r="P34" s="160"/>
      <c r="Q34" s="281"/>
      <c r="R34" s="160"/>
      <c r="S34" s="160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59"/>
      <c r="N35" s="159"/>
      <c r="O35" s="160"/>
      <c r="P35" s="160"/>
      <c r="Q35" s="281"/>
      <c r="R35" s="160"/>
      <c r="S35" s="160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500</v>
      </c>
      <c r="K36" s="17">
        <f t="shared" si="1"/>
        <v>500</v>
      </c>
      <c r="L36" s="18" t="str">
        <f t="shared" si="0"/>
        <v>OK</v>
      </c>
      <c r="M36" s="159"/>
      <c r="N36" s="159"/>
      <c r="O36" s="160"/>
      <c r="P36" s="160"/>
      <c r="Q36" s="281"/>
      <c r="R36" s="168"/>
      <c r="S36" s="209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f>1000-300</f>
        <v>700</v>
      </c>
      <c r="K37" s="17">
        <f t="shared" si="1"/>
        <v>700</v>
      </c>
      <c r="L37" s="18" t="str">
        <f t="shared" si="0"/>
        <v>OK</v>
      </c>
      <c r="M37" s="159"/>
      <c r="N37" s="159"/>
      <c r="O37" s="160"/>
      <c r="P37" s="160"/>
      <c r="Q37" s="281"/>
      <c r="R37" s="168"/>
      <c r="S37" s="168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10200</v>
      </c>
      <c r="K38" s="17">
        <f t="shared" si="1"/>
        <v>10200</v>
      </c>
      <c r="L38" s="18" t="str">
        <f t="shared" si="0"/>
        <v>OK</v>
      </c>
      <c r="M38" s="159"/>
      <c r="N38" s="159"/>
      <c r="O38" s="160"/>
      <c r="P38" s="160"/>
      <c r="Q38" s="281"/>
      <c r="R38" s="168"/>
      <c r="S38" s="168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f>500-500</f>
        <v>0</v>
      </c>
      <c r="K39" s="17">
        <f t="shared" si="1"/>
        <v>0</v>
      </c>
      <c r="L39" s="18" t="str">
        <f t="shared" si="0"/>
        <v>OK</v>
      </c>
      <c r="M39" s="159"/>
      <c r="N39" s="159"/>
      <c r="O39" s="160"/>
      <c r="P39" s="160"/>
      <c r="Q39" s="281"/>
      <c r="R39" s="168"/>
      <c r="S39" s="168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59"/>
      <c r="N40" s="159"/>
      <c r="O40" s="160"/>
      <c r="P40" s="160"/>
      <c r="Q40" s="281"/>
      <c r="R40" s="168"/>
      <c r="S40" s="168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500</v>
      </c>
      <c r="L41" s="18" t="str">
        <f t="shared" si="0"/>
        <v>OK</v>
      </c>
      <c r="M41" s="159"/>
      <c r="N41" s="159"/>
      <c r="O41" s="160"/>
      <c r="P41" s="160"/>
      <c r="Q41" s="281"/>
      <c r="R41" s="168"/>
      <c r="S41" s="168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f>1100-1100</f>
        <v>0</v>
      </c>
      <c r="K42" s="17">
        <f t="shared" si="1"/>
        <v>0</v>
      </c>
      <c r="L42" s="18" t="str">
        <f t="shared" si="0"/>
        <v>OK</v>
      </c>
      <c r="M42" s="159"/>
      <c r="N42" s="159"/>
      <c r="O42" s="160"/>
      <c r="P42" s="160"/>
      <c r="Q42" s="281"/>
      <c r="R42" s="168"/>
      <c r="S42" s="168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500</v>
      </c>
      <c r="K43" s="17">
        <f t="shared" si="1"/>
        <v>500</v>
      </c>
      <c r="L43" s="18" t="str">
        <f t="shared" si="0"/>
        <v>OK</v>
      </c>
      <c r="M43" s="159"/>
      <c r="N43" s="159"/>
      <c r="O43" s="160"/>
      <c r="P43" s="160"/>
      <c r="Q43" s="281"/>
      <c r="R43" s="168"/>
      <c r="S43" s="168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f>1100-1100</f>
        <v>0</v>
      </c>
      <c r="K44" s="17">
        <f t="shared" si="1"/>
        <v>0</v>
      </c>
      <c r="L44" s="18" t="str">
        <f t="shared" si="0"/>
        <v>OK</v>
      </c>
      <c r="M44" s="159"/>
      <c r="N44" s="159"/>
      <c r="O44" s="160"/>
      <c r="P44" s="160"/>
      <c r="Q44" s="281"/>
      <c r="R44" s="209"/>
      <c r="S44" s="168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f>1000-300</f>
        <v>700</v>
      </c>
      <c r="K45" s="17">
        <f t="shared" si="1"/>
        <v>700</v>
      </c>
      <c r="L45" s="18" t="str">
        <f t="shared" si="0"/>
        <v>OK</v>
      </c>
      <c r="M45" s="159"/>
      <c r="N45" s="159"/>
      <c r="O45" s="160"/>
      <c r="P45" s="160"/>
      <c r="Q45" s="281"/>
      <c r="R45" s="168"/>
      <c r="S45" s="168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3000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f>900-200</f>
        <v>700</v>
      </c>
      <c r="K47" s="17">
        <f t="shared" si="1"/>
        <v>700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f>900-300-500</f>
        <v>100</v>
      </c>
      <c r="K48" s="17">
        <f t="shared" si="1"/>
        <v>100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800</v>
      </c>
      <c r="K49" s="17">
        <f t="shared" si="1"/>
        <v>800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D31:D32"/>
    <mergeCell ref="X1:X2"/>
    <mergeCell ref="Y1:Y2"/>
    <mergeCell ref="Z1:Z2"/>
    <mergeCell ref="AA1:AA2"/>
    <mergeCell ref="A2:L2"/>
    <mergeCell ref="E1:I1"/>
    <mergeCell ref="J1:L1"/>
    <mergeCell ref="W1:W2"/>
    <mergeCell ref="A1:D1"/>
    <mergeCell ref="M1:M2"/>
    <mergeCell ref="S1:S2"/>
    <mergeCell ref="O1:O2"/>
    <mergeCell ref="N1:N2"/>
    <mergeCell ref="Q1:Q2"/>
    <mergeCell ref="A4:A12"/>
    <mergeCell ref="B4:B12"/>
    <mergeCell ref="D4:D10"/>
    <mergeCell ref="D11:D12"/>
    <mergeCell ref="V1:V2"/>
    <mergeCell ref="U1:U2"/>
    <mergeCell ref="T1:T2"/>
    <mergeCell ref="R1:R2"/>
    <mergeCell ref="P1:P2"/>
    <mergeCell ref="D14:D15"/>
    <mergeCell ref="A17:A19"/>
    <mergeCell ref="B17:B19"/>
    <mergeCell ref="D17:D19"/>
    <mergeCell ref="A20:A26"/>
    <mergeCell ref="B20:B26"/>
    <mergeCell ref="D20:D22"/>
    <mergeCell ref="D23:D24"/>
    <mergeCell ref="A14:A15"/>
    <mergeCell ref="B14:B15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7"/>
  <sheetViews>
    <sheetView zoomScale="80" zoomScaleNormal="80" workbookViewId="0">
      <selection activeCell="P17" sqref="P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128</v>
      </c>
      <c r="N1" s="329" t="s">
        <v>186</v>
      </c>
      <c r="O1" s="329" t="s">
        <v>187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37">
        <v>44699</v>
      </c>
      <c r="N3" s="247">
        <v>44750</v>
      </c>
      <c r="O3" s="247">
        <v>44852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10</v>
      </c>
      <c r="K4" s="17">
        <f>J4-(SUM(M4:AA4))</f>
        <v>2</v>
      </c>
      <c r="L4" s="18" t="str">
        <f t="shared" ref="L4:L57" si="0">IF(K4&lt;0,"ATENÇÃO","OK")</f>
        <v>OK</v>
      </c>
      <c r="M4" s="138">
        <v>8</v>
      </c>
      <c r="N4" s="244"/>
      <c r="O4" s="244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</v>
      </c>
      <c r="K5" s="17">
        <f t="shared" ref="K5:K57" si="1">J5-(SUM(M5:AA5))</f>
        <v>9</v>
      </c>
      <c r="L5" s="18" t="str">
        <f t="shared" si="0"/>
        <v>OK</v>
      </c>
      <c r="M5" s="138">
        <v>1</v>
      </c>
      <c r="N5" s="244"/>
      <c r="O5" s="244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30</v>
      </c>
      <c r="K6" s="17">
        <f t="shared" si="1"/>
        <v>25</v>
      </c>
      <c r="L6" s="18" t="str">
        <f t="shared" si="0"/>
        <v>OK</v>
      </c>
      <c r="M6" s="135"/>
      <c r="N6" s="245"/>
      <c r="O6" s="248">
        <v>5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8</v>
      </c>
      <c r="L7" s="18" t="str">
        <f t="shared" si="0"/>
        <v>OK</v>
      </c>
      <c r="M7" s="134"/>
      <c r="N7" s="244"/>
      <c r="O7" s="248">
        <v>2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5</v>
      </c>
      <c r="L8" s="18" t="str">
        <f t="shared" si="0"/>
        <v>OK</v>
      </c>
      <c r="M8" s="134"/>
      <c r="N8" s="244"/>
      <c r="O8" s="244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34"/>
      <c r="N9" s="244"/>
      <c r="O9" s="244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22</v>
      </c>
      <c r="L10" s="18" t="str">
        <f t="shared" si="0"/>
        <v>OK</v>
      </c>
      <c r="M10" s="134"/>
      <c r="N10" s="244"/>
      <c r="O10" s="248">
        <v>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3</v>
      </c>
      <c r="K11" s="17">
        <f t="shared" si="1"/>
        <v>3</v>
      </c>
      <c r="L11" s="18" t="str">
        <f t="shared" si="0"/>
        <v>OK</v>
      </c>
      <c r="M11" s="134"/>
      <c r="N11" s="244"/>
      <c r="O11" s="244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5</v>
      </c>
      <c r="K12" s="17">
        <f t="shared" si="1"/>
        <v>5</v>
      </c>
      <c r="L12" s="18" t="str">
        <f t="shared" si="0"/>
        <v>OK</v>
      </c>
      <c r="M12" s="134"/>
      <c r="N12" s="244"/>
      <c r="O12" s="244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34"/>
      <c r="N13" s="244"/>
      <c r="O13" s="244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34"/>
      <c r="N14" s="244"/>
      <c r="O14" s="244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134"/>
      <c r="N15" s="244"/>
      <c r="O15" s="244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5</v>
      </c>
      <c r="L16" s="18" t="str">
        <f t="shared" si="0"/>
        <v>OK</v>
      </c>
      <c r="M16" s="134"/>
      <c r="N16" s="244"/>
      <c r="O16" s="244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5</v>
      </c>
      <c r="K17" s="17">
        <f t="shared" si="1"/>
        <v>5</v>
      </c>
      <c r="L17" s="18" t="str">
        <f t="shared" si="0"/>
        <v>OK</v>
      </c>
      <c r="M17" s="134"/>
      <c r="N17" s="244"/>
      <c r="O17" s="24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2</v>
      </c>
      <c r="K18" s="17">
        <f t="shared" si="1"/>
        <v>2</v>
      </c>
      <c r="L18" s="18" t="str">
        <f t="shared" si="0"/>
        <v>OK</v>
      </c>
      <c r="M18" s="134"/>
      <c r="N18" s="244"/>
      <c r="O18" s="244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</v>
      </c>
      <c r="K19" s="17">
        <f t="shared" si="1"/>
        <v>2</v>
      </c>
      <c r="L19" s="18" t="str">
        <f t="shared" si="0"/>
        <v>OK</v>
      </c>
      <c r="M19" s="134"/>
      <c r="N19" s="244"/>
      <c r="O19" s="244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f>1000-300</f>
        <v>700</v>
      </c>
      <c r="K20" s="17">
        <f t="shared" si="1"/>
        <v>700</v>
      </c>
      <c r="L20" s="18" t="str">
        <f t="shared" si="0"/>
        <v>OK</v>
      </c>
      <c r="M20" s="134"/>
      <c r="N20" s="244"/>
      <c r="O20" s="244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20</v>
      </c>
      <c r="K21" s="17">
        <f t="shared" si="1"/>
        <v>20</v>
      </c>
      <c r="L21" s="18" t="str">
        <f t="shared" si="0"/>
        <v>OK</v>
      </c>
      <c r="M21" s="134"/>
      <c r="N21" s="244"/>
      <c r="O21" s="244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34"/>
      <c r="N22" s="245"/>
      <c r="O22" s="24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34"/>
      <c r="N23" s="245"/>
      <c r="O23" s="24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134"/>
      <c r="N24" s="244"/>
      <c r="O24" s="244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100</v>
      </c>
      <c r="K25" s="17">
        <f t="shared" si="1"/>
        <v>100</v>
      </c>
      <c r="L25" s="18" t="str">
        <f t="shared" si="0"/>
        <v>OK</v>
      </c>
      <c r="M25" s="134"/>
      <c r="N25" s="244"/>
      <c r="O25" s="245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</v>
      </c>
      <c r="K26" s="17">
        <f t="shared" si="1"/>
        <v>20</v>
      </c>
      <c r="L26" s="18" t="str">
        <f t="shared" si="0"/>
        <v>OK</v>
      </c>
      <c r="M26" s="134"/>
      <c r="N26" s="244"/>
      <c r="O26" s="244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50</v>
      </c>
      <c r="K27" s="17">
        <f t="shared" si="1"/>
        <v>50</v>
      </c>
      <c r="L27" s="18" t="str">
        <f t="shared" si="0"/>
        <v>OK</v>
      </c>
      <c r="M27" s="134"/>
      <c r="N27" s="244"/>
      <c r="O27" s="244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34"/>
      <c r="N28" s="244"/>
      <c r="O28" s="244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34"/>
      <c r="N29" s="244"/>
      <c r="O29" s="244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30</v>
      </c>
      <c r="K30" s="17">
        <f t="shared" si="1"/>
        <v>30</v>
      </c>
      <c r="L30" s="18" t="str">
        <f t="shared" si="0"/>
        <v>OK</v>
      </c>
      <c r="M30" s="134"/>
      <c r="N30" s="244"/>
      <c r="O30" s="244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9</v>
      </c>
      <c r="L31" s="18" t="str">
        <f t="shared" si="0"/>
        <v>OK</v>
      </c>
      <c r="M31" s="134"/>
      <c r="N31" s="249">
        <v>1</v>
      </c>
      <c r="O31" s="244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34"/>
      <c r="N32" s="244"/>
      <c r="O32" s="244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34"/>
      <c r="N33" s="244"/>
      <c r="O33" s="244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34"/>
      <c r="N34" s="244"/>
      <c r="O34" s="244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200</v>
      </c>
      <c r="K35" s="17">
        <f t="shared" si="1"/>
        <v>200</v>
      </c>
      <c r="L35" s="18" t="str">
        <f t="shared" si="0"/>
        <v>OK</v>
      </c>
      <c r="M35" s="136"/>
      <c r="N35" s="246"/>
      <c r="O35" s="244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1000</v>
      </c>
      <c r="K36" s="17">
        <f t="shared" si="1"/>
        <v>1000</v>
      </c>
      <c r="L36" s="18" t="str">
        <f t="shared" si="0"/>
        <v>OK</v>
      </c>
      <c r="M36" s="136"/>
      <c r="N36" s="246"/>
      <c r="O36" s="244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34"/>
      <c r="N37" s="244"/>
      <c r="O37" s="244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10000</v>
      </c>
      <c r="K38" s="17">
        <f t="shared" si="1"/>
        <v>10000</v>
      </c>
      <c r="L38" s="18" t="str">
        <f t="shared" si="0"/>
        <v>OK</v>
      </c>
      <c r="M38" s="134"/>
      <c r="N38" s="244"/>
      <c r="O38" s="24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3000</v>
      </c>
      <c r="K39" s="17">
        <f t="shared" si="1"/>
        <v>3000</v>
      </c>
      <c r="L39" s="18" t="str">
        <f t="shared" si="0"/>
        <v>OK</v>
      </c>
      <c r="M39" s="134"/>
      <c r="N39" s="244"/>
      <c r="O39" s="24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1000</v>
      </c>
      <c r="K40" s="17">
        <f t="shared" si="1"/>
        <v>1000</v>
      </c>
      <c r="L40" s="18" t="str">
        <f t="shared" si="0"/>
        <v>OK</v>
      </c>
      <c r="M40" s="134"/>
      <c r="N40" s="244"/>
      <c r="O40" s="244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34"/>
      <c r="N41" s="244"/>
      <c r="O41" s="244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34"/>
      <c r="N42" s="244"/>
      <c r="O42" s="244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34"/>
      <c r="N43" s="244"/>
      <c r="O43" s="24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f>10000-1001</f>
        <v>8999</v>
      </c>
      <c r="K44" s="17">
        <f t="shared" si="1"/>
        <v>8999</v>
      </c>
      <c r="L44" s="18" t="str">
        <f t="shared" si="0"/>
        <v>OK</v>
      </c>
      <c r="M44" s="134"/>
      <c r="N44" s="244"/>
      <c r="O44" s="244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34"/>
      <c r="N45" s="244"/>
      <c r="O45" s="244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34"/>
      <c r="N46" s="244"/>
      <c r="O46" s="24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134"/>
      <c r="N47" s="244"/>
      <c r="O47" s="244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34"/>
      <c r="N48" s="244"/>
      <c r="O48" s="244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34"/>
      <c r="N49" s="244"/>
      <c r="O49" s="244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34"/>
      <c r="N50" s="244"/>
      <c r="O50" s="244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34"/>
      <c r="N51" s="244"/>
      <c r="O51" s="244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34"/>
      <c r="N52" s="244"/>
      <c r="O52" s="244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34"/>
      <c r="N53" s="244"/>
      <c r="O53" s="24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34"/>
      <c r="N54" s="244"/>
      <c r="O54" s="244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34"/>
      <c r="N55" s="244"/>
      <c r="O55" s="244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34"/>
      <c r="N56" s="244"/>
      <c r="O56" s="244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34"/>
      <c r="N57" s="244"/>
      <c r="O57" s="244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U1:U2"/>
    <mergeCell ref="V1:V2"/>
    <mergeCell ref="A2:L2"/>
    <mergeCell ref="P1:P2"/>
    <mergeCell ref="M1:M2"/>
    <mergeCell ref="O1:O2"/>
    <mergeCell ref="N1:N2"/>
    <mergeCell ref="A20:A26"/>
    <mergeCell ref="B20:B26"/>
    <mergeCell ref="D20:D22"/>
    <mergeCell ref="D23:D24"/>
    <mergeCell ref="A14:A15"/>
    <mergeCell ref="B14:B15"/>
    <mergeCell ref="D14:D15"/>
    <mergeCell ref="A17:A19"/>
    <mergeCell ref="B17:B19"/>
    <mergeCell ref="D17:D19"/>
    <mergeCell ref="AA1:AA2"/>
    <mergeCell ref="A4:A12"/>
    <mergeCell ref="B4:B12"/>
    <mergeCell ref="D4:D10"/>
    <mergeCell ref="D11:D12"/>
    <mergeCell ref="E1:I1"/>
    <mergeCell ref="J1:L1"/>
    <mergeCell ref="A1:D1"/>
    <mergeCell ref="Z1:Z2"/>
    <mergeCell ref="R1:R2"/>
    <mergeCell ref="X1:X2"/>
    <mergeCell ref="Q1:Q2"/>
    <mergeCell ref="Y1:Y2"/>
    <mergeCell ref="S1:S2"/>
    <mergeCell ref="T1:T2"/>
    <mergeCell ref="W1:W2"/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D43:D44"/>
    <mergeCell ref="D45:D46"/>
    <mergeCell ref="D31:D32"/>
    <mergeCell ref="A50:A53"/>
    <mergeCell ref="B50:B53"/>
    <mergeCell ref="A54:A55"/>
    <mergeCell ref="B54:B55"/>
    <mergeCell ref="A56:A57"/>
    <mergeCell ref="B56:B5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7"/>
  <sheetViews>
    <sheetView zoomScale="80" zoomScaleNormal="80" workbookViewId="0">
      <selection activeCell="R15" sqref="R15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213</v>
      </c>
      <c r="N1" s="329" t="s">
        <v>214</v>
      </c>
      <c r="O1" s="329" t="s">
        <v>215</v>
      </c>
      <c r="P1" s="329" t="s">
        <v>216</v>
      </c>
      <c r="Q1" s="329" t="s">
        <v>217</v>
      </c>
      <c r="R1" s="329" t="s">
        <v>218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89">
        <v>44791</v>
      </c>
      <c r="N3" s="289">
        <v>44817</v>
      </c>
      <c r="O3" s="289">
        <v>44819</v>
      </c>
      <c r="P3" s="289">
        <v>44824</v>
      </c>
      <c r="Q3" s="293">
        <v>44881</v>
      </c>
      <c r="R3" s="293">
        <v>44881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84"/>
      <c r="N4" s="282"/>
      <c r="O4" s="283"/>
      <c r="P4" s="283"/>
      <c r="Q4" s="291"/>
      <c r="R4" s="291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26</v>
      </c>
      <c r="K5" s="17">
        <f t="shared" ref="K5:K57" si="1">J5-(SUM(M5:AA5))</f>
        <v>3</v>
      </c>
      <c r="L5" s="18" t="str">
        <f t="shared" si="0"/>
        <v>OK</v>
      </c>
      <c r="M5" s="288">
        <v>1</v>
      </c>
      <c r="N5" s="288">
        <v>20</v>
      </c>
      <c r="O5" s="283"/>
      <c r="P5" s="290">
        <v>2</v>
      </c>
      <c r="Q5" s="291"/>
      <c r="R5" s="291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12</v>
      </c>
      <c r="K6" s="17">
        <f t="shared" si="1"/>
        <v>2</v>
      </c>
      <c r="L6" s="18" t="str">
        <f t="shared" si="0"/>
        <v>OK</v>
      </c>
      <c r="M6" s="284"/>
      <c r="N6" s="282"/>
      <c r="O6" s="285"/>
      <c r="P6" s="283"/>
      <c r="Q6" s="291"/>
      <c r="R6" s="294">
        <v>10</v>
      </c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16</v>
      </c>
      <c r="K7" s="17">
        <f t="shared" si="1"/>
        <v>16</v>
      </c>
      <c r="L7" s="18" t="str">
        <f t="shared" si="0"/>
        <v>OK</v>
      </c>
      <c r="M7" s="284"/>
      <c r="N7" s="282"/>
      <c r="O7" s="283"/>
      <c r="P7" s="283"/>
      <c r="Q7" s="291"/>
      <c r="R7" s="291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84"/>
      <c r="N8" s="284"/>
      <c r="O8" s="283"/>
      <c r="P8" s="283"/>
      <c r="Q8" s="291"/>
      <c r="R8" s="291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84"/>
      <c r="N9" s="282"/>
      <c r="O9" s="283"/>
      <c r="P9" s="283"/>
      <c r="Q9" s="291"/>
      <c r="R9" s="291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15</v>
      </c>
      <c r="K10" s="17">
        <f t="shared" si="1"/>
        <v>0</v>
      </c>
      <c r="L10" s="18" t="str">
        <f t="shared" si="0"/>
        <v>OK</v>
      </c>
      <c r="M10" s="284"/>
      <c r="N10" s="282"/>
      <c r="O10" s="290">
        <v>15</v>
      </c>
      <c r="P10" s="283"/>
      <c r="Q10" s="291"/>
      <c r="R10" s="291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84"/>
      <c r="N11" s="282"/>
      <c r="O11" s="283"/>
      <c r="P11" s="283"/>
      <c r="Q11" s="291"/>
      <c r="R11" s="291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84"/>
      <c r="N12" s="282"/>
      <c r="O12" s="283"/>
      <c r="P12" s="283"/>
      <c r="Q12" s="291"/>
      <c r="R12" s="291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50</v>
      </c>
      <c r="K13" s="17">
        <f t="shared" si="1"/>
        <v>50</v>
      </c>
      <c r="L13" s="18" t="str">
        <f t="shared" si="0"/>
        <v>OK</v>
      </c>
      <c r="M13" s="284"/>
      <c r="N13" s="282"/>
      <c r="O13" s="283"/>
      <c r="P13" s="283"/>
      <c r="Q13" s="291"/>
      <c r="R13" s="291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84"/>
      <c r="N14" s="282"/>
      <c r="O14" s="283"/>
      <c r="P14" s="283"/>
      <c r="Q14" s="292"/>
      <c r="R14" s="291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20</v>
      </c>
      <c r="K15" s="17">
        <f t="shared" si="1"/>
        <v>20</v>
      </c>
      <c r="L15" s="18" t="str">
        <f t="shared" si="0"/>
        <v>OK</v>
      </c>
      <c r="M15" s="284"/>
      <c r="N15" s="282"/>
      <c r="O15" s="283"/>
      <c r="P15" s="283"/>
      <c r="Q15" s="291"/>
      <c r="R15" s="291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84"/>
      <c r="N16" s="282"/>
      <c r="O16" s="283"/>
      <c r="P16" s="283"/>
      <c r="Q16" s="291"/>
      <c r="R16" s="291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84"/>
      <c r="N17" s="282"/>
      <c r="O17" s="283"/>
      <c r="P17" s="283"/>
      <c r="Q17" s="291"/>
      <c r="R17" s="291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84"/>
      <c r="N18" s="282"/>
      <c r="O18" s="283"/>
      <c r="P18" s="283"/>
      <c r="Q18" s="291"/>
      <c r="R18" s="291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84"/>
      <c r="N19" s="282"/>
      <c r="O19" s="283"/>
      <c r="P19" s="283"/>
      <c r="Q19" s="291"/>
      <c r="R19" s="291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f>100+300</f>
        <v>400</v>
      </c>
      <c r="K20" s="17">
        <f t="shared" si="1"/>
        <v>0</v>
      </c>
      <c r="L20" s="18" t="str">
        <f t="shared" si="0"/>
        <v>OK</v>
      </c>
      <c r="M20" s="284"/>
      <c r="N20" s="282"/>
      <c r="O20" s="283"/>
      <c r="P20" s="283"/>
      <c r="Q20" s="294">
        <v>400</v>
      </c>
      <c r="R20" s="291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60</v>
      </c>
      <c r="K21" s="17">
        <f t="shared" si="1"/>
        <v>60</v>
      </c>
      <c r="L21" s="18" t="str">
        <f t="shared" si="0"/>
        <v>OK</v>
      </c>
      <c r="M21" s="284"/>
      <c r="N21" s="284"/>
      <c r="O21" s="283"/>
      <c r="P21" s="283"/>
      <c r="Q21" s="291"/>
      <c r="R21" s="291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84"/>
      <c r="N22" s="284"/>
      <c r="O22" s="285"/>
      <c r="P22" s="283"/>
      <c r="Q22" s="291"/>
      <c r="R22" s="29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</v>
      </c>
      <c r="K23" s="17">
        <f t="shared" si="1"/>
        <v>5</v>
      </c>
      <c r="L23" s="18" t="str">
        <f t="shared" si="0"/>
        <v>OK</v>
      </c>
      <c r="M23" s="284"/>
      <c r="N23" s="284"/>
      <c r="O23" s="285"/>
      <c r="P23" s="283"/>
      <c r="Q23" s="291"/>
      <c r="R23" s="29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84"/>
      <c r="N24" s="282"/>
      <c r="O24" s="283"/>
      <c r="P24" s="283"/>
      <c r="Q24" s="291"/>
      <c r="R24" s="291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84"/>
      <c r="N25" s="282"/>
      <c r="O25" s="283"/>
      <c r="P25" s="285"/>
      <c r="Q25" s="291"/>
      <c r="R25" s="291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84"/>
      <c r="N26" s="282"/>
      <c r="O26" s="283"/>
      <c r="P26" s="283"/>
      <c r="Q26" s="291"/>
      <c r="R26" s="291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84"/>
      <c r="N27" s="282"/>
      <c r="O27" s="283"/>
      <c r="P27" s="283"/>
      <c r="Q27" s="291"/>
      <c r="R27" s="291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84"/>
      <c r="N28" s="282"/>
      <c r="O28" s="283"/>
      <c r="P28" s="283"/>
      <c r="Q28" s="291"/>
      <c r="R28" s="291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84"/>
      <c r="N29" s="282"/>
      <c r="O29" s="283"/>
      <c r="P29" s="283"/>
      <c r="Q29" s="291"/>
      <c r="R29" s="291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84"/>
      <c r="N30" s="282"/>
      <c r="O30" s="283"/>
      <c r="P30" s="283"/>
      <c r="Q30" s="291"/>
      <c r="R30" s="291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84"/>
      <c r="N31" s="282"/>
      <c r="O31" s="283"/>
      <c r="P31" s="283"/>
      <c r="Q31" s="291"/>
      <c r="R31" s="291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84"/>
      <c r="N32" s="282"/>
      <c r="O32" s="283"/>
      <c r="P32" s="283"/>
      <c r="Q32" s="291"/>
      <c r="R32" s="291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84"/>
      <c r="N33" s="282"/>
      <c r="O33" s="283"/>
      <c r="P33" s="283"/>
      <c r="Q33" s="291"/>
      <c r="R33" s="291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284"/>
      <c r="N34" s="282"/>
      <c r="O34" s="283"/>
      <c r="P34" s="283"/>
      <c r="Q34" s="291"/>
      <c r="R34" s="291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286"/>
      <c r="N35" s="282"/>
      <c r="O35" s="287"/>
      <c r="P35" s="283"/>
      <c r="Q35" s="291"/>
      <c r="R35" s="291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86"/>
      <c r="N36" s="282"/>
      <c r="O36" s="287"/>
      <c r="P36" s="283"/>
      <c r="Q36" s="291"/>
      <c r="R36" s="291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284"/>
      <c r="N37" s="282"/>
      <c r="O37" s="283"/>
      <c r="P37" s="283"/>
      <c r="Q37" s="291"/>
      <c r="R37" s="291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84"/>
      <c r="N38" s="282"/>
      <c r="O38" s="283"/>
      <c r="P38" s="283"/>
      <c r="Q38" s="291"/>
      <c r="R38" s="291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84"/>
      <c r="N39" s="282"/>
      <c r="O39" s="283"/>
      <c r="P39" s="283"/>
      <c r="Q39" s="291"/>
      <c r="R39" s="291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84"/>
      <c r="N40" s="282"/>
      <c r="O40" s="283"/>
      <c r="P40" s="283"/>
      <c r="Q40" s="291"/>
      <c r="R40" s="291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84"/>
      <c r="N41" s="282"/>
      <c r="O41" s="283"/>
      <c r="P41" s="283"/>
      <c r="Q41" s="291"/>
      <c r="R41" s="291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2000</v>
      </c>
      <c r="K42" s="17">
        <f t="shared" si="1"/>
        <v>2000</v>
      </c>
      <c r="L42" s="18" t="str">
        <f t="shared" si="0"/>
        <v>OK</v>
      </c>
      <c r="M42" s="284"/>
      <c r="N42" s="282"/>
      <c r="O42" s="283"/>
      <c r="P42" s="283"/>
      <c r="Q42" s="291"/>
      <c r="R42" s="291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284"/>
      <c r="N43" s="282"/>
      <c r="O43" s="283"/>
      <c r="P43" s="283"/>
      <c r="Q43" s="291"/>
      <c r="R43" s="291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84"/>
      <c r="N44" s="282"/>
      <c r="O44" s="283"/>
      <c r="P44" s="283"/>
      <c r="Q44" s="291"/>
      <c r="R44" s="291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84"/>
      <c r="N45" s="282"/>
      <c r="O45" s="283"/>
      <c r="P45" s="283"/>
      <c r="Q45" s="291"/>
      <c r="R45" s="291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84"/>
      <c r="N46" s="282"/>
      <c r="O46" s="283"/>
      <c r="P46" s="283"/>
      <c r="Q46" s="291"/>
      <c r="R46" s="291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284"/>
      <c r="N47" s="282"/>
      <c r="O47" s="283"/>
      <c r="P47" s="283"/>
      <c r="Q47" s="291"/>
      <c r="R47" s="291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84"/>
      <c r="N48" s="282"/>
      <c r="O48" s="283"/>
      <c r="P48" s="283"/>
      <c r="Q48" s="291"/>
      <c r="R48" s="291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84"/>
      <c r="N49" s="282"/>
      <c r="O49" s="283"/>
      <c r="P49" s="283"/>
      <c r="Q49" s="291"/>
      <c r="R49" s="291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84"/>
      <c r="N50" s="282"/>
      <c r="O50" s="283"/>
      <c r="P50" s="283"/>
      <c r="Q50" s="291"/>
      <c r="R50" s="291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84"/>
      <c r="N51" s="282"/>
      <c r="O51" s="283"/>
      <c r="P51" s="283"/>
      <c r="Q51" s="291"/>
      <c r="R51" s="291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84"/>
      <c r="N52" s="282"/>
      <c r="O52" s="283"/>
      <c r="P52" s="283"/>
      <c r="Q52" s="291"/>
      <c r="R52" s="291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84"/>
      <c r="N53" s="282"/>
      <c r="O53" s="283"/>
      <c r="P53" s="283"/>
      <c r="Q53" s="291"/>
      <c r="R53" s="291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84"/>
      <c r="N54" s="282"/>
      <c r="O54" s="283"/>
      <c r="P54" s="283"/>
      <c r="Q54" s="291"/>
      <c r="R54" s="291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84"/>
      <c r="N55" s="282"/>
      <c r="O55" s="283"/>
      <c r="P55" s="283"/>
      <c r="Q55" s="291"/>
      <c r="R55" s="291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84"/>
      <c r="N56" s="282"/>
      <c r="O56" s="283"/>
      <c r="P56" s="283"/>
      <c r="Q56" s="291"/>
      <c r="R56" s="291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84"/>
      <c r="N57" s="282"/>
      <c r="O57" s="283"/>
      <c r="P57" s="283"/>
      <c r="Q57" s="291"/>
      <c r="R57" s="291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M1:M2"/>
    <mergeCell ref="N1:N2"/>
    <mergeCell ref="O1:O2"/>
    <mergeCell ref="R1:R2"/>
    <mergeCell ref="Q1:Q2"/>
    <mergeCell ref="D39:D40"/>
    <mergeCell ref="D41:D42"/>
    <mergeCell ref="AA1:AA2"/>
    <mergeCell ref="A2:L2"/>
    <mergeCell ref="S1:S2"/>
    <mergeCell ref="T1:T2"/>
    <mergeCell ref="U1:U2"/>
    <mergeCell ref="X1:X2"/>
    <mergeCell ref="V1:V2"/>
    <mergeCell ref="W1:W2"/>
    <mergeCell ref="Y1:Y2"/>
    <mergeCell ref="Z1:Z2"/>
    <mergeCell ref="A1:D1"/>
    <mergeCell ref="E1:I1"/>
    <mergeCell ref="J1:L1"/>
    <mergeCell ref="P1:P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D33:D34"/>
    <mergeCell ref="B56:B57"/>
    <mergeCell ref="A28:A32"/>
    <mergeCell ref="B28:B32"/>
    <mergeCell ref="A33:A49"/>
    <mergeCell ref="B33:B49"/>
    <mergeCell ref="A50:A53"/>
    <mergeCell ref="B50:B53"/>
    <mergeCell ref="A54:A55"/>
    <mergeCell ref="B54:B55"/>
    <mergeCell ref="A56:A57"/>
    <mergeCell ref="D31:D32"/>
    <mergeCell ref="D45:D46"/>
    <mergeCell ref="D43:D44"/>
    <mergeCell ref="D35:D36"/>
    <mergeCell ref="D37:D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EB9F-4054-4432-930B-5C02964B2605}">
  <dimension ref="A1:AA57"/>
  <sheetViews>
    <sheetView topLeftCell="A31" zoomScale="80" zoomScaleNormal="80" workbookViewId="0">
      <selection activeCell="O45" sqref="O45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331" t="s">
        <v>108</v>
      </c>
      <c r="B1" s="332"/>
      <c r="C1" s="332"/>
      <c r="D1" s="333"/>
      <c r="E1" s="331" t="s">
        <v>14</v>
      </c>
      <c r="F1" s="332"/>
      <c r="G1" s="332"/>
      <c r="H1" s="332"/>
      <c r="I1" s="333"/>
      <c r="J1" s="331" t="s">
        <v>83</v>
      </c>
      <c r="K1" s="332"/>
      <c r="L1" s="333"/>
      <c r="M1" s="329" t="s">
        <v>84</v>
      </c>
      <c r="N1" s="329" t="s">
        <v>84</v>
      </c>
      <c r="O1" s="329" t="s">
        <v>84</v>
      </c>
      <c r="P1" s="329" t="s">
        <v>84</v>
      </c>
      <c r="Q1" s="329" t="s">
        <v>84</v>
      </c>
      <c r="R1" s="329" t="s">
        <v>84</v>
      </c>
      <c r="S1" s="329" t="s">
        <v>84</v>
      </c>
      <c r="T1" s="329" t="s">
        <v>84</v>
      </c>
      <c r="U1" s="329" t="s">
        <v>84</v>
      </c>
      <c r="V1" s="329" t="s">
        <v>84</v>
      </c>
      <c r="W1" s="329" t="s">
        <v>84</v>
      </c>
      <c r="X1" s="329" t="s">
        <v>84</v>
      </c>
      <c r="Y1" s="329" t="s">
        <v>84</v>
      </c>
      <c r="Z1" s="329" t="s">
        <v>84</v>
      </c>
      <c r="AA1" s="329" t="s">
        <v>84</v>
      </c>
    </row>
    <row r="2" spans="1:27" ht="34.5" customHeight="1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339">
        <v>1</v>
      </c>
      <c r="B4" s="320" t="s">
        <v>85</v>
      </c>
      <c r="C4" s="64">
        <v>1</v>
      </c>
      <c r="D4" s="323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339"/>
      <c r="B5" s="321"/>
      <c r="C5" s="64">
        <v>2</v>
      </c>
      <c r="D5" s="323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339"/>
      <c r="B6" s="321"/>
      <c r="C6" s="64">
        <v>3</v>
      </c>
      <c r="D6" s="323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339"/>
      <c r="B7" s="321"/>
      <c r="C7" s="64">
        <v>4</v>
      </c>
      <c r="D7" s="323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339"/>
      <c r="B8" s="321"/>
      <c r="C8" s="64">
        <v>5</v>
      </c>
      <c r="D8" s="323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339"/>
      <c r="B9" s="321"/>
      <c r="C9" s="64">
        <v>6</v>
      </c>
      <c r="D9" s="323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339"/>
      <c r="B10" s="321"/>
      <c r="C10" s="64">
        <v>7</v>
      </c>
      <c r="D10" s="323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15</v>
      </c>
      <c r="K10" s="17">
        <f t="shared" si="1"/>
        <v>15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339"/>
      <c r="B11" s="321"/>
      <c r="C11" s="64">
        <v>8</v>
      </c>
      <c r="D11" s="323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339"/>
      <c r="B12" s="322"/>
      <c r="C12" s="64">
        <v>9</v>
      </c>
      <c r="D12" s="323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319">
        <v>3</v>
      </c>
      <c r="B14" s="342" t="s">
        <v>94</v>
      </c>
      <c r="C14" s="64">
        <v>11</v>
      </c>
      <c r="D14" s="318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319"/>
      <c r="B15" s="343"/>
      <c r="C15" s="64">
        <v>12</v>
      </c>
      <c r="D15" s="318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319">
        <v>5</v>
      </c>
      <c r="B17" s="320" t="s">
        <v>94</v>
      </c>
      <c r="C17" s="64">
        <v>14</v>
      </c>
      <c r="D17" s="323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319"/>
      <c r="B18" s="321"/>
      <c r="C18" s="64">
        <v>15</v>
      </c>
      <c r="D18" s="323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319"/>
      <c r="B19" s="322"/>
      <c r="C19" s="64">
        <v>16</v>
      </c>
      <c r="D19" s="323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324">
        <v>6</v>
      </c>
      <c r="B20" s="316" t="s">
        <v>94</v>
      </c>
      <c r="C20" s="76">
        <v>17</v>
      </c>
      <c r="D20" s="326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324"/>
      <c r="B21" s="325"/>
      <c r="C21" s="76">
        <v>18</v>
      </c>
      <c r="D21" s="326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324"/>
      <c r="B22" s="325"/>
      <c r="C22" s="76">
        <v>19</v>
      </c>
      <c r="D22" s="326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324"/>
      <c r="B23" s="325"/>
      <c r="C23" s="76">
        <v>20</v>
      </c>
      <c r="D23" s="326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324"/>
      <c r="B24" s="325"/>
      <c r="C24" s="76">
        <v>21</v>
      </c>
      <c r="D24" s="326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324"/>
      <c r="B25" s="32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324"/>
      <c r="B26" s="317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324">
        <v>8</v>
      </c>
      <c r="B28" s="316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324"/>
      <c r="B29" s="32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324"/>
      <c r="B30" s="32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324"/>
      <c r="B31" s="325"/>
      <c r="C31" s="76">
        <v>28</v>
      </c>
      <c r="D31" s="326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324"/>
      <c r="B32" s="317"/>
      <c r="C32" s="76">
        <v>29</v>
      </c>
      <c r="D32" s="326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319">
        <v>9</v>
      </c>
      <c r="B33" s="320" t="s">
        <v>95</v>
      </c>
      <c r="C33" s="64">
        <v>30</v>
      </c>
      <c r="D33" s="323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319"/>
      <c r="B34" s="321"/>
      <c r="C34" s="64">
        <v>31</v>
      </c>
      <c r="D34" s="323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319"/>
      <c r="B35" s="321"/>
      <c r="C35" s="64">
        <v>32</v>
      </c>
      <c r="D35" s="323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319"/>
      <c r="B36" s="321"/>
      <c r="C36" s="64">
        <v>33</v>
      </c>
      <c r="D36" s="323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319"/>
      <c r="B37" s="321"/>
      <c r="C37" s="64">
        <v>34</v>
      </c>
      <c r="D37" s="323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319"/>
      <c r="B38" s="321"/>
      <c r="C38" s="64">
        <v>35</v>
      </c>
      <c r="D38" s="323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319"/>
      <c r="B39" s="321"/>
      <c r="C39" s="64">
        <v>36</v>
      </c>
      <c r="D39" s="323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319"/>
      <c r="B40" s="321"/>
      <c r="C40" s="64">
        <v>37</v>
      </c>
      <c r="D40" s="323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319"/>
      <c r="B41" s="321"/>
      <c r="C41" s="64">
        <v>38</v>
      </c>
      <c r="D41" s="323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319"/>
      <c r="B42" s="321"/>
      <c r="C42" s="64">
        <v>39</v>
      </c>
      <c r="D42" s="323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208">
        <f>2000-1500</f>
        <v>500</v>
      </c>
      <c r="K42" s="17">
        <f t="shared" si="1"/>
        <v>500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319"/>
      <c r="B43" s="321"/>
      <c r="C43" s="64">
        <v>40</v>
      </c>
      <c r="D43" s="323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319"/>
      <c r="B44" s="321"/>
      <c r="C44" s="64">
        <v>41</v>
      </c>
      <c r="D44" s="323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319"/>
      <c r="B45" s="321"/>
      <c r="C45" s="64">
        <v>42</v>
      </c>
      <c r="D45" s="323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319"/>
      <c r="B46" s="321"/>
      <c r="C46" s="64">
        <v>43</v>
      </c>
      <c r="D46" s="323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319"/>
      <c r="B47" s="321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319"/>
      <c r="B48" s="321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319"/>
      <c r="B49" s="322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314">
        <v>10</v>
      </c>
      <c r="B50" s="336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335"/>
      <c r="B51" s="337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335"/>
      <c r="B52" s="337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315"/>
      <c r="B53" s="338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327">
        <v>11</v>
      </c>
      <c r="B54" s="340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328"/>
      <c r="B55" s="341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314">
        <v>12</v>
      </c>
      <c r="B56" s="316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315"/>
      <c r="B57" s="317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56:A57"/>
    <mergeCell ref="B56:B57"/>
    <mergeCell ref="D43:D44"/>
    <mergeCell ref="D45:D46"/>
    <mergeCell ref="A50:A53"/>
    <mergeCell ref="B50:B53"/>
    <mergeCell ref="A54:A55"/>
    <mergeCell ref="B54:B5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SECOM</vt:lpstr>
      <vt:lpstr>BU</vt:lpstr>
      <vt:lpstr>PROEX</vt:lpstr>
      <vt:lpstr>Museu</vt:lpstr>
      <vt:lpstr>ESAG</vt:lpstr>
      <vt:lpstr>CEART</vt:lpstr>
      <vt:lpstr>FAED</vt:lpstr>
      <vt:lpstr>CEAD</vt:lpstr>
      <vt:lpstr>CEAD DG</vt:lpstr>
      <vt:lpstr>CEAD DPAD</vt:lpstr>
      <vt:lpstr>CEAD MultilabEad</vt:lpstr>
      <vt:lpstr>CEAD - Paex - Pa-kua</vt:lpstr>
      <vt:lpstr>CEFID</vt:lpstr>
      <vt:lpstr>CAV</vt:lpstr>
      <vt:lpstr>CEO - ENFER</vt:lpstr>
      <vt:lpstr>CEO - PET</vt:lpstr>
      <vt:lpstr>CEO - DEX</vt:lpstr>
      <vt:lpstr>CEO - Márcia DEAQ</vt:lpstr>
      <vt:lpstr>CEO - DAD</vt:lpstr>
      <vt:lpstr>CEPLAN</vt:lpstr>
      <vt:lpstr>CEAVI</vt:lpstr>
      <vt:lpstr>CCT - PAEX - COLMEIA</vt:lpstr>
      <vt:lpstr>DAD - CCT</vt:lpstr>
      <vt:lpstr>CCT - PRAPEG - FAB3D </vt:lpstr>
      <vt:lpstr>CCT - PAEX - NEXT</vt:lpstr>
      <vt:lpstr>CCT - PAEX - QUERO ENTENDER VOC</vt:lpstr>
      <vt:lpstr>CCT - PAEX - BAJA</vt:lpstr>
      <vt:lpstr>CCT - PPGEC</vt:lpstr>
      <vt:lpstr>CCT - EVENTOS</vt:lpstr>
      <vt:lpstr>CERES</vt:lpstr>
      <vt:lpstr>CERES - Projeto de Ensino </vt:lpstr>
      <vt:lpstr>CESFI</vt:lpstr>
      <vt:lpstr>GESTOR</vt:lpstr>
      <vt:lpstr>Planilha1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2023-02-16T20:16:48Z</dcterms:modified>
</cp:coreProperties>
</file>