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8"/>
  <workbookPr codeName="EstaPasta_de_trabalho" defaultThemeVersion="124226"/>
  <mc:AlternateContent xmlns:mc="http://schemas.openxmlformats.org/markup-compatibility/2006">
    <mc:Choice Requires="x15">
      <x15ac:absPath xmlns:x15ac="http://schemas.microsoft.com/office/spreadsheetml/2010/11/ac" url="I:\SEGECON\2. Atas de Registro de Preços\UDESC\PE 1454.2021 SRP SGPE 47277.2021 - Divisórias, Vidros, Cortinas 08.02.2023\"/>
    </mc:Choice>
  </mc:AlternateContent>
  <xr:revisionPtr revIDLastSave="0" documentId="13_ncr:1_{30AF151E-A830-4342-87C3-6877E27A2662}" xr6:coauthVersionLast="36" xr6:coauthVersionMax="36" xr10:uidLastSave="{00000000-0000-0000-0000-000000000000}"/>
  <bookViews>
    <workbookView xWindow="-105" yWindow="-105" windowWidth="15600" windowHeight="11745" tabRatio="857" activeTab="9" xr2:uid="{00000000-000D-0000-FFFF-FFFF00000000}"/>
  </bookViews>
  <sheets>
    <sheet name="REITORIA_SEMS" sheetId="113" r:id="rId1"/>
    <sheet name="MUSEU" sheetId="108" r:id="rId2"/>
    <sheet name="ESAG" sheetId="105" r:id="rId3"/>
    <sheet name="CEART" sheetId="111" r:id="rId4"/>
    <sheet name="CEAD" sheetId="114" r:id="rId5"/>
    <sheet name="FAED" sheetId="112" r:id="rId6"/>
    <sheet name="CEFID" sheetId="110" r:id="rId7"/>
    <sheet name="CERES" sheetId="117" r:id="rId8"/>
    <sheet name="CESFI" sheetId="121" r:id="rId9"/>
    <sheet name="GESTOR" sheetId="91" r:id="rId10"/>
  </sheets>
  <definedNames>
    <definedName name="diasuteis" localSheetId="9">#REF!</definedName>
    <definedName name="diasuteis">#REF!</definedName>
    <definedName name="Ferias" localSheetId="9">#REF!</definedName>
    <definedName name="Ferias">#REF!</definedName>
    <definedName name="RD" localSheetId="9">OFFSET(#REF!,(MATCH(SMALL(#REF!,ROW()-10),#REF!,0)-1),0)</definedName>
    <definedName name="RD">OFFSET(#REF!,(MATCH(SMALL(#REF!,ROW()-10),#REF!,0)-1),0)</definedName>
  </definedNames>
  <calcPr calcId="191029"/>
</workbook>
</file>

<file path=xl/calcChain.xml><?xml version="1.0" encoding="utf-8"?>
<calcChain xmlns="http://schemas.openxmlformats.org/spreadsheetml/2006/main">
  <c r="K23" i="110" l="1"/>
  <c r="K23" i="113"/>
  <c r="K22" i="111" l="1"/>
  <c r="K22" i="110"/>
  <c r="K30" i="110" l="1"/>
  <c r="K30" i="105"/>
  <c r="G23" i="91" l="1"/>
  <c r="G24" i="91"/>
  <c r="G25" i="91"/>
  <c r="G26" i="91"/>
  <c r="G27" i="91"/>
  <c r="G28" i="91"/>
  <c r="G29" i="91"/>
  <c r="G30" i="91"/>
  <c r="G31" i="91"/>
  <c r="G32" i="91"/>
  <c r="G33" i="91"/>
  <c r="G34" i="91"/>
  <c r="J34" i="91" s="1"/>
  <c r="G35" i="91"/>
  <c r="G36" i="91"/>
  <c r="G22" i="91"/>
  <c r="J35" i="91"/>
  <c r="J36" i="91"/>
  <c r="G39" i="91"/>
  <c r="L36" i="121"/>
  <c r="M36" i="121" s="1"/>
  <c r="L35" i="121"/>
  <c r="M35" i="121" s="1"/>
  <c r="L34" i="121"/>
  <c r="M34" i="121" s="1"/>
  <c r="L33" i="121"/>
  <c r="M33" i="121" s="1"/>
  <c r="L32" i="121"/>
  <c r="M32" i="121" s="1"/>
  <c r="L31" i="121"/>
  <c r="M31" i="121" s="1"/>
  <c r="L30" i="121"/>
  <c r="M30" i="121" s="1"/>
  <c r="L29" i="121"/>
  <c r="M29" i="121" s="1"/>
  <c r="L28" i="121"/>
  <c r="M28" i="121" s="1"/>
  <c r="L27" i="121"/>
  <c r="M27" i="121" s="1"/>
  <c r="L26" i="121"/>
  <c r="M26" i="121" s="1"/>
  <c r="L25" i="121"/>
  <c r="M25" i="121" s="1"/>
  <c r="L24" i="121"/>
  <c r="M24" i="121" s="1"/>
  <c r="L23" i="121"/>
  <c r="M23" i="121" s="1"/>
  <c r="L22" i="121"/>
  <c r="M22" i="121" s="1"/>
  <c r="L21" i="121"/>
  <c r="M21" i="121" s="1"/>
  <c r="L20" i="121"/>
  <c r="M20" i="121" s="1"/>
  <c r="L19" i="121"/>
  <c r="M19" i="121" s="1"/>
  <c r="L18" i="121"/>
  <c r="M18" i="121" s="1"/>
  <c r="L17" i="121"/>
  <c r="M17" i="121" s="1"/>
  <c r="L16" i="121"/>
  <c r="M16" i="121" s="1"/>
  <c r="L15" i="121"/>
  <c r="M15" i="121" s="1"/>
  <c r="L14" i="121"/>
  <c r="M14" i="121" s="1"/>
  <c r="L13" i="121"/>
  <c r="M13" i="121" s="1"/>
  <c r="L12" i="121"/>
  <c r="M12" i="121" s="1"/>
  <c r="L11" i="121"/>
  <c r="M11" i="121" s="1"/>
  <c r="L10" i="121"/>
  <c r="M10" i="121" s="1"/>
  <c r="L9" i="121"/>
  <c r="M9" i="121" s="1"/>
  <c r="L8" i="121"/>
  <c r="M8" i="121" s="1"/>
  <c r="L7" i="121"/>
  <c r="M7" i="121" s="1"/>
  <c r="L6" i="121"/>
  <c r="M6" i="121" s="1"/>
  <c r="L5" i="121"/>
  <c r="M5" i="121" s="1"/>
  <c r="L4" i="121"/>
  <c r="M4" i="121" s="1"/>
  <c r="L36" i="117"/>
  <c r="M36" i="117" s="1"/>
  <c r="L35" i="117"/>
  <c r="M35" i="117" s="1"/>
  <c r="L34" i="117"/>
  <c r="M34" i="117" s="1"/>
  <c r="L33" i="117"/>
  <c r="M33" i="117" s="1"/>
  <c r="L32" i="117"/>
  <c r="M32" i="117" s="1"/>
  <c r="L31" i="117"/>
  <c r="M31" i="117" s="1"/>
  <c r="L30" i="117"/>
  <c r="M30" i="117" s="1"/>
  <c r="L29" i="117"/>
  <c r="M29" i="117" s="1"/>
  <c r="L28" i="117"/>
  <c r="M28" i="117" s="1"/>
  <c r="L27" i="117"/>
  <c r="M27" i="117" s="1"/>
  <c r="L26" i="117"/>
  <c r="M26" i="117" s="1"/>
  <c r="L25" i="117"/>
  <c r="M25" i="117" s="1"/>
  <c r="L24" i="117"/>
  <c r="M24" i="117" s="1"/>
  <c r="L23" i="117"/>
  <c r="M23" i="117" s="1"/>
  <c r="L22" i="117"/>
  <c r="M22" i="117" s="1"/>
  <c r="L21" i="117"/>
  <c r="M21" i="117" s="1"/>
  <c r="L20" i="117"/>
  <c r="M20" i="117" s="1"/>
  <c r="L19" i="117"/>
  <c r="M19" i="117" s="1"/>
  <c r="L18" i="117"/>
  <c r="M18" i="117" s="1"/>
  <c r="L17" i="117"/>
  <c r="M17" i="117" s="1"/>
  <c r="L16" i="117"/>
  <c r="M16" i="117" s="1"/>
  <c r="M15" i="117"/>
  <c r="L15" i="117"/>
  <c r="L14" i="117"/>
  <c r="M14" i="117" s="1"/>
  <c r="L13" i="117"/>
  <c r="M13" i="117" s="1"/>
  <c r="L12" i="117"/>
  <c r="M12" i="117" s="1"/>
  <c r="L11" i="117"/>
  <c r="M11" i="117" s="1"/>
  <c r="L10" i="117"/>
  <c r="M10" i="117" s="1"/>
  <c r="L9" i="117"/>
  <c r="M9" i="117" s="1"/>
  <c r="L8" i="117"/>
  <c r="L7" i="117"/>
  <c r="M7" i="117" s="1"/>
  <c r="M6" i="117"/>
  <c r="L6" i="117"/>
  <c r="L5" i="117"/>
  <c r="M5" i="117" s="1"/>
  <c r="L4" i="117"/>
  <c r="M4" i="117" s="1"/>
  <c r="L36" i="110"/>
  <c r="M36" i="110" s="1"/>
  <c r="L35" i="110"/>
  <c r="M35" i="110" s="1"/>
  <c r="L34" i="110"/>
  <c r="M34" i="110" s="1"/>
  <c r="L33" i="110"/>
  <c r="M33" i="110" s="1"/>
  <c r="L32" i="110"/>
  <c r="M32" i="110" s="1"/>
  <c r="L31" i="110"/>
  <c r="M31" i="110" s="1"/>
  <c r="L30" i="110"/>
  <c r="M30" i="110" s="1"/>
  <c r="L29" i="110"/>
  <c r="M29" i="110" s="1"/>
  <c r="L28" i="110"/>
  <c r="M28" i="110" s="1"/>
  <c r="M27" i="110"/>
  <c r="L27" i="110"/>
  <c r="L26" i="110"/>
  <c r="M26" i="110" s="1"/>
  <c r="L25" i="110"/>
  <c r="M25" i="110" s="1"/>
  <c r="L24" i="110"/>
  <c r="M24" i="110" s="1"/>
  <c r="L23" i="110"/>
  <c r="M23" i="110" s="1"/>
  <c r="L22" i="110"/>
  <c r="M22" i="110" s="1"/>
  <c r="L21" i="110"/>
  <c r="M21" i="110" s="1"/>
  <c r="L20" i="110"/>
  <c r="M20" i="110" s="1"/>
  <c r="L19" i="110"/>
  <c r="M19" i="110" s="1"/>
  <c r="L18" i="110"/>
  <c r="M18" i="110" s="1"/>
  <c r="L17" i="110"/>
  <c r="M17" i="110" s="1"/>
  <c r="L16" i="110"/>
  <c r="M16" i="110" s="1"/>
  <c r="L15" i="110"/>
  <c r="M15" i="110" s="1"/>
  <c r="L14" i="110"/>
  <c r="M14" i="110" s="1"/>
  <c r="L13" i="110"/>
  <c r="M13" i="110" s="1"/>
  <c r="L12" i="110"/>
  <c r="M12" i="110" s="1"/>
  <c r="L11" i="110"/>
  <c r="M11" i="110" s="1"/>
  <c r="L10" i="110"/>
  <c r="M10" i="110" s="1"/>
  <c r="M9" i="110"/>
  <c r="L9" i="110"/>
  <c r="L8" i="110"/>
  <c r="M8" i="110" s="1"/>
  <c r="L7" i="110"/>
  <c r="M7" i="110" s="1"/>
  <c r="L6" i="110"/>
  <c r="M6" i="110" s="1"/>
  <c r="L5" i="110"/>
  <c r="M5" i="110" s="1"/>
  <c r="L4" i="110"/>
  <c r="M4" i="110" s="1"/>
  <c r="L36" i="112"/>
  <c r="M36" i="112" s="1"/>
  <c r="L35" i="112"/>
  <c r="M35" i="112" s="1"/>
  <c r="L34" i="112"/>
  <c r="M34" i="112" s="1"/>
  <c r="L33" i="112"/>
  <c r="M33" i="112" s="1"/>
  <c r="L32" i="112"/>
  <c r="M32" i="112" s="1"/>
  <c r="L31" i="112"/>
  <c r="M31" i="112" s="1"/>
  <c r="L30" i="112"/>
  <c r="M30" i="112" s="1"/>
  <c r="L29" i="112"/>
  <c r="M29" i="112" s="1"/>
  <c r="L28" i="112"/>
  <c r="M28" i="112" s="1"/>
  <c r="L27" i="112"/>
  <c r="M27" i="112" s="1"/>
  <c r="M26" i="112"/>
  <c r="L26" i="112"/>
  <c r="L25" i="112"/>
  <c r="M25" i="112" s="1"/>
  <c r="L24" i="112"/>
  <c r="M24" i="112" s="1"/>
  <c r="L23" i="112"/>
  <c r="M23" i="112" s="1"/>
  <c r="L22" i="112"/>
  <c r="M22" i="112" s="1"/>
  <c r="L21" i="112"/>
  <c r="M21" i="112" s="1"/>
  <c r="L20" i="112"/>
  <c r="M20" i="112" s="1"/>
  <c r="L19" i="112"/>
  <c r="M19" i="112" s="1"/>
  <c r="L18" i="112"/>
  <c r="M18" i="112" s="1"/>
  <c r="M17" i="112"/>
  <c r="L17" i="112"/>
  <c r="L16" i="112"/>
  <c r="M16" i="112" s="1"/>
  <c r="L15" i="112"/>
  <c r="M15" i="112" s="1"/>
  <c r="L14" i="112"/>
  <c r="M14" i="112" s="1"/>
  <c r="L13" i="112"/>
  <c r="M13" i="112" s="1"/>
  <c r="L12" i="112"/>
  <c r="M12" i="112" s="1"/>
  <c r="M11" i="112"/>
  <c r="L11" i="112"/>
  <c r="L10" i="112"/>
  <c r="M10" i="112" s="1"/>
  <c r="L9" i="112"/>
  <c r="M9" i="112" s="1"/>
  <c r="L8" i="112"/>
  <c r="M8" i="112" s="1"/>
  <c r="L7" i="112"/>
  <c r="M7" i="112" s="1"/>
  <c r="L6" i="112"/>
  <c r="M6" i="112" s="1"/>
  <c r="L5" i="112"/>
  <c r="M5" i="112" s="1"/>
  <c r="L4" i="112"/>
  <c r="M4" i="112" s="1"/>
  <c r="L36" i="114"/>
  <c r="M36" i="114" s="1"/>
  <c r="L35" i="114"/>
  <c r="M35" i="114" s="1"/>
  <c r="L34" i="114"/>
  <c r="M34" i="114" s="1"/>
  <c r="L33" i="114"/>
  <c r="M33" i="114" s="1"/>
  <c r="L32" i="114"/>
  <c r="M32" i="114" s="1"/>
  <c r="L31" i="114"/>
  <c r="M31" i="114" s="1"/>
  <c r="L30" i="114"/>
  <c r="M30" i="114" s="1"/>
  <c r="L29" i="114"/>
  <c r="M29" i="114" s="1"/>
  <c r="L28" i="114"/>
  <c r="M28" i="114" s="1"/>
  <c r="L27" i="114"/>
  <c r="M27" i="114" s="1"/>
  <c r="L26" i="114"/>
  <c r="M26" i="114" s="1"/>
  <c r="L25" i="114"/>
  <c r="M25" i="114" s="1"/>
  <c r="L24" i="114"/>
  <c r="M24" i="114" s="1"/>
  <c r="L23" i="114"/>
  <c r="M23" i="114" s="1"/>
  <c r="L22" i="114"/>
  <c r="M22" i="114" s="1"/>
  <c r="L21" i="114"/>
  <c r="M21" i="114" s="1"/>
  <c r="L20" i="114"/>
  <c r="M20" i="114" s="1"/>
  <c r="L19" i="114"/>
  <c r="M19" i="114" s="1"/>
  <c r="L18" i="114"/>
  <c r="M18" i="114" s="1"/>
  <c r="L17" i="114"/>
  <c r="M17" i="114" s="1"/>
  <c r="L16" i="114"/>
  <c r="M16" i="114" s="1"/>
  <c r="L15" i="114"/>
  <c r="M15" i="114" s="1"/>
  <c r="L14" i="114"/>
  <c r="M14" i="114" s="1"/>
  <c r="L13" i="114"/>
  <c r="M13" i="114" s="1"/>
  <c r="L12" i="114"/>
  <c r="M12" i="114" s="1"/>
  <c r="L11" i="114"/>
  <c r="M11" i="114" s="1"/>
  <c r="L10" i="114"/>
  <c r="M10" i="114" s="1"/>
  <c r="L9" i="114"/>
  <c r="M9" i="114" s="1"/>
  <c r="L8" i="114"/>
  <c r="M8" i="114" s="1"/>
  <c r="L7" i="114"/>
  <c r="M7" i="114" s="1"/>
  <c r="L6" i="114"/>
  <c r="M6" i="114" s="1"/>
  <c r="L5" i="114"/>
  <c r="M5" i="114" s="1"/>
  <c r="L4" i="114"/>
  <c r="M4" i="114" s="1"/>
  <c r="L36" i="111"/>
  <c r="M36" i="111" s="1"/>
  <c r="L35" i="111"/>
  <c r="M35" i="111" s="1"/>
  <c r="L34" i="111"/>
  <c r="M34" i="111" s="1"/>
  <c r="L33" i="111"/>
  <c r="M33" i="111" s="1"/>
  <c r="L32" i="111"/>
  <c r="M32" i="111" s="1"/>
  <c r="L31" i="111"/>
  <c r="M31" i="111" s="1"/>
  <c r="L30" i="111"/>
  <c r="M30" i="111" s="1"/>
  <c r="L29" i="111"/>
  <c r="M29" i="111" s="1"/>
  <c r="L28" i="111"/>
  <c r="M28" i="111" s="1"/>
  <c r="L27" i="111"/>
  <c r="M27" i="111" s="1"/>
  <c r="L26" i="111"/>
  <c r="M26" i="111" s="1"/>
  <c r="L25" i="111"/>
  <c r="M25" i="111" s="1"/>
  <c r="L24" i="111"/>
  <c r="M24" i="111" s="1"/>
  <c r="L23" i="111"/>
  <c r="M23" i="111" s="1"/>
  <c r="L22" i="111"/>
  <c r="M22" i="111" s="1"/>
  <c r="L21" i="111"/>
  <c r="M21" i="111" s="1"/>
  <c r="L20" i="111"/>
  <c r="M20" i="111" s="1"/>
  <c r="L19" i="111"/>
  <c r="M19" i="111" s="1"/>
  <c r="L18" i="111"/>
  <c r="M18" i="111" s="1"/>
  <c r="L17" i="111"/>
  <c r="M17" i="111" s="1"/>
  <c r="L16" i="111"/>
  <c r="M16" i="111" s="1"/>
  <c r="L15" i="111"/>
  <c r="M15" i="111" s="1"/>
  <c r="L14" i="111"/>
  <c r="M14" i="111" s="1"/>
  <c r="L13" i="111"/>
  <c r="M13" i="111" s="1"/>
  <c r="L12" i="111"/>
  <c r="M12" i="111" s="1"/>
  <c r="L11" i="111"/>
  <c r="M11" i="111" s="1"/>
  <c r="L10" i="111"/>
  <c r="M10" i="111" s="1"/>
  <c r="L9" i="111"/>
  <c r="M9" i="111" s="1"/>
  <c r="L8" i="111"/>
  <c r="M8" i="111" s="1"/>
  <c r="L7" i="111"/>
  <c r="M7" i="111" s="1"/>
  <c r="L6" i="111"/>
  <c r="M6" i="111" s="1"/>
  <c r="L5" i="111"/>
  <c r="M5" i="111" s="1"/>
  <c r="L4" i="111"/>
  <c r="M4" i="111" s="1"/>
  <c r="L36" i="105"/>
  <c r="M36" i="105" s="1"/>
  <c r="L35" i="105"/>
  <c r="M35" i="105" s="1"/>
  <c r="L34" i="105"/>
  <c r="M34" i="105" s="1"/>
  <c r="L33" i="105"/>
  <c r="M33" i="105" s="1"/>
  <c r="L32" i="105"/>
  <c r="M32" i="105" s="1"/>
  <c r="L31" i="105"/>
  <c r="M31" i="105" s="1"/>
  <c r="L30" i="105"/>
  <c r="M30" i="105" s="1"/>
  <c r="M29" i="105"/>
  <c r="L29" i="105"/>
  <c r="L28" i="105"/>
  <c r="M28" i="105" s="1"/>
  <c r="L27" i="105"/>
  <c r="M27" i="105" s="1"/>
  <c r="L26" i="105"/>
  <c r="M26" i="105" s="1"/>
  <c r="L25" i="105"/>
  <c r="M25" i="105" s="1"/>
  <c r="L24" i="105"/>
  <c r="M24" i="105" s="1"/>
  <c r="L23" i="105"/>
  <c r="M23" i="105" s="1"/>
  <c r="L22" i="105"/>
  <c r="M22" i="105" s="1"/>
  <c r="L21" i="105"/>
  <c r="M21" i="105" s="1"/>
  <c r="L20" i="105"/>
  <c r="M20" i="105" s="1"/>
  <c r="L19" i="105"/>
  <c r="M19" i="105" s="1"/>
  <c r="L18" i="105"/>
  <c r="M18" i="105" s="1"/>
  <c r="L17" i="105"/>
  <c r="M17" i="105" s="1"/>
  <c r="L16" i="105"/>
  <c r="M16" i="105" s="1"/>
  <c r="L15" i="105"/>
  <c r="M15" i="105" s="1"/>
  <c r="L14" i="105"/>
  <c r="M14" i="105" s="1"/>
  <c r="L13" i="105"/>
  <c r="M13" i="105" s="1"/>
  <c r="L12" i="105"/>
  <c r="M12" i="105" s="1"/>
  <c r="M11" i="105"/>
  <c r="L11" i="105"/>
  <c r="L10" i="105"/>
  <c r="M10" i="105" s="1"/>
  <c r="L9" i="105"/>
  <c r="M9" i="105" s="1"/>
  <c r="L8" i="105"/>
  <c r="M8" i="105" s="1"/>
  <c r="L7" i="105"/>
  <c r="M7" i="105" s="1"/>
  <c r="L6" i="105"/>
  <c r="M6" i="105" s="1"/>
  <c r="L5" i="105"/>
  <c r="M5" i="105" s="1"/>
  <c r="L4" i="105"/>
  <c r="M4" i="105" s="1"/>
  <c r="L36" i="108"/>
  <c r="L35" i="108"/>
  <c r="L34" i="108"/>
  <c r="L33" i="108"/>
  <c r="L32" i="108"/>
  <c r="L31" i="108"/>
  <c r="L30" i="108"/>
  <c r="L29" i="108"/>
  <c r="L28" i="108"/>
  <c r="L27" i="108"/>
  <c r="L26" i="108"/>
  <c r="H26" i="91" s="1"/>
  <c r="L25" i="108"/>
  <c r="L24" i="108"/>
  <c r="L23" i="108"/>
  <c r="L22" i="108"/>
  <c r="L21" i="108"/>
  <c r="L20" i="108"/>
  <c r="L19" i="108"/>
  <c r="L18" i="108"/>
  <c r="M17" i="108"/>
  <c r="L17" i="108"/>
  <c r="H17" i="91" s="1"/>
  <c r="L16" i="108"/>
  <c r="L15" i="108"/>
  <c r="L14" i="108"/>
  <c r="L13" i="108"/>
  <c r="L12" i="108"/>
  <c r="L11" i="108"/>
  <c r="L10" i="108"/>
  <c r="L9" i="108"/>
  <c r="L8" i="108"/>
  <c r="L7" i="108"/>
  <c r="L6" i="108"/>
  <c r="L5" i="108"/>
  <c r="L4" i="108"/>
  <c r="M4" i="108" s="1"/>
  <c r="G5" i="91"/>
  <c r="G6" i="91"/>
  <c r="G7" i="91"/>
  <c r="G8" i="91"/>
  <c r="G9" i="91"/>
  <c r="G10" i="91"/>
  <c r="G11" i="91"/>
  <c r="G12" i="91"/>
  <c r="G13" i="91"/>
  <c r="G14" i="91"/>
  <c r="G15" i="91"/>
  <c r="G16" i="91"/>
  <c r="G17" i="91"/>
  <c r="G18" i="91"/>
  <c r="G19" i="91"/>
  <c r="G20" i="91"/>
  <c r="G21" i="91"/>
  <c r="G4" i="91"/>
  <c r="L36" i="113"/>
  <c r="M36" i="113" s="1"/>
  <c r="L35" i="113"/>
  <c r="M35" i="113" s="1"/>
  <c r="L34" i="113"/>
  <c r="M34" i="113" s="1"/>
  <c r="H35" i="91" l="1"/>
  <c r="K35" i="91" s="1"/>
  <c r="H8" i="91"/>
  <c r="M8" i="108"/>
  <c r="M25" i="108"/>
  <c r="H25" i="91"/>
  <c r="M36" i="108"/>
  <c r="H36" i="91"/>
  <c r="M26" i="108"/>
  <c r="M32" i="108"/>
  <c r="H32" i="91"/>
  <c r="M13" i="108"/>
  <c r="H13" i="91"/>
  <c r="M29" i="108"/>
  <c r="H29" i="91"/>
  <c r="M19" i="108"/>
  <c r="H19" i="91"/>
  <c r="M35" i="108"/>
  <c r="M9" i="108"/>
  <c r="H9" i="91"/>
  <c r="M15" i="108"/>
  <c r="H15" i="91"/>
  <c r="M20" i="108"/>
  <c r="H20" i="91"/>
  <c r="M31" i="108"/>
  <c r="H31" i="91"/>
  <c r="M5" i="108"/>
  <c r="H5" i="91"/>
  <c r="M10" i="108"/>
  <c r="H10" i="91"/>
  <c r="M16" i="108"/>
  <c r="H16" i="91"/>
  <c r="M21" i="108"/>
  <c r="H21" i="91"/>
  <c r="M6" i="108"/>
  <c r="H6" i="91"/>
  <c r="M11" i="108"/>
  <c r="H11" i="91"/>
  <c r="M22" i="108"/>
  <c r="H22" i="91"/>
  <c r="M27" i="108"/>
  <c r="H27" i="91"/>
  <c r="M33" i="108"/>
  <c r="H33" i="91"/>
  <c r="M18" i="108"/>
  <c r="H18" i="91"/>
  <c r="M24" i="108"/>
  <c r="H24" i="91"/>
  <c r="M14" i="108"/>
  <c r="H14" i="91"/>
  <c r="M30" i="108"/>
  <c r="H30" i="91"/>
  <c r="M7" i="108"/>
  <c r="H7" i="91"/>
  <c r="M12" i="108"/>
  <c r="H12" i="91"/>
  <c r="M23" i="108"/>
  <c r="H23" i="91"/>
  <c r="M28" i="108"/>
  <c r="H28" i="91"/>
  <c r="M34" i="108"/>
  <c r="H34" i="91"/>
  <c r="K34" i="91" s="1"/>
  <c r="G37" i="91"/>
  <c r="M8" i="117"/>
  <c r="I35" i="91" l="1"/>
  <c r="K36" i="91"/>
  <c r="I36" i="91"/>
  <c r="I34" i="91"/>
  <c r="J15" i="91"/>
  <c r="J17" i="91"/>
  <c r="L13" i="113"/>
  <c r="L14" i="113"/>
  <c r="L15" i="113"/>
  <c r="L16" i="113"/>
  <c r="L17" i="113"/>
  <c r="M17" i="113" l="1"/>
  <c r="M16" i="113"/>
  <c r="M15" i="113"/>
  <c r="M14" i="113"/>
  <c r="M13" i="113"/>
  <c r="J18" i="91"/>
  <c r="J16" i="91"/>
  <c r="J14" i="91"/>
  <c r="J5" i="91" l="1"/>
  <c r="J6" i="91"/>
  <c r="J10" i="91"/>
  <c r="J19" i="91"/>
  <c r="J23" i="91"/>
  <c r="J24" i="91"/>
  <c r="J27" i="91"/>
  <c r="J28" i="91"/>
  <c r="J32" i="91"/>
  <c r="J31" i="91" l="1"/>
  <c r="J9" i="91"/>
  <c r="J13" i="91"/>
  <c r="J30" i="91"/>
  <c r="J26" i="91"/>
  <c r="J22" i="91"/>
  <c r="J21" i="91"/>
  <c r="J12" i="91"/>
  <c r="J8" i="91"/>
  <c r="J33" i="91"/>
  <c r="J29" i="91"/>
  <c r="J25" i="91"/>
  <c r="J20" i="91"/>
  <c r="J11" i="91"/>
  <c r="J7" i="91"/>
  <c r="G41" i="91"/>
  <c r="L5" i="113"/>
  <c r="L6" i="113"/>
  <c r="L7" i="113"/>
  <c r="L8" i="113"/>
  <c r="L9" i="113"/>
  <c r="L10" i="113"/>
  <c r="L11" i="113"/>
  <c r="L12" i="113"/>
  <c r="L18" i="113"/>
  <c r="L19" i="113"/>
  <c r="L20" i="113"/>
  <c r="L21" i="113"/>
  <c r="L22" i="113"/>
  <c r="L23" i="113"/>
  <c r="L24" i="113"/>
  <c r="L25" i="113"/>
  <c r="L26" i="113"/>
  <c r="L27" i="113"/>
  <c r="L28" i="113"/>
  <c r="L29" i="113"/>
  <c r="L30" i="113"/>
  <c r="L31" i="113"/>
  <c r="L32" i="113"/>
  <c r="L33" i="113"/>
  <c r="L4" i="113"/>
  <c r="H4" i="91" s="1"/>
  <c r="J37" i="91" l="1"/>
  <c r="K26" i="91"/>
  <c r="H37" i="91"/>
  <c r="K17" i="91"/>
  <c r="I17" i="91"/>
  <c r="K15" i="91"/>
  <c r="I15" i="91"/>
  <c r="K18" i="91"/>
  <c r="I18" i="91"/>
  <c r="K21" i="91"/>
  <c r="K14" i="91"/>
  <c r="I14" i="91"/>
  <c r="M29" i="113"/>
  <c r="M11" i="113"/>
  <c r="K24" i="91"/>
  <c r="I24" i="91"/>
  <c r="M10" i="113"/>
  <c r="M6" i="113"/>
  <c r="M31" i="113"/>
  <c r="I27" i="91"/>
  <c r="K27" i="91"/>
  <c r="M18" i="113"/>
  <c r="M9" i="113"/>
  <c r="M5" i="113"/>
  <c r="I26" i="91"/>
  <c r="M33" i="113"/>
  <c r="M25" i="113"/>
  <c r="M20" i="113"/>
  <c r="M7" i="113"/>
  <c r="M4" i="113"/>
  <c r="M32" i="113"/>
  <c r="M28" i="113"/>
  <c r="M19" i="113"/>
  <c r="M30" i="113"/>
  <c r="M22" i="113"/>
  <c r="M12" i="113"/>
  <c r="M8" i="113"/>
  <c r="M24" i="113"/>
  <c r="M23" i="113"/>
  <c r="M27" i="113"/>
  <c r="M26" i="113"/>
  <c r="M21" i="113"/>
  <c r="I23" i="91" l="1"/>
  <c r="K23" i="91"/>
  <c r="I21" i="91"/>
  <c r="K16" i="91"/>
  <c r="I16" i="91"/>
  <c r="K5" i="91"/>
  <c r="I5" i="91"/>
  <c r="K10" i="91"/>
  <c r="I10" i="91"/>
  <c r="K22" i="91"/>
  <c r="I22" i="91"/>
  <c r="K7" i="91"/>
  <c r="I7" i="91"/>
  <c r="K9" i="91"/>
  <c r="I9" i="91"/>
  <c r="K6" i="91"/>
  <c r="I6" i="91"/>
  <c r="K11" i="91"/>
  <c r="I11" i="91"/>
  <c r="K29" i="91"/>
  <c r="I29" i="91"/>
  <c r="K13" i="91"/>
  <c r="I13" i="91"/>
  <c r="K31" i="91"/>
  <c r="I31" i="91"/>
  <c r="K8" i="91"/>
  <c r="I8" i="91"/>
  <c r="K28" i="91"/>
  <c r="I28" i="91"/>
  <c r="K25" i="91"/>
  <c r="I25" i="91"/>
  <c r="K12" i="91"/>
  <c r="I12" i="91"/>
  <c r="K30" i="91"/>
  <c r="I30" i="91"/>
  <c r="K19" i="91"/>
  <c r="I19" i="91"/>
  <c r="K32" i="91"/>
  <c r="I32" i="91"/>
  <c r="K20" i="91"/>
  <c r="I20" i="91"/>
  <c r="K33" i="91"/>
  <c r="I33" i="91"/>
  <c r="J4" i="91" l="1"/>
  <c r="K42" i="91" l="1"/>
  <c r="K4" i="91"/>
  <c r="K37" i="91" l="1"/>
  <c r="K43" i="91" s="1"/>
  <c r="K45" i="91" s="1"/>
  <c r="I4" i="91"/>
  <c r="I37" i="9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23" authorId="0" shapeId="0" xr:uid="{62E9DAE9-F3CE-4B6E-8254-F9795BD4F6B3}">
      <text>
        <r>
          <rPr>
            <b/>
            <sz val="9"/>
            <color indexed="81"/>
            <rFont val="Segoe UI"/>
            <charset val="1"/>
          </rPr>
          <t>PAULO EDISON DE LIMA:</t>
        </r>
        <r>
          <rPr>
            <sz val="9"/>
            <color indexed="81"/>
            <rFont val="Segoe UI"/>
            <charset val="1"/>
          </rPr>
          <t xml:space="preserve">
+ 100 m2 cedidos pelo CEFID dia 31/05/2022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RAFAEL XAVIER DOS SANTOS MURARO</author>
  </authors>
  <commentList>
    <comment ref="K30" authorId="0" shapeId="0" xr:uid="{40C7BE81-8494-4634-985D-9AE928676821}">
      <text>
        <r>
          <rPr>
            <b/>
            <sz val="9"/>
            <color indexed="81"/>
            <rFont val="Segoe UI"/>
            <charset val="1"/>
          </rPr>
          <t>RAFAEL XAVIER DOS SANTOS MURARO:</t>
        </r>
        <r>
          <rPr>
            <sz val="9"/>
            <color indexed="81"/>
            <rFont val="Segoe UI"/>
            <charset val="1"/>
          </rPr>
          <t xml:space="preserve">
- 70 unidades cedidas para o CEFID em 07/04/2022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22" authorId="0" shapeId="0" xr:uid="{C504BC79-6296-4FF7-A136-C78816E2366C}">
      <text>
        <r>
          <rPr>
            <b/>
            <sz val="9"/>
            <color indexed="81"/>
            <rFont val="Segoe UI"/>
            <charset val="1"/>
          </rPr>
          <t>PAULO EDISON DE LIMA:</t>
        </r>
        <r>
          <rPr>
            <sz val="9"/>
            <color indexed="81"/>
            <rFont val="Segoe UI"/>
            <charset val="1"/>
          </rPr>
          <t xml:space="preserve">
-20 cedidos para o CEFID 19/05/2022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PAULO EDISON DE LIMA</author>
    <author>RAFAEL XAVIER DOS SANTOS MURARO</author>
  </authors>
  <commentList>
    <comment ref="K22" authorId="0" shapeId="0" xr:uid="{3889049E-BFDC-493E-81B5-0F273585E6B5}">
      <text>
        <r>
          <rPr>
            <b/>
            <sz val="9"/>
            <color indexed="81"/>
            <rFont val="Segoe UI"/>
            <charset val="1"/>
          </rPr>
          <t>PAULO EDISON DE LIMA:</t>
        </r>
        <r>
          <rPr>
            <sz val="9"/>
            <color indexed="81"/>
            <rFont val="Segoe UI"/>
            <charset val="1"/>
          </rPr>
          <t xml:space="preserve">
+20 cedidos pelo ceart 19/05/2022</t>
        </r>
      </text>
    </comment>
    <comment ref="K23" authorId="0" shapeId="0" xr:uid="{08EDA52A-0E0F-44B8-8CFF-ED5FBF2ACEAD}">
      <text>
        <r>
          <rPr>
            <b/>
            <sz val="9"/>
            <color indexed="81"/>
            <rFont val="Segoe UI"/>
            <charset val="1"/>
          </rPr>
          <t>PAULO EDISON DE LIMA:</t>
        </r>
        <r>
          <rPr>
            <sz val="9"/>
            <color indexed="81"/>
            <rFont val="Segoe UI"/>
            <charset val="1"/>
          </rPr>
          <t xml:space="preserve">
- 100m2 cedidos para a Reitoria dia 31/05/2022</t>
        </r>
      </text>
    </comment>
    <comment ref="K30" authorId="1" shapeId="0" xr:uid="{C7BBFF4A-F4F1-4705-9212-64F7B430F569}">
      <text>
        <r>
          <rPr>
            <b/>
            <sz val="9"/>
            <color indexed="81"/>
            <rFont val="Segoe UI"/>
            <charset val="1"/>
          </rPr>
          <t>RAFAEL XAVIER DOS SANTOS MURARO:</t>
        </r>
        <r>
          <rPr>
            <sz val="9"/>
            <color indexed="81"/>
            <rFont val="Segoe UI"/>
            <charset val="1"/>
          </rPr>
          <t xml:space="preserve">
- 70 unidades cedidas pela ESAG em 07/04/2022</t>
        </r>
      </text>
    </comment>
  </commentList>
</comments>
</file>

<file path=xl/sharedStrings.xml><?xml version="1.0" encoding="utf-8"?>
<sst xmlns="http://schemas.openxmlformats.org/spreadsheetml/2006/main" count="2115" uniqueCount="138">
  <si>
    <t>Saldo / Automático</t>
  </si>
  <si>
    <t>...../...../......</t>
  </si>
  <si>
    <t>Preço UNITÁRIO (R$)</t>
  </si>
  <si>
    <t>ALERTA</t>
  </si>
  <si>
    <t>Item</t>
  </si>
  <si>
    <t>Unidade</t>
  </si>
  <si>
    <t>SALDO</t>
  </si>
  <si>
    <t>Qtde Registrada</t>
  </si>
  <si>
    <t>Valor Total Registrado</t>
  </si>
  <si>
    <t>Valor Total Utilizado</t>
  </si>
  <si>
    <t>Valor Total da Ata com Aditivo</t>
  </si>
  <si>
    <t>Valor Utilizado</t>
  </si>
  <si>
    <t>% Aditivos</t>
  </si>
  <si>
    <t>% Utilizado</t>
  </si>
  <si>
    <t>Qtde Utilizada</t>
  </si>
  <si>
    <t>CENTRO PARTICIPANTE: GESTOR</t>
  </si>
  <si>
    <t>Serviço de desmontagem de divisórias em painéis com espessura de 35 mm, miolo em colméia, estrutura em aço ou alumínio.</t>
  </si>
  <si>
    <t>Serviço de montagem de divisórias em painéis com espessura de 35 mm, miolo em colméia, estrutura em aço ou alumínio.</t>
  </si>
  <si>
    <t>m²</t>
  </si>
  <si>
    <t>339030.24</t>
  </si>
  <si>
    <t>339039.16</t>
  </si>
  <si>
    <t>Aquisição de divisórias, vidros, cortinas e similares – Campus I, CERES, CESFI e CEAVI</t>
  </si>
  <si>
    <t>CENTRO PARTICIPANTE:</t>
  </si>
  <si>
    <t>02387-6-013</t>
  </si>
  <si>
    <t>02590-9-008</t>
  </si>
  <si>
    <t>03960-8-048</t>
  </si>
  <si>
    <t>03541-6-004</t>
  </si>
  <si>
    <t>03027-9-027</t>
  </si>
  <si>
    <t>03027-9-005</t>
  </si>
  <si>
    <t>03027-9-028</t>
  </si>
  <si>
    <t>07626-0-008</t>
  </si>
  <si>
    <t>Peça</t>
  </si>
  <si>
    <t>00319-0-024</t>
  </si>
  <si>
    <t>03541-6-008</t>
  </si>
  <si>
    <t>03960-8-047</t>
  </si>
  <si>
    <t>11073-6-014</t>
  </si>
  <si>
    <t>12254-8-003</t>
  </si>
  <si>
    <t>03336-7-005</t>
  </si>
  <si>
    <t>03336-7-004</t>
  </si>
  <si>
    <t>Serviço de retirada de piso, construção de contrapiso, com trama de ferro, regularização e preparação para instalação de novos pisos. Destinar o respectivo entulho da substituição do piso.</t>
  </si>
  <si>
    <t>03336-7-025</t>
  </si>
  <si>
    <r>
      <t xml:space="preserve">Persiana horizontal de alumínio com lâminas de 50mm, não-perfurada, que permita ser utilizada por meio de um cordão e haste. </t>
    </r>
    <r>
      <rPr>
        <sz val="11"/>
        <rFont val="Calibri "/>
      </rPr>
      <t xml:space="preserve">Completa, inclui todos os acessórios necessários para a sua instalação e funcionamento. Modelo de referência: Haste e Cordão/Luxaflex. </t>
    </r>
    <r>
      <rPr>
        <b/>
        <sz val="11"/>
        <rFont val="Calibri "/>
      </rPr>
      <t>instalada.</t>
    </r>
  </si>
  <si>
    <r>
      <t xml:space="preserve">Persiana horizontal de alumínio com lâminas de 50mm, modelo blackout, sem furos, que permita ser utilizada por meio de um cordão e haste. Completa, inclui todos os acessórios necessários para a sua instalação e funcionamento. Modelo de referência: Haste e Cordão/Luxaflex. </t>
    </r>
    <r>
      <rPr>
        <b/>
        <sz val="11"/>
        <rFont val="Calibri "/>
      </rPr>
      <t>instalada.</t>
    </r>
  </si>
  <si>
    <t>JM</t>
  </si>
  <si>
    <t xml:space="preserve">                  </t>
  </si>
  <si>
    <t>Empresa</t>
  </si>
  <si>
    <t>Descrição</t>
  </si>
  <si>
    <t>Marca/Modelo</t>
  </si>
  <si>
    <t>Código NUC</t>
  </si>
  <si>
    <t>Detalhamento</t>
  </si>
  <si>
    <t>Eucatex</t>
  </si>
  <si>
    <t>Isover</t>
  </si>
  <si>
    <t>Placo</t>
  </si>
  <si>
    <r>
      <t xml:space="preserve">Película profissional refletiva para redução de temperatura e de incidência dos raios UV. </t>
    </r>
    <r>
      <rPr>
        <b/>
        <sz val="11"/>
        <rFont val="Calibri"/>
        <family val="2"/>
      </rPr>
      <t>Instalada.</t>
    </r>
  </si>
  <si>
    <r>
      <t xml:space="preserve">Persiana vertical em tecido resinado RAMI natural com blackout em faixas de no mínimo 9cm, guias para abrir e fechar e mudança de posição (controle de entrada de luz) cor a definir, </t>
    </r>
    <r>
      <rPr>
        <b/>
        <sz val="11"/>
        <rFont val="Calibri"/>
        <family val="2"/>
      </rPr>
      <t>instalada</t>
    </r>
    <r>
      <rPr>
        <sz val="11"/>
        <rFont val="Calibri"/>
        <family val="2"/>
      </rPr>
      <t xml:space="preserve">. (para cálculos da cotação utilizar altura média de 1,60m). </t>
    </r>
  </si>
  <si>
    <r>
      <t>Persiana vertical em tecido resinado RAMI natural - em faixas de no mín. 9 cm, guias para abrir e fechar e mudança de posição (controle a entrada de luz). Cor a definir. I</t>
    </r>
    <r>
      <rPr>
        <b/>
        <sz val="11"/>
        <rFont val="Calibri"/>
        <family val="2"/>
      </rPr>
      <t>nstalada</t>
    </r>
    <r>
      <rPr>
        <sz val="11"/>
        <rFont val="Calibri"/>
        <family val="2"/>
      </rPr>
      <t xml:space="preserve">. (para cálculos da cotação utilizar altura média de 1,60m). </t>
    </r>
  </si>
  <si>
    <r>
      <t>Forro de gesso em placas de 60x60cm com acessórios de fixação em aço galvanizado, incluindo serviço de retirada do forro antigo deteriorado, lixamento do novo forro com lixa fina, aplicação de massa corrrida em quantas demãos forem necessárias para retirar qualquer imperfeição e pintura acrílica fosca branca. Inclui todos os acessórios necessários para a sua instalação.</t>
    </r>
    <r>
      <rPr>
        <b/>
        <sz val="11"/>
        <color indexed="8"/>
        <rFont val="Calibri"/>
        <family val="2"/>
      </rPr>
      <t xml:space="preserve"> INSTALADO.</t>
    </r>
  </si>
  <si>
    <t xml:space="preserve">ANTONIO CARLOS RIBEIRO PERSIANAS - EPP - CNPJ 00.991.023/0001-05 </t>
  </si>
  <si>
    <t>DELDUQUE COMERCIO E SERVIÇOS LTDA ME - CNPJ 07.082.650/0001-72</t>
  </si>
  <si>
    <t>Modelo</t>
  </si>
  <si>
    <t>Marca</t>
  </si>
  <si>
    <t xml:space="preserve">Forra/batente em madeira para porta. Forra em Angelim Pedra. Dimensões: 3cm espessura X 14cm largura X 210cm comprimento. Com alta resistência a fungos apodrecedores, e principalmente cupins-de-madeira-seca. Jogo composto pelas três peças: duas laterais e uma cabeceira. Acabamento lixado.  </t>
  </si>
  <si>
    <t>Porta interna lisa de Angelim. Características: "Folha de porta", "Porta Semi-oca", "portas pranchetas sarrafeadas" com partes maciças. Dimensões aproximadas: 3,5 cm espessura, 80 cm largura, 210 cm altura. Acabamento: lixado, sem verniz.</t>
  </si>
  <si>
    <t>Jogo</t>
  </si>
  <si>
    <t>50073 0 001</t>
  </si>
  <si>
    <t>03540-8-017</t>
  </si>
  <si>
    <t>00319-0-044</t>
  </si>
  <si>
    <r>
      <t xml:space="preserve">Piso cerâmico PEI-5, padrão A, anti-derrapante. para uso </t>
    </r>
    <r>
      <rPr>
        <b/>
        <sz val="11"/>
        <rFont val="Calibri"/>
        <family val="2"/>
      </rPr>
      <t>externo</t>
    </r>
    <r>
      <rPr>
        <sz val="11"/>
        <color indexed="8"/>
        <rFont val="Calibri"/>
        <family val="2"/>
      </rPr>
      <t xml:space="preserve">. anti-derrapante.de 60x60cm. Superfície acetinada. Inclui todos os materiais necessário a sua instalação. </t>
    </r>
    <r>
      <rPr>
        <sz val="11"/>
        <rFont val="Calibri"/>
        <family val="2"/>
      </rPr>
      <t xml:space="preserve">Marca de referência: Eliane. Modelo de referência: Etna crema. </t>
    </r>
    <r>
      <rPr>
        <b/>
        <sz val="11"/>
        <rFont val="Calibri"/>
        <family val="2"/>
      </rPr>
      <t xml:space="preserve">Instalado. </t>
    </r>
  </si>
  <si>
    <r>
      <t>Piso cerâmico PEI-5, padrão A, 45X45, anti-derrapante. Para uso</t>
    </r>
    <r>
      <rPr>
        <b/>
        <sz val="11"/>
        <color indexed="8"/>
        <rFont val="Calibri"/>
        <family val="2"/>
      </rPr>
      <t xml:space="preserve"> interno</t>
    </r>
    <r>
      <rPr>
        <sz val="11"/>
        <color indexed="8"/>
        <rFont val="Calibri"/>
        <family val="2"/>
      </rPr>
      <t xml:space="preserve">.  Inclui todos os materiais necessário a sua instalação, cor a definir. </t>
    </r>
    <r>
      <rPr>
        <b/>
        <sz val="11"/>
        <color indexed="8"/>
        <rFont val="Calibri"/>
        <family val="2"/>
      </rPr>
      <t>Instalado.</t>
    </r>
  </si>
  <si>
    <r>
      <t xml:space="preserve">Piso laminado vinílico, placas decorativas com estampagem digital de madeira com capa de uso de 0,5mm (modelo a definir); placas de aproximadamente </t>
    </r>
    <r>
      <rPr>
        <sz val="11"/>
        <rFont val="Calibri"/>
        <family val="2"/>
      </rPr>
      <t xml:space="preserve">228x1830mm; espessura de 3mm a 5mm; resistente a abrasão e químicos classe T; resistente a uso interno e a cadeiras com rodízio; alta durabilidade; certificado da norma brasileira NBR 8660-classe2A; garantia mínima de 15 anos; com acessórios e serviço de instalação; regularização de contrapiso e acabamento inclusos; densidade ótica de fumaça (toxidade em caso de incêndio) menor que 450dm (norma ASTME 662); absorção de som ao impacto norma ASTME 989-06 = 10 decibéis; identação residual igual ou menor a 0,1mm; estabilidade dimensional EN 434 igual ou menor que 0,13mm. </t>
    </r>
    <r>
      <rPr>
        <b/>
        <sz val="11"/>
        <rFont val="Calibri"/>
        <family val="2"/>
      </rPr>
      <t>INSTALADO.</t>
    </r>
  </si>
  <si>
    <r>
      <t xml:space="preserve">Forro modular de fibra mineral  micro perfurado, medindo 625x625x15mm, com borda tegolar (rebaixada), instalado em estrutura com perfis de aço galvanizado em "T" invertido, pintado com tinta epóxi na cor branca ou cinza, com pendurais de arame galvanizado BWG 18. </t>
    </r>
    <r>
      <rPr>
        <sz val="11"/>
        <rFont val="Calibri"/>
        <family val="2"/>
      </rPr>
      <t xml:space="preserve">Remover o forro anterior e instalar o novo. Inclui todos os acessórios necessários para a sua instalação. Modelo de referência: Forrovid Boreal Isover. </t>
    </r>
    <r>
      <rPr>
        <b/>
        <sz val="11"/>
        <rFont val="Calibri"/>
        <family val="2"/>
      </rPr>
      <t>Instalado.</t>
    </r>
  </si>
  <si>
    <t>AMF</t>
  </si>
  <si>
    <t>50166 0 003</t>
  </si>
  <si>
    <t>PROCESSO: 1454/2021/UDESC</t>
  </si>
  <si>
    <t>OBJETO: AQUISIÇÃO DE DIVISÓRIAS, VIDROS, CORTINAS E SIMILARES PARA O CAMPUS I, CERES E 
CESFI</t>
  </si>
  <si>
    <t>VIGÊNCIA DA ATA: 08/02/2022 até 08/02/2023</t>
  </si>
  <si>
    <t xml:space="preserve"> AF/OS nº  xxxx/2022 Qtde. DT</t>
  </si>
  <si>
    <t>OBJETO: AQUISIÇÃO DE DIVISÓRIAS, VIDROS, CORTINAS E SIMILARES PARA O CAMPUS I, CERES E CESFI</t>
  </si>
  <si>
    <t xml:space="preserve">GABRIEL FAGUNDES ZAMPIRON LTDA - CNPJ: 25.136.411/0001-30 </t>
  </si>
  <si>
    <t>Espelho cristal 4mm. Instalado. Com moldura em alumínio e compensado 6mm plastificado colado. Considerar retirada do vidro existente se houver.</t>
  </si>
  <si>
    <t>Vidro mini-boreal incolor, 3mm. Instalado.</t>
  </si>
  <si>
    <t>Fornecimento e instalação de vidro liso 3mm, incolor, incluindo massa/filete de espuma em ambas as faces, acabamento e retirada do vidro e massa anterior se houver.</t>
  </si>
  <si>
    <t>Fornecimento e instalação de vidro liso 4mm, incolor, incluindo massa/filete de espuma em ambas as faces, acabamento e retirada do vidro e massa anterior se houver.</t>
  </si>
  <si>
    <t>Fornecimento e instalação de vidro liso 5mm, incolor, incluindo massa/filete de espuma em ambas as faces, acabamento e retirada do vidro e massa anterior se houver.</t>
  </si>
  <si>
    <t>Cebrace</t>
  </si>
  <si>
    <t>JM COMERCIO E PRESTAÇÃO DE SERVIÇOS LTDA - EPP - CNPJ: 85.388.320/0001-13</t>
  </si>
  <si>
    <t>Fornecimento de divisórias em painéis com espessura de 35mm, com miolo em colméia em kraft de alta gramatura e estrutura em aço galvanizado com pintura em epóxi-poliester pó. Colocação programada e cor do painel a escolher. Instalada.</t>
  </si>
  <si>
    <t>Fornecimento de divisórias em painéis com espessura de 35mm, com miolo em colméia em kraft de alta gramatura e estrutura em aço galvanizado com pintura em epóxi-poliester pó. Estrutura com Módulo de vidro de espessura mínima de 4mm (vidro incluido na cotação). Painel de divisórias e bandeira em vidro com altura a ser definido na AF, fazendo a estrutura ficar com "painel, vidro e painel" ou "painel e vidro". Colocação programada e cor a escolher. Instalado.</t>
  </si>
  <si>
    <t>Forro em PVC, espessura 8mm, largura 200mm, com estrutura em aço galvanizado. Cor a definir. Instalado.</t>
  </si>
  <si>
    <t>Porta de abrir eixo vertical, 90X210cm em painéis divisórias, cor a definir. Com miolo em colméia e estrutura em aço com pintura em epóxi na cor preta, bege ou branca, completa (com maçaneta, chave e dobradiças). Compatíveis com as divisórias existentes. Instalada.</t>
  </si>
  <si>
    <t>Porta para divisórias em painéis de espessura 35mm, com miolo tipo colméia em kraft de alta gramatura, estrutura em aço galvanizado, com pintura epóxi-poliester pó. Colocação programada e cor a escolher. Medidas da porta: 0,80x2,10m. Instalada.</t>
  </si>
  <si>
    <t>Porta de madeira angelim tipo pedra, semi-oca, lisa, para ser instalada em divisória acústica drywall e alvenaria, com revestimento interno de fibra de lã de vidro ou rocha, para isolamento acústico. Tamanho 80cm de larguraX2,10m de altura, espessura da porta 3,5cm. Tamanho da forra 9cm. Inclui forra, maçaneta e todos os acessórios necessários para a sua instalação. Cor natural, pronta para pintura. Instalada.</t>
  </si>
  <si>
    <t>Forro acústico constituído de fibra lã de vidro, revestido na face aparente com PVC, com 20mm de espessura total e 80kg/m³ de densidade. Placas de 1250mmx625mm. 35m² com superfície enrugada e 525m² com superfície lisa. Remover o forro anterior e instalar o novo. Inclui todos os acessórios necessários para a sua instalação. Modelo de referência: Forrovid Boreal Isover. Instalado.</t>
  </si>
  <si>
    <t>Divisória acústica com paredes de gesso acartonado, drywall, em estrutura metálica e revestida internamente com fibra de lã de vidro para isolamento acústico, com rodapé e rodateto em perfil de alumínio revestido nas faces com vedante de espuma de PVC autocolante. Espessura total da parede 102mm. Vidros duplos de 6mm, normais ou laminados, com estrutura periférica em alumínio que permita a montagem de persianas em seu interior. Os vidros deverão ser apoiados em batentes de PVC para evitar vibrações. Incluir todos os acessórios necessários a sua instalação e pintura. Marca de referência: Placocenter. Instalada.</t>
  </si>
  <si>
    <t>Divisória acústica com paredes de gesso acartonado, drywall, em estrutura metálica e revestida internamente com fibra de lã de vidro para isolamento acústico.  Espessura total da parede 90mm. Remover a anterior e instalar a nova. Incluir todos os acessórios necessários a sua instalação e pintura. Marca de referência: Placocenter. Instalada.</t>
  </si>
  <si>
    <t>Plasforro</t>
  </si>
  <si>
    <t>JB</t>
  </si>
  <si>
    <t>Madeireira Souza</t>
  </si>
  <si>
    <t>Nexfilm</t>
  </si>
  <si>
    <t>Propria</t>
  </si>
  <si>
    <t>IDEIA BRASIL COMÉRCIO E SERVIÇOS EIRELI - CNPJ 	
15.343.579/0001-62</t>
  </si>
  <si>
    <t>Heliane</t>
  </si>
  <si>
    <t>Piso Forte</t>
  </si>
  <si>
    <t>Eucaflor</t>
  </si>
  <si>
    <t>ART</t>
  </si>
  <si>
    <t>JM COMERCIO E PRESTAÇÃO DE SERVIÇOS LTDA - EPP - CNPJ: 	
85.388.320/0001-13</t>
  </si>
  <si>
    <t>Rufo / Pingadeira em concreto, produzido em argamassa armada, com "risco/recorte" nas extremidades para impedir a infiltração de água da chuva no muro/parede. Também chamado de capa de muro. Dimensões em 2x30x100 cm.</t>
  </si>
  <si>
    <t>02639 5 001</t>
  </si>
  <si>
    <t>Porta de aluminio 2,10 x0,90m, veneziana,  na cor branca, pintura em epóxi. INSTALADO, podendo haver pequenas variações (até 5%) para mais ou para menos</t>
  </si>
  <si>
    <t>Janela tipo Maxim em alumínio branco, vidro 4mm, com grade embutida, medida aproximada de 0,40x060 (AxL)  INSTALADO</t>
  </si>
  <si>
    <t>Janela em alumínio branco metade fixa, metade móvel, medida 2,08x1,50m com vidros 4 mm  INSTALADO</t>
  </si>
  <si>
    <t>10684 4 003</t>
  </si>
  <si>
    <t>00320 4 008</t>
  </si>
  <si>
    <t xml:space="preserve"> AF nº 770/2022 Qtde. DT</t>
  </si>
  <si>
    <t xml:space="preserve"> AF nº  822/2022 Qtde. DT</t>
  </si>
  <si>
    <t>Atualizado em Agosto de 2022</t>
  </si>
  <si>
    <t xml:space="preserve"> AF nº 202/2022 Qtde. DT</t>
  </si>
  <si>
    <t xml:space="preserve"> AF nº 389/2022 Qtde. DT</t>
  </si>
  <si>
    <t xml:space="preserve"> AF/OS nº  292/2022      Jm comercio</t>
  </si>
  <si>
    <t xml:space="preserve"> AF/OS nº  291/2022      Jm comercio</t>
  </si>
  <si>
    <t xml:space="preserve"> AF/OS nº  434/2022 Delduque</t>
  </si>
  <si>
    <t xml:space="preserve"> AF/OS nº  914/2022 Delduque</t>
  </si>
  <si>
    <t xml:space="preserve"> AF/OS nº  972/2022           Jm Comercio</t>
  </si>
  <si>
    <t xml:space="preserve"> AF/OS nº  485/2022 Qtde. DT</t>
  </si>
  <si>
    <t xml:space="preserve"> AF/OS nº  532/2022 Qtde. DT</t>
  </si>
  <si>
    <r>
      <rPr>
        <sz val="11"/>
        <color rgb="FFFF0000"/>
        <rFont val="Calibri"/>
        <family val="2"/>
        <scheme val="minor"/>
      </rPr>
      <t>GALERIA DAV</t>
    </r>
    <r>
      <rPr>
        <sz val="11"/>
        <rFont val="Calibri"/>
        <family val="2"/>
        <scheme val="minor"/>
      </rPr>
      <t xml:space="preserve">
AF/OS nº  688/2022 Qtde. DT</t>
    </r>
  </si>
  <si>
    <r>
      <rPr>
        <sz val="11"/>
        <color rgb="FFFF0000"/>
        <rFont val="Calibri"/>
        <family val="2"/>
        <scheme val="minor"/>
      </rPr>
      <t>LAB FOTOGRAFIA;  DESENHO 4; SALA ROBERVAL; CHEFIA DAV</t>
    </r>
    <r>
      <rPr>
        <sz val="11"/>
        <rFont val="Calibri"/>
        <family val="2"/>
        <scheme val="minor"/>
      </rPr>
      <t xml:space="preserve"> AF/OS nº  686/2022 Qtde. DT</t>
    </r>
  </si>
  <si>
    <t xml:space="preserve"> AF/OS nº  631/2022 Qtde. DT</t>
  </si>
  <si>
    <t>CEDIDO PARA CEFID</t>
  </si>
  <si>
    <t xml:space="preserve"> AF/OS nº  821/2022 Qtde. DT</t>
  </si>
  <si>
    <t xml:space="preserve"> AF/OS nº  520/2022 Qtde. DT</t>
  </si>
  <si>
    <t xml:space="preserve"> AF/OS nº  147/2022 Qtde. DT</t>
  </si>
  <si>
    <t xml:space="preserve"> AF/OS nº  189/2022 Qtde. DT</t>
  </si>
  <si>
    <t xml:space="preserve"> AF/OS nº  743/2022 </t>
  </si>
  <si>
    <t xml:space="preserve"> AF/OS nº  852/2022 </t>
  </si>
  <si>
    <t xml:space="preserve"> AF/OS nº  965/2022 </t>
  </si>
  <si>
    <t xml:space="preserve"> AF/OS nº  555/2022 Qtde. DT</t>
  </si>
  <si>
    <t xml:space="preserve"> AF/OS nº  1253/2022 Qtde. 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</si>
</sst>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0.0"/>
    <numFmt numFmtId="170" formatCode="&quot;R$&quot;\ #,##0.00"/>
    <numFmt numFmtId="173" formatCode="_-&quot;R$&quot;\ * #,##0.00_-;\-&quot;R$&quot;\ * #,##0.00_-;_-&quot;R$&quot;\ * &quot;-&quot;??_-;_-@_-"/>
    <numFmt numFmtId="174" formatCode="_-* #,##0.00_-;\-* #,##0.00_-;_-* &quot;-&quot;??_-;_-@_-"/>
  </numFmts>
  <fonts count="19">
    <font>
      <sz val="10"/>
      <name val="Arial"/>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name val="Calibri "/>
    </font>
    <font>
      <sz val="11"/>
      <name val="Calibri "/>
    </font>
    <font>
      <b/>
      <sz val="11"/>
      <name val="Calibri"/>
      <family val="2"/>
      <scheme val="minor"/>
    </font>
    <font>
      <b/>
      <sz val="12"/>
      <name val="Calibri "/>
    </font>
    <font>
      <b/>
      <sz val="12"/>
      <color rgb="FF333333"/>
      <name val="Calibri"/>
      <family val="2"/>
      <scheme val="minor"/>
    </font>
    <font>
      <b/>
      <sz val="11"/>
      <name val="Calibri"/>
      <family val="2"/>
    </font>
    <font>
      <sz val="11"/>
      <name val="Calibri"/>
      <family val="2"/>
    </font>
    <font>
      <b/>
      <sz val="12"/>
      <name val="Calibri"/>
      <family val="2"/>
      <scheme val="minor"/>
    </font>
    <font>
      <b/>
      <sz val="11"/>
      <color indexed="8"/>
      <name val="Calibri"/>
      <family val="2"/>
    </font>
    <font>
      <sz val="11"/>
      <color indexed="8"/>
      <name val="Calibri"/>
      <family val="2"/>
    </font>
    <font>
      <sz val="9"/>
      <color indexed="81"/>
      <name val="Segoe UI"/>
      <charset val="1"/>
    </font>
    <font>
      <b/>
      <sz val="9"/>
      <color indexed="81"/>
      <name val="Segoe UI"/>
      <charset val="1"/>
    </font>
    <font>
      <sz val="11"/>
      <color rgb="FFFF0000"/>
      <name val="Calibri"/>
      <family val="2"/>
      <scheme val="minor"/>
    </font>
  </fonts>
  <fills count="18">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31"/>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theme="0" tint="-0.14999847407452621"/>
        <bgColor indexed="31"/>
      </patternFill>
    </fill>
    <fill>
      <patternFill patternType="solid">
        <fgColor theme="0" tint="-0.34998626667073579"/>
        <bgColor indexed="26"/>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32">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173" fontId="1" fillId="0" borderId="0" applyFont="0" applyFill="0" applyBorder="0" applyAlignment="0" applyProtection="0"/>
    <xf numFmtId="174" fontId="1" fillId="0" borderId="0" applyFill="0" applyBorder="0" applyAlignment="0" applyProtection="0"/>
    <xf numFmtId="174" fontId="1" fillId="0" borderId="0" applyFill="0" applyBorder="0" applyAlignment="0" applyProtection="0"/>
    <xf numFmtId="173" fontId="1" fillId="0" borderId="0" applyFont="0" applyFill="0" applyBorder="0" applyAlignment="0" applyProtection="0"/>
    <xf numFmtId="174" fontId="1" fillId="0" borderId="0" applyFill="0" applyBorder="0" applyAlignment="0" applyProtection="0"/>
    <xf numFmtId="174" fontId="1" fillId="0" borderId="0" applyFill="0" applyBorder="0" applyAlignment="0" applyProtection="0"/>
    <xf numFmtId="173" fontId="1" fillId="0" borderId="0" applyFont="0" applyFill="0" applyBorder="0" applyAlignment="0" applyProtection="0"/>
    <xf numFmtId="174" fontId="1" fillId="0" borderId="0" applyFill="0" applyBorder="0" applyAlignment="0" applyProtection="0"/>
    <xf numFmtId="174" fontId="1" fillId="0" borderId="0" applyFill="0" applyBorder="0" applyAlignment="0" applyProtection="0"/>
    <xf numFmtId="173" fontId="1" fillId="0" borderId="0" applyFont="0" applyFill="0" applyBorder="0" applyAlignment="0" applyProtection="0"/>
    <xf numFmtId="174" fontId="1" fillId="0" borderId="0" applyFill="0" applyBorder="0" applyAlignment="0" applyProtection="0"/>
    <xf numFmtId="174" fontId="1" fillId="0" borderId="0" applyFill="0" applyBorder="0" applyAlignment="0" applyProtection="0"/>
  </cellStyleXfs>
  <cellXfs count="142">
    <xf numFmtId="0" fontId="0" fillId="0" borderId="0" xfId="0"/>
    <xf numFmtId="0" fontId="3" fillId="0" borderId="0" xfId="1" applyFont="1" applyFill="1" applyAlignment="1">
      <alignment horizontal="center" vertical="center" wrapText="1"/>
    </xf>
    <xf numFmtId="0" fontId="3" fillId="0" borderId="0" xfId="1" applyFont="1" applyAlignment="1">
      <alignment wrapText="1"/>
    </xf>
    <xf numFmtId="0" fontId="3" fillId="0" borderId="0" xfId="1" applyFont="1" applyFill="1" applyAlignment="1">
      <alignment vertical="center" wrapText="1"/>
    </xf>
    <xf numFmtId="0" fontId="3" fillId="0" borderId="0" xfId="1" applyFont="1" applyFill="1" applyAlignment="1" applyProtection="1">
      <alignment wrapText="1"/>
      <protection locked="0"/>
    </xf>
    <xf numFmtId="3" fontId="3" fillId="0" borderId="0" xfId="1" applyNumberFormat="1" applyFont="1" applyAlignment="1" applyProtection="1">
      <alignment wrapText="1"/>
      <protection locked="0"/>
    </xf>
    <xf numFmtId="0" fontId="3" fillId="0" borderId="0" xfId="1" applyFont="1" applyAlignment="1" applyProtection="1">
      <alignment wrapText="1"/>
      <protection locked="0"/>
    </xf>
    <xf numFmtId="168" fontId="5" fillId="9" borderId="2" xfId="1" applyNumberFormat="1" applyFont="1" applyFill="1" applyBorder="1" applyAlignment="1" applyProtection="1">
      <alignment horizontal="right"/>
      <protection locked="0"/>
    </xf>
    <xf numFmtId="168" fontId="5" fillId="9" borderId="3" xfId="1" applyNumberFormat="1" applyFont="1" applyFill="1" applyBorder="1" applyAlignment="1" applyProtection="1">
      <alignment horizontal="right"/>
      <protection locked="0"/>
    </xf>
    <xf numFmtId="2" fontId="5" fillId="9" borderId="3" xfId="1" applyNumberFormat="1" applyFont="1" applyFill="1" applyBorder="1" applyAlignment="1">
      <alignment horizontal="right"/>
    </xf>
    <xf numFmtId="0" fontId="5" fillId="9" borderId="8" xfId="1" applyFont="1" applyFill="1" applyBorder="1" applyAlignment="1" applyProtection="1">
      <alignment horizontal="left"/>
      <protection locked="0"/>
    </xf>
    <xf numFmtId="0" fontId="5" fillId="9" borderId="15" xfId="1" applyFont="1" applyFill="1" applyBorder="1" applyAlignment="1" applyProtection="1">
      <alignment horizontal="left"/>
      <protection locked="0"/>
    </xf>
    <xf numFmtId="0" fontId="5" fillId="9" borderId="10" xfId="1" applyFont="1" applyFill="1" applyBorder="1" applyAlignment="1" applyProtection="1">
      <alignment horizontal="left"/>
      <protection locked="0"/>
    </xf>
    <xf numFmtId="0" fontId="5" fillId="9" borderId="0" xfId="1" applyFont="1" applyFill="1" applyBorder="1" applyAlignment="1" applyProtection="1">
      <alignment horizontal="left"/>
      <protection locked="0"/>
    </xf>
    <xf numFmtId="0" fontId="5" fillId="9" borderId="12" xfId="1" applyFont="1" applyFill="1" applyBorder="1" applyAlignment="1" applyProtection="1">
      <alignment horizontal="left"/>
      <protection locked="0"/>
    </xf>
    <xf numFmtId="0" fontId="5" fillId="9" borderId="14" xfId="1" applyFont="1" applyFill="1" applyBorder="1" applyAlignment="1" applyProtection="1">
      <alignment horizontal="left"/>
      <protection locked="0"/>
    </xf>
    <xf numFmtId="44" fontId="3" fillId="8" borderId="1" xfId="9" applyFont="1" applyFill="1" applyBorder="1" applyAlignment="1">
      <alignment vertical="center" wrapText="1"/>
    </xf>
    <xf numFmtId="44" fontId="3" fillId="8" borderId="1" xfId="1" applyNumberFormat="1" applyFont="1" applyFill="1" applyBorder="1" applyAlignment="1">
      <alignment vertical="center" wrapText="1"/>
    </xf>
    <xf numFmtId="0" fontId="3" fillId="7" borderId="7"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2" borderId="1" xfId="1" applyFont="1" applyFill="1" applyBorder="1" applyAlignment="1" applyProtection="1">
      <alignment horizontal="center" vertical="center" wrapText="1"/>
      <protection locked="0"/>
    </xf>
    <xf numFmtId="165" fontId="3" fillId="2" borderId="1" xfId="3"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166" fontId="3" fillId="2" borderId="1" xfId="1" applyNumberFormat="1" applyFont="1" applyFill="1" applyBorder="1" applyAlignment="1">
      <alignment horizontal="center" vertical="center" wrapText="1"/>
    </xf>
    <xf numFmtId="0" fontId="3" fillId="2" borderId="1" xfId="1" applyNumberFormat="1" applyFont="1" applyFill="1" applyBorder="1" applyAlignment="1" applyProtection="1">
      <alignment horizontal="center" vertical="center" wrapText="1"/>
      <protection locked="0"/>
    </xf>
    <xf numFmtId="166" fontId="3" fillId="4" borderId="1" xfId="0" applyNumberFormat="1" applyFont="1" applyFill="1" applyBorder="1" applyAlignment="1">
      <alignment horizontal="center" vertical="center" wrapText="1"/>
    </xf>
    <xf numFmtId="3" fontId="3" fillId="3" borderId="1" xfId="1" applyNumberFormat="1" applyFont="1" applyFill="1" applyBorder="1" applyAlignment="1" applyProtection="1">
      <alignment horizontal="center" vertical="center" wrapText="1"/>
      <protection locked="0"/>
    </xf>
    <xf numFmtId="4" fontId="3" fillId="0" borderId="0" xfId="1" applyNumberFormat="1" applyFont="1" applyFill="1" applyAlignment="1">
      <alignment horizontal="center" vertical="center" wrapText="1"/>
    </xf>
    <xf numFmtId="166" fontId="3" fillId="0" borderId="0" xfId="0" applyNumberFormat="1" applyFont="1" applyFill="1" applyAlignment="1">
      <alignment horizontal="center" vertical="center" wrapText="1"/>
    </xf>
    <xf numFmtId="168" fontId="3" fillId="2" borderId="1" xfId="3" applyNumberFormat="1" applyFont="1" applyFill="1" applyBorder="1" applyAlignment="1" applyProtection="1">
      <alignment horizontal="center" vertical="center" wrapText="1"/>
    </xf>
    <xf numFmtId="3" fontId="3" fillId="10" borderId="1" xfId="1" applyNumberFormat="1" applyFont="1" applyFill="1" applyBorder="1" applyAlignment="1" applyProtection="1">
      <alignment horizontal="center" vertical="center" wrapText="1"/>
      <protection locked="0"/>
    </xf>
    <xf numFmtId="10" fontId="5" fillId="9" borderId="4" xfId="13" applyNumberFormat="1" applyFont="1" applyFill="1" applyBorder="1" applyAlignment="1" applyProtection="1">
      <alignment horizontal="right"/>
      <protection locked="0"/>
    </xf>
    <xf numFmtId="0" fontId="3" fillId="0" borderId="0" xfId="1" applyFont="1" applyFill="1" applyAlignment="1">
      <alignment horizontal="center" vertical="center" wrapText="1"/>
    </xf>
    <xf numFmtId="0" fontId="0" fillId="11" borderId="1" xfId="0" applyFont="1" applyFill="1" applyBorder="1" applyAlignment="1">
      <alignment horizontal="justify" vertical="top" wrapText="1"/>
    </xf>
    <xf numFmtId="0" fontId="0" fillId="12" borderId="1" xfId="0" applyFont="1" applyFill="1" applyBorder="1" applyAlignment="1">
      <alignment horizontal="justify" vertical="top" wrapText="1"/>
    </xf>
    <xf numFmtId="0" fontId="0" fillId="12" borderId="1" xfId="0" applyFont="1" applyFill="1" applyBorder="1" applyAlignment="1">
      <alignment horizontal="justify" vertical="top"/>
    </xf>
    <xf numFmtId="0" fontId="0" fillId="13" borderId="1" xfId="0" applyFont="1" applyFill="1" applyBorder="1" applyAlignment="1">
      <alignment horizontal="justify" vertical="top" wrapText="1"/>
    </xf>
    <xf numFmtId="0" fontId="0" fillId="14" borderId="1" xfId="0" applyFont="1" applyFill="1" applyBorder="1" applyAlignment="1">
      <alignment horizontal="justify" vertical="top" wrapText="1"/>
    </xf>
    <xf numFmtId="0" fontId="0" fillId="11" borderId="1" xfId="0" applyFont="1" applyFill="1" applyBorder="1" applyAlignment="1">
      <alignment horizontal="center" vertical="center"/>
    </xf>
    <xf numFmtId="0" fontId="0" fillId="12" borderId="1" xfId="0" applyFont="1" applyFill="1" applyBorder="1" applyAlignment="1">
      <alignment horizontal="center" vertical="center"/>
    </xf>
    <xf numFmtId="0" fontId="3" fillId="12" borderId="1" xfId="0" applyFont="1" applyFill="1" applyBorder="1" applyAlignment="1">
      <alignment horizontal="center" vertical="center"/>
    </xf>
    <xf numFmtId="0" fontId="0" fillId="13" borderId="1" xfId="0" applyFont="1" applyFill="1" applyBorder="1" applyAlignment="1">
      <alignment horizontal="center" vertical="center"/>
    </xf>
    <xf numFmtId="0" fontId="0" fillId="14" borderId="1" xfId="0" applyFont="1" applyFill="1" applyBorder="1" applyAlignment="1">
      <alignment horizontal="center" vertical="center"/>
    </xf>
    <xf numFmtId="0" fontId="0" fillId="15" borderId="1" xfId="0" applyFont="1" applyFill="1" applyBorder="1" applyAlignment="1">
      <alignment horizontal="center" vertical="center"/>
    </xf>
    <xf numFmtId="49" fontId="0" fillId="13" borderId="1" xfId="0" applyNumberFormat="1" applyFont="1" applyFill="1" applyBorder="1" applyAlignment="1">
      <alignment horizontal="center" vertical="center"/>
    </xf>
    <xf numFmtId="49" fontId="0" fillId="12" borderId="1" xfId="0" applyNumberFormat="1" applyFont="1" applyFill="1" applyBorder="1" applyAlignment="1">
      <alignment horizontal="center" vertical="center"/>
    </xf>
    <xf numFmtId="44" fontId="3" fillId="2" borderId="1" xfId="5" applyFont="1" applyFill="1" applyBorder="1" applyAlignment="1" applyProtection="1">
      <alignment horizontal="center" vertical="center" wrapText="1"/>
    </xf>
    <xf numFmtId="44" fontId="3" fillId="0" borderId="0" xfId="5" applyFont="1" applyFill="1" applyAlignment="1">
      <alignment vertical="center" wrapText="1"/>
    </xf>
    <xf numFmtId="44" fontId="3" fillId="0" borderId="0" xfId="1" applyNumberFormat="1" applyFont="1" applyAlignment="1">
      <alignment wrapText="1"/>
    </xf>
    <xf numFmtId="0" fontId="8" fillId="12"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 xfId="0" applyFont="1" applyFill="1" applyBorder="1" applyAlignment="1">
      <alignment horizontal="center" vertical="center"/>
    </xf>
    <xf numFmtId="0" fontId="8" fillId="12" borderId="1" xfId="0" applyFont="1" applyFill="1" applyBorder="1" applyAlignment="1">
      <alignment horizontal="center" vertical="center"/>
    </xf>
    <xf numFmtId="0" fontId="9" fillId="16" borderId="1" xfId="0" applyFont="1" applyFill="1" applyBorder="1" applyAlignment="1">
      <alignment horizontal="center" vertical="center" textRotation="90" wrapText="1"/>
    </xf>
    <xf numFmtId="0" fontId="9" fillId="16" borderId="1" xfId="0" applyFont="1" applyFill="1" applyBorder="1" applyAlignment="1">
      <alignment horizontal="center" vertical="center" wrapText="1"/>
    </xf>
    <xf numFmtId="44" fontId="0" fillId="11" borderId="1" xfId="5" applyFont="1" applyFill="1" applyBorder="1" applyAlignment="1">
      <alignment horizontal="center" vertical="center" wrapText="1"/>
    </xf>
    <xf numFmtId="44" fontId="0" fillId="13" borderId="1" xfId="5" applyFont="1" applyFill="1" applyBorder="1" applyAlignment="1">
      <alignment horizontal="center" vertical="center" wrapText="1"/>
    </xf>
    <xf numFmtId="44" fontId="0" fillId="14" borderId="1" xfId="5" applyFont="1" applyFill="1" applyBorder="1" applyAlignment="1">
      <alignment horizontal="center" vertical="center" wrapText="1"/>
    </xf>
    <xf numFmtId="44" fontId="0" fillId="15" borderId="1" xfId="5" applyFont="1" applyFill="1" applyBorder="1" applyAlignment="1">
      <alignment horizontal="center" vertical="center" wrapText="1"/>
    </xf>
    <xf numFmtId="44" fontId="0" fillId="12" borderId="1" xfId="5" applyFont="1" applyFill="1" applyBorder="1" applyAlignment="1">
      <alignment horizontal="center" vertical="center" wrapText="1"/>
    </xf>
    <xf numFmtId="44" fontId="0" fillId="13" borderId="1" xfId="5" applyFont="1" applyFill="1" applyBorder="1" applyAlignment="1">
      <alignment horizontal="center" vertical="center"/>
    </xf>
    <xf numFmtId="3" fontId="3" fillId="12" borderId="1" xfId="1" applyNumberFormat="1" applyFont="1" applyFill="1" applyBorder="1" applyAlignment="1" applyProtection="1">
      <alignment horizontal="center" vertical="center" wrapText="1"/>
      <protection locked="0"/>
    </xf>
    <xf numFmtId="0" fontId="3" fillId="12" borderId="1" xfId="1" applyNumberFormat="1" applyFont="1" applyFill="1" applyBorder="1" applyAlignment="1" applyProtection="1">
      <alignment horizontal="center" vertical="center" wrapText="1"/>
      <protection locked="0"/>
    </xf>
    <xf numFmtId="169" fontId="3" fillId="12" borderId="1" xfId="1" applyNumberFormat="1" applyFont="1" applyFill="1" applyBorder="1" applyAlignment="1" applyProtection="1">
      <alignment horizontal="center" vertical="center" wrapText="1"/>
      <protection locked="0"/>
    </xf>
    <xf numFmtId="44" fontId="0" fillId="11" borderId="1" xfId="9" applyFont="1" applyFill="1" applyBorder="1" applyAlignment="1">
      <alignment horizontal="center" vertical="center" wrapText="1"/>
    </xf>
    <xf numFmtId="44" fontId="0" fillId="13" borderId="1" xfId="9" applyFont="1" applyFill="1" applyBorder="1" applyAlignment="1">
      <alignment horizontal="center" vertical="center" wrapText="1"/>
    </xf>
    <xf numFmtId="44" fontId="0" fillId="14" borderId="1" xfId="9" applyFont="1" applyFill="1" applyBorder="1" applyAlignment="1">
      <alignment horizontal="center" vertical="center" wrapText="1"/>
    </xf>
    <xf numFmtId="44" fontId="0" fillId="15" borderId="1" xfId="9" applyFont="1" applyFill="1" applyBorder="1" applyAlignment="1">
      <alignment horizontal="center" vertical="center" wrapText="1"/>
    </xf>
    <xf numFmtId="44" fontId="0" fillId="12" borderId="1" xfId="9" applyFont="1" applyFill="1" applyBorder="1" applyAlignment="1">
      <alignment horizontal="center" vertical="center" wrapText="1"/>
    </xf>
    <xf numFmtId="0" fontId="8" fillId="13" borderId="1" xfId="0" applyFont="1" applyFill="1" applyBorder="1" applyAlignment="1">
      <alignment horizontal="center" vertical="center"/>
    </xf>
    <xf numFmtId="0" fontId="9" fillId="16" borderId="1" xfId="0" applyFont="1" applyFill="1" applyBorder="1" applyAlignment="1">
      <alignment horizontal="center" vertical="center" wrapText="1" indent="1"/>
    </xf>
    <xf numFmtId="0" fontId="3" fillId="13" borderId="1" xfId="0" applyFont="1" applyFill="1" applyBorder="1" applyAlignment="1">
      <alignment horizontal="justify" vertical="top" wrapText="1"/>
    </xf>
    <xf numFmtId="49" fontId="3" fillId="12" borderId="1" xfId="0" applyNumberFormat="1" applyFont="1" applyFill="1" applyBorder="1" applyAlignment="1">
      <alignment horizontal="center" vertical="center" wrapText="1"/>
    </xf>
    <xf numFmtId="0" fontId="3" fillId="12" borderId="1" xfId="0" applyFont="1" applyFill="1" applyBorder="1" applyAlignment="1">
      <alignment horizontal="justify" vertical="top" wrapText="1"/>
    </xf>
    <xf numFmtId="4" fontId="3" fillId="12" borderId="1" xfId="1" applyNumberFormat="1" applyFont="1" applyFill="1" applyBorder="1" applyAlignment="1" applyProtection="1">
      <alignment horizontal="center" vertical="center" wrapText="1"/>
      <protection locked="0"/>
    </xf>
    <xf numFmtId="0" fontId="8" fillId="13" borderId="1" xfId="0" applyFont="1" applyFill="1" applyBorder="1" applyAlignment="1">
      <alignment horizontal="center" vertical="center"/>
    </xf>
    <xf numFmtId="0" fontId="8" fillId="12" borderId="1" xfId="0" applyFont="1" applyFill="1" applyBorder="1" applyAlignment="1">
      <alignment horizontal="center" vertical="center"/>
    </xf>
    <xf numFmtId="0" fontId="0" fillId="0" borderId="1" xfId="0" applyBorder="1" applyAlignment="1">
      <alignment horizontal="justify" vertical="top"/>
    </xf>
    <xf numFmtId="0" fontId="0" fillId="0" borderId="1" xfId="0" applyFill="1" applyBorder="1" applyAlignment="1">
      <alignment horizontal="justify" vertical="top"/>
    </xf>
    <xf numFmtId="170" fontId="0" fillId="11" borderId="1" xfId="0" applyNumberFormat="1" applyFont="1" applyFill="1" applyBorder="1" applyAlignment="1">
      <alignment horizontal="center" vertical="center" wrapText="1"/>
    </xf>
    <xf numFmtId="44" fontId="0" fillId="12" borderId="1" xfId="5" applyFont="1" applyFill="1" applyBorder="1" applyAlignment="1">
      <alignment horizontal="center" vertical="center"/>
    </xf>
    <xf numFmtId="3" fontId="3" fillId="0" borderId="0" xfId="1" applyNumberFormat="1" applyFont="1" applyFill="1" applyAlignment="1" applyProtection="1">
      <alignment wrapText="1"/>
      <protection locked="0"/>
    </xf>
    <xf numFmtId="3" fontId="3" fillId="5" borderId="1" xfId="1" applyNumberFormat="1" applyFont="1" applyFill="1" applyBorder="1" applyAlignment="1" applyProtection="1">
      <alignment horizontal="center" vertical="center" wrapText="1"/>
      <protection locked="0"/>
    </xf>
    <xf numFmtId="0" fontId="8" fillId="11" borderId="2" xfId="0" applyFont="1" applyFill="1" applyBorder="1" applyAlignment="1">
      <alignment horizontal="center" vertical="center"/>
    </xf>
    <xf numFmtId="0" fontId="8" fillId="11" borderId="3" xfId="0" applyFont="1" applyFill="1" applyBorder="1" applyAlignment="1">
      <alignment horizontal="center" vertical="center"/>
    </xf>
    <xf numFmtId="0" fontId="10" fillId="17" borderId="2"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17" borderId="4" xfId="0" applyFont="1" applyFill="1" applyBorder="1" applyAlignment="1">
      <alignment horizontal="center" vertical="center" wrapText="1"/>
    </xf>
    <xf numFmtId="0" fontId="3" fillId="6" borderId="1" xfId="0" applyNumberFormat="1" applyFont="1" applyFill="1" applyBorder="1" applyAlignment="1">
      <alignment horizontal="left" vertical="center" wrapText="1"/>
    </xf>
    <xf numFmtId="0" fontId="8" fillId="12" borderId="1" xfId="0" applyFont="1" applyFill="1" applyBorder="1" applyAlignment="1">
      <alignment horizontal="center" vertical="center"/>
    </xf>
    <xf numFmtId="0" fontId="13" fillId="12" borderId="2"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3" fillId="12" borderId="4" xfId="0" applyFont="1" applyFill="1" applyBorder="1" applyAlignment="1">
      <alignment horizontal="center" vertical="center" wrapText="1"/>
    </xf>
    <xf numFmtId="0" fontId="8" fillId="12" borderId="2" xfId="0" applyFont="1" applyFill="1" applyBorder="1" applyAlignment="1">
      <alignment horizontal="center" vertical="center"/>
    </xf>
    <xf numFmtId="0" fontId="8" fillId="12" borderId="4" xfId="0" applyFont="1" applyFill="1" applyBorder="1" applyAlignment="1">
      <alignment horizontal="center" vertical="center"/>
    </xf>
    <xf numFmtId="0" fontId="8" fillId="13" borderId="1" xfId="0" applyFont="1" applyFill="1" applyBorder="1" applyAlignment="1">
      <alignment horizontal="center" vertical="center"/>
    </xf>
    <xf numFmtId="0" fontId="13" fillId="13" borderId="2"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8" fillId="13" borderId="2" xfId="0" applyFont="1" applyFill="1" applyBorder="1" applyAlignment="1">
      <alignment horizontal="center" vertical="center"/>
    </xf>
    <xf numFmtId="0" fontId="8" fillId="13" borderId="3" xfId="0" applyFont="1" applyFill="1" applyBorder="1" applyAlignment="1">
      <alignment horizontal="center" vertical="center"/>
    </xf>
    <xf numFmtId="0" fontId="13" fillId="13" borderId="4" xfId="0" applyFont="1" applyFill="1" applyBorder="1" applyAlignment="1">
      <alignment horizontal="center" vertical="center" wrapText="1"/>
    </xf>
    <xf numFmtId="0" fontId="8" fillId="12" borderId="3" xfId="0" applyFont="1" applyFill="1" applyBorder="1" applyAlignment="1">
      <alignment horizontal="center" vertical="center"/>
    </xf>
    <xf numFmtId="0" fontId="3" fillId="6" borderId="1" xfId="0" applyNumberFormat="1" applyFont="1" applyFill="1" applyBorder="1" applyAlignment="1">
      <alignment horizontal="center" vertical="center" wrapText="1"/>
    </xf>
    <xf numFmtId="0" fontId="5" fillId="9" borderId="12" xfId="1" applyFont="1" applyFill="1" applyBorder="1" applyAlignment="1">
      <alignment horizontal="center" vertical="center" wrapText="1"/>
    </xf>
    <xf numFmtId="0" fontId="5" fillId="9" borderId="14" xfId="1" applyFont="1" applyFill="1" applyBorder="1" applyAlignment="1">
      <alignment horizontal="center" vertical="center" wrapText="1"/>
    </xf>
    <xf numFmtId="0" fontId="5" fillId="9" borderId="13" xfId="1" applyFont="1" applyFill="1" applyBorder="1" applyAlignment="1">
      <alignment horizontal="center" vertical="center" wrapText="1"/>
    </xf>
    <xf numFmtId="0" fontId="5" fillId="9" borderId="8" xfId="1" applyFont="1" applyFill="1" applyBorder="1" applyAlignment="1">
      <alignment horizontal="center" vertical="center" wrapText="1"/>
    </xf>
    <xf numFmtId="0" fontId="5" fillId="9" borderId="15" xfId="1" applyFont="1" applyFill="1" applyBorder="1" applyAlignment="1">
      <alignment horizontal="center" vertical="center" wrapText="1"/>
    </xf>
    <xf numFmtId="0" fontId="5" fillId="9" borderId="9" xfId="1" applyFont="1" applyFill="1" applyBorder="1" applyAlignment="1">
      <alignment horizontal="center" vertical="center" wrapText="1"/>
    </xf>
    <xf numFmtId="0" fontId="5" fillId="9" borderId="10" xfId="1" applyFont="1" applyFill="1" applyBorder="1" applyAlignment="1">
      <alignment horizontal="center" vertical="center" wrapText="1"/>
    </xf>
    <xf numFmtId="0" fontId="5" fillId="9" borderId="0" xfId="1" applyFont="1" applyFill="1" applyBorder="1" applyAlignment="1">
      <alignment horizontal="center" vertical="center" wrapText="1"/>
    </xf>
    <xf numFmtId="0" fontId="5" fillId="9" borderId="11" xfId="1" applyFont="1" applyFill="1" applyBorder="1" applyAlignment="1">
      <alignment horizontal="center" vertical="center" wrapText="1"/>
    </xf>
    <xf numFmtId="0" fontId="5" fillId="9" borderId="5" xfId="1" applyFont="1" applyFill="1" applyBorder="1" applyAlignment="1" applyProtection="1">
      <alignment horizontal="left"/>
      <protection locked="0"/>
    </xf>
    <xf numFmtId="0" fontId="5" fillId="9" borderId="6" xfId="1" applyFont="1" applyFill="1" applyBorder="1" applyAlignment="1" applyProtection="1">
      <alignment horizontal="left"/>
      <protection locked="0"/>
    </xf>
    <xf numFmtId="0" fontId="5" fillId="9" borderId="7" xfId="1" applyFont="1" applyFill="1" applyBorder="1" applyAlignment="1" applyProtection="1">
      <alignment horizontal="left"/>
      <protection locked="0"/>
    </xf>
    <xf numFmtId="166" fontId="3" fillId="4" borderId="1" xfId="0" applyNumberFormat="1" applyFont="1" applyFill="1" applyBorder="1" applyAlignment="1">
      <alignment horizontal="center" vertical="center" wrapText="1"/>
    </xf>
    <xf numFmtId="3" fontId="3" fillId="1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0" fontId="3" fillId="1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0" fontId="3" fillId="12" borderId="1" xfId="1" applyNumberFormat="1" applyFont="1" applyFill="1" applyBorder="1" applyAlignment="1" applyProtection="1">
      <alignment horizontal="center" vertical="center" wrapText="1"/>
      <protection locked="0"/>
    </xf>
    <xf numFmtId="169" fontId="3" fillId="1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cellXfs>
  <cellStyles count="32">
    <cellStyle name="Moeda" xfId="5" builtinId="4"/>
    <cellStyle name="Moeda 2" xfId="6" xr:uid="{00000000-0005-0000-0000-000001000000}"/>
    <cellStyle name="Moeda 2 2" xfId="10" xr:uid="{00000000-0005-0000-0000-000002000000}"/>
    <cellStyle name="Moeda 3" xfId="9" xr:uid="{00000000-0005-0000-0000-000003000000}"/>
    <cellStyle name="Moeda 3 2" xfId="17" xr:uid="{00000000-0005-0000-0000-000004000000}"/>
    <cellStyle name="Moeda 3 2 2" xfId="29" xr:uid="{00000000-0005-0000-0000-000004000000}"/>
    <cellStyle name="Moeda 3 3" xfId="23" xr:uid="{00000000-0005-0000-0000-000003000000}"/>
    <cellStyle name="Moeda 4" xfId="14" xr:uid="{00000000-0005-0000-0000-000005000000}"/>
    <cellStyle name="Moeda 4 2" xfId="26" xr:uid="{00000000-0005-0000-0000-000005000000}"/>
    <cellStyle name="Moeda 5" xfId="20" xr:uid="{00000000-0005-0000-0000-000041000000}"/>
    <cellStyle name="Normal" xfId="0" builtinId="0"/>
    <cellStyle name="Normal 2" xfId="1" xr:uid="{00000000-0005-0000-0000-000007000000}"/>
    <cellStyle name="Porcentagem 2" xfId="13" xr:uid="{00000000-0005-0000-0000-000008000000}"/>
    <cellStyle name="Separador de milhares 2" xfId="2" xr:uid="{00000000-0005-0000-0000-000009000000}"/>
    <cellStyle name="Separador de milhares 2 2" xfId="8" xr:uid="{00000000-0005-0000-0000-00000A000000}"/>
    <cellStyle name="Separador de milhares 2 2 2" xfId="12" xr:uid="{00000000-0005-0000-0000-00000B000000}"/>
    <cellStyle name="Separador de milhares 2 2 2 2" xfId="19" xr:uid="{00000000-0005-0000-0000-00000C000000}"/>
    <cellStyle name="Separador de milhares 2 2 2 2 2" xfId="31" xr:uid="{00000000-0005-0000-0000-00000C000000}"/>
    <cellStyle name="Separador de milhares 2 2 2 3" xfId="25" xr:uid="{00000000-0005-0000-0000-00000B000000}"/>
    <cellStyle name="Separador de milhares 2 2 3" xfId="16" xr:uid="{00000000-0005-0000-0000-00000D000000}"/>
    <cellStyle name="Separador de milhares 2 2 3 2" xfId="28" xr:uid="{00000000-0005-0000-0000-00000D000000}"/>
    <cellStyle name="Separador de milhares 2 2 4" xfId="22" xr:uid="{00000000-0005-0000-0000-00000A000000}"/>
    <cellStyle name="Separador de milhares 2 3" xfId="7" xr:uid="{00000000-0005-0000-0000-00000E000000}"/>
    <cellStyle name="Separador de milhares 2 3 2" xfId="11" xr:uid="{00000000-0005-0000-0000-00000F000000}"/>
    <cellStyle name="Separador de milhares 2 3 2 2" xfId="18" xr:uid="{00000000-0005-0000-0000-000010000000}"/>
    <cellStyle name="Separador de milhares 2 3 2 2 2" xfId="30" xr:uid="{00000000-0005-0000-0000-000010000000}"/>
    <cellStyle name="Separador de milhares 2 3 2 3" xfId="24" xr:uid="{00000000-0005-0000-0000-00000F000000}"/>
    <cellStyle name="Separador de milhares 2 3 3" xfId="15" xr:uid="{00000000-0005-0000-0000-000011000000}"/>
    <cellStyle name="Separador de milhares 2 3 3 2" xfId="27" xr:uid="{00000000-0005-0000-0000-000011000000}"/>
    <cellStyle name="Separador de milhares 2 3 4" xfId="21" xr:uid="{00000000-0005-0000-0000-00000E000000}"/>
    <cellStyle name="Separador de milhares 3" xfId="3" xr:uid="{00000000-0005-0000-0000-000012000000}"/>
    <cellStyle name="Título 5" xfId="4" xr:uid="{00000000-0005-0000-0000-000013000000}"/>
  </cellStyles>
  <dxfs count="108">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1" defaultTableStyle="TableStyleMedium9" defaultPivotStyle="PivotStyleLight16">
    <tableStyle name="Invisible" pivot="0" table="0" count="0" xr9:uid="{FC3DC7F2-BD41-4DBE-A62F-0166A959B6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A00-000002000000}"/>
            </a:ext>
          </a:extLst>
        </xdr:cNvPr>
        <xdr:cNvSpPr>
          <a:spLocks noChangeArrowheads="1"/>
        </xdr:cNvSpPr>
      </xdr:nvSpPr>
      <xdr:spPr bwMode="auto">
        <a:xfrm>
          <a:off x="13335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6"/>
  <sheetViews>
    <sheetView zoomScale="82" zoomScaleNormal="82" workbookViewId="0">
      <selection activeCell="N23" sqref="N23"/>
    </sheetView>
  </sheetViews>
  <sheetFormatPr defaultColWidth="9.7109375" defaultRowHeight="15"/>
  <cols>
    <col min="1" max="1" width="7.140625" style="1" customWidth="1"/>
    <col min="2" max="2" width="33.28515625" style="1" customWidth="1"/>
    <col min="3" max="3" width="6" style="27" bestFit="1" customWidth="1"/>
    <col min="4" max="4" width="60.28515625" style="1" customWidth="1"/>
    <col min="5" max="5" width="15.140625" style="32" customWidth="1"/>
    <col min="6" max="6" width="16.85546875" style="1" hidden="1" customWidth="1"/>
    <col min="7" max="7" width="12" style="1" bestFit="1" customWidth="1"/>
    <col min="8" max="8" width="8.85546875" style="1" customWidth="1"/>
    <col min="9" max="9" width="10.140625" style="1"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88" t="s">
        <v>73</v>
      </c>
      <c r="B1" s="88"/>
      <c r="C1" s="88"/>
      <c r="D1" s="88" t="s">
        <v>74</v>
      </c>
      <c r="E1" s="88"/>
      <c r="F1" s="88"/>
      <c r="G1" s="88"/>
      <c r="H1" s="88"/>
      <c r="I1" s="88"/>
      <c r="J1" s="88"/>
      <c r="K1" s="88" t="s">
        <v>75</v>
      </c>
      <c r="L1" s="88"/>
      <c r="M1" s="88"/>
      <c r="N1" s="82" t="s">
        <v>113</v>
      </c>
      <c r="O1" s="82" t="s">
        <v>114</v>
      </c>
      <c r="P1" s="82" t="s">
        <v>76</v>
      </c>
      <c r="Q1" s="82" t="s">
        <v>76</v>
      </c>
      <c r="R1" s="82" t="s">
        <v>76</v>
      </c>
      <c r="S1" s="82" t="s">
        <v>76</v>
      </c>
      <c r="T1" s="82" t="s">
        <v>76</v>
      </c>
      <c r="U1" s="82" t="s">
        <v>76</v>
      </c>
      <c r="V1" s="82" t="s">
        <v>76</v>
      </c>
      <c r="W1" s="82" t="s">
        <v>76</v>
      </c>
      <c r="X1" s="82" t="s">
        <v>76</v>
      </c>
      <c r="Y1" s="82" t="s">
        <v>76</v>
      </c>
      <c r="Z1" s="82" t="s">
        <v>76</v>
      </c>
      <c r="AA1" s="82" t="s">
        <v>76</v>
      </c>
      <c r="AB1" s="82" t="s">
        <v>76</v>
      </c>
      <c r="AC1" s="82" t="s">
        <v>76</v>
      </c>
      <c r="AD1" s="82" t="s">
        <v>76</v>
      </c>
      <c r="AE1" s="82" t="s">
        <v>76</v>
      </c>
    </row>
    <row r="2" spans="1:31" ht="24" customHeight="1">
      <c r="A2" s="88" t="s">
        <v>22</v>
      </c>
      <c r="B2" s="88"/>
      <c r="C2" s="88"/>
      <c r="D2" s="88"/>
      <c r="E2" s="88"/>
      <c r="F2" s="88"/>
      <c r="G2" s="88"/>
      <c r="H2" s="88"/>
      <c r="I2" s="88"/>
      <c r="J2" s="88"/>
      <c r="K2" s="88"/>
      <c r="L2" s="88"/>
      <c r="M2" s="88"/>
      <c r="N2" s="82"/>
      <c r="O2" s="82"/>
      <c r="P2" s="82"/>
      <c r="Q2" s="82"/>
      <c r="R2" s="82"/>
      <c r="S2" s="82"/>
      <c r="T2" s="82"/>
      <c r="U2" s="82"/>
      <c r="V2" s="82"/>
      <c r="W2" s="82"/>
      <c r="X2" s="82"/>
      <c r="Y2" s="82"/>
      <c r="Z2" s="82"/>
      <c r="AA2" s="82"/>
      <c r="AB2" s="82"/>
      <c r="AC2" s="82"/>
      <c r="AD2" s="82"/>
      <c r="AE2" s="82"/>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118">
        <v>44718</v>
      </c>
      <c r="O3" s="118">
        <v>44720</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83">
        <v>1</v>
      </c>
      <c r="B4" s="85" t="s">
        <v>78</v>
      </c>
      <c r="C4" s="52">
        <v>1</v>
      </c>
      <c r="D4" s="33" t="s">
        <v>79</v>
      </c>
      <c r="E4" s="38" t="s">
        <v>84</v>
      </c>
      <c r="F4" s="38"/>
      <c r="G4" s="38" t="s">
        <v>23</v>
      </c>
      <c r="H4" s="38" t="s">
        <v>18</v>
      </c>
      <c r="I4" s="38" t="s">
        <v>19</v>
      </c>
      <c r="J4" s="55">
        <v>225.77</v>
      </c>
      <c r="K4" s="19">
        <v>50</v>
      </c>
      <c r="L4" s="25">
        <f>K4-(SUM(N4:AE4))</f>
        <v>50</v>
      </c>
      <c r="M4" s="26" t="str">
        <f>IF(L4&lt;0,"ATENÇÃO","OK")</f>
        <v>OK</v>
      </c>
      <c r="N4" s="116"/>
      <c r="O4" s="116"/>
      <c r="P4" s="61"/>
      <c r="Q4" s="61"/>
      <c r="R4" s="61"/>
      <c r="S4" s="61"/>
      <c r="T4" s="61"/>
      <c r="U4" s="61"/>
      <c r="V4" s="61"/>
      <c r="W4" s="61"/>
      <c r="X4" s="61"/>
      <c r="Y4" s="61"/>
      <c r="Z4" s="61"/>
      <c r="AA4" s="61"/>
      <c r="AB4" s="61"/>
      <c r="AC4" s="61"/>
      <c r="AD4" s="61"/>
      <c r="AE4" s="61"/>
    </row>
    <row r="5" spans="1:31" ht="50.1" customHeight="1">
      <c r="A5" s="84"/>
      <c r="B5" s="86"/>
      <c r="C5" s="52">
        <v>2</v>
      </c>
      <c r="D5" s="34" t="s">
        <v>80</v>
      </c>
      <c r="E5" s="39" t="s">
        <v>84</v>
      </c>
      <c r="F5" s="39"/>
      <c r="G5" s="39" t="s">
        <v>24</v>
      </c>
      <c r="H5" s="39" t="s">
        <v>18</v>
      </c>
      <c r="I5" s="38" t="s">
        <v>19</v>
      </c>
      <c r="J5" s="55">
        <v>83.61</v>
      </c>
      <c r="K5" s="19">
        <v>5</v>
      </c>
      <c r="L5" s="25">
        <f t="shared" ref="L5:L33" si="0">K5-(SUM(N5:AE5))</f>
        <v>5</v>
      </c>
      <c r="M5" s="26" t="str">
        <f t="shared" ref="M5:M33" si="1">IF(L5&lt;0,"ATENÇÃO","OK")</f>
        <v>OK</v>
      </c>
      <c r="N5" s="116"/>
      <c r="O5" s="116"/>
      <c r="P5" s="61"/>
      <c r="Q5" s="62"/>
      <c r="R5" s="61"/>
      <c r="S5" s="61"/>
      <c r="T5" s="61"/>
      <c r="U5" s="61"/>
      <c r="V5" s="61"/>
      <c r="W5" s="61"/>
      <c r="X5" s="61"/>
      <c r="Y5" s="61"/>
      <c r="Z5" s="61"/>
      <c r="AA5" s="61"/>
      <c r="AB5" s="61"/>
      <c r="AC5" s="61"/>
      <c r="AD5" s="61"/>
      <c r="AE5" s="61"/>
    </row>
    <row r="6" spans="1:31" ht="50.1" customHeight="1">
      <c r="A6" s="84"/>
      <c r="B6" s="86"/>
      <c r="C6" s="52">
        <v>3</v>
      </c>
      <c r="D6" s="33" t="s">
        <v>81</v>
      </c>
      <c r="E6" s="38" t="s">
        <v>84</v>
      </c>
      <c r="F6" s="38"/>
      <c r="G6" s="38" t="s">
        <v>27</v>
      </c>
      <c r="H6" s="38" t="s">
        <v>18</v>
      </c>
      <c r="I6" s="38" t="s">
        <v>19</v>
      </c>
      <c r="J6" s="55">
        <v>69.3</v>
      </c>
      <c r="K6" s="19"/>
      <c r="L6" s="25">
        <f t="shared" si="0"/>
        <v>0</v>
      </c>
      <c r="M6" s="26" t="str">
        <f t="shared" si="1"/>
        <v>OK</v>
      </c>
      <c r="N6" s="116"/>
      <c r="O6" s="116"/>
      <c r="P6" s="61"/>
      <c r="Q6" s="61"/>
      <c r="R6" s="61"/>
      <c r="S6" s="61"/>
      <c r="T6" s="61"/>
      <c r="U6" s="61"/>
      <c r="V6" s="61"/>
      <c r="W6" s="61"/>
      <c r="X6" s="61"/>
      <c r="Y6" s="61"/>
      <c r="Z6" s="61"/>
      <c r="AA6" s="61"/>
      <c r="AB6" s="61"/>
      <c r="AC6" s="61"/>
      <c r="AD6" s="61"/>
      <c r="AE6" s="61"/>
    </row>
    <row r="7" spans="1:31" ht="50.1" customHeight="1">
      <c r="A7" s="84"/>
      <c r="B7" s="86"/>
      <c r="C7" s="52">
        <v>4</v>
      </c>
      <c r="D7" s="33" t="s">
        <v>82</v>
      </c>
      <c r="E7" s="38" t="s">
        <v>84</v>
      </c>
      <c r="F7" s="38"/>
      <c r="G7" s="38" t="s">
        <v>28</v>
      </c>
      <c r="H7" s="38" t="s">
        <v>18</v>
      </c>
      <c r="I7" s="38" t="s">
        <v>19</v>
      </c>
      <c r="J7" s="55">
        <v>79.86</v>
      </c>
      <c r="K7" s="19">
        <v>50</v>
      </c>
      <c r="L7" s="25">
        <f t="shared" si="0"/>
        <v>20</v>
      </c>
      <c r="M7" s="26" t="str">
        <f t="shared" si="1"/>
        <v>OK</v>
      </c>
      <c r="N7" s="116"/>
      <c r="O7" s="116">
        <v>30</v>
      </c>
      <c r="P7" s="61"/>
      <c r="Q7" s="61"/>
      <c r="R7" s="61"/>
      <c r="S7" s="61"/>
      <c r="T7" s="61"/>
      <c r="U7" s="61"/>
      <c r="V7" s="61"/>
      <c r="W7" s="61"/>
      <c r="X7" s="61"/>
      <c r="Y7" s="61"/>
      <c r="Z7" s="61"/>
      <c r="AA7" s="61"/>
      <c r="AB7" s="61"/>
      <c r="AC7" s="61"/>
      <c r="AD7" s="61"/>
      <c r="AE7" s="61"/>
    </row>
    <row r="8" spans="1:31" ht="50.1" customHeight="1">
      <c r="A8" s="84"/>
      <c r="B8" s="87"/>
      <c r="C8" s="52">
        <v>5</v>
      </c>
      <c r="D8" s="33" t="s">
        <v>83</v>
      </c>
      <c r="E8" s="38" t="s">
        <v>84</v>
      </c>
      <c r="F8" s="38"/>
      <c r="G8" s="38" t="s">
        <v>29</v>
      </c>
      <c r="H8" s="38" t="s">
        <v>18</v>
      </c>
      <c r="I8" s="38" t="s">
        <v>19</v>
      </c>
      <c r="J8" s="55">
        <v>100.97</v>
      </c>
      <c r="K8" s="19"/>
      <c r="L8" s="25">
        <f t="shared" si="0"/>
        <v>0</v>
      </c>
      <c r="M8" s="26" t="str">
        <f t="shared" si="1"/>
        <v>OK</v>
      </c>
      <c r="N8" s="116"/>
      <c r="O8" s="116"/>
      <c r="P8" s="61"/>
      <c r="Q8" s="61"/>
      <c r="R8" s="61"/>
      <c r="S8" s="61"/>
      <c r="T8" s="61"/>
      <c r="U8" s="61"/>
      <c r="V8" s="61"/>
      <c r="W8" s="61"/>
      <c r="X8" s="61"/>
      <c r="Y8" s="61"/>
      <c r="Z8" s="61"/>
      <c r="AA8" s="61"/>
      <c r="AB8" s="61"/>
      <c r="AC8" s="61"/>
      <c r="AD8" s="61"/>
      <c r="AE8" s="61"/>
    </row>
    <row r="9" spans="1:31" ht="50.1" customHeight="1">
      <c r="A9" s="95">
        <v>2</v>
      </c>
      <c r="B9" s="96" t="s">
        <v>85</v>
      </c>
      <c r="C9" s="51">
        <v>6</v>
      </c>
      <c r="D9" s="36" t="s">
        <v>86</v>
      </c>
      <c r="E9" s="41" t="s">
        <v>50</v>
      </c>
      <c r="F9" s="41"/>
      <c r="G9" s="41" t="s">
        <v>25</v>
      </c>
      <c r="H9" s="41" t="s">
        <v>18</v>
      </c>
      <c r="I9" s="41" t="s">
        <v>19</v>
      </c>
      <c r="J9" s="56">
        <v>110</v>
      </c>
      <c r="K9" s="19">
        <v>100</v>
      </c>
      <c r="L9" s="25">
        <f t="shared" si="0"/>
        <v>100</v>
      </c>
      <c r="M9" s="26" t="str">
        <f t="shared" si="1"/>
        <v>OK</v>
      </c>
      <c r="N9" s="116"/>
      <c r="O9" s="116"/>
      <c r="P9" s="61"/>
      <c r="Q9" s="61"/>
      <c r="R9" s="61"/>
      <c r="S9" s="61"/>
      <c r="T9" s="61"/>
      <c r="U9" s="61"/>
      <c r="V9" s="61"/>
      <c r="W9" s="61"/>
      <c r="X9" s="61"/>
      <c r="Y9" s="61"/>
      <c r="Z9" s="61"/>
      <c r="AA9" s="61"/>
      <c r="AB9" s="61"/>
      <c r="AC9" s="61"/>
      <c r="AD9" s="61"/>
      <c r="AE9" s="61"/>
    </row>
    <row r="10" spans="1:31" ht="50.1" customHeight="1">
      <c r="A10" s="95"/>
      <c r="B10" s="97"/>
      <c r="C10" s="51">
        <v>7</v>
      </c>
      <c r="D10" s="36" t="s">
        <v>87</v>
      </c>
      <c r="E10" s="41" t="s">
        <v>50</v>
      </c>
      <c r="F10" s="41"/>
      <c r="G10" s="41" t="s">
        <v>25</v>
      </c>
      <c r="H10" s="41" t="s">
        <v>18</v>
      </c>
      <c r="I10" s="41" t="s">
        <v>19</v>
      </c>
      <c r="J10" s="56">
        <v>114</v>
      </c>
      <c r="K10" s="19">
        <v>100</v>
      </c>
      <c r="L10" s="25">
        <f t="shared" si="0"/>
        <v>100</v>
      </c>
      <c r="M10" s="26" t="str">
        <f t="shared" si="1"/>
        <v>OK</v>
      </c>
      <c r="N10" s="116"/>
      <c r="O10" s="116"/>
      <c r="P10" s="61"/>
      <c r="Q10" s="61"/>
      <c r="R10" s="61"/>
      <c r="S10" s="61"/>
      <c r="T10" s="61"/>
      <c r="U10" s="61"/>
      <c r="V10" s="61"/>
      <c r="W10" s="61"/>
      <c r="X10" s="61"/>
      <c r="Y10" s="61"/>
      <c r="Z10" s="61"/>
      <c r="AA10" s="61"/>
      <c r="AB10" s="61"/>
      <c r="AC10" s="61"/>
      <c r="AD10" s="61"/>
      <c r="AE10" s="61"/>
    </row>
    <row r="11" spans="1:31" ht="50.1" customHeight="1">
      <c r="A11" s="95"/>
      <c r="B11" s="97"/>
      <c r="C11" s="51">
        <v>8</v>
      </c>
      <c r="D11" s="36" t="s">
        <v>88</v>
      </c>
      <c r="E11" s="41" t="s">
        <v>95</v>
      </c>
      <c r="F11" s="41"/>
      <c r="G11" s="41" t="s">
        <v>26</v>
      </c>
      <c r="H11" s="41" t="s">
        <v>18</v>
      </c>
      <c r="I11" s="41" t="s">
        <v>19</v>
      </c>
      <c r="J11" s="56">
        <v>50.63</v>
      </c>
      <c r="K11" s="19">
        <v>50</v>
      </c>
      <c r="L11" s="25">
        <f t="shared" si="0"/>
        <v>50</v>
      </c>
      <c r="M11" s="26" t="str">
        <f t="shared" si="1"/>
        <v>OK</v>
      </c>
      <c r="N11" s="116"/>
      <c r="O11" s="116"/>
      <c r="P11" s="61"/>
      <c r="Q11" s="61"/>
      <c r="R11" s="61"/>
      <c r="S11" s="61"/>
      <c r="T11" s="61"/>
      <c r="U11" s="61"/>
      <c r="V11" s="61"/>
      <c r="W11" s="61"/>
      <c r="X11" s="61"/>
      <c r="Y11" s="61"/>
      <c r="Z11" s="61"/>
      <c r="AA11" s="61"/>
      <c r="AB11" s="61"/>
      <c r="AC11" s="61"/>
      <c r="AD11" s="61"/>
      <c r="AE11" s="61"/>
    </row>
    <row r="12" spans="1:31" ht="50.1" customHeight="1">
      <c r="A12" s="95"/>
      <c r="B12" s="97"/>
      <c r="C12" s="51">
        <v>9</v>
      </c>
      <c r="D12" s="37" t="s">
        <v>89</v>
      </c>
      <c r="E12" s="41" t="s">
        <v>50</v>
      </c>
      <c r="F12" s="41"/>
      <c r="G12" s="41" t="s">
        <v>30</v>
      </c>
      <c r="H12" s="41" t="s">
        <v>31</v>
      </c>
      <c r="I12" s="42" t="s">
        <v>19</v>
      </c>
      <c r="J12" s="57">
        <v>400</v>
      </c>
      <c r="K12" s="19">
        <v>15</v>
      </c>
      <c r="L12" s="25">
        <f t="shared" si="0"/>
        <v>15</v>
      </c>
      <c r="M12" s="26" t="str">
        <f t="shared" si="1"/>
        <v>OK</v>
      </c>
      <c r="N12" s="116"/>
      <c r="O12" s="116"/>
      <c r="P12" s="61"/>
      <c r="Q12" s="61"/>
      <c r="R12" s="61"/>
      <c r="S12" s="61"/>
      <c r="T12" s="61"/>
      <c r="U12" s="61"/>
      <c r="V12" s="61"/>
      <c r="W12" s="61"/>
      <c r="X12" s="61"/>
      <c r="Y12" s="61"/>
      <c r="Z12" s="61"/>
      <c r="AA12" s="61"/>
      <c r="AB12" s="61"/>
      <c r="AC12" s="61"/>
      <c r="AD12" s="61"/>
      <c r="AE12" s="61"/>
    </row>
    <row r="13" spans="1:31" ht="50.1" customHeight="1">
      <c r="A13" s="95"/>
      <c r="B13" s="97"/>
      <c r="C13" s="69">
        <v>10</v>
      </c>
      <c r="D13" s="37" t="s">
        <v>90</v>
      </c>
      <c r="E13" s="41" t="s">
        <v>50</v>
      </c>
      <c r="F13" s="41"/>
      <c r="G13" s="41" t="s">
        <v>30</v>
      </c>
      <c r="H13" s="41" t="s">
        <v>31</v>
      </c>
      <c r="I13" s="42" t="s">
        <v>19</v>
      </c>
      <c r="J13" s="57">
        <v>360</v>
      </c>
      <c r="K13" s="19">
        <v>5</v>
      </c>
      <c r="L13" s="25">
        <f t="shared" si="0"/>
        <v>5</v>
      </c>
      <c r="M13" s="26" t="str">
        <f t="shared" si="1"/>
        <v>OK</v>
      </c>
      <c r="N13" s="116"/>
      <c r="O13" s="116"/>
      <c r="P13" s="61"/>
      <c r="Q13" s="61"/>
      <c r="R13" s="61"/>
      <c r="S13" s="61"/>
      <c r="T13" s="61"/>
      <c r="U13" s="61"/>
      <c r="V13" s="61"/>
      <c r="W13" s="61"/>
      <c r="X13" s="61"/>
      <c r="Y13" s="61"/>
      <c r="Z13" s="61"/>
      <c r="AA13" s="61"/>
      <c r="AB13" s="61"/>
      <c r="AC13" s="61"/>
      <c r="AD13" s="61"/>
      <c r="AE13" s="61"/>
    </row>
    <row r="14" spans="1:31" ht="50.1" customHeight="1">
      <c r="A14" s="95"/>
      <c r="B14" s="97"/>
      <c r="C14" s="69">
        <v>11</v>
      </c>
      <c r="D14" s="36" t="s">
        <v>91</v>
      </c>
      <c r="E14" s="41" t="s">
        <v>96</v>
      </c>
      <c r="F14" s="41"/>
      <c r="G14" s="41" t="s">
        <v>32</v>
      </c>
      <c r="H14" s="41" t="s">
        <v>31</v>
      </c>
      <c r="I14" s="41" t="s">
        <v>19</v>
      </c>
      <c r="J14" s="57">
        <v>500</v>
      </c>
      <c r="K14" s="19">
        <v>10</v>
      </c>
      <c r="L14" s="25">
        <f t="shared" si="0"/>
        <v>10</v>
      </c>
      <c r="M14" s="26" t="str">
        <f t="shared" si="1"/>
        <v>OK</v>
      </c>
      <c r="N14" s="116"/>
      <c r="O14" s="116"/>
      <c r="P14" s="61"/>
      <c r="Q14" s="61"/>
      <c r="R14" s="61"/>
      <c r="S14" s="61"/>
      <c r="T14" s="61"/>
      <c r="U14" s="61"/>
      <c r="V14" s="61"/>
      <c r="W14" s="61"/>
      <c r="X14" s="61"/>
      <c r="Y14" s="61"/>
      <c r="Z14" s="61"/>
      <c r="AA14" s="61"/>
      <c r="AB14" s="61"/>
      <c r="AC14" s="61"/>
      <c r="AD14" s="61"/>
      <c r="AE14" s="61"/>
    </row>
    <row r="15" spans="1:31" ht="50.1" customHeight="1">
      <c r="A15" s="95"/>
      <c r="B15" s="97"/>
      <c r="C15" s="69">
        <v>12</v>
      </c>
      <c r="D15" s="36" t="s">
        <v>92</v>
      </c>
      <c r="E15" s="41" t="s">
        <v>51</v>
      </c>
      <c r="F15" s="41"/>
      <c r="G15" s="41" t="s">
        <v>33</v>
      </c>
      <c r="H15" s="41" t="s">
        <v>18</v>
      </c>
      <c r="I15" s="43" t="s">
        <v>19</v>
      </c>
      <c r="J15" s="57">
        <v>65</v>
      </c>
      <c r="K15" s="19">
        <v>50</v>
      </c>
      <c r="L15" s="25">
        <f t="shared" si="0"/>
        <v>50</v>
      </c>
      <c r="M15" s="26" t="str">
        <f t="shared" si="1"/>
        <v>OK</v>
      </c>
      <c r="N15" s="116"/>
      <c r="O15" s="116"/>
      <c r="P15" s="61"/>
      <c r="Q15" s="61"/>
      <c r="R15" s="61"/>
      <c r="S15" s="61"/>
      <c r="T15" s="61"/>
      <c r="U15" s="61"/>
      <c r="V15" s="61"/>
      <c r="W15" s="61"/>
      <c r="X15" s="61"/>
      <c r="Y15" s="61"/>
      <c r="Z15" s="61"/>
      <c r="AA15" s="61"/>
      <c r="AB15" s="61"/>
      <c r="AC15" s="61"/>
      <c r="AD15" s="61"/>
      <c r="AE15" s="61"/>
    </row>
    <row r="16" spans="1:31" ht="50.1" customHeight="1">
      <c r="A16" s="95"/>
      <c r="B16" s="97"/>
      <c r="C16" s="69">
        <v>13</v>
      </c>
      <c r="D16" s="36" t="s">
        <v>93</v>
      </c>
      <c r="E16" s="41" t="s">
        <v>52</v>
      </c>
      <c r="F16" s="41"/>
      <c r="G16" s="41" t="s">
        <v>34</v>
      </c>
      <c r="H16" s="41" t="s">
        <v>18</v>
      </c>
      <c r="I16" s="41" t="s">
        <v>19</v>
      </c>
      <c r="J16" s="57">
        <v>120</v>
      </c>
      <c r="K16" s="19">
        <v>100</v>
      </c>
      <c r="L16" s="25">
        <f t="shared" si="0"/>
        <v>100</v>
      </c>
      <c r="M16" s="26" t="str">
        <f t="shared" si="1"/>
        <v>OK</v>
      </c>
      <c r="N16" s="116"/>
      <c r="O16" s="116"/>
      <c r="P16" s="61"/>
      <c r="Q16" s="61"/>
      <c r="R16" s="61"/>
      <c r="S16" s="61"/>
      <c r="T16" s="61"/>
      <c r="U16" s="61"/>
      <c r="V16" s="61"/>
      <c r="W16" s="61"/>
      <c r="X16" s="61"/>
      <c r="Y16" s="61"/>
      <c r="Z16" s="61"/>
      <c r="AA16" s="61"/>
      <c r="AB16" s="61"/>
      <c r="AC16" s="61"/>
      <c r="AD16" s="61"/>
      <c r="AE16" s="61"/>
    </row>
    <row r="17" spans="1:31" ht="50.1" customHeight="1">
      <c r="A17" s="95"/>
      <c r="B17" s="97"/>
      <c r="C17" s="69">
        <v>14</v>
      </c>
      <c r="D17" s="36" t="s">
        <v>94</v>
      </c>
      <c r="E17" s="41" t="s">
        <v>52</v>
      </c>
      <c r="F17" s="41"/>
      <c r="G17" s="41" t="s">
        <v>34</v>
      </c>
      <c r="H17" s="41" t="s">
        <v>18</v>
      </c>
      <c r="I17" s="41" t="s">
        <v>19</v>
      </c>
      <c r="J17" s="57">
        <v>100</v>
      </c>
      <c r="K17" s="19">
        <v>50</v>
      </c>
      <c r="L17" s="25">
        <f t="shared" si="0"/>
        <v>50</v>
      </c>
      <c r="M17" s="26" t="str">
        <f t="shared" si="1"/>
        <v>OK</v>
      </c>
      <c r="N17" s="116"/>
      <c r="O17" s="116"/>
      <c r="P17" s="61"/>
      <c r="Q17" s="61"/>
      <c r="R17" s="61"/>
      <c r="S17" s="61"/>
      <c r="T17" s="61"/>
      <c r="U17" s="61"/>
      <c r="V17" s="61"/>
      <c r="W17" s="61"/>
      <c r="X17" s="61"/>
      <c r="Y17" s="61"/>
      <c r="Z17" s="61"/>
      <c r="AA17" s="61"/>
      <c r="AB17" s="61"/>
      <c r="AC17" s="61"/>
      <c r="AD17" s="61"/>
      <c r="AE17" s="61"/>
    </row>
    <row r="18" spans="1:31" ht="50.1" customHeight="1">
      <c r="A18" s="95"/>
      <c r="B18" s="97"/>
      <c r="C18" s="51">
        <v>15</v>
      </c>
      <c r="D18" s="36" t="s">
        <v>16</v>
      </c>
      <c r="E18" s="44" t="s">
        <v>43</v>
      </c>
      <c r="F18" s="44"/>
      <c r="G18" s="41" t="s">
        <v>64</v>
      </c>
      <c r="H18" s="41" t="s">
        <v>18</v>
      </c>
      <c r="I18" s="41" t="s">
        <v>20</v>
      </c>
      <c r="J18" s="57">
        <v>10</v>
      </c>
      <c r="K18" s="19">
        <v>100</v>
      </c>
      <c r="L18" s="25">
        <f t="shared" si="0"/>
        <v>100</v>
      </c>
      <c r="M18" s="26" t="str">
        <f t="shared" si="1"/>
        <v>OK</v>
      </c>
      <c r="N18" s="116"/>
      <c r="O18" s="116"/>
      <c r="P18" s="61"/>
      <c r="Q18" s="61"/>
      <c r="R18" s="61"/>
      <c r="S18" s="61"/>
      <c r="T18" s="61"/>
      <c r="U18" s="61"/>
      <c r="V18" s="61"/>
      <c r="W18" s="61"/>
      <c r="X18" s="61"/>
      <c r="Y18" s="61"/>
      <c r="Z18" s="61"/>
      <c r="AA18" s="61"/>
      <c r="AB18" s="61"/>
      <c r="AC18" s="61"/>
      <c r="AD18" s="61"/>
      <c r="AE18" s="61"/>
    </row>
    <row r="19" spans="1:31" ht="50.1" customHeight="1">
      <c r="A19" s="95"/>
      <c r="B19" s="97"/>
      <c r="C19" s="51">
        <v>16</v>
      </c>
      <c r="D19" s="36" t="s">
        <v>17</v>
      </c>
      <c r="E19" s="44" t="s">
        <v>43</v>
      </c>
      <c r="F19" s="44"/>
      <c r="G19" s="41" t="s">
        <v>64</v>
      </c>
      <c r="H19" s="41" t="s">
        <v>18</v>
      </c>
      <c r="I19" s="41" t="s">
        <v>20</v>
      </c>
      <c r="J19" s="56">
        <v>15</v>
      </c>
      <c r="K19" s="19">
        <v>100</v>
      </c>
      <c r="L19" s="25">
        <f t="shared" si="0"/>
        <v>100</v>
      </c>
      <c r="M19" s="26" t="str">
        <f t="shared" si="1"/>
        <v>OK</v>
      </c>
      <c r="N19" s="116"/>
      <c r="O19" s="116"/>
      <c r="P19" s="61"/>
      <c r="Q19" s="61"/>
      <c r="R19" s="61"/>
      <c r="S19" s="61"/>
      <c r="T19" s="61"/>
      <c r="U19" s="61"/>
      <c r="V19" s="61"/>
      <c r="W19" s="61"/>
      <c r="X19" s="61"/>
      <c r="Y19" s="61"/>
      <c r="Z19" s="61"/>
      <c r="AA19" s="61"/>
      <c r="AB19" s="61"/>
      <c r="AC19" s="61"/>
      <c r="AD19" s="61"/>
      <c r="AE19" s="61"/>
    </row>
    <row r="20" spans="1:31" ht="50.1" customHeight="1">
      <c r="A20" s="95"/>
      <c r="B20" s="97"/>
      <c r="C20" s="51">
        <v>17</v>
      </c>
      <c r="D20" s="36" t="s">
        <v>61</v>
      </c>
      <c r="E20" s="44" t="s">
        <v>97</v>
      </c>
      <c r="F20" s="44"/>
      <c r="G20" s="41" t="s">
        <v>65</v>
      </c>
      <c r="H20" s="41" t="s">
        <v>63</v>
      </c>
      <c r="I20" s="41" t="s">
        <v>19</v>
      </c>
      <c r="J20" s="58">
        <v>100</v>
      </c>
      <c r="K20" s="19">
        <v>10</v>
      </c>
      <c r="L20" s="25">
        <f t="shared" si="0"/>
        <v>10</v>
      </c>
      <c r="M20" s="26" t="str">
        <f t="shared" si="1"/>
        <v>OK</v>
      </c>
      <c r="N20" s="116"/>
      <c r="O20" s="116"/>
      <c r="P20" s="61"/>
      <c r="Q20" s="61"/>
      <c r="R20" s="61"/>
      <c r="S20" s="61"/>
      <c r="T20" s="61"/>
      <c r="U20" s="61"/>
      <c r="V20" s="61"/>
      <c r="W20" s="61"/>
      <c r="X20" s="61"/>
      <c r="Y20" s="61"/>
      <c r="Z20" s="61"/>
      <c r="AA20" s="61"/>
      <c r="AB20" s="61"/>
      <c r="AC20" s="61"/>
      <c r="AD20" s="61"/>
      <c r="AE20" s="61"/>
    </row>
    <row r="21" spans="1:31" ht="50.1" customHeight="1">
      <c r="A21" s="95"/>
      <c r="B21" s="97"/>
      <c r="C21" s="51">
        <v>18</v>
      </c>
      <c r="D21" s="36" t="s">
        <v>62</v>
      </c>
      <c r="E21" s="44" t="s">
        <v>96</v>
      </c>
      <c r="F21" s="44"/>
      <c r="G21" s="41" t="s">
        <v>66</v>
      </c>
      <c r="H21" s="41" t="s">
        <v>31</v>
      </c>
      <c r="I21" s="41" t="s">
        <v>19</v>
      </c>
      <c r="J21" s="56">
        <v>100</v>
      </c>
      <c r="K21" s="19">
        <v>10</v>
      </c>
      <c r="L21" s="25">
        <f t="shared" si="0"/>
        <v>10</v>
      </c>
      <c r="M21" s="26" t="str">
        <f t="shared" si="1"/>
        <v>OK</v>
      </c>
      <c r="N21" s="116"/>
      <c r="O21" s="116"/>
      <c r="P21" s="61"/>
      <c r="Q21" s="61"/>
      <c r="R21" s="61"/>
      <c r="S21" s="61"/>
      <c r="T21" s="61"/>
      <c r="U21" s="61"/>
      <c r="V21" s="61"/>
      <c r="W21" s="61"/>
      <c r="X21" s="61"/>
      <c r="Y21" s="61"/>
      <c r="Z21" s="61"/>
      <c r="AA21" s="61"/>
      <c r="AB21" s="61"/>
      <c r="AC21" s="61"/>
      <c r="AD21" s="61"/>
      <c r="AE21" s="61"/>
    </row>
    <row r="22" spans="1:31" ht="81" customHeight="1">
      <c r="A22" s="52">
        <v>3</v>
      </c>
      <c r="B22" s="49" t="s">
        <v>57</v>
      </c>
      <c r="C22" s="52">
        <v>19</v>
      </c>
      <c r="D22" s="34" t="s">
        <v>53</v>
      </c>
      <c r="E22" s="39" t="s">
        <v>98</v>
      </c>
      <c r="F22" s="39"/>
      <c r="G22" s="39" t="s">
        <v>35</v>
      </c>
      <c r="H22" s="39" t="s">
        <v>18</v>
      </c>
      <c r="I22" s="39" t="s">
        <v>19</v>
      </c>
      <c r="J22" s="59">
        <v>118.28</v>
      </c>
      <c r="K22" s="19">
        <v>1000</v>
      </c>
      <c r="L22" s="25">
        <f t="shared" si="0"/>
        <v>1000</v>
      </c>
      <c r="M22" s="26" t="str">
        <f t="shared" si="1"/>
        <v>OK</v>
      </c>
      <c r="N22" s="116"/>
      <c r="O22" s="116"/>
      <c r="P22" s="61"/>
      <c r="Q22" s="61"/>
      <c r="R22" s="61"/>
      <c r="S22" s="61"/>
      <c r="T22" s="61"/>
      <c r="U22" s="61"/>
      <c r="V22" s="61"/>
      <c r="W22" s="61"/>
      <c r="X22" s="61"/>
      <c r="Y22" s="61"/>
      <c r="Z22" s="61"/>
      <c r="AA22" s="61"/>
      <c r="AB22" s="61"/>
      <c r="AC22" s="61"/>
      <c r="AD22" s="61"/>
      <c r="AE22" s="61"/>
    </row>
    <row r="23" spans="1:31" ht="50.1" customHeight="1">
      <c r="A23" s="98">
        <v>4</v>
      </c>
      <c r="B23" s="96" t="s">
        <v>58</v>
      </c>
      <c r="C23" s="75">
        <v>20</v>
      </c>
      <c r="D23" s="36" t="s">
        <v>54</v>
      </c>
      <c r="E23" s="41" t="s">
        <v>99</v>
      </c>
      <c r="F23" s="44"/>
      <c r="G23" s="41" t="s">
        <v>36</v>
      </c>
      <c r="H23" s="41" t="s">
        <v>18</v>
      </c>
      <c r="I23" s="41" t="s">
        <v>19</v>
      </c>
      <c r="J23" s="56">
        <v>115</v>
      </c>
      <c r="K23" s="19">
        <f>0+100</f>
        <v>100</v>
      </c>
      <c r="L23" s="25">
        <f t="shared" si="0"/>
        <v>18</v>
      </c>
      <c r="M23" s="26" t="str">
        <f t="shared" si="1"/>
        <v>OK</v>
      </c>
      <c r="N23" s="116">
        <v>82</v>
      </c>
      <c r="O23" s="116"/>
      <c r="P23" s="61"/>
      <c r="Q23" s="61"/>
      <c r="R23" s="61"/>
      <c r="S23" s="61"/>
      <c r="T23" s="61"/>
      <c r="U23" s="61"/>
      <c r="V23" s="61"/>
      <c r="W23" s="61"/>
      <c r="X23" s="61"/>
      <c r="Y23" s="61"/>
      <c r="Z23" s="61"/>
      <c r="AA23" s="61"/>
      <c r="AB23" s="61"/>
      <c r="AC23" s="61"/>
      <c r="AD23" s="61"/>
      <c r="AE23" s="61"/>
    </row>
    <row r="24" spans="1:31" ht="50.1" customHeight="1">
      <c r="A24" s="99"/>
      <c r="B24" s="97"/>
      <c r="C24" s="75">
        <v>21</v>
      </c>
      <c r="D24" s="36" t="s">
        <v>55</v>
      </c>
      <c r="E24" s="41" t="s">
        <v>99</v>
      </c>
      <c r="F24" s="44"/>
      <c r="G24" s="41" t="s">
        <v>36</v>
      </c>
      <c r="H24" s="41" t="s">
        <v>18</v>
      </c>
      <c r="I24" s="41" t="s">
        <v>19</v>
      </c>
      <c r="J24" s="56">
        <v>65</v>
      </c>
      <c r="K24" s="19"/>
      <c r="L24" s="25">
        <f t="shared" si="0"/>
        <v>0</v>
      </c>
      <c r="M24" s="26" t="str">
        <f t="shared" si="1"/>
        <v>OK</v>
      </c>
      <c r="N24" s="116"/>
      <c r="O24" s="116"/>
      <c r="P24" s="61"/>
      <c r="Q24" s="61"/>
      <c r="R24" s="61"/>
      <c r="S24" s="61"/>
      <c r="T24" s="61"/>
      <c r="U24" s="61"/>
      <c r="V24" s="61"/>
      <c r="W24" s="61"/>
      <c r="X24" s="61"/>
      <c r="Y24" s="61"/>
      <c r="Z24" s="61"/>
      <c r="AA24" s="61"/>
      <c r="AB24" s="61"/>
      <c r="AC24" s="61"/>
      <c r="AD24" s="61"/>
      <c r="AE24" s="61"/>
    </row>
    <row r="25" spans="1:31" ht="50.1" customHeight="1">
      <c r="A25" s="99"/>
      <c r="B25" s="97"/>
      <c r="C25" s="75">
        <v>22</v>
      </c>
      <c r="D25" s="36" t="s">
        <v>41</v>
      </c>
      <c r="E25" s="41" t="s">
        <v>99</v>
      </c>
      <c r="F25" s="44"/>
      <c r="G25" s="41" t="s">
        <v>36</v>
      </c>
      <c r="H25" s="41" t="s">
        <v>18</v>
      </c>
      <c r="I25" s="41" t="s">
        <v>19</v>
      </c>
      <c r="J25" s="56">
        <v>155</v>
      </c>
      <c r="K25" s="19"/>
      <c r="L25" s="25">
        <f t="shared" si="0"/>
        <v>0</v>
      </c>
      <c r="M25" s="26" t="str">
        <f t="shared" si="1"/>
        <v>OK</v>
      </c>
      <c r="N25" s="116"/>
      <c r="O25" s="116"/>
      <c r="P25" s="61"/>
      <c r="Q25" s="61"/>
      <c r="R25" s="61"/>
      <c r="S25" s="61"/>
      <c r="T25" s="61"/>
      <c r="U25" s="61"/>
      <c r="V25" s="61"/>
      <c r="W25" s="61"/>
      <c r="X25" s="61"/>
      <c r="Y25" s="61"/>
      <c r="Z25" s="61"/>
      <c r="AA25" s="61"/>
      <c r="AB25" s="61"/>
      <c r="AC25" s="61"/>
      <c r="AD25" s="61"/>
      <c r="AE25" s="61"/>
    </row>
    <row r="26" spans="1:31" ht="50.1" customHeight="1">
      <c r="A26" s="99"/>
      <c r="B26" s="100"/>
      <c r="C26" s="75">
        <v>23</v>
      </c>
      <c r="D26" s="36" t="s">
        <v>42</v>
      </c>
      <c r="E26" s="41" t="s">
        <v>99</v>
      </c>
      <c r="F26" s="44"/>
      <c r="G26" s="41" t="s">
        <v>36</v>
      </c>
      <c r="H26" s="41" t="s">
        <v>18</v>
      </c>
      <c r="I26" s="41" t="s">
        <v>19</v>
      </c>
      <c r="J26" s="56">
        <v>143.58000000000001</v>
      </c>
      <c r="K26" s="19"/>
      <c r="L26" s="25">
        <f t="shared" si="0"/>
        <v>0</v>
      </c>
      <c r="M26" s="26" t="str">
        <f t="shared" si="1"/>
        <v>OK</v>
      </c>
      <c r="N26" s="116"/>
      <c r="O26" s="116"/>
      <c r="P26" s="61"/>
      <c r="Q26" s="61"/>
      <c r="R26" s="61"/>
      <c r="S26" s="61"/>
      <c r="T26" s="63"/>
      <c r="U26" s="61"/>
      <c r="V26" s="61"/>
      <c r="W26" s="61"/>
      <c r="X26" s="61"/>
      <c r="Y26" s="61"/>
      <c r="Z26" s="61"/>
      <c r="AA26" s="61"/>
      <c r="AB26" s="61"/>
      <c r="AC26" s="61"/>
      <c r="AD26" s="61"/>
      <c r="AE26" s="61"/>
    </row>
    <row r="27" spans="1:31" ht="50.1" customHeight="1">
      <c r="A27" s="89">
        <v>5</v>
      </c>
      <c r="B27" s="90" t="s">
        <v>100</v>
      </c>
      <c r="C27" s="76">
        <v>24</v>
      </c>
      <c r="D27" s="34" t="s">
        <v>67</v>
      </c>
      <c r="E27" s="39" t="s">
        <v>101</v>
      </c>
      <c r="F27" s="45"/>
      <c r="G27" s="39" t="s">
        <v>37</v>
      </c>
      <c r="H27" s="39" t="s">
        <v>18</v>
      </c>
      <c r="I27" s="39" t="s">
        <v>19</v>
      </c>
      <c r="J27" s="59">
        <v>112.37</v>
      </c>
      <c r="K27" s="19">
        <v>100</v>
      </c>
      <c r="L27" s="25">
        <f t="shared" si="0"/>
        <v>100</v>
      </c>
      <c r="M27" s="26" t="str">
        <f t="shared" si="1"/>
        <v>OK</v>
      </c>
      <c r="N27" s="116"/>
      <c r="O27" s="116"/>
      <c r="P27" s="61"/>
      <c r="Q27" s="61"/>
      <c r="R27" s="61"/>
      <c r="S27" s="61"/>
      <c r="T27" s="61"/>
      <c r="U27" s="61"/>
      <c r="V27" s="61"/>
      <c r="W27" s="61"/>
      <c r="X27" s="61"/>
      <c r="Y27" s="61"/>
      <c r="Z27" s="61"/>
      <c r="AA27" s="61"/>
      <c r="AB27" s="61"/>
      <c r="AC27" s="61"/>
      <c r="AD27" s="61"/>
      <c r="AE27" s="61"/>
    </row>
    <row r="28" spans="1:31" ht="50.1" customHeight="1">
      <c r="A28" s="89"/>
      <c r="B28" s="91"/>
      <c r="C28" s="76">
        <v>25</v>
      </c>
      <c r="D28" s="34" t="s">
        <v>68</v>
      </c>
      <c r="E28" s="39" t="s">
        <v>102</v>
      </c>
      <c r="F28" s="45"/>
      <c r="G28" s="39" t="s">
        <v>38</v>
      </c>
      <c r="H28" s="39" t="s">
        <v>18</v>
      </c>
      <c r="I28" s="39" t="s">
        <v>19</v>
      </c>
      <c r="J28" s="59">
        <v>109.14</v>
      </c>
      <c r="K28" s="19">
        <v>100</v>
      </c>
      <c r="L28" s="25">
        <f t="shared" si="0"/>
        <v>100</v>
      </c>
      <c r="M28" s="26" t="str">
        <f t="shared" si="1"/>
        <v>OK</v>
      </c>
      <c r="N28" s="116"/>
      <c r="O28" s="116"/>
      <c r="P28" s="61"/>
      <c r="Q28" s="61"/>
      <c r="R28" s="61"/>
      <c r="S28" s="61"/>
      <c r="T28" s="61"/>
      <c r="U28" s="61"/>
      <c r="V28" s="61"/>
      <c r="W28" s="61"/>
      <c r="X28" s="61"/>
      <c r="Y28" s="61"/>
      <c r="Z28" s="61"/>
      <c r="AA28" s="61"/>
      <c r="AB28" s="61"/>
      <c r="AC28" s="61"/>
      <c r="AD28" s="61"/>
      <c r="AE28" s="61"/>
    </row>
    <row r="29" spans="1:31" ht="50.1" customHeight="1">
      <c r="A29" s="89"/>
      <c r="B29" s="92"/>
      <c r="C29" s="76">
        <v>26</v>
      </c>
      <c r="D29" s="35" t="s">
        <v>39</v>
      </c>
      <c r="E29" s="39" t="s">
        <v>99</v>
      </c>
      <c r="F29" s="45"/>
      <c r="G29" s="39" t="s">
        <v>72</v>
      </c>
      <c r="H29" s="39" t="s">
        <v>18</v>
      </c>
      <c r="I29" s="39" t="s">
        <v>20</v>
      </c>
      <c r="J29" s="59">
        <v>99.14</v>
      </c>
      <c r="K29" s="19">
        <v>100</v>
      </c>
      <c r="L29" s="25">
        <f t="shared" si="0"/>
        <v>100</v>
      </c>
      <c r="M29" s="26" t="str">
        <f t="shared" si="1"/>
        <v>OK</v>
      </c>
      <c r="N29" s="117"/>
      <c r="O29" s="116"/>
      <c r="P29" s="61"/>
      <c r="Q29" s="61"/>
      <c r="R29" s="61"/>
      <c r="S29" s="61"/>
      <c r="T29" s="61"/>
      <c r="U29" s="61"/>
      <c r="V29" s="61"/>
      <c r="W29" s="61"/>
      <c r="X29" s="61"/>
      <c r="Y29" s="61"/>
      <c r="Z29" s="61"/>
      <c r="AA29" s="61"/>
      <c r="AB29" s="61"/>
      <c r="AC29" s="61"/>
      <c r="AD29" s="61"/>
      <c r="AE29" s="61"/>
    </row>
    <row r="30" spans="1:31" ht="132.75" customHeight="1">
      <c r="A30" s="51">
        <v>6</v>
      </c>
      <c r="B30" s="50" t="s">
        <v>58</v>
      </c>
      <c r="C30" s="51">
        <v>27</v>
      </c>
      <c r="D30" s="71" t="s">
        <v>69</v>
      </c>
      <c r="E30" s="41" t="s">
        <v>103</v>
      </c>
      <c r="F30" s="44"/>
      <c r="G30" s="41" t="s">
        <v>40</v>
      </c>
      <c r="H30" s="41" t="s">
        <v>18</v>
      </c>
      <c r="I30" s="41" t="s">
        <v>19</v>
      </c>
      <c r="J30" s="56">
        <v>152.6</v>
      </c>
      <c r="K30" s="19">
        <v>500</v>
      </c>
      <c r="L30" s="25">
        <f t="shared" si="0"/>
        <v>500</v>
      </c>
      <c r="M30" s="26" t="str">
        <f t="shared" si="1"/>
        <v>OK</v>
      </c>
      <c r="N30" s="117"/>
      <c r="O30" s="116"/>
      <c r="P30" s="61"/>
      <c r="Q30" s="61"/>
      <c r="R30" s="61"/>
      <c r="S30" s="61"/>
      <c r="T30" s="61"/>
      <c r="U30" s="61"/>
      <c r="V30" s="61"/>
      <c r="W30" s="61"/>
      <c r="X30" s="61"/>
      <c r="Y30" s="61"/>
      <c r="Z30" s="61"/>
      <c r="AA30" s="61"/>
      <c r="AB30" s="61"/>
      <c r="AC30" s="61"/>
      <c r="AD30" s="61"/>
      <c r="AE30" s="61"/>
    </row>
    <row r="31" spans="1:31" ht="50.1" customHeight="1">
      <c r="A31" s="93">
        <v>7</v>
      </c>
      <c r="B31" s="90" t="s">
        <v>100</v>
      </c>
      <c r="C31" s="76">
        <v>28</v>
      </c>
      <c r="D31" s="35" t="s">
        <v>56</v>
      </c>
      <c r="E31" s="40" t="s">
        <v>51</v>
      </c>
      <c r="F31" s="72"/>
      <c r="G31" s="40" t="s">
        <v>33</v>
      </c>
      <c r="H31" s="40" t="s">
        <v>18</v>
      </c>
      <c r="I31" s="39" t="s">
        <v>19</v>
      </c>
      <c r="J31" s="59">
        <v>129.57</v>
      </c>
      <c r="K31" s="19"/>
      <c r="L31" s="25">
        <f t="shared" si="0"/>
        <v>0</v>
      </c>
      <c r="M31" s="26" t="str">
        <f t="shared" si="1"/>
        <v>OK</v>
      </c>
      <c r="N31" s="116"/>
      <c r="O31" s="116"/>
      <c r="P31" s="61"/>
      <c r="Q31" s="61"/>
      <c r="R31" s="61"/>
      <c r="S31" s="61"/>
      <c r="T31" s="61"/>
      <c r="U31" s="61"/>
      <c r="V31" s="61"/>
      <c r="W31" s="61"/>
      <c r="X31" s="61"/>
      <c r="Y31" s="61"/>
      <c r="Z31" s="61"/>
      <c r="AA31" s="61"/>
      <c r="AB31" s="61"/>
      <c r="AC31" s="61"/>
      <c r="AD31" s="61"/>
      <c r="AE31" s="61"/>
    </row>
    <row r="32" spans="1:31" ht="50.1" customHeight="1">
      <c r="A32" s="94"/>
      <c r="B32" s="92"/>
      <c r="C32" s="76">
        <v>29</v>
      </c>
      <c r="D32" s="73" t="s">
        <v>70</v>
      </c>
      <c r="E32" s="39" t="s">
        <v>71</v>
      </c>
      <c r="F32" s="45"/>
      <c r="G32" s="39" t="s">
        <v>33</v>
      </c>
      <c r="H32" s="39" t="s">
        <v>18</v>
      </c>
      <c r="I32" s="38" t="s">
        <v>19</v>
      </c>
      <c r="J32" s="55">
        <v>137.38</v>
      </c>
      <c r="K32" s="19">
        <v>500</v>
      </c>
      <c r="L32" s="25">
        <f t="shared" si="0"/>
        <v>500</v>
      </c>
      <c r="M32" s="26" t="str">
        <f t="shared" si="1"/>
        <v>OK</v>
      </c>
      <c r="N32" s="116"/>
      <c r="O32" s="116"/>
      <c r="P32" s="61"/>
      <c r="Q32" s="61"/>
      <c r="R32" s="61"/>
      <c r="S32" s="61"/>
      <c r="T32" s="61"/>
      <c r="U32" s="61"/>
      <c r="V32" s="61"/>
      <c r="W32" s="61"/>
      <c r="X32" s="61"/>
      <c r="Y32" s="61"/>
      <c r="Z32" s="61"/>
      <c r="AA32" s="61"/>
      <c r="AB32" s="61"/>
      <c r="AC32" s="61"/>
      <c r="AD32" s="61"/>
      <c r="AE32" s="61"/>
    </row>
    <row r="33" spans="1:31" ht="60.75" customHeight="1">
      <c r="A33" s="75">
        <v>8</v>
      </c>
      <c r="B33" s="50" t="s">
        <v>105</v>
      </c>
      <c r="C33" s="75">
        <v>30</v>
      </c>
      <c r="D33" s="71" t="s">
        <v>106</v>
      </c>
      <c r="E33" s="41" t="s">
        <v>104</v>
      </c>
      <c r="F33" s="44"/>
      <c r="G33" s="41" t="s">
        <v>107</v>
      </c>
      <c r="H33" s="41" t="s">
        <v>31</v>
      </c>
      <c r="I33" s="41" t="s">
        <v>19</v>
      </c>
      <c r="J33" s="60">
        <v>26.13</v>
      </c>
      <c r="K33" s="19"/>
      <c r="L33" s="25">
        <f t="shared" si="0"/>
        <v>0</v>
      </c>
      <c r="M33" s="26" t="str">
        <f t="shared" si="1"/>
        <v>OK</v>
      </c>
      <c r="N33" s="116"/>
      <c r="O33" s="116"/>
      <c r="P33" s="61"/>
      <c r="Q33" s="61"/>
      <c r="R33" s="61"/>
      <c r="S33" s="61"/>
      <c r="T33" s="61"/>
      <c r="U33" s="61"/>
      <c r="V33" s="61"/>
      <c r="W33" s="61"/>
      <c r="X33" s="61"/>
      <c r="Y33" s="61"/>
      <c r="Z33" s="61"/>
      <c r="AA33" s="61"/>
      <c r="AB33" s="61"/>
      <c r="AC33" s="61"/>
      <c r="AD33" s="61"/>
      <c r="AE33" s="61"/>
    </row>
    <row r="34" spans="1:31" ht="50.1" customHeight="1">
      <c r="A34" s="89">
        <v>9</v>
      </c>
      <c r="B34" s="90" t="s">
        <v>100</v>
      </c>
      <c r="C34" s="76">
        <v>31</v>
      </c>
      <c r="D34" s="77" t="s">
        <v>108</v>
      </c>
      <c r="E34" s="39" t="s">
        <v>99</v>
      </c>
      <c r="F34" s="45"/>
      <c r="G34" s="39" t="s">
        <v>111</v>
      </c>
      <c r="H34" s="39" t="s">
        <v>31</v>
      </c>
      <c r="I34" s="38" t="s">
        <v>19</v>
      </c>
      <c r="J34" s="79">
        <v>1595</v>
      </c>
      <c r="K34" s="19"/>
      <c r="L34" s="25">
        <f t="shared" ref="L34:L36" si="2">K34-(SUM(N34:AE34))</f>
        <v>0</v>
      </c>
      <c r="M34" s="26" t="str">
        <f t="shared" ref="M34:M36" si="3">IF(L34&lt;0,"ATENÇÃO","OK")</f>
        <v>OK</v>
      </c>
      <c r="N34" s="116"/>
      <c r="O34" s="116"/>
      <c r="P34" s="61"/>
      <c r="Q34" s="61"/>
      <c r="R34" s="61"/>
      <c r="S34" s="61"/>
      <c r="T34" s="61"/>
      <c r="U34" s="61"/>
      <c r="V34" s="61"/>
      <c r="W34" s="61"/>
      <c r="X34" s="61"/>
      <c r="Y34" s="61"/>
      <c r="Z34" s="61"/>
      <c r="AA34" s="61"/>
      <c r="AB34" s="61"/>
      <c r="AC34" s="61"/>
      <c r="AD34" s="61"/>
      <c r="AE34" s="61"/>
    </row>
    <row r="35" spans="1:31" ht="50.1" customHeight="1">
      <c r="A35" s="89"/>
      <c r="B35" s="91"/>
      <c r="C35" s="76">
        <v>32</v>
      </c>
      <c r="D35" s="78" t="s">
        <v>109</v>
      </c>
      <c r="E35" s="39" t="s">
        <v>99</v>
      </c>
      <c r="F35" s="45"/>
      <c r="G35" s="39" t="s">
        <v>112</v>
      </c>
      <c r="H35" s="39" t="s">
        <v>31</v>
      </c>
      <c r="I35" s="38" t="s">
        <v>19</v>
      </c>
      <c r="J35" s="79">
        <v>615</v>
      </c>
      <c r="K35" s="19"/>
      <c r="L35" s="25">
        <f t="shared" si="2"/>
        <v>0</v>
      </c>
      <c r="M35" s="26" t="str">
        <f t="shared" si="3"/>
        <v>OK</v>
      </c>
      <c r="N35" s="116"/>
      <c r="O35" s="116"/>
      <c r="P35" s="61"/>
      <c r="Q35" s="61"/>
      <c r="R35" s="61"/>
      <c r="S35" s="61"/>
      <c r="T35" s="61"/>
      <c r="U35" s="61"/>
      <c r="V35" s="61"/>
      <c r="W35" s="61"/>
      <c r="X35" s="61"/>
      <c r="Y35" s="61"/>
      <c r="Z35" s="61"/>
      <c r="AA35" s="61"/>
      <c r="AB35" s="61"/>
      <c r="AC35" s="61"/>
      <c r="AD35" s="61"/>
      <c r="AE35" s="61"/>
    </row>
    <row r="36" spans="1:31" ht="50.1" customHeight="1">
      <c r="A36" s="89"/>
      <c r="B36" s="92"/>
      <c r="C36" s="76">
        <v>33</v>
      </c>
      <c r="D36" s="78" t="s">
        <v>110</v>
      </c>
      <c r="E36" s="39" t="s">
        <v>99</v>
      </c>
      <c r="F36" s="45"/>
      <c r="G36" s="39" t="s">
        <v>112</v>
      </c>
      <c r="H36" s="39" t="s">
        <v>31</v>
      </c>
      <c r="I36" s="38" t="s">
        <v>19</v>
      </c>
      <c r="J36" s="79">
        <v>1362.5</v>
      </c>
      <c r="K36" s="19"/>
      <c r="L36" s="25">
        <f t="shared" si="2"/>
        <v>0</v>
      </c>
      <c r="M36" s="26" t="str">
        <f t="shared" si="3"/>
        <v>OK</v>
      </c>
      <c r="N36" s="117"/>
      <c r="O36" s="116"/>
      <c r="P36" s="61"/>
      <c r="Q36" s="61"/>
      <c r="R36" s="61"/>
      <c r="S36" s="61"/>
      <c r="T36" s="61"/>
      <c r="U36" s="61"/>
      <c r="V36" s="61"/>
      <c r="W36" s="61"/>
      <c r="X36" s="61"/>
      <c r="Y36" s="61"/>
      <c r="Z36" s="61"/>
      <c r="AA36" s="61"/>
      <c r="AB36" s="61"/>
      <c r="AC36" s="61"/>
      <c r="AD36" s="61"/>
      <c r="AE36" s="61"/>
    </row>
  </sheetData>
  <mergeCells count="34">
    <mergeCell ref="N1:N2"/>
    <mergeCell ref="O1:O2"/>
    <mergeCell ref="A34:A36"/>
    <mergeCell ref="B34:B36"/>
    <mergeCell ref="A31:A32"/>
    <mergeCell ref="B31:B32"/>
    <mergeCell ref="A9:A21"/>
    <mergeCell ref="B9:B21"/>
    <mergeCell ref="A23:A26"/>
    <mergeCell ref="B23:B26"/>
    <mergeCell ref="A27:A29"/>
    <mergeCell ref="B27:B29"/>
    <mergeCell ref="A4:A8"/>
    <mergeCell ref="B4:B8"/>
    <mergeCell ref="AE1:AE2"/>
    <mergeCell ref="Z1:Z2"/>
    <mergeCell ref="AA1:AA2"/>
    <mergeCell ref="AB1:AB2"/>
    <mergeCell ref="AC1:AC2"/>
    <mergeCell ref="AD1:AD2"/>
    <mergeCell ref="Y1:Y2"/>
    <mergeCell ref="W1:W2"/>
    <mergeCell ref="X1:X2"/>
    <mergeCell ref="D1:J1"/>
    <mergeCell ref="K1:M1"/>
    <mergeCell ref="A2:M2"/>
    <mergeCell ref="A1:C1"/>
    <mergeCell ref="V1:V2"/>
    <mergeCell ref="P1:P2"/>
    <mergeCell ref="Q1:Q2"/>
    <mergeCell ref="R1:R2"/>
    <mergeCell ref="S1:S2"/>
    <mergeCell ref="T1:T2"/>
    <mergeCell ref="U1:U2"/>
  </mergeCells>
  <conditionalFormatting sqref="X4:AE33 U5:W33 O4:T33 N5:N33">
    <cfRule type="cellIs" dxfId="107" priority="49" stopIfTrue="1" operator="greaterThan">
      <formula>0</formula>
    </cfRule>
    <cfRule type="cellIs" dxfId="106" priority="50" stopIfTrue="1" operator="greaterThan">
      <formula>0</formula>
    </cfRule>
    <cfRule type="cellIs" dxfId="105" priority="51" stopIfTrue="1" operator="greaterThan">
      <formula>0</formula>
    </cfRule>
  </conditionalFormatting>
  <conditionalFormatting sqref="U4:W4">
    <cfRule type="cellIs" dxfId="104" priority="25" stopIfTrue="1" operator="greaterThan">
      <formula>0</formula>
    </cfRule>
    <cfRule type="cellIs" dxfId="103" priority="26" stopIfTrue="1" operator="greaterThan">
      <formula>0</formula>
    </cfRule>
    <cfRule type="cellIs" dxfId="102" priority="27" stopIfTrue="1" operator="greaterThan">
      <formula>0</formula>
    </cfRule>
  </conditionalFormatting>
  <conditionalFormatting sqref="N4">
    <cfRule type="cellIs" dxfId="101" priority="7" stopIfTrue="1" operator="greaterThan">
      <formula>0</formula>
    </cfRule>
    <cfRule type="cellIs" dxfId="100" priority="8" stopIfTrue="1" operator="greaterThan">
      <formula>0</formula>
    </cfRule>
    <cfRule type="cellIs" dxfId="99" priority="9" stopIfTrue="1" operator="greaterThan">
      <formula>0</formula>
    </cfRule>
  </conditionalFormatting>
  <conditionalFormatting sqref="N34:AE36">
    <cfRule type="cellIs" dxfId="98" priority="1" stopIfTrue="1" operator="greaterThan">
      <formula>0</formula>
    </cfRule>
    <cfRule type="cellIs" dxfId="97" priority="2" stopIfTrue="1" operator="greaterThan">
      <formula>0</formula>
    </cfRule>
    <cfRule type="cellIs" dxfId="96" priority="3"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6"/>
  <sheetViews>
    <sheetView tabSelected="1" topLeftCell="A31" zoomScale="78" zoomScaleNormal="78" workbookViewId="0">
      <selection activeCell="O38" sqref="O38"/>
    </sheetView>
  </sheetViews>
  <sheetFormatPr defaultColWidth="9.7109375" defaultRowHeight="36.75" customHeight="1"/>
  <cols>
    <col min="1" max="1" width="7.42578125" style="1" customWidth="1"/>
    <col min="2" max="2" width="30.42578125" style="1" customWidth="1"/>
    <col min="3" max="3" width="7.140625" style="27" customWidth="1"/>
    <col min="4" max="4" width="54.7109375" style="1" customWidth="1"/>
    <col min="5" max="5" width="15.42578125" style="1" customWidth="1"/>
    <col min="6" max="6" width="15.42578125" style="3" customWidth="1"/>
    <col min="7" max="7" width="15" style="4" customWidth="1"/>
    <col min="8" max="8" width="13.28515625" style="28" customWidth="1"/>
    <col min="9" max="9" width="15" style="5" bestFit="1" customWidth="1"/>
    <col min="10" max="10" width="17.5703125" style="2" customWidth="1"/>
    <col min="11" max="11" width="18.85546875" style="2" bestFit="1" customWidth="1"/>
    <col min="12" max="16384" width="9.7109375" style="2"/>
  </cols>
  <sheetData>
    <row r="1" spans="1:11" ht="36.75" customHeight="1">
      <c r="A1" s="88" t="s">
        <v>73</v>
      </c>
      <c r="B1" s="88"/>
      <c r="C1" s="88"/>
      <c r="D1" s="88" t="s">
        <v>77</v>
      </c>
      <c r="E1" s="88"/>
      <c r="F1" s="88"/>
      <c r="G1" s="102" t="s">
        <v>75</v>
      </c>
      <c r="H1" s="102"/>
      <c r="I1" s="102"/>
      <c r="J1" s="102"/>
      <c r="K1" s="102"/>
    </row>
    <row r="2" spans="1:11" ht="36.75" customHeight="1">
      <c r="A2" s="88" t="s">
        <v>15</v>
      </c>
      <c r="B2" s="88"/>
      <c r="C2" s="88"/>
      <c r="D2" s="88"/>
      <c r="E2" s="88"/>
      <c r="F2" s="88"/>
      <c r="G2" s="88"/>
      <c r="H2" s="88"/>
      <c r="I2" s="88"/>
      <c r="J2" s="88"/>
      <c r="K2" s="88"/>
    </row>
    <row r="3" spans="1:11" s="3" customFormat="1" ht="50.25" customHeight="1">
      <c r="A3" s="53" t="s">
        <v>44</v>
      </c>
      <c r="B3" s="70" t="s">
        <v>45</v>
      </c>
      <c r="C3" s="53" t="s">
        <v>4</v>
      </c>
      <c r="D3" s="54" t="s">
        <v>46</v>
      </c>
      <c r="E3" s="54" t="s">
        <v>47</v>
      </c>
      <c r="F3" s="21" t="s">
        <v>2</v>
      </c>
      <c r="G3" s="22" t="s">
        <v>7</v>
      </c>
      <c r="H3" s="23" t="s">
        <v>14</v>
      </c>
      <c r="I3" s="20" t="s">
        <v>6</v>
      </c>
      <c r="J3" s="29" t="s">
        <v>8</v>
      </c>
      <c r="K3" s="29" t="s">
        <v>9</v>
      </c>
    </row>
    <row r="4" spans="1:11" ht="39.950000000000003" customHeight="1">
      <c r="A4" s="83">
        <v>1</v>
      </c>
      <c r="B4" s="85" t="s">
        <v>78</v>
      </c>
      <c r="C4" s="52">
        <v>1</v>
      </c>
      <c r="D4" s="33" t="s">
        <v>79</v>
      </c>
      <c r="E4" s="38" t="s">
        <v>84</v>
      </c>
      <c r="F4" s="64">
        <v>225.77</v>
      </c>
      <c r="G4" s="18">
        <f>REITORIA_SEMS!K4+MUSEU!K4+ESAG!K4+CEART!K4+FAED!K4+CEAD!K4+CEFID!K4+CERES!K4+CESFI!K4</f>
        <v>236</v>
      </c>
      <c r="H4" s="25">
        <f>SUM((REITORIA_SEMS!K4-REITORIA_SEMS!L4)+(MUSEU!K4-MUSEU!L4)+(ESAG!K4-ESAG!L4)+(CEART!K4-CEART!L4)+(FAED!K4-FAED!L4)+(CEAD!K4-CEAD!L4)+(CEFID!K4-CEFID!L4)+(CERES!K4-CERES!L4)+(CESFI!K4-CESFI!L4))</f>
        <v>20</v>
      </c>
      <c r="I4" s="30">
        <f>G4-H4</f>
        <v>216</v>
      </c>
      <c r="J4" s="16">
        <f>G4*F4</f>
        <v>53281.72</v>
      </c>
      <c r="K4" s="17">
        <f>F4*H4</f>
        <v>4515.4000000000005</v>
      </c>
    </row>
    <row r="5" spans="1:11" ht="39.950000000000003" customHeight="1">
      <c r="A5" s="84"/>
      <c r="B5" s="86"/>
      <c r="C5" s="52">
        <v>2</v>
      </c>
      <c r="D5" s="34" t="s">
        <v>80</v>
      </c>
      <c r="E5" s="39" t="s">
        <v>84</v>
      </c>
      <c r="F5" s="64">
        <v>83.61</v>
      </c>
      <c r="G5" s="18">
        <f>REITORIA_SEMS!K5+MUSEU!K5+ESAG!K5+CEART!K5+FAED!K5+CEAD!K5+CEFID!K5+CERES!K5+CESFI!K5</f>
        <v>90</v>
      </c>
      <c r="H5" s="115">
        <f>SUM((REITORIA_SEMS!K5-REITORIA_SEMS!L5)+(MUSEU!K5-MUSEU!L5)+(ESAG!K5-ESAG!L5)+(CEART!K5-CEART!L5)+(FAED!K5-FAED!L5)+(CEAD!K5-CEAD!L5)+(CEFID!K5-CEFID!L5)+(CERES!K5-CERES!L5)+(CESFI!K5-CESFI!L5))</f>
        <v>0</v>
      </c>
      <c r="I5" s="30">
        <f t="shared" ref="I5:I36" si="0">G5-H5</f>
        <v>90</v>
      </c>
      <c r="J5" s="16">
        <f t="shared" ref="J5:J36" si="1">G5*F5</f>
        <v>7524.9</v>
      </c>
      <c r="K5" s="17">
        <f t="shared" ref="K5:K36" si="2">F5*H5</f>
        <v>0</v>
      </c>
    </row>
    <row r="6" spans="1:11" ht="39.950000000000003" customHeight="1">
      <c r="A6" s="84"/>
      <c r="B6" s="86"/>
      <c r="C6" s="52">
        <v>3</v>
      </c>
      <c r="D6" s="33" t="s">
        <v>81</v>
      </c>
      <c r="E6" s="38" t="s">
        <v>84</v>
      </c>
      <c r="F6" s="64">
        <v>69.3</v>
      </c>
      <c r="G6" s="18">
        <f>REITORIA_SEMS!K6+MUSEU!K6+ESAG!K6+CEART!K6+FAED!K6+CEAD!K6+CEFID!K6+CERES!K6+CESFI!K6</f>
        <v>120</v>
      </c>
      <c r="H6" s="115">
        <f>SUM((REITORIA_SEMS!K6-REITORIA_SEMS!L6)+(MUSEU!K6-MUSEU!L6)+(ESAG!K6-ESAG!L6)+(CEART!K6-CEART!L6)+(FAED!K6-FAED!L6)+(CEAD!K6-CEAD!L6)+(CEFID!K6-CEFID!L6)+(CERES!K6-CERES!L6)+(CESFI!K6-CESFI!L6))</f>
        <v>12</v>
      </c>
      <c r="I6" s="30">
        <f t="shared" si="0"/>
        <v>108</v>
      </c>
      <c r="J6" s="16">
        <f t="shared" si="1"/>
        <v>8316</v>
      </c>
      <c r="K6" s="17">
        <f t="shared" si="2"/>
        <v>831.59999999999991</v>
      </c>
    </row>
    <row r="7" spans="1:11" ht="39.950000000000003" customHeight="1">
      <c r="A7" s="84"/>
      <c r="B7" s="86"/>
      <c r="C7" s="52">
        <v>4</v>
      </c>
      <c r="D7" s="33" t="s">
        <v>82</v>
      </c>
      <c r="E7" s="38" t="s">
        <v>84</v>
      </c>
      <c r="F7" s="64">
        <v>79.86</v>
      </c>
      <c r="G7" s="18">
        <f>REITORIA_SEMS!K7+MUSEU!K7+ESAG!K7+CEART!K7+FAED!K7+CEAD!K7+CEFID!K7+CERES!K7+CESFI!K7</f>
        <v>222</v>
      </c>
      <c r="H7" s="115">
        <f>SUM((REITORIA_SEMS!K7-REITORIA_SEMS!L7)+(MUSEU!K7-MUSEU!L7)+(ESAG!K7-ESAG!L7)+(CEART!K7-CEART!L7)+(FAED!K7-FAED!L7)+(CEAD!K7-CEAD!L7)+(CEFID!K7-CEFID!L7)+(CERES!K7-CERES!L7)+(CESFI!K7-CESFI!L7))</f>
        <v>96</v>
      </c>
      <c r="I7" s="30">
        <f t="shared" si="0"/>
        <v>126</v>
      </c>
      <c r="J7" s="16">
        <f t="shared" si="1"/>
        <v>17728.919999999998</v>
      </c>
      <c r="K7" s="17">
        <f t="shared" si="2"/>
        <v>7666.5599999999995</v>
      </c>
    </row>
    <row r="8" spans="1:11" ht="39.950000000000003" customHeight="1">
      <c r="A8" s="84"/>
      <c r="B8" s="87"/>
      <c r="C8" s="52">
        <v>5</v>
      </c>
      <c r="D8" s="33" t="s">
        <v>83</v>
      </c>
      <c r="E8" s="38" t="s">
        <v>84</v>
      </c>
      <c r="F8" s="64">
        <v>100.97</v>
      </c>
      <c r="G8" s="18">
        <f>REITORIA_SEMS!K8+MUSEU!K8+ESAG!K8+CEART!K8+FAED!K8+CEAD!K8+CEFID!K8+CERES!K8+CESFI!K8</f>
        <v>150</v>
      </c>
      <c r="H8" s="115">
        <f>SUM((REITORIA_SEMS!K8-REITORIA_SEMS!L8)+(MUSEU!K8-MUSEU!L8)+(ESAG!K8-ESAG!L8)+(CEART!K8-CEART!L8)+(FAED!K8-FAED!L8)+(CEAD!K8-CEAD!L8)+(CEFID!K8-CEFID!L8)+(CERES!K8-CERES!L8)+(CESFI!K8-CESFI!L8))</f>
        <v>39.700000000000003</v>
      </c>
      <c r="I8" s="30">
        <f t="shared" si="0"/>
        <v>110.3</v>
      </c>
      <c r="J8" s="16">
        <f t="shared" si="1"/>
        <v>15145.5</v>
      </c>
      <c r="K8" s="17">
        <f t="shared" si="2"/>
        <v>4008.509</v>
      </c>
    </row>
    <row r="9" spans="1:11" ht="39.950000000000003" customHeight="1">
      <c r="A9" s="95">
        <v>2</v>
      </c>
      <c r="B9" s="96" t="s">
        <v>85</v>
      </c>
      <c r="C9" s="51">
        <v>6</v>
      </c>
      <c r="D9" s="36" t="s">
        <v>86</v>
      </c>
      <c r="E9" s="41" t="s">
        <v>50</v>
      </c>
      <c r="F9" s="65">
        <v>110</v>
      </c>
      <c r="G9" s="18">
        <f>REITORIA_SEMS!K9+MUSEU!K9+ESAG!K9+CEART!K9+FAED!K9+CEAD!K9+CEFID!K9+CERES!K9+CESFI!K9</f>
        <v>560</v>
      </c>
      <c r="H9" s="115">
        <f>SUM((REITORIA_SEMS!K9-REITORIA_SEMS!L9)+(MUSEU!K9-MUSEU!L9)+(ESAG!K9-ESAG!L9)+(CEART!K9-CEART!L9)+(FAED!K9-FAED!L9)+(CEAD!K9-CEAD!L9)+(CEFID!K9-CEFID!L9)+(CERES!K9-CERES!L9)+(CESFI!K9-CESFI!L9))</f>
        <v>95</v>
      </c>
      <c r="I9" s="30">
        <f t="shared" si="0"/>
        <v>465</v>
      </c>
      <c r="J9" s="16">
        <f t="shared" si="1"/>
        <v>61600</v>
      </c>
      <c r="K9" s="17">
        <f t="shared" si="2"/>
        <v>10450</v>
      </c>
    </row>
    <row r="10" spans="1:11" ht="39.950000000000003" customHeight="1">
      <c r="A10" s="95"/>
      <c r="B10" s="97"/>
      <c r="C10" s="51">
        <v>7</v>
      </c>
      <c r="D10" s="36" t="s">
        <v>87</v>
      </c>
      <c r="E10" s="41" t="s">
        <v>50</v>
      </c>
      <c r="F10" s="65">
        <v>114</v>
      </c>
      <c r="G10" s="18">
        <f>REITORIA_SEMS!K10+MUSEU!K10+ESAG!K10+CEART!K10+FAED!K10+CEAD!K10+CEFID!K10+CERES!K10+CESFI!K10</f>
        <v>590</v>
      </c>
      <c r="H10" s="115">
        <f>SUM((REITORIA_SEMS!K10-REITORIA_SEMS!L10)+(MUSEU!K10-MUSEU!L10)+(ESAG!K10-ESAG!L10)+(CEART!K10-CEART!L10)+(FAED!K10-FAED!L10)+(CEAD!K10-CEAD!L10)+(CEFID!K10-CEFID!L10)+(CERES!K10-CERES!L10)+(CESFI!K10-CESFI!L10))</f>
        <v>105</v>
      </c>
      <c r="I10" s="30">
        <f t="shared" si="0"/>
        <v>485</v>
      </c>
      <c r="J10" s="16">
        <f t="shared" si="1"/>
        <v>67260</v>
      </c>
      <c r="K10" s="17">
        <f t="shared" si="2"/>
        <v>11970</v>
      </c>
    </row>
    <row r="11" spans="1:11" ht="39.950000000000003" customHeight="1">
      <c r="A11" s="95"/>
      <c r="B11" s="97"/>
      <c r="C11" s="51">
        <v>8</v>
      </c>
      <c r="D11" s="36" t="s">
        <v>88</v>
      </c>
      <c r="E11" s="41" t="s">
        <v>95</v>
      </c>
      <c r="F11" s="65">
        <v>50.63</v>
      </c>
      <c r="G11" s="18">
        <f>REITORIA_SEMS!K11+MUSEU!K11+ESAG!K11+CEART!K11+FAED!K11+CEAD!K11+CEFID!K11+CERES!K11+CESFI!K11</f>
        <v>420</v>
      </c>
      <c r="H11" s="115">
        <f>SUM((REITORIA_SEMS!K11-REITORIA_SEMS!L11)+(MUSEU!K11-MUSEU!L11)+(ESAG!K11-ESAG!L11)+(CEART!K11-CEART!L11)+(FAED!K11-FAED!L11)+(CEAD!K11-CEAD!L11)+(CEFID!K11-CEFID!L11)+(CERES!K11-CERES!L11)+(CESFI!K11-CESFI!L11))</f>
        <v>148.80000000000001</v>
      </c>
      <c r="I11" s="30">
        <f t="shared" si="0"/>
        <v>271.2</v>
      </c>
      <c r="J11" s="16">
        <f t="shared" si="1"/>
        <v>21264.600000000002</v>
      </c>
      <c r="K11" s="17">
        <f t="shared" si="2"/>
        <v>7533.7440000000006</v>
      </c>
    </row>
    <row r="12" spans="1:11" ht="39.950000000000003" customHeight="1">
      <c r="A12" s="95"/>
      <c r="B12" s="97"/>
      <c r="C12" s="51">
        <v>9</v>
      </c>
      <c r="D12" s="37" t="s">
        <v>89</v>
      </c>
      <c r="E12" s="41" t="s">
        <v>50</v>
      </c>
      <c r="F12" s="66">
        <v>400</v>
      </c>
      <c r="G12" s="18">
        <f>REITORIA_SEMS!K12+MUSEU!K12+ESAG!K12+CEART!K12+FAED!K12+CEAD!K12+CEFID!K12+CERES!K12+CESFI!K12</f>
        <v>74</v>
      </c>
      <c r="H12" s="115">
        <f>SUM((REITORIA_SEMS!K12-REITORIA_SEMS!L12)+(MUSEU!K12-MUSEU!L12)+(ESAG!K12-ESAG!L12)+(CEART!K12-CEART!L12)+(FAED!K12-FAED!L12)+(CEAD!K12-CEAD!L12)+(CEFID!K12-CEFID!L12)+(CERES!K12-CERES!L12)+(CESFI!K12-CESFI!L12))</f>
        <v>16</v>
      </c>
      <c r="I12" s="30">
        <f t="shared" si="0"/>
        <v>58</v>
      </c>
      <c r="J12" s="16">
        <f t="shared" si="1"/>
        <v>29600</v>
      </c>
      <c r="K12" s="17">
        <f t="shared" si="2"/>
        <v>6400</v>
      </c>
    </row>
    <row r="13" spans="1:11" ht="39.950000000000003" customHeight="1">
      <c r="A13" s="95"/>
      <c r="B13" s="97"/>
      <c r="C13" s="51">
        <v>10</v>
      </c>
      <c r="D13" s="37" t="s">
        <v>90</v>
      </c>
      <c r="E13" s="41" t="s">
        <v>50</v>
      </c>
      <c r="F13" s="66">
        <v>360</v>
      </c>
      <c r="G13" s="18">
        <f>REITORIA_SEMS!K13+MUSEU!K13+ESAG!K13+CEART!K13+FAED!K13+CEAD!K13+CEFID!K13+CERES!K13+CESFI!K13</f>
        <v>42</v>
      </c>
      <c r="H13" s="115">
        <f>SUM((REITORIA_SEMS!K13-REITORIA_SEMS!L13)+(MUSEU!K13-MUSEU!L13)+(ESAG!K13-ESAG!L13)+(CEART!K13-CEART!L13)+(FAED!K13-FAED!L13)+(CEAD!K13-CEAD!L13)+(CEFID!K13-CEFID!L13)+(CERES!K13-CERES!L13)+(CESFI!K13-CESFI!L13))</f>
        <v>12</v>
      </c>
      <c r="I13" s="30">
        <f t="shared" si="0"/>
        <v>30</v>
      </c>
      <c r="J13" s="16">
        <f t="shared" si="1"/>
        <v>15120</v>
      </c>
      <c r="K13" s="17">
        <f t="shared" si="2"/>
        <v>4320</v>
      </c>
    </row>
    <row r="14" spans="1:11" ht="39.950000000000003" customHeight="1">
      <c r="A14" s="95"/>
      <c r="B14" s="97"/>
      <c r="C14" s="69">
        <v>11</v>
      </c>
      <c r="D14" s="36" t="s">
        <v>91</v>
      </c>
      <c r="E14" s="41" t="s">
        <v>96</v>
      </c>
      <c r="F14" s="66">
        <v>500</v>
      </c>
      <c r="G14" s="18">
        <f>REITORIA_SEMS!K14+MUSEU!K14+ESAG!K14+CEART!K14+FAED!K14+CEAD!K14+CEFID!K14+CERES!K14+CESFI!K14</f>
        <v>36</v>
      </c>
      <c r="H14" s="115">
        <f>SUM((REITORIA_SEMS!K14-REITORIA_SEMS!L14)+(MUSEU!K14-MUSEU!L14)+(ESAG!K14-ESAG!L14)+(CEART!K14-CEART!L14)+(FAED!K14-FAED!L14)+(CEAD!K14-CEAD!L14)+(CEFID!K14-CEFID!L14)+(CERES!K14-CERES!L14)+(CESFI!K14-CESFI!L14))</f>
        <v>0</v>
      </c>
      <c r="I14" s="30">
        <f t="shared" si="0"/>
        <v>36</v>
      </c>
      <c r="J14" s="16">
        <f t="shared" si="1"/>
        <v>18000</v>
      </c>
      <c r="K14" s="17">
        <f t="shared" si="2"/>
        <v>0</v>
      </c>
    </row>
    <row r="15" spans="1:11" ht="39.950000000000003" customHeight="1">
      <c r="A15" s="95"/>
      <c r="B15" s="97"/>
      <c r="C15" s="69">
        <v>12</v>
      </c>
      <c r="D15" s="36" t="s">
        <v>92</v>
      </c>
      <c r="E15" s="41" t="s">
        <v>51</v>
      </c>
      <c r="F15" s="66">
        <v>65</v>
      </c>
      <c r="G15" s="18">
        <f>REITORIA_SEMS!K15+MUSEU!K15+ESAG!K15+CEART!K15+FAED!K15+CEAD!K15+CEFID!K15+CERES!K15+CESFI!K15</f>
        <v>883</v>
      </c>
      <c r="H15" s="115">
        <f>SUM((REITORIA_SEMS!K15-REITORIA_SEMS!L15)+(MUSEU!K15-MUSEU!L15)+(ESAG!K15-ESAG!L15)+(CEART!K15-CEART!L15)+(FAED!K15-FAED!L15)+(CEAD!K15-CEAD!L15)+(CEFID!K15-CEFID!L15)+(CERES!K15-CERES!L15)+(CESFI!K15-CESFI!L15))</f>
        <v>78</v>
      </c>
      <c r="I15" s="30">
        <f t="shared" si="0"/>
        <v>805</v>
      </c>
      <c r="J15" s="16">
        <f t="shared" si="1"/>
        <v>57395</v>
      </c>
      <c r="K15" s="17">
        <f t="shared" si="2"/>
        <v>5070</v>
      </c>
    </row>
    <row r="16" spans="1:11" ht="39.950000000000003" customHeight="1">
      <c r="A16" s="95"/>
      <c r="B16" s="97"/>
      <c r="C16" s="69">
        <v>13</v>
      </c>
      <c r="D16" s="36" t="s">
        <v>93</v>
      </c>
      <c r="E16" s="41" t="s">
        <v>52</v>
      </c>
      <c r="F16" s="66">
        <v>120</v>
      </c>
      <c r="G16" s="18">
        <f>REITORIA_SEMS!K16+MUSEU!K16+ESAG!K16+CEART!K16+FAED!K16+CEAD!K16+CEFID!K16+CERES!K16+CESFI!K16</f>
        <v>1025</v>
      </c>
      <c r="H16" s="115">
        <f>SUM((REITORIA_SEMS!K16-REITORIA_SEMS!L16)+(MUSEU!K16-MUSEU!L16)+(ESAG!K16-ESAG!L16)+(CEART!K16-CEART!L16)+(FAED!K16-FAED!L16)+(CEAD!K16-CEAD!L16)+(CEFID!K16-CEFID!L16)+(CERES!K16-CERES!L16)+(CESFI!K16-CESFI!L16))</f>
        <v>7</v>
      </c>
      <c r="I16" s="30">
        <f t="shared" si="0"/>
        <v>1018</v>
      </c>
      <c r="J16" s="16">
        <f t="shared" si="1"/>
        <v>123000</v>
      </c>
      <c r="K16" s="17">
        <f t="shared" si="2"/>
        <v>840</v>
      </c>
    </row>
    <row r="17" spans="1:11" ht="39.950000000000003" customHeight="1">
      <c r="A17" s="95"/>
      <c r="B17" s="97"/>
      <c r="C17" s="69">
        <v>14</v>
      </c>
      <c r="D17" s="36" t="s">
        <v>94</v>
      </c>
      <c r="E17" s="41" t="s">
        <v>52</v>
      </c>
      <c r="F17" s="66">
        <v>100</v>
      </c>
      <c r="G17" s="18">
        <f>REITORIA_SEMS!K17+MUSEU!K17+ESAG!K17+CEART!K17+FAED!K17+CEAD!K17+CEFID!K17+CERES!K17+CESFI!K17</f>
        <v>1600</v>
      </c>
      <c r="H17" s="115">
        <f>SUM((REITORIA_SEMS!K17-REITORIA_SEMS!L17)+(MUSEU!K17-MUSEU!L17)+(ESAG!K17-ESAG!L17)+(CEART!K17-CEART!L17)+(FAED!K17-FAED!L17)+(CEAD!K17-CEAD!L17)+(CEFID!K17-CEFID!L17)+(CERES!K17-CERES!L17)+(CESFI!K17-CESFI!L17))</f>
        <v>8</v>
      </c>
      <c r="I17" s="30">
        <f t="shared" si="0"/>
        <v>1592</v>
      </c>
      <c r="J17" s="16">
        <f t="shared" si="1"/>
        <v>160000</v>
      </c>
      <c r="K17" s="17">
        <f t="shared" si="2"/>
        <v>800</v>
      </c>
    </row>
    <row r="18" spans="1:11" ht="39.950000000000003" customHeight="1">
      <c r="A18" s="95"/>
      <c r="B18" s="97"/>
      <c r="C18" s="69">
        <v>15</v>
      </c>
      <c r="D18" s="36" t="s">
        <v>16</v>
      </c>
      <c r="E18" s="44" t="s">
        <v>43</v>
      </c>
      <c r="F18" s="66">
        <v>10</v>
      </c>
      <c r="G18" s="18">
        <f>REITORIA_SEMS!K18+MUSEU!K18+ESAG!K18+CEART!K18+FAED!K18+CEAD!K18+CEFID!K18+CERES!K18+CESFI!K18</f>
        <v>1110</v>
      </c>
      <c r="H18" s="115">
        <f>SUM((REITORIA_SEMS!K18-REITORIA_SEMS!L18)+(MUSEU!K18-MUSEU!L18)+(ESAG!K18-ESAG!L18)+(CEART!K18-CEART!L18)+(FAED!K18-FAED!L18)+(CEAD!K18-CEAD!L18)+(CEFID!K18-CEFID!L18)+(CERES!K18-CERES!L18)+(CESFI!K18-CESFI!L18))</f>
        <v>310</v>
      </c>
      <c r="I18" s="30">
        <f t="shared" si="0"/>
        <v>800</v>
      </c>
      <c r="J18" s="16">
        <f t="shared" si="1"/>
        <v>11100</v>
      </c>
      <c r="K18" s="17">
        <f t="shared" si="2"/>
        <v>3100</v>
      </c>
    </row>
    <row r="19" spans="1:11" ht="39.950000000000003" customHeight="1">
      <c r="A19" s="95"/>
      <c r="B19" s="97"/>
      <c r="C19" s="51">
        <v>16</v>
      </c>
      <c r="D19" s="36" t="s">
        <v>17</v>
      </c>
      <c r="E19" s="44" t="s">
        <v>43</v>
      </c>
      <c r="F19" s="65">
        <v>15</v>
      </c>
      <c r="G19" s="18">
        <f>REITORIA_SEMS!K19+MUSEU!K19+ESAG!K19+CEART!K19+FAED!K19+CEAD!K19+CEFID!K19+CERES!K19+CESFI!K19</f>
        <v>1250</v>
      </c>
      <c r="H19" s="115">
        <f>SUM((REITORIA_SEMS!K19-REITORIA_SEMS!L19)+(MUSEU!K19-MUSEU!L19)+(ESAG!K19-ESAG!L19)+(CEART!K19-CEART!L19)+(FAED!K19-FAED!L19)+(CEAD!K19-CEAD!L19)+(CEFID!K19-CEFID!L19)+(CERES!K19-CERES!L19)+(CESFI!K19-CESFI!L19))</f>
        <v>315</v>
      </c>
      <c r="I19" s="30">
        <f t="shared" si="0"/>
        <v>935</v>
      </c>
      <c r="J19" s="16">
        <f t="shared" si="1"/>
        <v>18750</v>
      </c>
      <c r="K19" s="17">
        <f t="shared" si="2"/>
        <v>4725</v>
      </c>
    </row>
    <row r="20" spans="1:11" ht="39.950000000000003" customHeight="1">
      <c r="A20" s="95"/>
      <c r="B20" s="97"/>
      <c r="C20" s="51">
        <v>17</v>
      </c>
      <c r="D20" s="36" t="s">
        <v>61</v>
      </c>
      <c r="E20" s="44" t="s">
        <v>97</v>
      </c>
      <c r="F20" s="67">
        <v>100</v>
      </c>
      <c r="G20" s="18">
        <f>REITORIA_SEMS!K20+MUSEU!K20+ESAG!K20+CEART!K20+FAED!K20+CEAD!K20+CEFID!K20+CERES!K20+CESFI!K20</f>
        <v>132</v>
      </c>
      <c r="H20" s="115">
        <f>SUM((REITORIA_SEMS!K20-REITORIA_SEMS!L20)+(MUSEU!K20-MUSEU!L20)+(ESAG!K20-ESAG!L20)+(CEART!K20-CEART!L20)+(FAED!K20-FAED!L20)+(CEAD!K20-CEAD!L20)+(CEFID!K20-CEFID!L20)+(CERES!K20-CERES!L20)+(CESFI!K20-CESFI!L20))</f>
        <v>0</v>
      </c>
      <c r="I20" s="30">
        <f t="shared" si="0"/>
        <v>132</v>
      </c>
      <c r="J20" s="16">
        <f t="shared" si="1"/>
        <v>13200</v>
      </c>
      <c r="K20" s="17">
        <f t="shared" si="2"/>
        <v>0</v>
      </c>
    </row>
    <row r="21" spans="1:11" ht="39.950000000000003" customHeight="1">
      <c r="A21" s="95"/>
      <c r="B21" s="97"/>
      <c r="C21" s="51">
        <v>18</v>
      </c>
      <c r="D21" s="36" t="s">
        <v>62</v>
      </c>
      <c r="E21" s="44" t="s">
        <v>96</v>
      </c>
      <c r="F21" s="65">
        <v>100</v>
      </c>
      <c r="G21" s="18">
        <f>REITORIA_SEMS!K21+MUSEU!K21+ESAG!K21+CEART!K21+FAED!K21+CEAD!K21+CEFID!K21+CERES!K21+CESFI!K21</f>
        <v>37</v>
      </c>
      <c r="H21" s="115">
        <f>SUM((REITORIA_SEMS!K21-REITORIA_SEMS!L21)+(MUSEU!K21-MUSEU!L21)+(ESAG!K21-ESAG!L21)+(CEART!K21-CEART!L21)+(FAED!K21-FAED!L21)+(CEAD!K21-CEAD!L21)+(CEFID!K21-CEFID!L21)+(CERES!K21-CERES!L21)+(CESFI!K21-CESFI!L21))</f>
        <v>0</v>
      </c>
      <c r="I21" s="30">
        <f t="shared" si="0"/>
        <v>37</v>
      </c>
      <c r="J21" s="16">
        <f t="shared" si="1"/>
        <v>3700</v>
      </c>
      <c r="K21" s="17">
        <f t="shared" si="2"/>
        <v>0</v>
      </c>
    </row>
    <row r="22" spans="1:11" ht="39.950000000000003" customHeight="1">
      <c r="A22" s="52">
        <v>3</v>
      </c>
      <c r="B22" s="49" t="s">
        <v>57</v>
      </c>
      <c r="C22" s="76">
        <v>19</v>
      </c>
      <c r="D22" s="34" t="s">
        <v>53</v>
      </c>
      <c r="E22" s="39" t="s">
        <v>98</v>
      </c>
      <c r="F22" s="59">
        <v>118.28</v>
      </c>
      <c r="G22" s="18">
        <f>REITORIA_SEMS!K22+MUSEU!K22+ESAG!K22+CEART!K22+FAED!K22+CEAD!K22+CEFID!K22+CERES!K22+CESFI!K22</f>
        <v>1750</v>
      </c>
      <c r="H22" s="115">
        <f>SUM((REITORIA_SEMS!K22-REITORIA_SEMS!L22)+(MUSEU!K22-MUSEU!L22)+(ESAG!K22-ESAG!L22)+(CEART!K22-CEART!L22)+(FAED!K22-FAED!L22)+(CEAD!K22-CEAD!L22)+(CEFID!K22-CEFID!L22)+(CERES!K22-CERES!L22)+(CESFI!K22-CESFI!L22))</f>
        <v>70</v>
      </c>
      <c r="I22" s="30">
        <f t="shared" si="0"/>
        <v>1680</v>
      </c>
      <c r="J22" s="16">
        <f t="shared" si="1"/>
        <v>206990</v>
      </c>
      <c r="K22" s="17">
        <f t="shared" si="2"/>
        <v>8279.6</v>
      </c>
    </row>
    <row r="23" spans="1:11" ht="39.950000000000003" customHeight="1">
      <c r="A23" s="98">
        <v>4</v>
      </c>
      <c r="B23" s="96" t="s">
        <v>58</v>
      </c>
      <c r="C23" s="75">
        <v>20</v>
      </c>
      <c r="D23" s="36" t="s">
        <v>54</v>
      </c>
      <c r="E23" s="41" t="s">
        <v>99</v>
      </c>
      <c r="F23" s="65">
        <v>115</v>
      </c>
      <c r="G23" s="18">
        <f>REITORIA_SEMS!K23+MUSEU!K23+ESAG!K23+CEART!K23+FAED!K23+CEAD!K23+CEFID!K23+CERES!K23+CESFI!K23</f>
        <v>985</v>
      </c>
      <c r="H23" s="115">
        <f>SUM((REITORIA_SEMS!K23-REITORIA_SEMS!L23)+(MUSEU!K23-MUSEU!L23)+(ESAG!K23-ESAG!L23)+(CEART!K23-CEART!L23)+(FAED!K23-FAED!L23)+(CEAD!K23-CEAD!L23)+(CEFID!K23-CEFID!L23)+(CERES!K23-CERES!L23)+(CESFI!K23-CESFI!L23))</f>
        <v>258</v>
      </c>
      <c r="I23" s="30">
        <f t="shared" si="0"/>
        <v>727</v>
      </c>
      <c r="J23" s="16">
        <f t="shared" si="1"/>
        <v>113275</v>
      </c>
      <c r="K23" s="17">
        <f t="shared" si="2"/>
        <v>29670</v>
      </c>
    </row>
    <row r="24" spans="1:11" ht="39.950000000000003" customHeight="1">
      <c r="A24" s="99"/>
      <c r="B24" s="97"/>
      <c r="C24" s="75">
        <v>21</v>
      </c>
      <c r="D24" s="36" t="s">
        <v>55</v>
      </c>
      <c r="E24" s="41" t="s">
        <v>99</v>
      </c>
      <c r="F24" s="65">
        <v>65</v>
      </c>
      <c r="G24" s="18">
        <f>REITORIA_SEMS!K24+MUSEU!K24+ESAG!K24+CEART!K24+FAED!K24+CEAD!K24+CEFID!K24+CERES!K24+CESFI!K24</f>
        <v>405</v>
      </c>
      <c r="H24" s="115">
        <f>SUM((REITORIA_SEMS!K24-REITORIA_SEMS!L24)+(MUSEU!K24-MUSEU!L24)+(ESAG!K24-ESAG!L24)+(CEART!K24-CEART!L24)+(FAED!K24-FAED!L24)+(CEAD!K24-CEAD!L24)+(CEFID!K24-CEFID!L24)+(CERES!K24-CERES!L24)+(CESFI!K24-CESFI!L24))</f>
        <v>40</v>
      </c>
      <c r="I24" s="30">
        <f t="shared" si="0"/>
        <v>365</v>
      </c>
      <c r="J24" s="16">
        <f t="shared" si="1"/>
        <v>26325</v>
      </c>
      <c r="K24" s="17">
        <f t="shared" si="2"/>
        <v>2600</v>
      </c>
    </row>
    <row r="25" spans="1:11" ht="39.950000000000003" customHeight="1">
      <c r="A25" s="99"/>
      <c r="B25" s="97"/>
      <c r="C25" s="75">
        <v>22</v>
      </c>
      <c r="D25" s="36" t="s">
        <v>41</v>
      </c>
      <c r="E25" s="41" t="s">
        <v>99</v>
      </c>
      <c r="F25" s="65">
        <v>155</v>
      </c>
      <c r="G25" s="18">
        <f>REITORIA_SEMS!K25+MUSEU!K25+ESAG!K25+CEART!K25+FAED!K25+CEAD!K25+CEFID!K25+CERES!K25+CESFI!K25</f>
        <v>353</v>
      </c>
      <c r="H25" s="115">
        <f>SUM((REITORIA_SEMS!K25-REITORIA_SEMS!L25)+(MUSEU!K25-MUSEU!L25)+(ESAG!K25-ESAG!L25)+(CEART!K25-CEART!L25)+(FAED!K25-FAED!L25)+(CEAD!K25-CEAD!L25)+(CEFID!K25-CEFID!L25)+(CERES!K25-CERES!L25)+(CESFI!K25-CESFI!L25))</f>
        <v>38</v>
      </c>
      <c r="I25" s="30">
        <f t="shared" si="0"/>
        <v>315</v>
      </c>
      <c r="J25" s="16">
        <f t="shared" si="1"/>
        <v>54715</v>
      </c>
      <c r="K25" s="17">
        <f t="shared" si="2"/>
        <v>5890</v>
      </c>
    </row>
    <row r="26" spans="1:11" ht="39.950000000000003" customHeight="1">
      <c r="A26" s="99"/>
      <c r="B26" s="100"/>
      <c r="C26" s="75">
        <v>23</v>
      </c>
      <c r="D26" s="36" t="s">
        <v>42</v>
      </c>
      <c r="E26" s="41" t="s">
        <v>99</v>
      </c>
      <c r="F26" s="65">
        <v>143.58000000000001</v>
      </c>
      <c r="G26" s="18">
        <f>REITORIA_SEMS!K26+MUSEU!K26+ESAG!K26+CEART!K26+FAED!K26+CEAD!K26+CEFID!K26+CERES!K26+CESFI!K26</f>
        <v>353</v>
      </c>
      <c r="H26" s="115">
        <f>SUM((REITORIA_SEMS!K26-REITORIA_SEMS!L26)+(MUSEU!K26-MUSEU!L26)+(ESAG!K26-ESAG!L26)+(CEART!K26-CEART!L26)+(FAED!K26-FAED!L26)+(CEAD!K26-CEAD!L26)+(CEFID!K26-CEFID!L26)+(CERES!K26-CERES!L26)+(CESFI!K26-CESFI!L26))</f>
        <v>79</v>
      </c>
      <c r="I26" s="30">
        <f t="shared" si="0"/>
        <v>274</v>
      </c>
      <c r="J26" s="16">
        <f t="shared" si="1"/>
        <v>50683.740000000005</v>
      </c>
      <c r="K26" s="17">
        <f t="shared" si="2"/>
        <v>11342.820000000002</v>
      </c>
    </row>
    <row r="27" spans="1:11" ht="39.950000000000003" customHeight="1">
      <c r="A27" s="89">
        <v>5</v>
      </c>
      <c r="B27" s="90" t="s">
        <v>100</v>
      </c>
      <c r="C27" s="76">
        <v>24</v>
      </c>
      <c r="D27" s="34" t="s">
        <v>67</v>
      </c>
      <c r="E27" s="39" t="s">
        <v>101</v>
      </c>
      <c r="F27" s="68">
        <v>112.37</v>
      </c>
      <c r="G27" s="18">
        <f>REITORIA_SEMS!K27+MUSEU!K27+ESAG!K27+CEART!K27+FAED!K27+CEAD!K27+CEFID!K27+CERES!K27+CESFI!K27</f>
        <v>1260</v>
      </c>
      <c r="H27" s="115">
        <f>SUM((REITORIA_SEMS!K27-REITORIA_SEMS!L27)+(MUSEU!K27-MUSEU!L27)+(ESAG!K27-ESAG!L27)+(CEART!K27-CEART!L27)+(FAED!K27-FAED!L27)+(CEAD!K27-CEAD!L27)+(CEFID!K27-CEFID!L27)+(CERES!K27-CERES!L27)+(CESFI!K27-CESFI!L27))</f>
        <v>32</v>
      </c>
      <c r="I27" s="30">
        <f t="shared" si="0"/>
        <v>1228</v>
      </c>
      <c r="J27" s="16">
        <f t="shared" si="1"/>
        <v>141586.20000000001</v>
      </c>
      <c r="K27" s="17">
        <f t="shared" si="2"/>
        <v>3595.84</v>
      </c>
    </row>
    <row r="28" spans="1:11" ht="39.950000000000003" customHeight="1">
      <c r="A28" s="89"/>
      <c r="B28" s="91"/>
      <c r="C28" s="76">
        <v>25</v>
      </c>
      <c r="D28" s="34" t="s">
        <v>68</v>
      </c>
      <c r="E28" s="39" t="s">
        <v>102</v>
      </c>
      <c r="F28" s="68">
        <v>109.14</v>
      </c>
      <c r="G28" s="18">
        <f>REITORIA_SEMS!K28+MUSEU!K28+ESAG!K28+CEART!K28+FAED!K28+CEAD!K28+CEFID!K28+CERES!K28+CESFI!K28</f>
        <v>1280</v>
      </c>
      <c r="H28" s="115">
        <f>SUM((REITORIA_SEMS!K28-REITORIA_SEMS!L28)+(MUSEU!K28-MUSEU!L28)+(ESAG!K28-ESAG!L28)+(CEART!K28-CEART!L28)+(FAED!K28-FAED!L28)+(CEAD!K28-CEAD!L28)+(CEFID!K28-CEFID!L28)+(CERES!K28-CERES!L28)+(CESFI!K28-CESFI!L28))</f>
        <v>10</v>
      </c>
      <c r="I28" s="30">
        <f t="shared" si="0"/>
        <v>1270</v>
      </c>
      <c r="J28" s="16">
        <f t="shared" si="1"/>
        <v>139699.20000000001</v>
      </c>
      <c r="K28" s="17">
        <f t="shared" si="2"/>
        <v>1091.4000000000001</v>
      </c>
    </row>
    <row r="29" spans="1:11" ht="39.950000000000003" customHeight="1">
      <c r="A29" s="89"/>
      <c r="B29" s="92"/>
      <c r="C29" s="76">
        <v>26</v>
      </c>
      <c r="D29" s="35" t="s">
        <v>39</v>
      </c>
      <c r="E29" s="39" t="s">
        <v>99</v>
      </c>
      <c r="F29" s="68">
        <v>99.14</v>
      </c>
      <c r="G29" s="18">
        <f>REITORIA_SEMS!K29+MUSEU!K29+ESAG!K29+CEART!K29+FAED!K29+CEAD!K29+CEFID!K29+CERES!K29+CESFI!K29</f>
        <v>1500</v>
      </c>
      <c r="H29" s="115">
        <f>SUM((REITORIA_SEMS!K29-REITORIA_SEMS!L29)+(MUSEU!K29-MUSEU!L29)+(ESAG!K29-ESAG!L29)+(CEART!K29-CEART!L29)+(FAED!K29-FAED!L29)+(CEAD!K29-CEAD!L29)+(CEFID!K29-CEFID!L29)+(CERES!K29-CERES!L29)+(CESFI!K29-CESFI!L29))</f>
        <v>46</v>
      </c>
      <c r="I29" s="30">
        <f t="shared" si="0"/>
        <v>1454</v>
      </c>
      <c r="J29" s="16">
        <f t="shared" si="1"/>
        <v>148710</v>
      </c>
      <c r="K29" s="17">
        <f t="shared" si="2"/>
        <v>4560.4399999999996</v>
      </c>
    </row>
    <row r="30" spans="1:11" ht="39.950000000000003" customHeight="1">
      <c r="A30" s="51">
        <v>6</v>
      </c>
      <c r="B30" s="50" t="s">
        <v>58</v>
      </c>
      <c r="C30" s="75">
        <v>27</v>
      </c>
      <c r="D30" s="71" t="s">
        <v>69</v>
      </c>
      <c r="E30" s="41" t="s">
        <v>103</v>
      </c>
      <c r="F30" s="65">
        <v>152.6</v>
      </c>
      <c r="G30" s="18">
        <f>REITORIA_SEMS!K30+MUSEU!K30+ESAG!K30+CEART!K30+FAED!K30+CEAD!K30+CEFID!K30+CERES!K30+CESFI!K30</f>
        <v>1730</v>
      </c>
      <c r="H30" s="115">
        <f>SUM((REITORIA_SEMS!K30-REITORIA_SEMS!L30)+(MUSEU!K30-MUSEU!L30)+(ESAG!K30-ESAG!L30)+(CEART!K30-CEART!L30)+(FAED!K30-FAED!L30)+(CEAD!K30-CEAD!L30)+(CEFID!K30-CEFID!L30)+(CERES!K30-CERES!L30)+(CESFI!K30-CESFI!L30))</f>
        <v>29</v>
      </c>
      <c r="I30" s="30">
        <f t="shared" si="0"/>
        <v>1701</v>
      </c>
      <c r="J30" s="16">
        <f t="shared" si="1"/>
        <v>263998</v>
      </c>
      <c r="K30" s="17">
        <f t="shared" si="2"/>
        <v>4425.3999999999996</v>
      </c>
    </row>
    <row r="31" spans="1:11" ht="39.950000000000003" customHeight="1">
      <c r="A31" s="93">
        <v>7</v>
      </c>
      <c r="B31" s="90" t="s">
        <v>100</v>
      </c>
      <c r="C31" s="76">
        <v>28</v>
      </c>
      <c r="D31" s="35" t="s">
        <v>56</v>
      </c>
      <c r="E31" s="40" t="s">
        <v>51</v>
      </c>
      <c r="F31" s="68">
        <v>129.57</v>
      </c>
      <c r="G31" s="18">
        <f>REITORIA_SEMS!K31+MUSEU!K31+ESAG!K31+CEART!K31+FAED!K31+CEAD!K31+CEFID!K31+CERES!K31+CESFI!K31</f>
        <v>834</v>
      </c>
      <c r="H31" s="115">
        <f>SUM((REITORIA_SEMS!K31-REITORIA_SEMS!L31)+(MUSEU!K31-MUSEU!L31)+(ESAG!K31-ESAG!L31)+(CEART!K31-CEART!L31)+(FAED!K31-FAED!L31)+(CEAD!K31-CEAD!L31)+(CEFID!K31-CEFID!L31)+(CERES!K31-CERES!L31)+(CESFI!K31-CESFI!L31))</f>
        <v>148</v>
      </c>
      <c r="I31" s="30">
        <f t="shared" si="0"/>
        <v>686</v>
      </c>
      <c r="J31" s="16">
        <f t="shared" si="1"/>
        <v>108061.37999999999</v>
      </c>
      <c r="K31" s="17">
        <f t="shared" si="2"/>
        <v>19176.36</v>
      </c>
    </row>
    <row r="32" spans="1:11" ht="39.950000000000003" customHeight="1">
      <c r="A32" s="94"/>
      <c r="B32" s="92"/>
      <c r="C32" s="76">
        <v>29</v>
      </c>
      <c r="D32" s="73" t="s">
        <v>70</v>
      </c>
      <c r="E32" s="39" t="s">
        <v>71</v>
      </c>
      <c r="F32" s="64">
        <v>137.38</v>
      </c>
      <c r="G32" s="18">
        <f>REITORIA_SEMS!K32+MUSEU!K32+ESAG!K32+CEART!K32+FAED!K32+CEAD!K32+CEFID!K32+CERES!K32+CESFI!K32</f>
        <v>1630</v>
      </c>
      <c r="H32" s="115">
        <f>SUM((REITORIA_SEMS!K32-REITORIA_SEMS!L32)+(MUSEU!K32-MUSEU!L32)+(ESAG!K32-ESAG!L32)+(CEART!K32-CEART!L32)+(FAED!K32-FAED!L32)+(CEAD!K32-CEAD!L32)+(CEFID!K32-CEFID!L32)+(CERES!K32-CERES!L32)+(CESFI!K32-CESFI!L32))</f>
        <v>120</v>
      </c>
      <c r="I32" s="30">
        <f t="shared" si="0"/>
        <v>1510</v>
      </c>
      <c r="J32" s="16">
        <f t="shared" si="1"/>
        <v>223929.4</v>
      </c>
      <c r="K32" s="17">
        <f t="shared" si="2"/>
        <v>16485.599999999999</v>
      </c>
    </row>
    <row r="33" spans="1:11" ht="50.25" customHeight="1">
      <c r="A33" s="75">
        <v>8</v>
      </c>
      <c r="B33" s="50" t="s">
        <v>105</v>
      </c>
      <c r="C33" s="75">
        <v>30</v>
      </c>
      <c r="D33" s="71" t="s">
        <v>106</v>
      </c>
      <c r="E33" s="41" t="s">
        <v>104</v>
      </c>
      <c r="F33" s="60">
        <v>26.13</v>
      </c>
      <c r="G33" s="18">
        <f>REITORIA_SEMS!K33+MUSEU!K33+ESAG!K33+CEART!K33+FAED!K33+CEAD!K33+CEFID!K33+CERES!K33+CESFI!K33</f>
        <v>110</v>
      </c>
      <c r="H33" s="115">
        <f>SUM((REITORIA_SEMS!K33-REITORIA_SEMS!L33)+(MUSEU!K33-MUSEU!L33)+(ESAG!K33-ESAG!L33)+(CEART!K33-CEART!L33)+(FAED!K33-FAED!L33)+(CEAD!K33-CEAD!L33)+(CEFID!K33-CEFID!L33)+(CERES!K33-CERES!L33)+(CESFI!K33-CESFI!L33))</f>
        <v>48</v>
      </c>
      <c r="I33" s="30">
        <f t="shared" si="0"/>
        <v>62</v>
      </c>
      <c r="J33" s="16">
        <f t="shared" si="1"/>
        <v>2874.2999999999997</v>
      </c>
      <c r="K33" s="17">
        <f t="shared" si="2"/>
        <v>1254.24</v>
      </c>
    </row>
    <row r="34" spans="1:11" ht="39.950000000000003" customHeight="1">
      <c r="A34" s="93">
        <v>9</v>
      </c>
      <c r="B34" s="90" t="s">
        <v>100</v>
      </c>
      <c r="C34" s="76">
        <v>31</v>
      </c>
      <c r="D34" s="77" t="s">
        <v>108</v>
      </c>
      <c r="E34" s="39" t="s">
        <v>99</v>
      </c>
      <c r="F34" s="80">
        <v>1595</v>
      </c>
      <c r="G34" s="18">
        <f>REITORIA_SEMS!K34+MUSEU!K34+ESAG!K34+CEART!K34+FAED!K34+CEAD!K34+CEFID!K34+CERES!K34+CESFI!K34</f>
        <v>10</v>
      </c>
      <c r="H34" s="115">
        <f>SUM((REITORIA_SEMS!K34-REITORIA_SEMS!L34)+(MUSEU!K34-MUSEU!L34)+(ESAG!K34-ESAG!L34)+(CEART!K34-CEART!L34)+(FAED!K34-FAED!L34)+(CEAD!K34-CEAD!L34)+(CEFID!K34-CEFID!L34)+(CERES!K34-CERES!L34)+(CESFI!K34-CESFI!L34))</f>
        <v>0</v>
      </c>
      <c r="I34" s="30">
        <f t="shared" si="0"/>
        <v>10</v>
      </c>
      <c r="J34" s="16">
        <f t="shared" si="1"/>
        <v>15950</v>
      </c>
      <c r="K34" s="17">
        <f t="shared" si="2"/>
        <v>0</v>
      </c>
    </row>
    <row r="35" spans="1:11" ht="39.950000000000003" customHeight="1">
      <c r="A35" s="101"/>
      <c r="B35" s="91"/>
      <c r="C35" s="76">
        <v>32</v>
      </c>
      <c r="D35" s="78" t="s">
        <v>109</v>
      </c>
      <c r="E35" s="39" t="s">
        <v>99</v>
      </c>
      <c r="F35" s="80">
        <v>615</v>
      </c>
      <c r="G35" s="18">
        <f>REITORIA_SEMS!K35+MUSEU!K35+ESAG!K35+CEART!K35+FAED!K35+CEAD!K35+CEFID!K35+CERES!K35+CESFI!K35</f>
        <v>6</v>
      </c>
      <c r="H35" s="115">
        <f>SUM((REITORIA_SEMS!K35-REITORIA_SEMS!L35)+(MUSEU!K35-MUSEU!L35)+(ESAG!K35-ESAG!L35)+(CEART!K35-CEART!L35)+(FAED!K35-FAED!L35)+(CEAD!K35-CEAD!L35)+(CEFID!K35-CEFID!L35)+(CERES!K35-CERES!L35)+(CESFI!K35-CESFI!L35))</f>
        <v>0</v>
      </c>
      <c r="I35" s="30">
        <f t="shared" si="0"/>
        <v>6</v>
      </c>
      <c r="J35" s="16">
        <f t="shared" si="1"/>
        <v>3690</v>
      </c>
      <c r="K35" s="17">
        <f t="shared" si="2"/>
        <v>0</v>
      </c>
    </row>
    <row r="36" spans="1:11" ht="39.950000000000003" customHeight="1">
      <c r="A36" s="94"/>
      <c r="B36" s="92"/>
      <c r="C36" s="76">
        <v>33</v>
      </c>
      <c r="D36" s="78" t="s">
        <v>110</v>
      </c>
      <c r="E36" s="39" t="s">
        <v>99</v>
      </c>
      <c r="F36" s="80">
        <v>1362.5</v>
      </c>
      <c r="G36" s="18">
        <f>REITORIA_SEMS!K36+MUSEU!K36+ESAG!K36+CEART!K36+FAED!K36+CEAD!K36+CEFID!K36+CERES!K36+CESFI!K36</f>
        <v>4</v>
      </c>
      <c r="H36" s="115">
        <f>SUM((REITORIA_SEMS!K36-REITORIA_SEMS!L36)+(MUSEU!K36-MUSEU!L36)+(ESAG!K36-ESAG!L36)+(CEART!K36-CEART!L36)+(FAED!K36-FAED!L36)+(CEAD!K36-CEAD!L36)+(CEFID!K36-CEFID!L36)+(CERES!K36-CERES!L36)+(CESFI!K36-CESFI!L36))</f>
        <v>0</v>
      </c>
      <c r="I36" s="30">
        <f t="shared" si="0"/>
        <v>4</v>
      </c>
      <c r="J36" s="16">
        <f t="shared" si="1"/>
        <v>5450</v>
      </c>
      <c r="K36" s="17">
        <f t="shared" si="2"/>
        <v>0</v>
      </c>
    </row>
    <row r="37" spans="1:11" ht="36.75" customHeight="1">
      <c r="A37" s="32"/>
      <c r="B37" s="32"/>
      <c r="D37" s="32"/>
      <c r="E37" s="32"/>
      <c r="G37" s="4">
        <f>SUM(G4:G36)</f>
        <v>20787</v>
      </c>
      <c r="H37" s="4">
        <f>SUM(H4:H33)</f>
        <v>2180.5</v>
      </c>
      <c r="I37" s="81">
        <f>SUM(I4:I36)</f>
        <v>18606.5</v>
      </c>
      <c r="J37" s="48">
        <f>SUM(J4:J36)</f>
        <v>2207923.86</v>
      </c>
      <c r="K37" s="48">
        <f>SUM(K4:K33)</f>
        <v>180602.51300000001</v>
      </c>
    </row>
    <row r="39" spans="1:11" ht="36.75" customHeight="1">
      <c r="A39" s="32"/>
      <c r="B39" s="32"/>
      <c r="D39" s="32"/>
      <c r="E39" s="32"/>
      <c r="G39" s="106" t="str">
        <f>A1</f>
        <v>PROCESSO: 1454/2021/UDESC</v>
      </c>
      <c r="H39" s="107"/>
      <c r="I39" s="107"/>
      <c r="J39" s="107"/>
      <c r="K39" s="108"/>
    </row>
    <row r="40" spans="1:11" ht="36.75" customHeight="1">
      <c r="G40" s="109" t="s">
        <v>21</v>
      </c>
      <c r="H40" s="110"/>
      <c r="I40" s="110"/>
      <c r="J40" s="110"/>
      <c r="K40" s="111"/>
    </row>
    <row r="41" spans="1:11" ht="36.75" customHeight="1">
      <c r="G41" s="103" t="str">
        <f>G1</f>
        <v>VIGÊNCIA DA ATA: 08/02/2022 até 08/02/2023</v>
      </c>
      <c r="H41" s="104"/>
      <c r="I41" s="104"/>
      <c r="J41" s="104"/>
      <c r="K41" s="105"/>
    </row>
    <row r="42" spans="1:11" ht="36.75" customHeight="1">
      <c r="G42" s="10" t="s">
        <v>10</v>
      </c>
      <c r="H42" s="11"/>
      <c r="I42" s="11"/>
      <c r="J42" s="11"/>
      <c r="K42" s="7">
        <f>J37</f>
        <v>2207923.86</v>
      </c>
    </row>
    <row r="43" spans="1:11" ht="36.75" customHeight="1">
      <c r="G43" s="12" t="s">
        <v>11</v>
      </c>
      <c r="H43" s="13"/>
      <c r="I43" s="13"/>
      <c r="J43" s="13"/>
      <c r="K43" s="8">
        <f>K37</f>
        <v>180602.51300000001</v>
      </c>
    </row>
    <row r="44" spans="1:11" ht="36.75" customHeight="1">
      <c r="G44" s="12" t="s">
        <v>12</v>
      </c>
      <c r="H44" s="13"/>
      <c r="I44" s="13"/>
      <c r="J44" s="13"/>
      <c r="K44" s="9"/>
    </row>
    <row r="45" spans="1:11" ht="36.75" customHeight="1">
      <c r="G45" s="14" t="s">
        <v>13</v>
      </c>
      <c r="H45" s="15"/>
      <c r="I45" s="15"/>
      <c r="J45" s="15"/>
      <c r="K45" s="31">
        <f>K43/K42</f>
        <v>8.1797437072852697E-2</v>
      </c>
    </row>
    <row r="46" spans="1:11" ht="36.75" customHeight="1">
      <c r="G46" s="112" t="s">
        <v>115</v>
      </c>
      <c r="H46" s="113"/>
      <c r="I46" s="113"/>
      <c r="J46" s="113"/>
      <c r="K46" s="114"/>
    </row>
  </sheetData>
  <mergeCells count="20">
    <mergeCell ref="G41:K41"/>
    <mergeCell ref="G39:K39"/>
    <mergeCell ref="G40:K40"/>
    <mergeCell ref="G46:K46"/>
    <mergeCell ref="A1:C1"/>
    <mergeCell ref="A2:K2"/>
    <mergeCell ref="D1:F1"/>
    <mergeCell ref="G1:K1"/>
    <mergeCell ref="A4:A8"/>
    <mergeCell ref="B4:B8"/>
    <mergeCell ref="A34:A36"/>
    <mergeCell ref="A31:A32"/>
    <mergeCell ref="A9:A21"/>
    <mergeCell ref="B9:B21"/>
    <mergeCell ref="A23:A26"/>
    <mergeCell ref="B23:B26"/>
    <mergeCell ref="A27:A29"/>
    <mergeCell ref="B27:B29"/>
    <mergeCell ref="B31:B32"/>
    <mergeCell ref="B34:B36"/>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6"/>
  <sheetViews>
    <sheetView topLeftCell="A31" zoomScale="80" zoomScaleNormal="80" workbookViewId="0">
      <selection activeCell="R8" sqref="R8"/>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6.85546875" style="32" hidden="1" customWidth="1"/>
    <col min="7" max="7" width="12" style="32" bestFit="1" customWidth="1"/>
    <col min="8" max="8" width="8.85546875" style="32" customWidth="1"/>
    <col min="9" max="9" width="10.140625" style="32"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88" t="s">
        <v>73</v>
      </c>
      <c r="B1" s="88"/>
      <c r="C1" s="88"/>
      <c r="D1" s="88" t="s">
        <v>74</v>
      </c>
      <c r="E1" s="88"/>
      <c r="F1" s="88"/>
      <c r="G1" s="88"/>
      <c r="H1" s="88"/>
      <c r="I1" s="88"/>
      <c r="J1" s="88"/>
      <c r="K1" s="88" t="s">
        <v>75</v>
      </c>
      <c r="L1" s="88"/>
      <c r="M1" s="88"/>
      <c r="N1" s="82" t="s">
        <v>116</v>
      </c>
      <c r="O1" s="82" t="s">
        <v>117</v>
      </c>
      <c r="P1" s="82" t="s">
        <v>76</v>
      </c>
      <c r="Q1" s="82" t="s">
        <v>76</v>
      </c>
      <c r="R1" s="82" t="s">
        <v>76</v>
      </c>
      <c r="S1" s="82" t="s">
        <v>76</v>
      </c>
      <c r="T1" s="82" t="s">
        <v>76</v>
      </c>
      <c r="U1" s="82" t="s">
        <v>76</v>
      </c>
      <c r="V1" s="82" t="s">
        <v>76</v>
      </c>
      <c r="W1" s="82" t="s">
        <v>76</v>
      </c>
      <c r="X1" s="82" t="s">
        <v>76</v>
      </c>
      <c r="Y1" s="82" t="s">
        <v>76</v>
      </c>
      <c r="Z1" s="82" t="s">
        <v>76</v>
      </c>
      <c r="AA1" s="82" t="s">
        <v>76</v>
      </c>
      <c r="AB1" s="82" t="s">
        <v>76</v>
      </c>
      <c r="AC1" s="82" t="s">
        <v>76</v>
      </c>
      <c r="AD1" s="82" t="s">
        <v>76</v>
      </c>
      <c r="AE1" s="82" t="s">
        <v>76</v>
      </c>
    </row>
    <row r="2" spans="1:31" ht="24" customHeight="1">
      <c r="A2" s="88" t="s">
        <v>22</v>
      </c>
      <c r="B2" s="88"/>
      <c r="C2" s="88"/>
      <c r="D2" s="88"/>
      <c r="E2" s="88"/>
      <c r="F2" s="88"/>
      <c r="G2" s="88"/>
      <c r="H2" s="88"/>
      <c r="I2" s="88"/>
      <c r="J2" s="88"/>
      <c r="K2" s="88"/>
      <c r="L2" s="88"/>
      <c r="M2" s="88"/>
      <c r="N2" s="82"/>
      <c r="O2" s="82"/>
      <c r="P2" s="82"/>
      <c r="Q2" s="82"/>
      <c r="R2" s="82"/>
      <c r="S2" s="82"/>
      <c r="T2" s="82"/>
      <c r="U2" s="82"/>
      <c r="V2" s="82"/>
      <c r="W2" s="82"/>
      <c r="X2" s="82"/>
      <c r="Y2" s="82"/>
      <c r="Z2" s="82"/>
      <c r="AA2" s="82"/>
      <c r="AB2" s="82"/>
      <c r="AC2" s="82"/>
      <c r="AD2" s="82"/>
      <c r="AE2" s="82"/>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121">
        <v>44616</v>
      </c>
      <c r="O3" s="121">
        <v>44657</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83">
        <v>1</v>
      </c>
      <c r="B4" s="85" t="s">
        <v>78</v>
      </c>
      <c r="C4" s="76">
        <v>1</v>
      </c>
      <c r="D4" s="33" t="s">
        <v>79</v>
      </c>
      <c r="E4" s="38" t="s">
        <v>84</v>
      </c>
      <c r="F4" s="38"/>
      <c r="G4" s="38" t="s">
        <v>23</v>
      </c>
      <c r="H4" s="38" t="s">
        <v>18</v>
      </c>
      <c r="I4" s="38" t="s">
        <v>19</v>
      </c>
      <c r="J4" s="55">
        <v>225.77</v>
      </c>
      <c r="K4" s="19">
        <v>2</v>
      </c>
      <c r="L4" s="25">
        <f>K4-(SUM(N4:AE4))</f>
        <v>2</v>
      </c>
      <c r="M4" s="26" t="str">
        <f>IF(L4&lt;0,"ATENÇÃO","OK")</f>
        <v>OK</v>
      </c>
      <c r="N4" s="119"/>
      <c r="O4" s="119"/>
      <c r="P4" s="61"/>
      <c r="Q4" s="61"/>
      <c r="R4" s="61"/>
      <c r="S4" s="61"/>
      <c r="T4" s="61"/>
      <c r="U4" s="61"/>
      <c r="V4" s="61"/>
      <c r="W4" s="61"/>
      <c r="X4" s="61"/>
      <c r="Y4" s="61"/>
      <c r="Z4" s="61"/>
      <c r="AA4" s="61"/>
      <c r="AB4" s="61"/>
      <c r="AC4" s="61"/>
      <c r="AD4" s="61"/>
      <c r="AE4" s="61"/>
    </row>
    <row r="5" spans="1:31" ht="50.1" customHeight="1">
      <c r="A5" s="84"/>
      <c r="B5" s="86"/>
      <c r="C5" s="76">
        <v>2</v>
      </c>
      <c r="D5" s="34" t="s">
        <v>80</v>
      </c>
      <c r="E5" s="39" t="s">
        <v>84</v>
      </c>
      <c r="F5" s="39"/>
      <c r="G5" s="39" t="s">
        <v>24</v>
      </c>
      <c r="H5" s="39" t="s">
        <v>18</v>
      </c>
      <c r="I5" s="38" t="s">
        <v>19</v>
      </c>
      <c r="J5" s="55">
        <v>83.61</v>
      </c>
      <c r="K5" s="19"/>
      <c r="L5" s="25">
        <f t="shared" ref="L5:L36" si="0">K5-(SUM(N5:AE5))</f>
        <v>0</v>
      </c>
      <c r="M5" s="26" t="str">
        <f t="shared" ref="M5:M36" si="1">IF(L5&lt;0,"ATENÇÃO","OK")</f>
        <v>OK</v>
      </c>
      <c r="N5" s="119"/>
      <c r="O5" s="119"/>
      <c r="P5" s="61"/>
      <c r="Q5" s="62"/>
      <c r="R5" s="61"/>
      <c r="S5" s="61"/>
      <c r="T5" s="61"/>
      <c r="U5" s="61"/>
      <c r="V5" s="61"/>
      <c r="W5" s="61"/>
      <c r="X5" s="61"/>
      <c r="Y5" s="61"/>
      <c r="Z5" s="61"/>
      <c r="AA5" s="61"/>
      <c r="AB5" s="61"/>
      <c r="AC5" s="61"/>
      <c r="AD5" s="61"/>
      <c r="AE5" s="61"/>
    </row>
    <row r="6" spans="1:31" ht="50.1" customHeight="1">
      <c r="A6" s="84"/>
      <c r="B6" s="86"/>
      <c r="C6" s="76">
        <v>3</v>
      </c>
      <c r="D6" s="33" t="s">
        <v>81</v>
      </c>
      <c r="E6" s="38" t="s">
        <v>84</v>
      </c>
      <c r="F6" s="38"/>
      <c r="G6" s="38" t="s">
        <v>27</v>
      </c>
      <c r="H6" s="38" t="s">
        <v>18</v>
      </c>
      <c r="I6" s="38" t="s">
        <v>19</v>
      </c>
      <c r="J6" s="55">
        <v>69.3</v>
      </c>
      <c r="K6" s="19">
        <v>5</v>
      </c>
      <c r="L6" s="25">
        <f t="shared" si="0"/>
        <v>3</v>
      </c>
      <c r="M6" s="26" t="str">
        <f t="shared" si="1"/>
        <v>OK</v>
      </c>
      <c r="N6" s="119">
        <v>2</v>
      </c>
      <c r="O6" s="119"/>
      <c r="P6" s="61"/>
      <c r="Q6" s="61"/>
      <c r="R6" s="61"/>
      <c r="S6" s="61"/>
      <c r="T6" s="61"/>
      <c r="U6" s="61"/>
      <c r="V6" s="61"/>
      <c r="W6" s="61"/>
      <c r="X6" s="61"/>
      <c r="Y6" s="61"/>
      <c r="Z6" s="61"/>
      <c r="AA6" s="61"/>
      <c r="AB6" s="61"/>
      <c r="AC6" s="61"/>
      <c r="AD6" s="61"/>
      <c r="AE6" s="61"/>
    </row>
    <row r="7" spans="1:31" ht="50.1" customHeight="1">
      <c r="A7" s="84"/>
      <c r="B7" s="86"/>
      <c r="C7" s="76">
        <v>4</v>
      </c>
      <c r="D7" s="33" t="s">
        <v>82</v>
      </c>
      <c r="E7" s="38" t="s">
        <v>84</v>
      </c>
      <c r="F7" s="38"/>
      <c r="G7" s="38" t="s">
        <v>28</v>
      </c>
      <c r="H7" s="38" t="s">
        <v>18</v>
      </c>
      <c r="I7" s="38" t="s">
        <v>19</v>
      </c>
      <c r="J7" s="55">
        <v>79.86</v>
      </c>
      <c r="K7" s="19">
        <v>5</v>
      </c>
      <c r="L7" s="25">
        <f t="shared" si="0"/>
        <v>5</v>
      </c>
      <c r="M7" s="26" t="str">
        <f t="shared" si="1"/>
        <v>OK</v>
      </c>
      <c r="N7" s="119"/>
      <c r="O7" s="119"/>
      <c r="P7" s="61"/>
      <c r="Q7" s="61"/>
      <c r="R7" s="61"/>
      <c r="S7" s="61"/>
      <c r="T7" s="61"/>
      <c r="U7" s="61"/>
      <c r="V7" s="61"/>
      <c r="W7" s="61"/>
      <c r="X7" s="61"/>
      <c r="Y7" s="61"/>
      <c r="Z7" s="61"/>
      <c r="AA7" s="61"/>
      <c r="AB7" s="61"/>
      <c r="AC7" s="61"/>
      <c r="AD7" s="61"/>
      <c r="AE7" s="61"/>
    </row>
    <row r="8" spans="1:31" ht="50.1" customHeight="1">
      <c r="A8" s="84"/>
      <c r="B8" s="87"/>
      <c r="C8" s="76">
        <v>5</v>
      </c>
      <c r="D8" s="33" t="s">
        <v>83</v>
      </c>
      <c r="E8" s="38" t="s">
        <v>84</v>
      </c>
      <c r="F8" s="38"/>
      <c r="G8" s="38" t="s">
        <v>29</v>
      </c>
      <c r="H8" s="38" t="s">
        <v>18</v>
      </c>
      <c r="I8" s="38" t="s">
        <v>19</v>
      </c>
      <c r="J8" s="55">
        <v>100.97</v>
      </c>
      <c r="K8" s="19"/>
      <c r="L8" s="25">
        <f t="shared" si="0"/>
        <v>0</v>
      </c>
      <c r="M8" s="26" t="str">
        <f t="shared" si="1"/>
        <v>OK</v>
      </c>
      <c r="N8" s="119"/>
      <c r="O8" s="119"/>
      <c r="P8" s="61"/>
      <c r="Q8" s="61"/>
      <c r="R8" s="61"/>
      <c r="S8" s="61"/>
      <c r="T8" s="61"/>
      <c r="U8" s="61"/>
      <c r="V8" s="61"/>
      <c r="W8" s="61"/>
      <c r="X8" s="61"/>
      <c r="Y8" s="61"/>
      <c r="Z8" s="61"/>
      <c r="AA8" s="61"/>
      <c r="AB8" s="61"/>
      <c r="AC8" s="61"/>
      <c r="AD8" s="61"/>
      <c r="AE8" s="61"/>
    </row>
    <row r="9" spans="1:31" ht="50.1" customHeight="1">
      <c r="A9" s="95">
        <v>2</v>
      </c>
      <c r="B9" s="96" t="s">
        <v>85</v>
      </c>
      <c r="C9" s="75">
        <v>6</v>
      </c>
      <c r="D9" s="36" t="s">
        <v>86</v>
      </c>
      <c r="E9" s="41" t="s">
        <v>50</v>
      </c>
      <c r="F9" s="41"/>
      <c r="G9" s="41" t="s">
        <v>25</v>
      </c>
      <c r="H9" s="41" t="s">
        <v>18</v>
      </c>
      <c r="I9" s="41" t="s">
        <v>19</v>
      </c>
      <c r="J9" s="56">
        <v>110</v>
      </c>
      <c r="K9" s="19"/>
      <c r="L9" s="25">
        <f t="shared" si="0"/>
        <v>0</v>
      </c>
      <c r="M9" s="26" t="str">
        <f t="shared" si="1"/>
        <v>OK</v>
      </c>
      <c r="N9" s="119"/>
      <c r="O9" s="119"/>
      <c r="P9" s="61"/>
      <c r="Q9" s="61"/>
      <c r="R9" s="61"/>
      <c r="S9" s="61"/>
      <c r="T9" s="61"/>
      <c r="U9" s="61"/>
      <c r="V9" s="61"/>
      <c r="W9" s="61"/>
      <c r="X9" s="61"/>
      <c r="Y9" s="61"/>
      <c r="Z9" s="61"/>
      <c r="AA9" s="61"/>
      <c r="AB9" s="61"/>
      <c r="AC9" s="61"/>
      <c r="AD9" s="61"/>
      <c r="AE9" s="61"/>
    </row>
    <row r="10" spans="1:31" ht="50.1" customHeight="1">
      <c r="A10" s="95"/>
      <c r="B10" s="97"/>
      <c r="C10" s="75">
        <v>7</v>
      </c>
      <c r="D10" s="36" t="s">
        <v>87</v>
      </c>
      <c r="E10" s="41" t="s">
        <v>50</v>
      </c>
      <c r="F10" s="41"/>
      <c r="G10" s="41" t="s">
        <v>25</v>
      </c>
      <c r="H10" s="41" t="s">
        <v>18</v>
      </c>
      <c r="I10" s="41" t="s">
        <v>19</v>
      </c>
      <c r="J10" s="56">
        <v>114</v>
      </c>
      <c r="K10" s="19"/>
      <c r="L10" s="25">
        <f t="shared" si="0"/>
        <v>0</v>
      </c>
      <c r="M10" s="26" t="str">
        <f t="shared" si="1"/>
        <v>OK</v>
      </c>
      <c r="N10" s="119"/>
      <c r="O10" s="119"/>
      <c r="P10" s="61"/>
      <c r="Q10" s="61"/>
      <c r="R10" s="61"/>
      <c r="S10" s="61"/>
      <c r="T10" s="61"/>
      <c r="U10" s="61"/>
      <c r="V10" s="61"/>
      <c r="W10" s="61"/>
      <c r="X10" s="61"/>
      <c r="Y10" s="61"/>
      <c r="Z10" s="61"/>
      <c r="AA10" s="61"/>
      <c r="AB10" s="61"/>
      <c r="AC10" s="61"/>
      <c r="AD10" s="61"/>
      <c r="AE10" s="61"/>
    </row>
    <row r="11" spans="1:31" ht="50.1" customHeight="1">
      <c r="A11" s="95"/>
      <c r="B11" s="97"/>
      <c r="C11" s="75">
        <v>8</v>
      </c>
      <c r="D11" s="36" t="s">
        <v>88</v>
      </c>
      <c r="E11" s="41" t="s">
        <v>95</v>
      </c>
      <c r="F11" s="41"/>
      <c r="G11" s="41" t="s">
        <v>26</v>
      </c>
      <c r="H11" s="41" t="s">
        <v>18</v>
      </c>
      <c r="I11" s="41" t="s">
        <v>19</v>
      </c>
      <c r="J11" s="56">
        <v>50.63</v>
      </c>
      <c r="K11" s="19"/>
      <c r="L11" s="25">
        <f t="shared" si="0"/>
        <v>0</v>
      </c>
      <c r="M11" s="26" t="str">
        <f t="shared" si="1"/>
        <v>OK</v>
      </c>
      <c r="N11" s="119"/>
      <c r="O11" s="119"/>
      <c r="P11" s="61"/>
      <c r="Q11" s="61"/>
      <c r="R11" s="61"/>
      <c r="S11" s="61"/>
      <c r="T11" s="61"/>
      <c r="U11" s="61"/>
      <c r="V11" s="61"/>
      <c r="W11" s="61"/>
      <c r="X11" s="61"/>
      <c r="Y11" s="61"/>
      <c r="Z11" s="61"/>
      <c r="AA11" s="61"/>
      <c r="AB11" s="61"/>
      <c r="AC11" s="61"/>
      <c r="AD11" s="61"/>
      <c r="AE11" s="61"/>
    </row>
    <row r="12" spans="1:31" ht="50.1" customHeight="1">
      <c r="A12" s="95"/>
      <c r="B12" s="97"/>
      <c r="C12" s="75">
        <v>9</v>
      </c>
      <c r="D12" s="37" t="s">
        <v>89</v>
      </c>
      <c r="E12" s="41" t="s">
        <v>50</v>
      </c>
      <c r="F12" s="41"/>
      <c r="G12" s="41" t="s">
        <v>30</v>
      </c>
      <c r="H12" s="41" t="s">
        <v>31</v>
      </c>
      <c r="I12" s="42" t="s">
        <v>19</v>
      </c>
      <c r="J12" s="57">
        <v>400</v>
      </c>
      <c r="K12" s="19"/>
      <c r="L12" s="25">
        <f t="shared" si="0"/>
        <v>0</v>
      </c>
      <c r="M12" s="26" t="str">
        <f t="shared" si="1"/>
        <v>OK</v>
      </c>
      <c r="N12" s="119"/>
      <c r="O12" s="119"/>
      <c r="P12" s="61"/>
      <c r="Q12" s="61"/>
      <c r="R12" s="61"/>
      <c r="S12" s="61"/>
      <c r="T12" s="61"/>
      <c r="U12" s="61"/>
      <c r="V12" s="61"/>
      <c r="W12" s="61"/>
      <c r="X12" s="61"/>
      <c r="Y12" s="61"/>
      <c r="Z12" s="61"/>
      <c r="AA12" s="61"/>
      <c r="AB12" s="61"/>
      <c r="AC12" s="61"/>
      <c r="AD12" s="61"/>
      <c r="AE12" s="61"/>
    </row>
    <row r="13" spans="1:31" ht="50.1" customHeight="1">
      <c r="A13" s="95"/>
      <c r="B13" s="97"/>
      <c r="C13" s="75">
        <v>10</v>
      </c>
      <c r="D13" s="37" t="s">
        <v>90</v>
      </c>
      <c r="E13" s="41" t="s">
        <v>50</v>
      </c>
      <c r="F13" s="41"/>
      <c r="G13" s="41" t="s">
        <v>30</v>
      </c>
      <c r="H13" s="41" t="s">
        <v>31</v>
      </c>
      <c r="I13" s="42" t="s">
        <v>19</v>
      </c>
      <c r="J13" s="57">
        <v>360</v>
      </c>
      <c r="K13" s="19"/>
      <c r="L13" s="25">
        <f t="shared" si="0"/>
        <v>0</v>
      </c>
      <c r="M13" s="26" t="str">
        <f t="shared" si="1"/>
        <v>OK</v>
      </c>
      <c r="N13" s="119"/>
      <c r="O13" s="119"/>
      <c r="P13" s="61"/>
      <c r="Q13" s="61"/>
      <c r="R13" s="61"/>
      <c r="S13" s="61"/>
      <c r="T13" s="61"/>
      <c r="U13" s="61"/>
      <c r="V13" s="61"/>
      <c r="W13" s="61"/>
      <c r="X13" s="61"/>
      <c r="Y13" s="61"/>
      <c r="Z13" s="61"/>
      <c r="AA13" s="61"/>
      <c r="AB13" s="61"/>
      <c r="AC13" s="61"/>
      <c r="AD13" s="61"/>
      <c r="AE13" s="61"/>
    </row>
    <row r="14" spans="1:31" ht="50.1" customHeight="1">
      <c r="A14" s="95"/>
      <c r="B14" s="97"/>
      <c r="C14" s="75">
        <v>11</v>
      </c>
      <c r="D14" s="36" t="s">
        <v>91</v>
      </c>
      <c r="E14" s="41" t="s">
        <v>96</v>
      </c>
      <c r="F14" s="41"/>
      <c r="G14" s="41" t="s">
        <v>32</v>
      </c>
      <c r="H14" s="41" t="s">
        <v>31</v>
      </c>
      <c r="I14" s="41" t="s">
        <v>19</v>
      </c>
      <c r="J14" s="57">
        <v>500</v>
      </c>
      <c r="K14" s="19"/>
      <c r="L14" s="25">
        <f t="shared" si="0"/>
        <v>0</v>
      </c>
      <c r="M14" s="26" t="str">
        <f t="shared" si="1"/>
        <v>OK</v>
      </c>
      <c r="N14" s="119"/>
      <c r="O14" s="119"/>
      <c r="P14" s="61"/>
      <c r="Q14" s="61"/>
      <c r="R14" s="61"/>
      <c r="S14" s="61"/>
      <c r="T14" s="61"/>
      <c r="U14" s="61"/>
      <c r="V14" s="61"/>
      <c r="W14" s="61"/>
      <c r="X14" s="61"/>
      <c r="Y14" s="61"/>
      <c r="Z14" s="61"/>
      <c r="AA14" s="61"/>
      <c r="AB14" s="61"/>
      <c r="AC14" s="61"/>
      <c r="AD14" s="61"/>
      <c r="AE14" s="61"/>
    </row>
    <row r="15" spans="1:31" ht="50.1" customHeight="1">
      <c r="A15" s="95"/>
      <c r="B15" s="97"/>
      <c r="C15" s="75">
        <v>12</v>
      </c>
      <c r="D15" s="36" t="s">
        <v>92</v>
      </c>
      <c r="E15" s="41" t="s">
        <v>51</v>
      </c>
      <c r="F15" s="41"/>
      <c r="G15" s="41" t="s">
        <v>33</v>
      </c>
      <c r="H15" s="41" t="s">
        <v>18</v>
      </c>
      <c r="I15" s="43" t="s">
        <v>19</v>
      </c>
      <c r="J15" s="57">
        <v>65</v>
      </c>
      <c r="K15" s="19"/>
      <c r="L15" s="25">
        <f t="shared" si="0"/>
        <v>0</v>
      </c>
      <c r="M15" s="26" t="str">
        <f t="shared" si="1"/>
        <v>OK</v>
      </c>
      <c r="N15" s="119"/>
      <c r="O15" s="119"/>
      <c r="P15" s="61"/>
      <c r="Q15" s="61"/>
      <c r="R15" s="61"/>
      <c r="S15" s="61"/>
      <c r="T15" s="61"/>
      <c r="U15" s="61"/>
      <c r="V15" s="61"/>
      <c r="W15" s="61"/>
      <c r="X15" s="61"/>
      <c r="Y15" s="61"/>
      <c r="Z15" s="61"/>
      <c r="AA15" s="61"/>
      <c r="AB15" s="61"/>
      <c r="AC15" s="61"/>
      <c r="AD15" s="61"/>
      <c r="AE15" s="61"/>
    </row>
    <row r="16" spans="1:31" ht="50.1" customHeight="1">
      <c r="A16" s="95"/>
      <c r="B16" s="97"/>
      <c r="C16" s="75">
        <v>13</v>
      </c>
      <c r="D16" s="36" t="s">
        <v>93</v>
      </c>
      <c r="E16" s="41" t="s">
        <v>52</v>
      </c>
      <c r="F16" s="41"/>
      <c r="G16" s="41" t="s">
        <v>34</v>
      </c>
      <c r="H16" s="41" t="s">
        <v>18</v>
      </c>
      <c r="I16" s="41" t="s">
        <v>19</v>
      </c>
      <c r="J16" s="57">
        <v>120</v>
      </c>
      <c r="K16" s="19"/>
      <c r="L16" s="25">
        <f t="shared" si="0"/>
        <v>0</v>
      </c>
      <c r="M16" s="26" t="str">
        <f t="shared" si="1"/>
        <v>OK</v>
      </c>
      <c r="N16" s="119"/>
      <c r="O16" s="119"/>
      <c r="P16" s="61"/>
      <c r="Q16" s="61"/>
      <c r="R16" s="61"/>
      <c r="S16" s="61"/>
      <c r="T16" s="61"/>
      <c r="U16" s="61"/>
      <c r="V16" s="61"/>
      <c r="W16" s="61"/>
      <c r="X16" s="61"/>
      <c r="Y16" s="61"/>
      <c r="Z16" s="61"/>
      <c r="AA16" s="61"/>
      <c r="AB16" s="61"/>
      <c r="AC16" s="61"/>
      <c r="AD16" s="61"/>
      <c r="AE16" s="61"/>
    </row>
    <row r="17" spans="1:31" ht="50.1" customHeight="1">
      <c r="A17" s="95"/>
      <c r="B17" s="97"/>
      <c r="C17" s="75">
        <v>14</v>
      </c>
      <c r="D17" s="36" t="s">
        <v>94</v>
      </c>
      <c r="E17" s="41" t="s">
        <v>52</v>
      </c>
      <c r="F17" s="41"/>
      <c r="G17" s="41" t="s">
        <v>34</v>
      </c>
      <c r="H17" s="41" t="s">
        <v>18</v>
      </c>
      <c r="I17" s="41" t="s">
        <v>19</v>
      </c>
      <c r="J17" s="57">
        <v>100</v>
      </c>
      <c r="K17" s="19"/>
      <c r="L17" s="25">
        <f t="shared" si="0"/>
        <v>0</v>
      </c>
      <c r="M17" s="26" t="str">
        <f t="shared" si="1"/>
        <v>OK</v>
      </c>
      <c r="N17" s="119"/>
      <c r="O17" s="119"/>
      <c r="P17" s="61"/>
      <c r="Q17" s="61"/>
      <c r="R17" s="61"/>
      <c r="S17" s="61"/>
      <c r="T17" s="61"/>
      <c r="U17" s="61"/>
      <c r="V17" s="61"/>
      <c r="W17" s="61"/>
      <c r="X17" s="61"/>
      <c r="Y17" s="61"/>
      <c r="Z17" s="61"/>
      <c r="AA17" s="61"/>
      <c r="AB17" s="61"/>
      <c r="AC17" s="61"/>
      <c r="AD17" s="61"/>
      <c r="AE17" s="61"/>
    </row>
    <row r="18" spans="1:31" ht="50.1" customHeight="1">
      <c r="A18" s="95"/>
      <c r="B18" s="97"/>
      <c r="C18" s="75">
        <v>15</v>
      </c>
      <c r="D18" s="36" t="s">
        <v>16</v>
      </c>
      <c r="E18" s="44" t="s">
        <v>43</v>
      </c>
      <c r="F18" s="44"/>
      <c r="G18" s="41" t="s">
        <v>64</v>
      </c>
      <c r="H18" s="41" t="s">
        <v>18</v>
      </c>
      <c r="I18" s="41" t="s">
        <v>20</v>
      </c>
      <c r="J18" s="57">
        <v>10</v>
      </c>
      <c r="K18" s="19"/>
      <c r="L18" s="25">
        <f t="shared" si="0"/>
        <v>0</v>
      </c>
      <c r="M18" s="26" t="str">
        <f t="shared" si="1"/>
        <v>OK</v>
      </c>
      <c r="N18" s="119"/>
      <c r="O18" s="119"/>
      <c r="P18" s="61"/>
      <c r="Q18" s="61"/>
      <c r="R18" s="61"/>
      <c r="S18" s="61"/>
      <c r="T18" s="61"/>
      <c r="U18" s="61"/>
      <c r="V18" s="61"/>
      <c r="W18" s="61"/>
      <c r="X18" s="61"/>
      <c r="Y18" s="61"/>
      <c r="Z18" s="61"/>
      <c r="AA18" s="61"/>
      <c r="AB18" s="61"/>
      <c r="AC18" s="61"/>
      <c r="AD18" s="61"/>
      <c r="AE18" s="61"/>
    </row>
    <row r="19" spans="1:31" ht="50.1" customHeight="1">
      <c r="A19" s="95"/>
      <c r="B19" s="97"/>
      <c r="C19" s="75">
        <v>16</v>
      </c>
      <c r="D19" s="36" t="s">
        <v>17</v>
      </c>
      <c r="E19" s="44" t="s">
        <v>43</v>
      </c>
      <c r="F19" s="44"/>
      <c r="G19" s="41" t="s">
        <v>64</v>
      </c>
      <c r="H19" s="41" t="s">
        <v>18</v>
      </c>
      <c r="I19" s="41" t="s">
        <v>20</v>
      </c>
      <c r="J19" s="56">
        <v>15</v>
      </c>
      <c r="K19" s="19"/>
      <c r="L19" s="25">
        <f t="shared" si="0"/>
        <v>0</v>
      </c>
      <c r="M19" s="26" t="str">
        <f t="shared" si="1"/>
        <v>OK</v>
      </c>
      <c r="N19" s="119"/>
      <c r="O19" s="119"/>
      <c r="P19" s="61"/>
      <c r="Q19" s="61"/>
      <c r="R19" s="61"/>
      <c r="S19" s="61"/>
      <c r="T19" s="61"/>
      <c r="U19" s="61"/>
      <c r="V19" s="61"/>
      <c r="W19" s="61"/>
      <c r="X19" s="61"/>
      <c r="Y19" s="61"/>
      <c r="Z19" s="61"/>
      <c r="AA19" s="61"/>
      <c r="AB19" s="61"/>
      <c r="AC19" s="61"/>
      <c r="AD19" s="61"/>
      <c r="AE19" s="61"/>
    </row>
    <row r="20" spans="1:31" ht="50.1" customHeight="1">
      <c r="A20" s="95"/>
      <c r="B20" s="97"/>
      <c r="C20" s="75">
        <v>17</v>
      </c>
      <c r="D20" s="36" t="s">
        <v>61</v>
      </c>
      <c r="E20" s="44" t="s">
        <v>97</v>
      </c>
      <c r="F20" s="44"/>
      <c r="G20" s="41" t="s">
        <v>65</v>
      </c>
      <c r="H20" s="41" t="s">
        <v>63</v>
      </c>
      <c r="I20" s="41" t="s">
        <v>19</v>
      </c>
      <c r="J20" s="58">
        <v>100</v>
      </c>
      <c r="K20" s="19"/>
      <c r="L20" s="25">
        <f t="shared" si="0"/>
        <v>0</v>
      </c>
      <c r="M20" s="26" t="str">
        <f t="shared" si="1"/>
        <v>OK</v>
      </c>
      <c r="N20" s="119"/>
      <c r="O20" s="119"/>
      <c r="P20" s="61"/>
      <c r="Q20" s="61"/>
      <c r="R20" s="61"/>
      <c r="S20" s="61"/>
      <c r="T20" s="61"/>
      <c r="U20" s="61"/>
      <c r="V20" s="61"/>
      <c r="W20" s="61"/>
      <c r="X20" s="61"/>
      <c r="Y20" s="61"/>
      <c r="Z20" s="61"/>
      <c r="AA20" s="61"/>
      <c r="AB20" s="61"/>
      <c r="AC20" s="61"/>
      <c r="AD20" s="61"/>
      <c r="AE20" s="61"/>
    </row>
    <row r="21" spans="1:31" ht="50.1" customHeight="1">
      <c r="A21" s="95"/>
      <c r="B21" s="97"/>
      <c r="C21" s="75">
        <v>18</v>
      </c>
      <c r="D21" s="36" t="s">
        <v>62</v>
      </c>
      <c r="E21" s="44" t="s">
        <v>96</v>
      </c>
      <c r="F21" s="44"/>
      <c r="G21" s="41" t="s">
        <v>66</v>
      </c>
      <c r="H21" s="41" t="s">
        <v>31</v>
      </c>
      <c r="I21" s="41" t="s">
        <v>19</v>
      </c>
      <c r="J21" s="56">
        <v>100</v>
      </c>
      <c r="K21" s="19"/>
      <c r="L21" s="25">
        <f t="shared" si="0"/>
        <v>0</v>
      </c>
      <c r="M21" s="26" t="str">
        <f t="shared" si="1"/>
        <v>OK</v>
      </c>
      <c r="N21" s="119"/>
      <c r="O21" s="119"/>
      <c r="P21" s="61"/>
      <c r="Q21" s="61"/>
      <c r="R21" s="61"/>
      <c r="S21" s="61"/>
      <c r="T21" s="61"/>
      <c r="U21" s="61"/>
      <c r="V21" s="61"/>
      <c r="W21" s="61"/>
      <c r="X21" s="61"/>
      <c r="Y21" s="61"/>
      <c r="Z21" s="61"/>
      <c r="AA21" s="61"/>
      <c r="AB21" s="61"/>
      <c r="AC21" s="61"/>
      <c r="AD21" s="61"/>
      <c r="AE21" s="61"/>
    </row>
    <row r="22" spans="1:31" ht="81" customHeight="1">
      <c r="A22" s="76">
        <v>3</v>
      </c>
      <c r="B22" s="49" t="s">
        <v>57</v>
      </c>
      <c r="C22" s="76">
        <v>19</v>
      </c>
      <c r="D22" s="34" t="s">
        <v>53</v>
      </c>
      <c r="E22" s="39" t="s">
        <v>98</v>
      </c>
      <c r="F22" s="39"/>
      <c r="G22" s="39" t="s">
        <v>35</v>
      </c>
      <c r="H22" s="39" t="s">
        <v>18</v>
      </c>
      <c r="I22" s="39" t="s">
        <v>19</v>
      </c>
      <c r="J22" s="59">
        <v>118.28</v>
      </c>
      <c r="K22" s="19"/>
      <c r="L22" s="25">
        <f t="shared" si="0"/>
        <v>0</v>
      </c>
      <c r="M22" s="26" t="str">
        <f t="shared" si="1"/>
        <v>OK</v>
      </c>
      <c r="N22" s="119"/>
      <c r="O22" s="119"/>
      <c r="P22" s="61"/>
      <c r="Q22" s="61"/>
      <c r="R22" s="61"/>
      <c r="S22" s="61"/>
      <c r="T22" s="61"/>
      <c r="U22" s="61"/>
      <c r="V22" s="61"/>
      <c r="W22" s="61"/>
      <c r="X22" s="61"/>
      <c r="Y22" s="61"/>
      <c r="Z22" s="61"/>
      <c r="AA22" s="61"/>
      <c r="AB22" s="61"/>
      <c r="AC22" s="61"/>
      <c r="AD22" s="61"/>
      <c r="AE22" s="61"/>
    </row>
    <row r="23" spans="1:31" ht="50.1" customHeight="1">
      <c r="A23" s="98">
        <v>4</v>
      </c>
      <c r="B23" s="96" t="s">
        <v>58</v>
      </c>
      <c r="C23" s="75">
        <v>20</v>
      </c>
      <c r="D23" s="36" t="s">
        <v>54</v>
      </c>
      <c r="E23" s="41" t="s">
        <v>99</v>
      </c>
      <c r="F23" s="44"/>
      <c r="G23" s="41" t="s">
        <v>36</v>
      </c>
      <c r="H23" s="41" t="s">
        <v>18</v>
      </c>
      <c r="I23" s="41" t="s">
        <v>19</v>
      </c>
      <c r="J23" s="56">
        <v>115</v>
      </c>
      <c r="K23" s="19"/>
      <c r="L23" s="25">
        <f t="shared" si="0"/>
        <v>0</v>
      </c>
      <c r="M23" s="26" t="str">
        <f t="shared" si="1"/>
        <v>OK</v>
      </c>
      <c r="N23" s="119"/>
      <c r="O23" s="119"/>
      <c r="P23" s="61"/>
      <c r="Q23" s="61"/>
      <c r="R23" s="61"/>
      <c r="S23" s="61"/>
      <c r="T23" s="61"/>
      <c r="U23" s="61"/>
      <c r="V23" s="61"/>
      <c r="W23" s="61"/>
      <c r="X23" s="61"/>
      <c r="Y23" s="61"/>
      <c r="Z23" s="61"/>
      <c r="AA23" s="61"/>
      <c r="AB23" s="61"/>
      <c r="AC23" s="61"/>
      <c r="AD23" s="61"/>
      <c r="AE23" s="61"/>
    </row>
    <row r="24" spans="1:31" ht="50.1" customHeight="1">
      <c r="A24" s="99"/>
      <c r="B24" s="97"/>
      <c r="C24" s="75">
        <v>21</v>
      </c>
      <c r="D24" s="36" t="s">
        <v>55</v>
      </c>
      <c r="E24" s="41" t="s">
        <v>99</v>
      </c>
      <c r="F24" s="44"/>
      <c r="G24" s="41" t="s">
        <v>36</v>
      </c>
      <c r="H24" s="41" t="s">
        <v>18</v>
      </c>
      <c r="I24" s="41" t="s">
        <v>19</v>
      </c>
      <c r="J24" s="56">
        <v>65</v>
      </c>
      <c r="K24" s="19"/>
      <c r="L24" s="25">
        <f t="shared" si="0"/>
        <v>0</v>
      </c>
      <c r="M24" s="26" t="str">
        <f t="shared" si="1"/>
        <v>OK</v>
      </c>
      <c r="N24" s="119"/>
      <c r="O24" s="119"/>
      <c r="P24" s="61"/>
      <c r="Q24" s="61"/>
      <c r="R24" s="61"/>
      <c r="S24" s="61"/>
      <c r="T24" s="61"/>
      <c r="U24" s="61"/>
      <c r="V24" s="61"/>
      <c r="W24" s="61"/>
      <c r="X24" s="61"/>
      <c r="Y24" s="61"/>
      <c r="Z24" s="61"/>
      <c r="AA24" s="61"/>
      <c r="AB24" s="61"/>
      <c r="AC24" s="61"/>
      <c r="AD24" s="61"/>
      <c r="AE24" s="61"/>
    </row>
    <row r="25" spans="1:31" ht="50.1" customHeight="1">
      <c r="A25" s="99"/>
      <c r="B25" s="97"/>
      <c r="C25" s="75">
        <v>22</v>
      </c>
      <c r="D25" s="36" t="s">
        <v>41</v>
      </c>
      <c r="E25" s="41" t="s">
        <v>99</v>
      </c>
      <c r="F25" s="44"/>
      <c r="G25" s="41" t="s">
        <v>36</v>
      </c>
      <c r="H25" s="41" t="s">
        <v>18</v>
      </c>
      <c r="I25" s="41" t="s">
        <v>19</v>
      </c>
      <c r="J25" s="56">
        <v>155</v>
      </c>
      <c r="K25" s="19"/>
      <c r="L25" s="25">
        <f t="shared" si="0"/>
        <v>0</v>
      </c>
      <c r="M25" s="26" t="str">
        <f t="shared" si="1"/>
        <v>OK</v>
      </c>
      <c r="N25" s="119"/>
      <c r="O25" s="119"/>
      <c r="P25" s="61"/>
      <c r="Q25" s="61"/>
      <c r="R25" s="61"/>
      <c r="S25" s="61"/>
      <c r="T25" s="61"/>
      <c r="U25" s="61"/>
      <c r="V25" s="61"/>
      <c r="W25" s="61"/>
      <c r="X25" s="61"/>
      <c r="Y25" s="61"/>
      <c r="Z25" s="61"/>
      <c r="AA25" s="61"/>
      <c r="AB25" s="61"/>
      <c r="AC25" s="61"/>
      <c r="AD25" s="61"/>
      <c r="AE25" s="61"/>
    </row>
    <row r="26" spans="1:31" ht="50.1" customHeight="1">
      <c r="A26" s="99"/>
      <c r="B26" s="100"/>
      <c r="C26" s="75">
        <v>23</v>
      </c>
      <c r="D26" s="36" t="s">
        <v>42</v>
      </c>
      <c r="E26" s="41" t="s">
        <v>99</v>
      </c>
      <c r="F26" s="44"/>
      <c r="G26" s="41" t="s">
        <v>36</v>
      </c>
      <c r="H26" s="41" t="s">
        <v>18</v>
      </c>
      <c r="I26" s="41" t="s">
        <v>19</v>
      </c>
      <c r="J26" s="56">
        <v>143.58000000000001</v>
      </c>
      <c r="K26" s="19"/>
      <c r="L26" s="25">
        <f t="shared" si="0"/>
        <v>0</v>
      </c>
      <c r="M26" s="26" t="str">
        <f t="shared" si="1"/>
        <v>OK</v>
      </c>
      <c r="N26" s="119"/>
      <c r="O26" s="119"/>
      <c r="P26" s="61"/>
      <c r="Q26" s="61"/>
      <c r="R26" s="61"/>
      <c r="S26" s="61"/>
      <c r="T26" s="63"/>
      <c r="U26" s="61"/>
      <c r="V26" s="61"/>
      <c r="W26" s="61"/>
      <c r="X26" s="61"/>
      <c r="Y26" s="61"/>
      <c r="Z26" s="61"/>
      <c r="AA26" s="61"/>
      <c r="AB26" s="61"/>
      <c r="AC26" s="61"/>
      <c r="AD26" s="61"/>
      <c r="AE26" s="61"/>
    </row>
    <row r="27" spans="1:31" ht="50.1" customHeight="1">
      <c r="A27" s="89">
        <v>5</v>
      </c>
      <c r="B27" s="90" t="s">
        <v>100</v>
      </c>
      <c r="C27" s="76">
        <v>24</v>
      </c>
      <c r="D27" s="34" t="s">
        <v>67</v>
      </c>
      <c r="E27" s="39" t="s">
        <v>101</v>
      </c>
      <c r="F27" s="45"/>
      <c r="G27" s="39" t="s">
        <v>37</v>
      </c>
      <c r="H27" s="39" t="s">
        <v>18</v>
      </c>
      <c r="I27" s="39" t="s">
        <v>19</v>
      </c>
      <c r="J27" s="59">
        <v>112.37</v>
      </c>
      <c r="K27" s="19"/>
      <c r="L27" s="25">
        <f t="shared" si="0"/>
        <v>0</v>
      </c>
      <c r="M27" s="26" t="str">
        <f t="shared" si="1"/>
        <v>OK</v>
      </c>
      <c r="N27" s="119"/>
      <c r="O27" s="119"/>
      <c r="P27" s="61"/>
      <c r="Q27" s="61"/>
      <c r="R27" s="61"/>
      <c r="S27" s="61"/>
      <c r="T27" s="61"/>
      <c r="U27" s="61"/>
      <c r="V27" s="61"/>
      <c r="W27" s="61"/>
      <c r="X27" s="61"/>
      <c r="Y27" s="61"/>
      <c r="Z27" s="61"/>
      <c r="AA27" s="61"/>
      <c r="AB27" s="61"/>
      <c r="AC27" s="61"/>
      <c r="AD27" s="61"/>
      <c r="AE27" s="61"/>
    </row>
    <row r="28" spans="1:31" ht="50.1" customHeight="1">
      <c r="A28" s="89"/>
      <c r="B28" s="91"/>
      <c r="C28" s="76">
        <v>25</v>
      </c>
      <c r="D28" s="34" t="s">
        <v>68</v>
      </c>
      <c r="E28" s="39" t="s">
        <v>102</v>
      </c>
      <c r="F28" s="45"/>
      <c r="G28" s="39" t="s">
        <v>38</v>
      </c>
      <c r="H28" s="39" t="s">
        <v>18</v>
      </c>
      <c r="I28" s="39" t="s">
        <v>19</v>
      </c>
      <c r="J28" s="59">
        <v>109.14</v>
      </c>
      <c r="K28" s="19"/>
      <c r="L28" s="25">
        <f t="shared" si="0"/>
        <v>0</v>
      </c>
      <c r="M28" s="26" t="str">
        <f t="shared" si="1"/>
        <v>OK</v>
      </c>
      <c r="N28" s="119"/>
      <c r="O28" s="119"/>
      <c r="P28" s="61"/>
      <c r="Q28" s="61"/>
      <c r="R28" s="61"/>
      <c r="S28" s="61"/>
      <c r="T28" s="61"/>
      <c r="U28" s="61"/>
      <c r="V28" s="61"/>
      <c r="W28" s="61"/>
      <c r="X28" s="61"/>
      <c r="Y28" s="61"/>
      <c r="Z28" s="61"/>
      <c r="AA28" s="61"/>
      <c r="AB28" s="61"/>
      <c r="AC28" s="61"/>
      <c r="AD28" s="61"/>
      <c r="AE28" s="61"/>
    </row>
    <row r="29" spans="1:31" ht="50.1" customHeight="1">
      <c r="A29" s="89"/>
      <c r="B29" s="92"/>
      <c r="C29" s="76">
        <v>26</v>
      </c>
      <c r="D29" s="35" t="s">
        <v>39</v>
      </c>
      <c r="E29" s="39" t="s">
        <v>99</v>
      </c>
      <c r="F29" s="45"/>
      <c r="G29" s="39" t="s">
        <v>72</v>
      </c>
      <c r="H29" s="39" t="s">
        <v>18</v>
      </c>
      <c r="I29" s="39" t="s">
        <v>20</v>
      </c>
      <c r="J29" s="59">
        <v>99.14</v>
      </c>
      <c r="K29" s="19"/>
      <c r="L29" s="25">
        <f t="shared" si="0"/>
        <v>0</v>
      </c>
      <c r="M29" s="26" t="str">
        <f t="shared" si="1"/>
        <v>OK</v>
      </c>
      <c r="N29" s="120"/>
      <c r="O29" s="119"/>
      <c r="P29" s="61"/>
      <c r="Q29" s="61"/>
      <c r="R29" s="61"/>
      <c r="S29" s="61"/>
      <c r="T29" s="61"/>
      <c r="U29" s="61"/>
      <c r="V29" s="61"/>
      <c r="W29" s="61"/>
      <c r="X29" s="61"/>
      <c r="Y29" s="61"/>
      <c r="Z29" s="61"/>
      <c r="AA29" s="61"/>
      <c r="AB29" s="61"/>
      <c r="AC29" s="61"/>
      <c r="AD29" s="61"/>
      <c r="AE29" s="61"/>
    </row>
    <row r="30" spans="1:31" ht="132.75" customHeight="1">
      <c r="A30" s="75">
        <v>6</v>
      </c>
      <c r="B30" s="50" t="s">
        <v>58</v>
      </c>
      <c r="C30" s="75">
        <v>27</v>
      </c>
      <c r="D30" s="71" t="s">
        <v>69</v>
      </c>
      <c r="E30" s="41" t="s">
        <v>103</v>
      </c>
      <c r="F30" s="44"/>
      <c r="G30" s="41" t="s">
        <v>40</v>
      </c>
      <c r="H30" s="41" t="s">
        <v>18</v>
      </c>
      <c r="I30" s="41" t="s">
        <v>19</v>
      </c>
      <c r="J30" s="56">
        <v>152.6</v>
      </c>
      <c r="K30" s="19"/>
      <c r="L30" s="25">
        <f t="shared" si="0"/>
        <v>0</v>
      </c>
      <c r="M30" s="26" t="str">
        <f t="shared" si="1"/>
        <v>OK</v>
      </c>
      <c r="N30" s="120"/>
      <c r="O30" s="119"/>
      <c r="P30" s="61"/>
      <c r="Q30" s="61"/>
      <c r="R30" s="61"/>
      <c r="S30" s="61"/>
      <c r="T30" s="61"/>
      <c r="U30" s="61"/>
      <c r="V30" s="61"/>
      <c r="W30" s="61"/>
      <c r="X30" s="61"/>
      <c r="Y30" s="61"/>
      <c r="Z30" s="61"/>
      <c r="AA30" s="61"/>
      <c r="AB30" s="61"/>
      <c r="AC30" s="61"/>
      <c r="AD30" s="61"/>
      <c r="AE30" s="61"/>
    </row>
    <row r="31" spans="1:31" ht="50.1" customHeight="1">
      <c r="A31" s="93">
        <v>7</v>
      </c>
      <c r="B31" s="90" t="s">
        <v>100</v>
      </c>
      <c r="C31" s="76">
        <v>28</v>
      </c>
      <c r="D31" s="35" t="s">
        <v>56</v>
      </c>
      <c r="E31" s="40" t="s">
        <v>51</v>
      </c>
      <c r="F31" s="72"/>
      <c r="G31" s="40" t="s">
        <v>33</v>
      </c>
      <c r="H31" s="40" t="s">
        <v>18</v>
      </c>
      <c r="I31" s="39" t="s">
        <v>19</v>
      </c>
      <c r="J31" s="59">
        <v>129.57</v>
      </c>
      <c r="K31" s="19">
        <v>300</v>
      </c>
      <c r="L31" s="25">
        <f t="shared" si="0"/>
        <v>172</v>
      </c>
      <c r="M31" s="26" t="str">
        <f t="shared" si="1"/>
        <v>OK</v>
      </c>
      <c r="N31" s="119"/>
      <c r="O31" s="119">
        <v>128</v>
      </c>
      <c r="P31" s="61"/>
      <c r="Q31" s="61"/>
      <c r="R31" s="61"/>
      <c r="S31" s="61"/>
      <c r="T31" s="61"/>
      <c r="U31" s="61"/>
      <c r="V31" s="61"/>
      <c r="W31" s="61"/>
      <c r="X31" s="61"/>
      <c r="Y31" s="61"/>
      <c r="Z31" s="61"/>
      <c r="AA31" s="61"/>
      <c r="AB31" s="61"/>
      <c r="AC31" s="61"/>
      <c r="AD31" s="61"/>
      <c r="AE31" s="61"/>
    </row>
    <row r="32" spans="1:31" ht="50.1" customHeight="1">
      <c r="A32" s="94"/>
      <c r="B32" s="92"/>
      <c r="C32" s="76">
        <v>29</v>
      </c>
      <c r="D32" s="73" t="s">
        <v>70</v>
      </c>
      <c r="E32" s="39" t="s">
        <v>71</v>
      </c>
      <c r="F32" s="45"/>
      <c r="G32" s="39" t="s">
        <v>33</v>
      </c>
      <c r="H32" s="39" t="s">
        <v>18</v>
      </c>
      <c r="I32" s="38" t="s">
        <v>19</v>
      </c>
      <c r="J32" s="55">
        <v>137.38</v>
      </c>
      <c r="K32" s="19">
        <v>300</v>
      </c>
      <c r="L32" s="25">
        <f t="shared" si="0"/>
        <v>264</v>
      </c>
      <c r="M32" s="26" t="str">
        <f t="shared" si="1"/>
        <v>OK</v>
      </c>
      <c r="N32" s="119"/>
      <c r="O32" s="119">
        <v>36</v>
      </c>
      <c r="P32" s="61"/>
      <c r="Q32" s="61"/>
      <c r="R32" s="61"/>
      <c r="S32" s="61"/>
      <c r="T32" s="61"/>
      <c r="U32" s="61"/>
      <c r="V32" s="61"/>
      <c r="W32" s="61"/>
      <c r="X32" s="61"/>
      <c r="Y32" s="61"/>
      <c r="Z32" s="61"/>
      <c r="AA32" s="61"/>
      <c r="AB32" s="61"/>
      <c r="AC32" s="61"/>
      <c r="AD32" s="61"/>
      <c r="AE32" s="61"/>
    </row>
    <row r="33" spans="1:31" ht="60.75" customHeight="1">
      <c r="A33" s="75">
        <v>8</v>
      </c>
      <c r="B33" s="50" t="s">
        <v>105</v>
      </c>
      <c r="C33" s="75">
        <v>30</v>
      </c>
      <c r="D33" s="71" t="s">
        <v>106</v>
      </c>
      <c r="E33" s="41" t="s">
        <v>104</v>
      </c>
      <c r="F33" s="44"/>
      <c r="G33" s="41" t="s">
        <v>107</v>
      </c>
      <c r="H33" s="41" t="s">
        <v>31</v>
      </c>
      <c r="I33" s="41" t="s">
        <v>19</v>
      </c>
      <c r="J33" s="60">
        <v>26.13</v>
      </c>
      <c r="K33" s="19"/>
      <c r="L33" s="25">
        <f t="shared" si="0"/>
        <v>0</v>
      </c>
      <c r="M33" s="26" t="str">
        <f t="shared" si="1"/>
        <v>OK</v>
      </c>
      <c r="N33" s="119"/>
      <c r="O33" s="119"/>
      <c r="P33" s="61"/>
      <c r="Q33" s="61"/>
      <c r="R33" s="61"/>
      <c r="S33" s="61"/>
      <c r="T33" s="61"/>
      <c r="U33" s="61"/>
      <c r="V33" s="61"/>
      <c r="W33" s="61"/>
      <c r="X33" s="61"/>
      <c r="Y33" s="61"/>
      <c r="Z33" s="61"/>
      <c r="AA33" s="61"/>
      <c r="AB33" s="61"/>
      <c r="AC33" s="61"/>
      <c r="AD33" s="61"/>
      <c r="AE33" s="61"/>
    </row>
    <row r="34" spans="1:31" ht="50.1" customHeight="1">
      <c r="A34" s="89">
        <v>9</v>
      </c>
      <c r="B34" s="90" t="s">
        <v>100</v>
      </c>
      <c r="C34" s="76">
        <v>31</v>
      </c>
      <c r="D34" s="77" t="s">
        <v>108</v>
      </c>
      <c r="E34" s="39" t="s">
        <v>99</v>
      </c>
      <c r="F34" s="45"/>
      <c r="G34" s="39" t="s">
        <v>111</v>
      </c>
      <c r="H34" s="39" t="s">
        <v>31</v>
      </c>
      <c r="I34" s="38" t="s">
        <v>19</v>
      </c>
      <c r="J34" s="79">
        <v>1595</v>
      </c>
      <c r="K34" s="19"/>
      <c r="L34" s="25">
        <f t="shared" si="0"/>
        <v>0</v>
      </c>
      <c r="M34" s="26" t="str">
        <f t="shared" si="1"/>
        <v>OK</v>
      </c>
      <c r="N34" s="119"/>
      <c r="O34" s="119"/>
      <c r="P34" s="61"/>
      <c r="Q34" s="61"/>
      <c r="R34" s="61"/>
      <c r="S34" s="61"/>
      <c r="T34" s="61"/>
      <c r="U34" s="61"/>
      <c r="V34" s="61"/>
      <c r="W34" s="61"/>
      <c r="X34" s="61"/>
      <c r="Y34" s="61"/>
      <c r="Z34" s="61"/>
      <c r="AA34" s="61"/>
      <c r="AB34" s="61"/>
      <c r="AC34" s="61"/>
      <c r="AD34" s="61"/>
      <c r="AE34" s="61"/>
    </row>
    <row r="35" spans="1:31" ht="50.1" customHeight="1">
      <c r="A35" s="89"/>
      <c r="B35" s="91"/>
      <c r="C35" s="76">
        <v>32</v>
      </c>
      <c r="D35" s="78" t="s">
        <v>109</v>
      </c>
      <c r="E35" s="39" t="s">
        <v>99</v>
      </c>
      <c r="F35" s="45"/>
      <c r="G35" s="39" t="s">
        <v>112</v>
      </c>
      <c r="H35" s="39" t="s">
        <v>31</v>
      </c>
      <c r="I35" s="38" t="s">
        <v>19</v>
      </c>
      <c r="J35" s="79">
        <v>615</v>
      </c>
      <c r="K35" s="19"/>
      <c r="L35" s="25">
        <f t="shared" si="0"/>
        <v>0</v>
      </c>
      <c r="M35" s="26" t="str">
        <f t="shared" si="1"/>
        <v>OK</v>
      </c>
      <c r="N35" s="119"/>
      <c r="O35" s="119"/>
      <c r="P35" s="61"/>
      <c r="Q35" s="61"/>
      <c r="R35" s="61"/>
      <c r="S35" s="61"/>
      <c r="T35" s="61"/>
      <c r="U35" s="61"/>
      <c r="V35" s="61"/>
      <c r="W35" s="61"/>
      <c r="X35" s="61"/>
      <c r="Y35" s="61"/>
      <c r="Z35" s="61"/>
      <c r="AA35" s="61"/>
      <c r="AB35" s="61"/>
      <c r="AC35" s="61"/>
      <c r="AD35" s="61"/>
      <c r="AE35" s="61"/>
    </row>
    <row r="36" spans="1:31" ht="50.1" customHeight="1">
      <c r="A36" s="89"/>
      <c r="B36" s="92"/>
      <c r="C36" s="76">
        <v>33</v>
      </c>
      <c r="D36" s="78" t="s">
        <v>110</v>
      </c>
      <c r="E36" s="39" t="s">
        <v>99</v>
      </c>
      <c r="F36" s="45"/>
      <c r="G36" s="39" t="s">
        <v>112</v>
      </c>
      <c r="H36" s="39" t="s">
        <v>31</v>
      </c>
      <c r="I36" s="38" t="s">
        <v>19</v>
      </c>
      <c r="J36" s="79">
        <v>1362.5</v>
      </c>
      <c r="K36" s="19"/>
      <c r="L36" s="25">
        <f t="shared" si="0"/>
        <v>0</v>
      </c>
      <c r="M36" s="26" t="str">
        <f t="shared" si="1"/>
        <v>OK</v>
      </c>
      <c r="N36" s="120"/>
      <c r="O36" s="119"/>
      <c r="P36" s="61"/>
      <c r="Q36" s="61"/>
      <c r="R36" s="61"/>
      <c r="S36" s="61"/>
      <c r="T36" s="61"/>
      <c r="U36" s="61"/>
      <c r="V36" s="61"/>
      <c r="W36" s="61"/>
      <c r="X36" s="61"/>
      <c r="Y36" s="61"/>
      <c r="Z36" s="61"/>
      <c r="AA36" s="61"/>
      <c r="AB36" s="61"/>
      <c r="AC36" s="61"/>
      <c r="AD36" s="61"/>
      <c r="AE36" s="61"/>
    </row>
  </sheetData>
  <mergeCells count="34">
    <mergeCell ref="O1:O2"/>
    <mergeCell ref="N1:N2"/>
    <mergeCell ref="A23:A26"/>
    <mergeCell ref="B23:B26"/>
    <mergeCell ref="A27:A29"/>
    <mergeCell ref="B27:B29"/>
    <mergeCell ref="A31:A32"/>
    <mergeCell ref="B31:B32"/>
    <mergeCell ref="A34:A36"/>
    <mergeCell ref="B34:B36"/>
    <mergeCell ref="V1:V2"/>
    <mergeCell ref="P1:P2"/>
    <mergeCell ref="Q1:Q2"/>
    <mergeCell ref="R1:R2"/>
    <mergeCell ref="A4:A8"/>
    <mergeCell ref="B4:B8"/>
    <mergeCell ref="A2:M2"/>
    <mergeCell ref="A9:A21"/>
    <mergeCell ref="B9:B21"/>
    <mergeCell ref="A1:C1"/>
    <mergeCell ref="D1:J1"/>
    <mergeCell ref="K1:M1"/>
    <mergeCell ref="AE1:AE2"/>
    <mergeCell ref="Z1:Z2"/>
    <mergeCell ref="AA1:AA2"/>
    <mergeCell ref="AB1:AB2"/>
    <mergeCell ref="AC1:AC2"/>
    <mergeCell ref="AD1:AD2"/>
    <mergeCell ref="X1:X2"/>
    <mergeCell ref="Y1:Y2"/>
    <mergeCell ref="W1:W2"/>
    <mergeCell ref="S1:S2"/>
    <mergeCell ref="T1:T2"/>
    <mergeCell ref="U1:U2"/>
  </mergeCells>
  <conditionalFormatting sqref="X4:AE33 U5:W33 O4:T33 N5:N33">
    <cfRule type="cellIs" dxfId="95" priority="10" stopIfTrue="1" operator="greaterThan">
      <formula>0</formula>
    </cfRule>
    <cfRule type="cellIs" dxfId="94" priority="11" stopIfTrue="1" operator="greaterThan">
      <formula>0</formula>
    </cfRule>
    <cfRule type="cellIs" dxfId="93" priority="12" stopIfTrue="1" operator="greaterThan">
      <formula>0</formula>
    </cfRule>
  </conditionalFormatting>
  <conditionalFormatting sqref="N4">
    <cfRule type="cellIs" dxfId="92" priority="4" stopIfTrue="1" operator="greaterThan">
      <formula>0</formula>
    </cfRule>
    <cfRule type="cellIs" dxfId="91" priority="5" stopIfTrue="1" operator="greaterThan">
      <formula>0</formula>
    </cfRule>
    <cfRule type="cellIs" dxfId="90" priority="6" stopIfTrue="1" operator="greaterThan">
      <formula>0</formula>
    </cfRule>
  </conditionalFormatting>
  <conditionalFormatting sqref="N34:AE36">
    <cfRule type="cellIs" dxfId="89" priority="1" stopIfTrue="1" operator="greaterThan">
      <formula>0</formula>
    </cfRule>
    <cfRule type="cellIs" dxfId="88" priority="2" stopIfTrue="1" operator="greaterThan">
      <formula>0</formula>
    </cfRule>
    <cfRule type="cellIs" dxfId="87" priority="3" stopIfTrue="1" operator="greaterThan">
      <formula>0</formula>
    </cfRule>
  </conditionalFormatting>
  <conditionalFormatting sqref="U4:W4">
    <cfRule type="cellIs" dxfId="86" priority="7" stopIfTrue="1" operator="greaterThan">
      <formula>0</formula>
    </cfRule>
    <cfRule type="cellIs" dxfId="85" priority="8" stopIfTrue="1" operator="greaterThan">
      <formula>0</formula>
    </cfRule>
    <cfRule type="cellIs" dxfId="84" priority="9" stopIfTrue="1" operator="greaterThan">
      <formula>0</formula>
    </cfRule>
  </conditionalFormatting>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6"/>
  <sheetViews>
    <sheetView topLeftCell="A28" zoomScale="75" zoomScaleNormal="75" workbookViewId="0">
      <selection activeCell="T32" sqref="T32"/>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6.85546875" style="32" hidden="1" customWidth="1"/>
    <col min="7" max="7" width="12" style="32" bestFit="1" customWidth="1"/>
    <col min="8" max="8" width="8.85546875" style="32" customWidth="1"/>
    <col min="9" max="9" width="10.140625" style="32"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88" t="s">
        <v>73</v>
      </c>
      <c r="B1" s="88"/>
      <c r="C1" s="88"/>
      <c r="D1" s="88" t="s">
        <v>74</v>
      </c>
      <c r="E1" s="88"/>
      <c r="F1" s="88"/>
      <c r="G1" s="88"/>
      <c r="H1" s="88"/>
      <c r="I1" s="88"/>
      <c r="J1" s="88"/>
      <c r="K1" s="88" t="s">
        <v>75</v>
      </c>
      <c r="L1" s="88"/>
      <c r="M1" s="88"/>
      <c r="N1" s="82" t="s">
        <v>118</v>
      </c>
      <c r="O1" s="82" t="s">
        <v>119</v>
      </c>
      <c r="P1" s="82" t="s">
        <v>120</v>
      </c>
      <c r="Q1" s="82" t="s">
        <v>121</v>
      </c>
      <c r="R1" s="82" t="s">
        <v>122</v>
      </c>
      <c r="S1" s="82" t="s">
        <v>76</v>
      </c>
      <c r="T1" s="82" t="s">
        <v>76</v>
      </c>
      <c r="U1" s="82" t="s">
        <v>76</v>
      </c>
      <c r="V1" s="82" t="s">
        <v>76</v>
      </c>
      <c r="W1" s="82" t="s">
        <v>76</v>
      </c>
      <c r="X1" s="82" t="s">
        <v>76</v>
      </c>
      <c r="Y1" s="82" t="s">
        <v>76</v>
      </c>
      <c r="Z1" s="82" t="s">
        <v>76</v>
      </c>
      <c r="AA1" s="82" t="s">
        <v>76</v>
      </c>
      <c r="AB1" s="82" t="s">
        <v>76</v>
      </c>
      <c r="AC1" s="82" t="s">
        <v>76</v>
      </c>
      <c r="AD1" s="82" t="s">
        <v>76</v>
      </c>
      <c r="AE1" s="82" t="s">
        <v>76</v>
      </c>
    </row>
    <row r="2" spans="1:31" ht="24" customHeight="1">
      <c r="A2" s="88" t="s">
        <v>22</v>
      </c>
      <c r="B2" s="88"/>
      <c r="C2" s="88"/>
      <c r="D2" s="88"/>
      <c r="E2" s="88"/>
      <c r="F2" s="88"/>
      <c r="G2" s="88"/>
      <c r="H2" s="88"/>
      <c r="I2" s="88"/>
      <c r="J2" s="88"/>
      <c r="K2" s="88"/>
      <c r="L2" s="88"/>
      <c r="M2" s="88"/>
      <c r="N2" s="82"/>
      <c r="O2" s="82"/>
      <c r="P2" s="82"/>
      <c r="Q2" s="82"/>
      <c r="R2" s="82"/>
      <c r="S2" s="82"/>
      <c r="T2" s="82"/>
      <c r="U2" s="82"/>
      <c r="V2" s="82"/>
      <c r="W2" s="82"/>
      <c r="X2" s="82"/>
      <c r="Y2" s="82"/>
      <c r="Z2" s="82"/>
      <c r="AA2" s="82"/>
      <c r="AB2" s="82"/>
      <c r="AC2" s="82"/>
      <c r="AD2" s="82"/>
      <c r="AE2" s="82"/>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125">
        <v>44635</v>
      </c>
      <c r="O3" s="125">
        <v>44635</v>
      </c>
      <c r="P3" s="125">
        <v>44664</v>
      </c>
      <c r="Q3" s="125">
        <v>44733</v>
      </c>
      <c r="R3" s="125">
        <v>44735</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83">
        <v>1</v>
      </c>
      <c r="B4" s="85" t="s">
        <v>78</v>
      </c>
      <c r="C4" s="76">
        <v>1</v>
      </c>
      <c r="D4" s="33" t="s">
        <v>79</v>
      </c>
      <c r="E4" s="38" t="s">
        <v>84</v>
      </c>
      <c r="F4" s="38"/>
      <c r="G4" s="38" t="s">
        <v>23</v>
      </c>
      <c r="H4" s="38" t="s">
        <v>18</v>
      </c>
      <c r="I4" s="38" t="s">
        <v>19</v>
      </c>
      <c r="J4" s="55">
        <v>225.77</v>
      </c>
      <c r="K4" s="19">
        <v>6</v>
      </c>
      <c r="L4" s="25">
        <f>K4-(SUM(N4:AE4))</f>
        <v>6</v>
      </c>
      <c r="M4" s="26" t="str">
        <f>IF(L4&lt;0,"ATENÇÃO","OK")</f>
        <v>OK</v>
      </c>
      <c r="N4" s="122"/>
      <c r="O4" s="122"/>
      <c r="P4" s="122"/>
      <c r="Q4" s="122"/>
      <c r="R4" s="122"/>
      <c r="S4" s="61"/>
      <c r="T4" s="61"/>
      <c r="U4" s="61"/>
      <c r="V4" s="61"/>
      <c r="W4" s="61"/>
      <c r="X4" s="61"/>
      <c r="Y4" s="61"/>
      <c r="Z4" s="61"/>
      <c r="AA4" s="61"/>
      <c r="AB4" s="61"/>
      <c r="AC4" s="61"/>
      <c r="AD4" s="61"/>
      <c r="AE4" s="61"/>
    </row>
    <row r="5" spans="1:31" ht="50.1" customHeight="1">
      <c r="A5" s="84"/>
      <c r="B5" s="86"/>
      <c r="C5" s="76">
        <v>2</v>
      </c>
      <c r="D5" s="34" t="s">
        <v>80</v>
      </c>
      <c r="E5" s="39" t="s">
        <v>84</v>
      </c>
      <c r="F5" s="39"/>
      <c r="G5" s="39" t="s">
        <v>24</v>
      </c>
      <c r="H5" s="39" t="s">
        <v>18</v>
      </c>
      <c r="I5" s="38" t="s">
        <v>19</v>
      </c>
      <c r="J5" s="55">
        <v>83.61</v>
      </c>
      <c r="K5" s="19">
        <v>20</v>
      </c>
      <c r="L5" s="25">
        <f t="shared" ref="L5:L36" si="0">K5-(SUM(N5:AE5))</f>
        <v>20</v>
      </c>
      <c r="M5" s="26" t="str">
        <f t="shared" ref="M5:M36" si="1">IF(L5&lt;0,"ATENÇÃO","OK")</f>
        <v>OK</v>
      </c>
      <c r="N5" s="122"/>
      <c r="O5" s="122"/>
      <c r="P5" s="122"/>
      <c r="Q5" s="123"/>
      <c r="R5" s="122"/>
      <c r="S5" s="61"/>
      <c r="T5" s="61"/>
      <c r="U5" s="61"/>
      <c r="V5" s="61"/>
      <c r="W5" s="61"/>
      <c r="X5" s="61"/>
      <c r="Y5" s="61"/>
      <c r="Z5" s="61"/>
      <c r="AA5" s="61"/>
      <c r="AB5" s="61"/>
      <c r="AC5" s="61"/>
      <c r="AD5" s="61"/>
      <c r="AE5" s="61"/>
    </row>
    <row r="6" spans="1:31" ht="50.1" customHeight="1">
      <c r="A6" s="84"/>
      <c r="B6" s="86"/>
      <c r="C6" s="76">
        <v>3</v>
      </c>
      <c r="D6" s="33" t="s">
        <v>81</v>
      </c>
      <c r="E6" s="38" t="s">
        <v>84</v>
      </c>
      <c r="F6" s="38"/>
      <c r="G6" s="38" t="s">
        <v>27</v>
      </c>
      <c r="H6" s="38" t="s">
        <v>18</v>
      </c>
      <c r="I6" s="38" t="s">
        <v>19</v>
      </c>
      <c r="J6" s="55">
        <v>69.3</v>
      </c>
      <c r="K6" s="19"/>
      <c r="L6" s="25">
        <f t="shared" si="0"/>
        <v>0</v>
      </c>
      <c r="M6" s="26" t="str">
        <f t="shared" si="1"/>
        <v>OK</v>
      </c>
      <c r="N6" s="122"/>
      <c r="O6" s="122"/>
      <c r="P6" s="122"/>
      <c r="Q6" s="122"/>
      <c r="R6" s="122"/>
      <c r="S6" s="61"/>
      <c r="T6" s="61"/>
      <c r="U6" s="61"/>
      <c r="V6" s="61"/>
      <c r="W6" s="61"/>
      <c r="X6" s="61"/>
      <c r="Y6" s="61"/>
      <c r="Z6" s="61"/>
      <c r="AA6" s="61"/>
      <c r="AB6" s="61"/>
      <c r="AC6" s="61"/>
      <c r="AD6" s="61"/>
      <c r="AE6" s="61"/>
    </row>
    <row r="7" spans="1:31" ht="50.1" customHeight="1">
      <c r="A7" s="84"/>
      <c r="B7" s="86"/>
      <c r="C7" s="76">
        <v>4</v>
      </c>
      <c r="D7" s="33" t="s">
        <v>82</v>
      </c>
      <c r="E7" s="38" t="s">
        <v>84</v>
      </c>
      <c r="F7" s="38"/>
      <c r="G7" s="38" t="s">
        <v>28</v>
      </c>
      <c r="H7" s="38" t="s">
        <v>18</v>
      </c>
      <c r="I7" s="38" t="s">
        <v>19</v>
      </c>
      <c r="J7" s="55">
        <v>79.86</v>
      </c>
      <c r="K7" s="19">
        <v>10</v>
      </c>
      <c r="L7" s="25">
        <f t="shared" si="0"/>
        <v>10</v>
      </c>
      <c r="M7" s="26" t="str">
        <f t="shared" si="1"/>
        <v>OK</v>
      </c>
      <c r="N7" s="122"/>
      <c r="O7" s="122"/>
      <c r="P7" s="122"/>
      <c r="Q7" s="122"/>
      <c r="R7" s="122"/>
      <c r="S7" s="61"/>
      <c r="T7" s="61"/>
      <c r="U7" s="61"/>
      <c r="V7" s="61"/>
      <c r="W7" s="61"/>
      <c r="X7" s="61"/>
      <c r="Y7" s="61"/>
      <c r="Z7" s="61"/>
      <c r="AA7" s="61"/>
      <c r="AB7" s="61"/>
      <c r="AC7" s="61"/>
      <c r="AD7" s="61"/>
      <c r="AE7" s="61"/>
    </row>
    <row r="8" spans="1:31" ht="50.1" customHeight="1">
      <c r="A8" s="84"/>
      <c r="B8" s="87"/>
      <c r="C8" s="76">
        <v>5</v>
      </c>
      <c r="D8" s="33" t="s">
        <v>83</v>
      </c>
      <c r="E8" s="38" t="s">
        <v>84</v>
      </c>
      <c r="F8" s="38"/>
      <c r="G8" s="38" t="s">
        <v>29</v>
      </c>
      <c r="H8" s="38" t="s">
        <v>18</v>
      </c>
      <c r="I8" s="38" t="s">
        <v>19</v>
      </c>
      <c r="J8" s="55">
        <v>100.97</v>
      </c>
      <c r="K8" s="19">
        <v>20</v>
      </c>
      <c r="L8" s="25">
        <f t="shared" si="0"/>
        <v>20</v>
      </c>
      <c r="M8" s="26" t="str">
        <f t="shared" si="1"/>
        <v>OK</v>
      </c>
      <c r="N8" s="122"/>
      <c r="O8" s="122"/>
      <c r="P8" s="122"/>
      <c r="Q8" s="122"/>
      <c r="R8" s="122"/>
      <c r="S8" s="61"/>
      <c r="T8" s="61"/>
      <c r="U8" s="61"/>
      <c r="V8" s="61"/>
      <c r="W8" s="61"/>
      <c r="X8" s="61"/>
      <c r="Y8" s="61"/>
      <c r="Z8" s="61"/>
      <c r="AA8" s="61"/>
      <c r="AB8" s="61"/>
      <c r="AC8" s="61"/>
      <c r="AD8" s="61"/>
      <c r="AE8" s="61"/>
    </row>
    <row r="9" spans="1:31" ht="50.1" customHeight="1">
      <c r="A9" s="95">
        <v>2</v>
      </c>
      <c r="B9" s="96" t="s">
        <v>85</v>
      </c>
      <c r="C9" s="75">
        <v>6</v>
      </c>
      <c r="D9" s="36" t="s">
        <v>86</v>
      </c>
      <c r="E9" s="41" t="s">
        <v>50</v>
      </c>
      <c r="F9" s="41"/>
      <c r="G9" s="41" t="s">
        <v>25</v>
      </c>
      <c r="H9" s="41" t="s">
        <v>18</v>
      </c>
      <c r="I9" s="41" t="s">
        <v>19</v>
      </c>
      <c r="J9" s="56">
        <v>110</v>
      </c>
      <c r="K9" s="19"/>
      <c r="L9" s="25">
        <f t="shared" si="0"/>
        <v>0</v>
      </c>
      <c r="M9" s="26" t="str">
        <f t="shared" si="1"/>
        <v>OK</v>
      </c>
      <c r="N9" s="122"/>
      <c r="O9" s="122"/>
      <c r="P9" s="122"/>
      <c r="Q9" s="122"/>
      <c r="R9" s="122"/>
      <c r="S9" s="61"/>
      <c r="T9" s="61"/>
      <c r="U9" s="61"/>
      <c r="V9" s="61"/>
      <c r="W9" s="61"/>
      <c r="X9" s="61"/>
      <c r="Y9" s="61"/>
      <c r="Z9" s="61"/>
      <c r="AA9" s="61"/>
      <c r="AB9" s="61"/>
      <c r="AC9" s="61"/>
      <c r="AD9" s="61"/>
      <c r="AE9" s="61"/>
    </row>
    <row r="10" spans="1:31" ht="50.1" customHeight="1">
      <c r="A10" s="95"/>
      <c r="B10" s="97"/>
      <c r="C10" s="75">
        <v>7</v>
      </c>
      <c r="D10" s="36" t="s">
        <v>87</v>
      </c>
      <c r="E10" s="41" t="s">
        <v>50</v>
      </c>
      <c r="F10" s="41"/>
      <c r="G10" s="41" t="s">
        <v>25</v>
      </c>
      <c r="H10" s="41" t="s">
        <v>18</v>
      </c>
      <c r="I10" s="41" t="s">
        <v>19</v>
      </c>
      <c r="J10" s="56">
        <v>114</v>
      </c>
      <c r="K10" s="19">
        <v>120</v>
      </c>
      <c r="L10" s="25">
        <f t="shared" si="0"/>
        <v>50</v>
      </c>
      <c r="M10" s="26" t="str">
        <f t="shared" si="1"/>
        <v>OK</v>
      </c>
      <c r="N10" s="122">
        <v>50</v>
      </c>
      <c r="O10" s="122"/>
      <c r="P10" s="122"/>
      <c r="Q10" s="122"/>
      <c r="R10" s="122">
        <v>20</v>
      </c>
      <c r="S10" s="61"/>
      <c r="T10" s="61"/>
      <c r="U10" s="61"/>
      <c r="V10" s="61"/>
      <c r="W10" s="61"/>
      <c r="X10" s="61"/>
      <c r="Y10" s="61"/>
      <c r="Z10" s="61"/>
      <c r="AA10" s="61"/>
      <c r="AB10" s="61"/>
      <c r="AC10" s="61"/>
      <c r="AD10" s="61"/>
      <c r="AE10" s="61"/>
    </row>
    <row r="11" spans="1:31" ht="50.1" customHeight="1">
      <c r="A11" s="95"/>
      <c r="B11" s="97"/>
      <c r="C11" s="75">
        <v>8</v>
      </c>
      <c r="D11" s="36" t="s">
        <v>88</v>
      </c>
      <c r="E11" s="41" t="s">
        <v>95</v>
      </c>
      <c r="F11" s="41"/>
      <c r="G11" s="41" t="s">
        <v>26</v>
      </c>
      <c r="H11" s="41" t="s">
        <v>18</v>
      </c>
      <c r="I11" s="41" t="s">
        <v>19</v>
      </c>
      <c r="J11" s="56">
        <v>50.63</v>
      </c>
      <c r="K11" s="19">
        <v>50</v>
      </c>
      <c r="L11" s="25">
        <f t="shared" si="0"/>
        <v>0</v>
      </c>
      <c r="M11" s="26" t="str">
        <f t="shared" si="1"/>
        <v>OK</v>
      </c>
      <c r="N11" s="122"/>
      <c r="O11" s="122"/>
      <c r="P11" s="122"/>
      <c r="Q11" s="122"/>
      <c r="R11" s="122">
        <v>50</v>
      </c>
      <c r="S11" s="61"/>
      <c r="T11" s="61"/>
      <c r="U11" s="61"/>
      <c r="V11" s="61"/>
      <c r="W11" s="61"/>
      <c r="X11" s="61"/>
      <c r="Y11" s="61"/>
      <c r="Z11" s="61"/>
      <c r="AA11" s="61"/>
      <c r="AB11" s="61"/>
      <c r="AC11" s="61"/>
      <c r="AD11" s="61"/>
      <c r="AE11" s="61"/>
    </row>
    <row r="12" spans="1:31" ht="50.1" customHeight="1">
      <c r="A12" s="95"/>
      <c r="B12" s="97"/>
      <c r="C12" s="75">
        <v>9</v>
      </c>
      <c r="D12" s="37" t="s">
        <v>89</v>
      </c>
      <c r="E12" s="41" t="s">
        <v>50</v>
      </c>
      <c r="F12" s="41"/>
      <c r="G12" s="41" t="s">
        <v>30</v>
      </c>
      <c r="H12" s="41" t="s">
        <v>31</v>
      </c>
      <c r="I12" s="42" t="s">
        <v>19</v>
      </c>
      <c r="J12" s="57">
        <v>400</v>
      </c>
      <c r="K12" s="19">
        <v>20</v>
      </c>
      <c r="L12" s="25">
        <f t="shared" si="0"/>
        <v>4</v>
      </c>
      <c r="M12" s="26" t="str">
        <f t="shared" si="1"/>
        <v>OK</v>
      </c>
      <c r="N12" s="122">
        <v>6</v>
      </c>
      <c r="O12" s="122"/>
      <c r="P12" s="122"/>
      <c r="Q12" s="122"/>
      <c r="R12" s="122">
        <v>10</v>
      </c>
      <c r="S12" s="61"/>
      <c r="T12" s="61"/>
      <c r="U12" s="61"/>
      <c r="V12" s="61"/>
      <c r="W12" s="61"/>
      <c r="X12" s="61"/>
      <c r="Y12" s="61"/>
      <c r="Z12" s="61"/>
      <c r="AA12" s="61"/>
      <c r="AB12" s="61"/>
      <c r="AC12" s="61"/>
      <c r="AD12" s="61"/>
      <c r="AE12" s="61"/>
    </row>
    <row r="13" spans="1:31" ht="50.1" customHeight="1">
      <c r="A13" s="95"/>
      <c r="B13" s="97"/>
      <c r="C13" s="75">
        <v>10</v>
      </c>
      <c r="D13" s="37" t="s">
        <v>90</v>
      </c>
      <c r="E13" s="41" t="s">
        <v>50</v>
      </c>
      <c r="F13" s="41"/>
      <c r="G13" s="41" t="s">
        <v>30</v>
      </c>
      <c r="H13" s="41" t="s">
        <v>31</v>
      </c>
      <c r="I13" s="42" t="s">
        <v>19</v>
      </c>
      <c r="J13" s="57">
        <v>360</v>
      </c>
      <c r="K13" s="19">
        <v>10</v>
      </c>
      <c r="L13" s="25">
        <f t="shared" si="0"/>
        <v>0</v>
      </c>
      <c r="M13" s="26" t="str">
        <f t="shared" si="1"/>
        <v>OK</v>
      </c>
      <c r="N13" s="122">
        <v>10</v>
      </c>
      <c r="O13" s="122"/>
      <c r="P13" s="122"/>
      <c r="Q13" s="122"/>
      <c r="R13" s="122"/>
      <c r="S13" s="61"/>
      <c r="T13" s="61"/>
      <c r="U13" s="61"/>
      <c r="V13" s="61"/>
      <c r="W13" s="61"/>
      <c r="X13" s="61"/>
      <c r="Y13" s="61"/>
      <c r="Z13" s="61"/>
      <c r="AA13" s="61"/>
      <c r="AB13" s="61"/>
      <c r="AC13" s="61"/>
      <c r="AD13" s="61"/>
      <c r="AE13" s="61"/>
    </row>
    <row r="14" spans="1:31" ht="50.1" customHeight="1">
      <c r="A14" s="95"/>
      <c r="B14" s="97"/>
      <c r="C14" s="75">
        <v>11</v>
      </c>
      <c r="D14" s="36" t="s">
        <v>91</v>
      </c>
      <c r="E14" s="41" t="s">
        <v>96</v>
      </c>
      <c r="F14" s="41"/>
      <c r="G14" s="41" t="s">
        <v>32</v>
      </c>
      <c r="H14" s="41" t="s">
        <v>31</v>
      </c>
      <c r="I14" s="41" t="s">
        <v>19</v>
      </c>
      <c r="J14" s="57">
        <v>500</v>
      </c>
      <c r="K14" s="19">
        <v>10</v>
      </c>
      <c r="L14" s="25">
        <f t="shared" si="0"/>
        <v>10</v>
      </c>
      <c r="M14" s="26" t="str">
        <f t="shared" si="1"/>
        <v>OK</v>
      </c>
      <c r="N14" s="122"/>
      <c r="O14" s="122"/>
      <c r="P14" s="122"/>
      <c r="Q14" s="122"/>
      <c r="R14" s="122"/>
      <c r="S14" s="61"/>
      <c r="T14" s="61"/>
      <c r="U14" s="61"/>
      <c r="V14" s="61"/>
      <c r="W14" s="61"/>
      <c r="X14" s="61"/>
      <c r="Y14" s="61"/>
      <c r="Z14" s="61"/>
      <c r="AA14" s="61"/>
      <c r="AB14" s="61"/>
      <c r="AC14" s="61"/>
      <c r="AD14" s="61"/>
      <c r="AE14" s="61"/>
    </row>
    <row r="15" spans="1:31" ht="50.1" customHeight="1">
      <c r="A15" s="95"/>
      <c r="B15" s="97"/>
      <c r="C15" s="75">
        <v>12</v>
      </c>
      <c r="D15" s="36" t="s">
        <v>92</v>
      </c>
      <c r="E15" s="41" t="s">
        <v>51</v>
      </c>
      <c r="F15" s="41"/>
      <c r="G15" s="41" t="s">
        <v>33</v>
      </c>
      <c r="H15" s="41" t="s">
        <v>18</v>
      </c>
      <c r="I15" s="43" t="s">
        <v>19</v>
      </c>
      <c r="J15" s="57">
        <v>65</v>
      </c>
      <c r="K15" s="19">
        <v>500</v>
      </c>
      <c r="L15" s="25">
        <f t="shared" si="0"/>
        <v>430</v>
      </c>
      <c r="M15" s="26" t="str">
        <f t="shared" si="1"/>
        <v>OK</v>
      </c>
      <c r="N15" s="122"/>
      <c r="O15" s="122"/>
      <c r="P15" s="122"/>
      <c r="Q15" s="122"/>
      <c r="R15" s="122">
        <v>70</v>
      </c>
      <c r="S15" s="61"/>
      <c r="T15" s="61"/>
      <c r="U15" s="61"/>
      <c r="V15" s="61"/>
      <c r="W15" s="61"/>
      <c r="X15" s="61"/>
      <c r="Y15" s="61"/>
      <c r="Z15" s="61"/>
      <c r="AA15" s="61"/>
      <c r="AB15" s="61"/>
      <c r="AC15" s="61"/>
      <c r="AD15" s="61"/>
      <c r="AE15" s="61"/>
    </row>
    <row r="16" spans="1:31" ht="50.1" customHeight="1">
      <c r="A16" s="95"/>
      <c r="B16" s="97"/>
      <c r="C16" s="75">
        <v>13</v>
      </c>
      <c r="D16" s="36" t="s">
        <v>93</v>
      </c>
      <c r="E16" s="41" t="s">
        <v>52</v>
      </c>
      <c r="F16" s="41"/>
      <c r="G16" s="41" t="s">
        <v>34</v>
      </c>
      <c r="H16" s="41" t="s">
        <v>18</v>
      </c>
      <c r="I16" s="41" t="s">
        <v>19</v>
      </c>
      <c r="J16" s="57">
        <v>120</v>
      </c>
      <c r="K16" s="19">
        <v>600</v>
      </c>
      <c r="L16" s="25">
        <f t="shared" si="0"/>
        <v>600</v>
      </c>
      <c r="M16" s="26" t="str">
        <f t="shared" si="1"/>
        <v>OK</v>
      </c>
      <c r="N16" s="122"/>
      <c r="O16" s="122"/>
      <c r="P16" s="122"/>
      <c r="Q16" s="122"/>
      <c r="R16" s="122"/>
      <c r="S16" s="61"/>
      <c r="T16" s="61"/>
      <c r="U16" s="61"/>
      <c r="V16" s="61"/>
      <c r="W16" s="61"/>
      <c r="X16" s="61"/>
      <c r="Y16" s="61"/>
      <c r="Z16" s="61"/>
      <c r="AA16" s="61"/>
      <c r="AB16" s="61"/>
      <c r="AC16" s="61"/>
      <c r="AD16" s="61"/>
      <c r="AE16" s="61"/>
    </row>
    <row r="17" spans="1:31" ht="50.1" customHeight="1">
      <c r="A17" s="95"/>
      <c r="B17" s="97"/>
      <c r="C17" s="75">
        <v>14</v>
      </c>
      <c r="D17" s="36" t="s">
        <v>94</v>
      </c>
      <c r="E17" s="41" t="s">
        <v>52</v>
      </c>
      <c r="F17" s="41"/>
      <c r="G17" s="41" t="s">
        <v>34</v>
      </c>
      <c r="H17" s="41" t="s">
        <v>18</v>
      </c>
      <c r="I17" s="41" t="s">
        <v>19</v>
      </c>
      <c r="J17" s="57">
        <v>100</v>
      </c>
      <c r="K17" s="19">
        <v>1200</v>
      </c>
      <c r="L17" s="25">
        <f t="shared" si="0"/>
        <v>1200</v>
      </c>
      <c r="M17" s="26" t="str">
        <f t="shared" si="1"/>
        <v>OK</v>
      </c>
      <c r="N17" s="122"/>
      <c r="O17" s="122"/>
      <c r="P17" s="122"/>
      <c r="Q17" s="122"/>
      <c r="R17" s="122"/>
      <c r="S17" s="61"/>
      <c r="T17" s="61"/>
      <c r="U17" s="61"/>
      <c r="V17" s="61"/>
      <c r="W17" s="61"/>
      <c r="X17" s="61"/>
      <c r="Y17" s="61"/>
      <c r="Z17" s="61"/>
      <c r="AA17" s="61"/>
      <c r="AB17" s="61"/>
      <c r="AC17" s="61"/>
      <c r="AD17" s="61"/>
      <c r="AE17" s="61"/>
    </row>
    <row r="18" spans="1:31" ht="50.1" customHeight="1">
      <c r="A18" s="95"/>
      <c r="B18" s="97"/>
      <c r="C18" s="75">
        <v>15</v>
      </c>
      <c r="D18" s="36" t="s">
        <v>16</v>
      </c>
      <c r="E18" s="44" t="s">
        <v>43</v>
      </c>
      <c r="F18" s="44"/>
      <c r="G18" s="41" t="s">
        <v>64</v>
      </c>
      <c r="H18" s="41" t="s">
        <v>18</v>
      </c>
      <c r="I18" s="41" t="s">
        <v>20</v>
      </c>
      <c r="J18" s="57">
        <v>10</v>
      </c>
      <c r="K18" s="19">
        <v>600</v>
      </c>
      <c r="L18" s="25">
        <f t="shared" si="0"/>
        <v>350</v>
      </c>
      <c r="M18" s="26" t="str">
        <f t="shared" si="1"/>
        <v>OK</v>
      </c>
      <c r="N18" s="122">
        <v>100</v>
      </c>
      <c r="O18" s="122"/>
      <c r="P18" s="122"/>
      <c r="Q18" s="122"/>
      <c r="R18" s="122">
        <v>150</v>
      </c>
      <c r="S18" s="61"/>
      <c r="T18" s="61"/>
      <c r="U18" s="61"/>
      <c r="V18" s="61"/>
      <c r="W18" s="61"/>
      <c r="X18" s="61"/>
      <c r="Y18" s="61"/>
      <c r="Z18" s="61"/>
      <c r="AA18" s="61"/>
      <c r="AB18" s="61"/>
      <c r="AC18" s="61"/>
      <c r="AD18" s="61"/>
      <c r="AE18" s="61"/>
    </row>
    <row r="19" spans="1:31" ht="50.1" customHeight="1">
      <c r="A19" s="95"/>
      <c r="B19" s="97"/>
      <c r="C19" s="75">
        <v>16</v>
      </c>
      <c r="D19" s="36" t="s">
        <v>17</v>
      </c>
      <c r="E19" s="44" t="s">
        <v>43</v>
      </c>
      <c r="F19" s="44"/>
      <c r="G19" s="41" t="s">
        <v>64</v>
      </c>
      <c r="H19" s="41" t="s">
        <v>18</v>
      </c>
      <c r="I19" s="41" t="s">
        <v>20</v>
      </c>
      <c r="J19" s="56">
        <v>15</v>
      </c>
      <c r="K19" s="19">
        <v>700</v>
      </c>
      <c r="L19" s="25">
        <f t="shared" si="0"/>
        <v>450</v>
      </c>
      <c r="M19" s="26" t="str">
        <f t="shared" si="1"/>
        <v>OK</v>
      </c>
      <c r="N19" s="122">
        <v>100</v>
      </c>
      <c r="O19" s="122"/>
      <c r="P19" s="122"/>
      <c r="Q19" s="122"/>
      <c r="R19" s="122">
        <v>150</v>
      </c>
      <c r="S19" s="61"/>
      <c r="T19" s="61"/>
      <c r="U19" s="61"/>
      <c r="V19" s="61"/>
      <c r="W19" s="61"/>
      <c r="X19" s="61"/>
      <c r="Y19" s="61"/>
      <c r="Z19" s="61"/>
      <c r="AA19" s="61"/>
      <c r="AB19" s="61"/>
      <c r="AC19" s="61"/>
      <c r="AD19" s="61"/>
      <c r="AE19" s="61"/>
    </row>
    <row r="20" spans="1:31" ht="50.1" customHeight="1">
      <c r="A20" s="95"/>
      <c r="B20" s="97"/>
      <c r="C20" s="75">
        <v>17</v>
      </c>
      <c r="D20" s="36" t="s">
        <v>61</v>
      </c>
      <c r="E20" s="44" t="s">
        <v>97</v>
      </c>
      <c r="F20" s="44"/>
      <c r="G20" s="41" t="s">
        <v>65</v>
      </c>
      <c r="H20" s="41" t="s">
        <v>63</v>
      </c>
      <c r="I20" s="41" t="s">
        <v>19</v>
      </c>
      <c r="J20" s="58">
        <v>100</v>
      </c>
      <c r="K20" s="19">
        <v>8</v>
      </c>
      <c r="L20" s="25">
        <f t="shared" si="0"/>
        <v>8</v>
      </c>
      <c r="M20" s="26" t="str">
        <f t="shared" si="1"/>
        <v>OK</v>
      </c>
      <c r="N20" s="122"/>
      <c r="O20" s="122"/>
      <c r="P20" s="122"/>
      <c r="Q20" s="122"/>
      <c r="R20" s="122"/>
      <c r="S20" s="61"/>
      <c r="T20" s="61"/>
      <c r="U20" s="61"/>
      <c r="V20" s="61"/>
      <c r="W20" s="61"/>
      <c r="X20" s="61"/>
      <c r="Y20" s="61"/>
      <c r="Z20" s="61"/>
      <c r="AA20" s="61"/>
      <c r="AB20" s="61"/>
      <c r="AC20" s="61"/>
      <c r="AD20" s="61"/>
      <c r="AE20" s="61"/>
    </row>
    <row r="21" spans="1:31" ht="50.1" customHeight="1">
      <c r="A21" s="95"/>
      <c r="B21" s="97"/>
      <c r="C21" s="75">
        <v>18</v>
      </c>
      <c r="D21" s="36" t="s">
        <v>62</v>
      </c>
      <c r="E21" s="44" t="s">
        <v>96</v>
      </c>
      <c r="F21" s="44"/>
      <c r="G21" s="41" t="s">
        <v>66</v>
      </c>
      <c r="H21" s="41" t="s">
        <v>31</v>
      </c>
      <c r="I21" s="41" t="s">
        <v>19</v>
      </c>
      <c r="J21" s="56">
        <v>100</v>
      </c>
      <c r="K21" s="19">
        <v>8</v>
      </c>
      <c r="L21" s="25">
        <f t="shared" si="0"/>
        <v>8</v>
      </c>
      <c r="M21" s="26" t="str">
        <f t="shared" si="1"/>
        <v>OK</v>
      </c>
      <c r="N21" s="122"/>
      <c r="O21" s="122"/>
      <c r="P21" s="122"/>
      <c r="Q21" s="122"/>
      <c r="R21" s="122"/>
      <c r="S21" s="61"/>
      <c r="T21" s="61"/>
      <c r="U21" s="61"/>
      <c r="V21" s="61"/>
      <c r="W21" s="61"/>
      <c r="X21" s="61"/>
      <c r="Y21" s="61"/>
      <c r="Z21" s="61"/>
      <c r="AA21" s="61"/>
      <c r="AB21" s="61"/>
      <c r="AC21" s="61"/>
      <c r="AD21" s="61"/>
      <c r="AE21" s="61"/>
    </row>
    <row r="22" spans="1:31" ht="81" customHeight="1">
      <c r="A22" s="76">
        <v>3</v>
      </c>
      <c r="B22" s="49" t="s">
        <v>57</v>
      </c>
      <c r="C22" s="76">
        <v>19</v>
      </c>
      <c r="D22" s="34" t="s">
        <v>53</v>
      </c>
      <c r="E22" s="39" t="s">
        <v>98</v>
      </c>
      <c r="F22" s="39"/>
      <c r="G22" s="39" t="s">
        <v>35</v>
      </c>
      <c r="H22" s="39" t="s">
        <v>18</v>
      </c>
      <c r="I22" s="39" t="s">
        <v>19</v>
      </c>
      <c r="J22" s="59">
        <v>118.28</v>
      </c>
      <c r="K22" s="19">
        <v>70</v>
      </c>
      <c r="L22" s="25">
        <f t="shared" si="0"/>
        <v>20</v>
      </c>
      <c r="M22" s="26" t="str">
        <f t="shared" si="1"/>
        <v>OK</v>
      </c>
      <c r="N22" s="122"/>
      <c r="O22" s="122">
        <v>50</v>
      </c>
      <c r="P22" s="122"/>
      <c r="Q22" s="122"/>
      <c r="R22" s="122"/>
      <c r="S22" s="61"/>
      <c r="T22" s="61"/>
      <c r="U22" s="61"/>
      <c r="V22" s="61"/>
      <c r="W22" s="61"/>
      <c r="X22" s="61"/>
      <c r="Y22" s="61"/>
      <c r="Z22" s="61"/>
      <c r="AA22" s="61"/>
      <c r="AB22" s="61"/>
      <c r="AC22" s="61"/>
      <c r="AD22" s="61"/>
      <c r="AE22" s="61"/>
    </row>
    <row r="23" spans="1:31" ht="50.1" customHeight="1">
      <c r="A23" s="98">
        <v>4</v>
      </c>
      <c r="B23" s="96" t="s">
        <v>58</v>
      </c>
      <c r="C23" s="75">
        <v>20</v>
      </c>
      <c r="D23" s="36" t="s">
        <v>54</v>
      </c>
      <c r="E23" s="41" t="s">
        <v>99</v>
      </c>
      <c r="F23" s="44"/>
      <c r="G23" s="41" t="s">
        <v>36</v>
      </c>
      <c r="H23" s="41" t="s">
        <v>18</v>
      </c>
      <c r="I23" s="41" t="s">
        <v>19</v>
      </c>
      <c r="J23" s="56">
        <v>115</v>
      </c>
      <c r="K23" s="19">
        <v>40</v>
      </c>
      <c r="L23" s="25">
        <f t="shared" si="0"/>
        <v>40</v>
      </c>
      <c r="M23" s="26" t="str">
        <f t="shared" si="1"/>
        <v>OK</v>
      </c>
      <c r="N23" s="122"/>
      <c r="O23" s="122"/>
      <c r="P23" s="122"/>
      <c r="Q23" s="122"/>
      <c r="R23" s="122"/>
      <c r="S23" s="61"/>
      <c r="T23" s="61"/>
      <c r="U23" s="61"/>
      <c r="V23" s="61"/>
      <c r="W23" s="61"/>
      <c r="X23" s="61"/>
      <c r="Y23" s="61"/>
      <c r="Z23" s="61"/>
      <c r="AA23" s="61"/>
      <c r="AB23" s="61"/>
      <c r="AC23" s="61"/>
      <c r="AD23" s="61"/>
      <c r="AE23" s="61"/>
    </row>
    <row r="24" spans="1:31" ht="50.1" customHeight="1">
      <c r="A24" s="99"/>
      <c r="B24" s="97"/>
      <c r="C24" s="75">
        <v>21</v>
      </c>
      <c r="D24" s="36" t="s">
        <v>55</v>
      </c>
      <c r="E24" s="41" t="s">
        <v>99</v>
      </c>
      <c r="F24" s="44"/>
      <c r="G24" s="41" t="s">
        <v>36</v>
      </c>
      <c r="H24" s="41" t="s">
        <v>18</v>
      </c>
      <c r="I24" s="41" t="s">
        <v>19</v>
      </c>
      <c r="J24" s="56">
        <v>65</v>
      </c>
      <c r="K24" s="19">
        <v>0</v>
      </c>
      <c r="L24" s="25">
        <f t="shared" si="0"/>
        <v>0</v>
      </c>
      <c r="M24" s="26" t="str">
        <f t="shared" si="1"/>
        <v>OK</v>
      </c>
      <c r="N24" s="122"/>
      <c r="O24" s="122"/>
      <c r="P24" s="122"/>
      <c r="Q24" s="122"/>
      <c r="R24" s="122"/>
      <c r="S24" s="61"/>
      <c r="T24" s="61"/>
      <c r="U24" s="61"/>
      <c r="V24" s="61"/>
      <c r="W24" s="61"/>
      <c r="X24" s="61"/>
      <c r="Y24" s="61"/>
      <c r="Z24" s="61"/>
      <c r="AA24" s="61"/>
      <c r="AB24" s="61"/>
      <c r="AC24" s="61"/>
      <c r="AD24" s="61"/>
      <c r="AE24" s="61"/>
    </row>
    <row r="25" spans="1:31" ht="50.1" customHeight="1">
      <c r="A25" s="99"/>
      <c r="B25" s="97"/>
      <c r="C25" s="75">
        <v>22</v>
      </c>
      <c r="D25" s="36" t="s">
        <v>41</v>
      </c>
      <c r="E25" s="41" t="s">
        <v>99</v>
      </c>
      <c r="F25" s="44"/>
      <c r="G25" s="41" t="s">
        <v>36</v>
      </c>
      <c r="H25" s="41" t="s">
        <v>18</v>
      </c>
      <c r="I25" s="41" t="s">
        <v>19</v>
      </c>
      <c r="J25" s="56">
        <v>155</v>
      </c>
      <c r="K25" s="19">
        <v>40</v>
      </c>
      <c r="L25" s="25">
        <f t="shared" si="0"/>
        <v>40</v>
      </c>
      <c r="M25" s="26" t="str">
        <f t="shared" si="1"/>
        <v>OK</v>
      </c>
      <c r="N25" s="122"/>
      <c r="O25" s="122"/>
      <c r="P25" s="122"/>
      <c r="Q25" s="122"/>
      <c r="R25" s="122"/>
      <c r="S25" s="61"/>
      <c r="T25" s="61"/>
      <c r="U25" s="61"/>
      <c r="V25" s="61"/>
      <c r="W25" s="61"/>
      <c r="X25" s="61"/>
      <c r="Y25" s="61"/>
      <c r="Z25" s="61"/>
      <c r="AA25" s="61"/>
      <c r="AB25" s="61"/>
      <c r="AC25" s="61"/>
      <c r="AD25" s="61"/>
      <c r="AE25" s="61"/>
    </row>
    <row r="26" spans="1:31" ht="50.1" customHeight="1">
      <c r="A26" s="99"/>
      <c r="B26" s="100"/>
      <c r="C26" s="75">
        <v>23</v>
      </c>
      <c r="D26" s="36" t="s">
        <v>42</v>
      </c>
      <c r="E26" s="41" t="s">
        <v>99</v>
      </c>
      <c r="F26" s="44"/>
      <c r="G26" s="41" t="s">
        <v>36</v>
      </c>
      <c r="H26" s="41" t="s">
        <v>18</v>
      </c>
      <c r="I26" s="41" t="s">
        <v>19</v>
      </c>
      <c r="J26" s="56">
        <v>143.58000000000001</v>
      </c>
      <c r="K26" s="19">
        <v>20</v>
      </c>
      <c r="L26" s="25">
        <f t="shared" si="0"/>
        <v>20</v>
      </c>
      <c r="M26" s="26" t="str">
        <f t="shared" si="1"/>
        <v>OK</v>
      </c>
      <c r="N26" s="122"/>
      <c r="O26" s="122"/>
      <c r="P26" s="122"/>
      <c r="Q26" s="122"/>
      <c r="R26" s="122"/>
      <c r="S26" s="61"/>
      <c r="T26" s="63"/>
      <c r="U26" s="61"/>
      <c r="V26" s="61"/>
      <c r="W26" s="61"/>
      <c r="X26" s="61"/>
      <c r="Y26" s="61"/>
      <c r="Z26" s="61"/>
      <c r="AA26" s="61"/>
      <c r="AB26" s="61"/>
      <c r="AC26" s="61"/>
      <c r="AD26" s="61"/>
      <c r="AE26" s="61"/>
    </row>
    <row r="27" spans="1:31" ht="50.1" customHeight="1">
      <c r="A27" s="89">
        <v>5</v>
      </c>
      <c r="B27" s="90" t="s">
        <v>100</v>
      </c>
      <c r="C27" s="76">
        <v>24</v>
      </c>
      <c r="D27" s="34" t="s">
        <v>67</v>
      </c>
      <c r="E27" s="39" t="s">
        <v>101</v>
      </c>
      <c r="F27" s="45"/>
      <c r="G27" s="39" t="s">
        <v>37</v>
      </c>
      <c r="H27" s="39" t="s">
        <v>18</v>
      </c>
      <c r="I27" s="39" t="s">
        <v>19</v>
      </c>
      <c r="J27" s="59">
        <v>112.37</v>
      </c>
      <c r="K27" s="19">
        <v>300</v>
      </c>
      <c r="L27" s="25">
        <f t="shared" si="0"/>
        <v>300</v>
      </c>
      <c r="M27" s="26" t="str">
        <f t="shared" si="1"/>
        <v>OK</v>
      </c>
      <c r="N27" s="122"/>
      <c r="O27" s="122"/>
      <c r="P27" s="122"/>
      <c r="Q27" s="122"/>
      <c r="R27" s="122"/>
      <c r="S27" s="61"/>
      <c r="T27" s="61"/>
      <c r="U27" s="61"/>
      <c r="V27" s="61"/>
      <c r="W27" s="61"/>
      <c r="X27" s="61"/>
      <c r="Y27" s="61"/>
      <c r="Z27" s="61"/>
      <c r="AA27" s="61"/>
      <c r="AB27" s="61"/>
      <c r="AC27" s="61"/>
      <c r="AD27" s="61"/>
      <c r="AE27" s="61"/>
    </row>
    <row r="28" spans="1:31" ht="50.1" customHeight="1">
      <c r="A28" s="89"/>
      <c r="B28" s="91"/>
      <c r="C28" s="76">
        <v>25</v>
      </c>
      <c r="D28" s="34" t="s">
        <v>68</v>
      </c>
      <c r="E28" s="39" t="s">
        <v>102</v>
      </c>
      <c r="F28" s="45"/>
      <c r="G28" s="39" t="s">
        <v>38</v>
      </c>
      <c r="H28" s="39" t="s">
        <v>18</v>
      </c>
      <c r="I28" s="39" t="s">
        <v>19</v>
      </c>
      <c r="J28" s="59">
        <v>109.14</v>
      </c>
      <c r="K28" s="19">
        <v>400</v>
      </c>
      <c r="L28" s="25">
        <f t="shared" si="0"/>
        <v>400</v>
      </c>
      <c r="M28" s="26" t="str">
        <f t="shared" si="1"/>
        <v>OK</v>
      </c>
      <c r="N28" s="122"/>
      <c r="O28" s="122"/>
      <c r="P28" s="122"/>
      <c r="Q28" s="122"/>
      <c r="R28" s="122"/>
      <c r="S28" s="61"/>
      <c r="T28" s="61"/>
      <c r="U28" s="61"/>
      <c r="V28" s="61"/>
      <c r="W28" s="61"/>
      <c r="X28" s="61"/>
      <c r="Y28" s="61"/>
      <c r="Z28" s="61"/>
      <c r="AA28" s="61"/>
      <c r="AB28" s="61"/>
      <c r="AC28" s="61"/>
      <c r="AD28" s="61"/>
      <c r="AE28" s="61"/>
    </row>
    <row r="29" spans="1:31" ht="50.1" customHeight="1">
      <c r="A29" s="89"/>
      <c r="B29" s="92"/>
      <c r="C29" s="76">
        <v>26</v>
      </c>
      <c r="D29" s="35" t="s">
        <v>39</v>
      </c>
      <c r="E29" s="39" t="s">
        <v>99</v>
      </c>
      <c r="F29" s="45"/>
      <c r="G29" s="39" t="s">
        <v>72</v>
      </c>
      <c r="H29" s="39" t="s">
        <v>18</v>
      </c>
      <c r="I29" s="39" t="s">
        <v>20</v>
      </c>
      <c r="J29" s="59">
        <v>99.14</v>
      </c>
      <c r="K29" s="19">
        <v>800</v>
      </c>
      <c r="L29" s="25">
        <f t="shared" si="0"/>
        <v>800</v>
      </c>
      <c r="M29" s="26" t="str">
        <f t="shared" si="1"/>
        <v>OK</v>
      </c>
      <c r="N29" s="124"/>
      <c r="O29" s="122"/>
      <c r="P29" s="122"/>
      <c r="Q29" s="122"/>
      <c r="R29" s="122"/>
      <c r="S29" s="61"/>
      <c r="T29" s="61"/>
      <c r="U29" s="61"/>
      <c r="V29" s="61"/>
      <c r="W29" s="61"/>
      <c r="X29" s="61"/>
      <c r="Y29" s="61"/>
      <c r="Z29" s="61"/>
      <c r="AA29" s="61"/>
      <c r="AB29" s="61"/>
      <c r="AC29" s="61"/>
      <c r="AD29" s="61"/>
      <c r="AE29" s="61"/>
    </row>
    <row r="30" spans="1:31" ht="132.75" customHeight="1">
      <c r="A30" s="75">
        <v>6</v>
      </c>
      <c r="B30" s="50" t="s">
        <v>58</v>
      </c>
      <c r="C30" s="75">
        <v>27</v>
      </c>
      <c r="D30" s="71" t="s">
        <v>69</v>
      </c>
      <c r="E30" s="41" t="s">
        <v>103</v>
      </c>
      <c r="F30" s="44"/>
      <c r="G30" s="41" t="s">
        <v>40</v>
      </c>
      <c r="H30" s="41" t="s">
        <v>18</v>
      </c>
      <c r="I30" s="41" t="s">
        <v>19</v>
      </c>
      <c r="J30" s="56">
        <v>152.6</v>
      </c>
      <c r="K30" s="19">
        <f>700-70</f>
        <v>630</v>
      </c>
      <c r="L30" s="25">
        <f t="shared" si="0"/>
        <v>601</v>
      </c>
      <c r="M30" s="26" t="str">
        <f t="shared" si="1"/>
        <v>OK</v>
      </c>
      <c r="N30" s="124"/>
      <c r="O30" s="122"/>
      <c r="P30" s="122">
        <v>22</v>
      </c>
      <c r="Q30" s="122">
        <v>7</v>
      </c>
      <c r="R30" s="122"/>
      <c r="S30" s="61"/>
      <c r="T30" s="61"/>
      <c r="U30" s="61"/>
      <c r="V30" s="61"/>
      <c r="W30" s="61"/>
      <c r="X30" s="61"/>
      <c r="Y30" s="61"/>
      <c r="Z30" s="61"/>
      <c r="AA30" s="61"/>
      <c r="AB30" s="61"/>
      <c r="AC30" s="61"/>
      <c r="AD30" s="61"/>
      <c r="AE30" s="61"/>
    </row>
    <row r="31" spans="1:31" ht="50.1" customHeight="1">
      <c r="A31" s="93">
        <v>7</v>
      </c>
      <c r="B31" s="90" t="s">
        <v>100</v>
      </c>
      <c r="C31" s="76">
        <v>28</v>
      </c>
      <c r="D31" s="35" t="s">
        <v>56</v>
      </c>
      <c r="E31" s="40" t="s">
        <v>51</v>
      </c>
      <c r="F31" s="72"/>
      <c r="G31" s="40" t="s">
        <v>33</v>
      </c>
      <c r="H31" s="40" t="s">
        <v>18</v>
      </c>
      <c r="I31" s="39" t="s">
        <v>19</v>
      </c>
      <c r="J31" s="59">
        <v>129.57</v>
      </c>
      <c r="K31" s="19">
        <v>100</v>
      </c>
      <c r="L31" s="25">
        <f t="shared" si="0"/>
        <v>100</v>
      </c>
      <c r="M31" s="26" t="str">
        <f t="shared" si="1"/>
        <v>OK</v>
      </c>
      <c r="N31" s="122"/>
      <c r="O31" s="122"/>
      <c r="P31" s="122"/>
      <c r="Q31" s="122"/>
      <c r="R31" s="122"/>
      <c r="S31" s="61"/>
      <c r="T31" s="61"/>
      <c r="U31" s="61"/>
      <c r="V31" s="61"/>
      <c r="W31" s="61"/>
      <c r="X31" s="61"/>
      <c r="Y31" s="61"/>
      <c r="Z31" s="61"/>
      <c r="AA31" s="61"/>
      <c r="AB31" s="61"/>
      <c r="AC31" s="61"/>
      <c r="AD31" s="61"/>
      <c r="AE31" s="61"/>
    </row>
    <row r="32" spans="1:31" ht="50.1" customHeight="1">
      <c r="A32" s="94"/>
      <c r="B32" s="92"/>
      <c r="C32" s="76">
        <v>29</v>
      </c>
      <c r="D32" s="73" t="s">
        <v>70</v>
      </c>
      <c r="E32" s="39" t="s">
        <v>71</v>
      </c>
      <c r="F32" s="45"/>
      <c r="G32" s="39" t="s">
        <v>33</v>
      </c>
      <c r="H32" s="39" t="s">
        <v>18</v>
      </c>
      <c r="I32" s="38" t="s">
        <v>19</v>
      </c>
      <c r="J32" s="55">
        <v>137.38</v>
      </c>
      <c r="K32" s="19">
        <v>500</v>
      </c>
      <c r="L32" s="25">
        <f t="shared" si="0"/>
        <v>500</v>
      </c>
      <c r="M32" s="26" t="str">
        <f t="shared" si="1"/>
        <v>OK</v>
      </c>
      <c r="N32" s="122"/>
      <c r="O32" s="122"/>
      <c r="P32" s="122"/>
      <c r="Q32" s="122"/>
      <c r="R32" s="122"/>
      <c r="S32" s="61"/>
      <c r="T32" s="61"/>
      <c r="U32" s="61"/>
      <c r="V32" s="61"/>
      <c r="W32" s="61"/>
      <c r="X32" s="61"/>
      <c r="Y32" s="61"/>
      <c r="Z32" s="61"/>
      <c r="AA32" s="61"/>
      <c r="AB32" s="61"/>
      <c r="AC32" s="61"/>
      <c r="AD32" s="61"/>
      <c r="AE32" s="61"/>
    </row>
    <row r="33" spans="1:31" ht="60.75" customHeight="1">
      <c r="A33" s="75">
        <v>8</v>
      </c>
      <c r="B33" s="50" t="s">
        <v>105</v>
      </c>
      <c r="C33" s="75">
        <v>30</v>
      </c>
      <c r="D33" s="71" t="s">
        <v>106</v>
      </c>
      <c r="E33" s="41" t="s">
        <v>104</v>
      </c>
      <c r="F33" s="44"/>
      <c r="G33" s="41" t="s">
        <v>107</v>
      </c>
      <c r="H33" s="41" t="s">
        <v>31</v>
      </c>
      <c r="I33" s="41" t="s">
        <v>19</v>
      </c>
      <c r="J33" s="60">
        <v>26.13</v>
      </c>
      <c r="K33" s="19"/>
      <c r="L33" s="25">
        <f t="shared" si="0"/>
        <v>0</v>
      </c>
      <c r="M33" s="26" t="str">
        <f t="shared" si="1"/>
        <v>OK</v>
      </c>
      <c r="N33" s="122"/>
      <c r="O33" s="122"/>
      <c r="P33" s="122"/>
      <c r="Q33" s="122"/>
      <c r="R33" s="122"/>
      <c r="S33" s="61"/>
      <c r="T33" s="61"/>
      <c r="U33" s="61"/>
      <c r="V33" s="61"/>
      <c r="W33" s="61"/>
      <c r="X33" s="61"/>
      <c r="Y33" s="61"/>
      <c r="Z33" s="61"/>
      <c r="AA33" s="61"/>
      <c r="AB33" s="61"/>
      <c r="AC33" s="61"/>
      <c r="AD33" s="61"/>
      <c r="AE33" s="61"/>
    </row>
    <row r="34" spans="1:31" ht="50.1" customHeight="1">
      <c r="A34" s="89">
        <v>9</v>
      </c>
      <c r="B34" s="90" t="s">
        <v>100</v>
      </c>
      <c r="C34" s="76">
        <v>31</v>
      </c>
      <c r="D34" s="77" t="s">
        <v>108</v>
      </c>
      <c r="E34" s="39" t="s">
        <v>99</v>
      </c>
      <c r="F34" s="45"/>
      <c r="G34" s="39" t="s">
        <v>111</v>
      </c>
      <c r="H34" s="39" t="s">
        <v>31</v>
      </c>
      <c r="I34" s="38" t="s">
        <v>19</v>
      </c>
      <c r="J34" s="79">
        <v>1595</v>
      </c>
      <c r="K34" s="19"/>
      <c r="L34" s="25">
        <f t="shared" si="0"/>
        <v>0</v>
      </c>
      <c r="M34" s="26" t="str">
        <f t="shared" si="1"/>
        <v>OK</v>
      </c>
      <c r="N34" s="122"/>
      <c r="O34" s="122"/>
      <c r="P34" s="122"/>
      <c r="Q34" s="122"/>
      <c r="R34" s="122"/>
      <c r="S34" s="61"/>
      <c r="T34" s="61"/>
      <c r="U34" s="61"/>
      <c r="V34" s="61"/>
      <c r="W34" s="61"/>
      <c r="X34" s="61"/>
      <c r="Y34" s="61"/>
      <c r="Z34" s="61"/>
      <c r="AA34" s="61"/>
      <c r="AB34" s="61"/>
      <c r="AC34" s="61"/>
      <c r="AD34" s="61"/>
      <c r="AE34" s="61"/>
    </row>
    <row r="35" spans="1:31" ht="50.1" customHeight="1">
      <c r="A35" s="89"/>
      <c r="B35" s="91"/>
      <c r="C35" s="76">
        <v>32</v>
      </c>
      <c r="D35" s="78" t="s">
        <v>109</v>
      </c>
      <c r="E35" s="39" t="s">
        <v>99</v>
      </c>
      <c r="F35" s="45"/>
      <c r="G35" s="39" t="s">
        <v>112</v>
      </c>
      <c r="H35" s="39" t="s">
        <v>31</v>
      </c>
      <c r="I35" s="38" t="s">
        <v>19</v>
      </c>
      <c r="J35" s="79">
        <v>615</v>
      </c>
      <c r="K35" s="19"/>
      <c r="L35" s="25">
        <f t="shared" si="0"/>
        <v>0</v>
      </c>
      <c r="M35" s="26" t="str">
        <f t="shared" si="1"/>
        <v>OK</v>
      </c>
      <c r="N35" s="122"/>
      <c r="O35" s="122"/>
      <c r="P35" s="122"/>
      <c r="Q35" s="122"/>
      <c r="R35" s="122"/>
      <c r="S35" s="61"/>
      <c r="T35" s="61"/>
      <c r="U35" s="61"/>
      <c r="V35" s="61"/>
      <c r="W35" s="61"/>
      <c r="X35" s="61"/>
      <c r="Y35" s="61"/>
      <c r="Z35" s="61"/>
      <c r="AA35" s="61"/>
      <c r="AB35" s="61"/>
      <c r="AC35" s="61"/>
      <c r="AD35" s="61"/>
      <c r="AE35" s="61"/>
    </row>
    <row r="36" spans="1:31" ht="50.1" customHeight="1">
      <c r="A36" s="89"/>
      <c r="B36" s="92"/>
      <c r="C36" s="76">
        <v>33</v>
      </c>
      <c r="D36" s="78" t="s">
        <v>110</v>
      </c>
      <c r="E36" s="39" t="s">
        <v>99</v>
      </c>
      <c r="F36" s="45"/>
      <c r="G36" s="39" t="s">
        <v>112</v>
      </c>
      <c r="H36" s="39" t="s">
        <v>31</v>
      </c>
      <c r="I36" s="38" t="s">
        <v>19</v>
      </c>
      <c r="J36" s="79">
        <v>1362.5</v>
      </c>
      <c r="K36" s="19"/>
      <c r="L36" s="25">
        <f t="shared" si="0"/>
        <v>0</v>
      </c>
      <c r="M36" s="26" t="str">
        <f t="shared" si="1"/>
        <v>OK</v>
      </c>
      <c r="N36" s="124"/>
      <c r="O36" s="122"/>
      <c r="P36" s="122"/>
      <c r="Q36" s="122"/>
      <c r="R36" s="122"/>
      <c r="S36" s="61"/>
      <c r="T36" s="61"/>
      <c r="U36" s="61"/>
      <c r="V36" s="61"/>
      <c r="W36" s="61"/>
      <c r="X36" s="61"/>
      <c r="Y36" s="61"/>
      <c r="Z36" s="61"/>
      <c r="AA36" s="61"/>
      <c r="AB36" s="61"/>
      <c r="AC36" s="61"/>
      <c r="AD36" s="61"/>
      <c r="AE36" s="61"/>
    </row>
  </sheetData>
  <mergeCells count="34">
    <mergeCell ref="O1:O2"/>
    <mergeCell ref="P1:P2"/>
    <mergeCell ref="Q1:Q2"/>
    <mergeCell ref="R1:R2"/>
    <mergeCell ref="N1:N2"/>
    <mergeCell ref="A23:A26"/>
    <mergeCell ref="B23:B26"/>
    <mergeCell ref="A27:A29"/>
    <mergeCell ref="B27:B29"/>
    <mergeCell ref="A31:A32"/>
    <mergeCell ref="B31:B32"/>
    <mergeCell ref="A34:A36"/>
    <mergeCell ref="B34:B36"/>
    <mergeCell ref="V1:V2"/>
    <mergeCell ref="A4:A8"/>
    <mergeCell ref="B4:B8"/>
    <mergeCell ref="A2:M2"/>
    <mergeCell ref="A9:A21"/>
    <mergeCell ref="B9:B21"/>
    <mergeCell ref="A1:C1"/>
    <mergeCell ref="D1:J1"/>
    <mergeCell ref="K1:M1"/>
    <mergeCell ref="AE1:AE2"/>
    <mergeCell ref="Z1:Z2"/>
    <mergeCell ref="AA1:AA2"/>
    <mergeCell ref="AB1:AB2"/>
    <mergeCell ref="AC1:AC2"/>
    <mergeCell ref="AD1:AD2"/>
    <mergeCell ref="X1:X2"/>
    <mergeCell ref="Y1:Y2"/>
    <mergeCell ref="W1:W2"/>
    <mergeCell ref="S1:S2"/>
    <mergeCell ref="T1:T2"/>
    <mergeCell ref="U1:U2"/>
  </mergeCells>
  <conditionalFormatting sqref="N4">
    <cfRule type="cellIs" dxfId="83" priority="4" stopIfTrue="1" operator="greaterThan">
      <formula>0</formula>
    </cfRule>
    <cfRule type="cellIs" dxfId="82" priority="5" stopIfTrue="1" operator="greaterThan">
      <formula>0</formula>
    </cfRule>
    <cfRule type="cellIs" dxfId="81" priority="6" stopIfTrue="1" operator="greaterThan">
      <formula>0</formula>
    </cfRule>
  </conditionalFormatting>
  <conditionalFormatting sqref="N34:AE36">
    <cfRule type="cellIs" dxfId="80" priority="1" stopIfTrue="1" operator="greaterThan">
      <formula>0</formula>
    </cfRule>
    <cfRule type="cellIs" dxfId="79" priority="2" stopIfTrue="1" operator="greaterThan">
      <formula>0</formula>
    </cfRule>
    <cfRule type="cellIs" dxfId="78" priority="3" stopIfTrue="1" operator="greaterThan">
      <formula>0</formula>
    </cfRule>
  </conditionalFormatting>
  <conditionalFormatting sqref="U4:W4">
    <cfRule type="cellIs" dxfId="77" priority="7" stopIfTrue="1" operator="greaterThan">
      <formula>0</formula>
    </cfRule>
    <cfRule type="cellIs" dxfId="76" priority="8" stopIfTrue="1" operator="greaterThan">
      <formula>0</formula>
    </cfRule>
    <cfRule type="cellIs" dxfId="75" priority="9" stopIfTrue="1" operator="greaterThan">
      <formula>0</formula>
    </cfRule>
  </conditionalFormatting>
  <conditionalFormatting sqref="X4:AE33 U5:W33 O4:T33 N5:N33">
    <cfRule type="cellIs" dxfId="74" priority="10" stopIfTrue="1" operator="greaterThan">
      <formula>0</formula>
    </cfRule>
    <cfRule type="cellIs" dxfId="73" priority="11" stopIfTrue="1" operator="greaterThan">
      <formula>0</formula>
    </cfRule>
    <cfRule type="cellIs" dxfId="72" priority="12"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6"/>
  <sheetViews>
    <sheetView topLeftCell="A19" zoomScale="70" zoomScaleNormal="70" workbookViewId="0">
      <selection activeCell="W11" sqref="W11"/>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6.85546875" style="32" hidden="1" customWidth="1"/>
    <col min="7" max="7" width="12" style="32" bestFit="1" customWidth="1"/>
    <col min="8" max="8" width="8.85546875" style="32" customWidth="1"/>
    <col min="9" max="9" width="10.140625" style="32"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88" t="s">
        <v>73</v>
      </c>
      <c r="B1" s="88"/>
      <c r="C1" s="88"/>
      <c r="D1" s="88" t="s">
        <v>74</v>
      </c>
      <c r="E1" s="88"/>
      <c r="F1" s="88"/>
      <c r="G1" s="88"/>
      <c r="H1" s="88"/>
      <c r="I1" s="88"/>
      <c r="J1" s="88"/>
      <c r="K1" s="88" t="s">
        <v>75</v>
      </c>
      <c r="L1" s="88"/>
      <c r="M1" s="88"/>
      <c r="N1" s="82" t="s">
        <v>123</v>
      </c>
      <c r="O1" s="82" t="s">
        <v>124</v>
      </c>
      <c r="P1" s="82" t="s">
        <v>125</v>
      </c>
      <c r="Q1" s="82" t="s">
        <v>126</v>
      </c>
      <c r="R1" s="82" t="s">
        <v>127</v>
      </c>
      <c r="S1" s="82" t="s">
        <v>128</v>
      </c>
      <c r="T1" s="82" t="s">
        <v>129</v>
      </c>
      <c r="U1" s="82" t="s">
        <v>76</v>
      </c>
      <c r="V1" s="82" t="s">
        <v>76</v>
      </c>
      <c r="W1" s="82" t="s">
        <v>76</v>
      </c>
      <c r="X1" s="82" t="s">
        <v>76</v>
      </c>
      <c r="Y1" s="82" t="s">
        <v>76</v>
      </c>
      <c r="Z1" s="82" t="s">
        <v>76</v>
      </c>
      <c r="AA1" s="82" t="s">
        <v>76</v>
      </c>
      <c r="AB1" s="82" t="s">
        <v>76</v>
      </c>
      <c r="AC1" s="82" t="s">
        <v>76</v>
      </c>
      <c r="AD1" s="82" t="s">
        <v>76</v>
      </c>
      <c r="AE1" s="82" t="s">
        <v>76</v>
      </c>
    </row>
    <row r="2" spans="1:31" ht="24" customHeight="1">
      <c r="A2" s="88" t="s">
        <v>22</v>
      </c>
      <c r="B2" s="88"/>
      <c r="C2" s="88"/>
      <c r="D2" s="88"/>
      <c r="E2" s="88"/>
      <c r="F2" s="88"/>
      <c r="G2" s="88"/>
      <c r="H2" s="88"/>
      <c r="I2" s="88"/>
      <c r="J2" s="88"/>
      <c r="K2" s="88"/>
      <c r="L2" s="88"/>
      <c r="M2" s="88"/>
      <c r="N2" s="82"/>
      <c r="O2" s="82"/>
      <c r="P2" s="82"/>
      <c r="Q2" s="82"/>
      <c r="R2" s="82"/>
      <c r="S2" s="82"/>
      <c r="T2" s="82"/>
      <c r="U2" s="82"/>
      <c r="V2" s="82"/>
      <c r="W2" s="82"/>
      <c r="X2" s="82"/>
      <c r="Y2" s="82"/>
      <c r="Z2" s="82"/>
      <c r="AA2" s="82"/>
      <c r="AB2" s="82"/>
      <c r="AC2" s="82"/>
      <c r="AD2" s="82"/>
      <c r="AE2" s="82"/>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130">
        <v>44677</v>
      </c>
      <c r="O3" s="130">
        <v>44685</v>
      </c>
      <c r="P3" s="130">
        <v>44706</v>
      </c>
      <c r="Q3" s="130">
        <v>44706</v>
      </c>
      <c r="R3" s="130">
        <v>44700</v>
      </c>
      <c r="S3" s="130">
        <v>44700</v>
      </c>
      <c r="T3" s="130">
        <v>44720</v>
      </c>
      <c r="U3" s="24" t="s">
        <v>1</v>
      </c>
      <c r="V3" s="24" t="s">
        <v>1</v>
      </c>
      <c r="W3" s="24" t="s">
        <v>1</v>
      </c>
      <c r="X3" s="24" t="s">
        <v>1</v>
      </c>
      <c r="Y3" s="24" t="s">
        <v>1</v>
      </c>
      <c r="Z3" s="24" t="s">
        <v>1</v>
      </c>
      <c r="AA3" s="24" t="s">
        <v>1</v>
      </c>
      <c r="AB3" s="24" t="s">
        <v>1</v>
      </c>
      <c r="AC3" s="24" t="s">
        <v>1</v>
      </c>
      <c r="AD3" s="24" t="s">
        <v>1</v>
      </c>
      <c r="AE3" s="24" t="s">
        <v>1</v>
      </c>
    </row>
    <row r="4" spans="1:31" ht="50.1" customHeight="1">
      <c r="A4" s="83">
        <v>1</v>
      </c>
      <c r="B4" s="85" t="s">
        <v>78</v>
      </c>
      <c r="C4" s="76">
        <v>1</v>
      </c>
      <c r="D4" s="33" t="s">
        <v>79</v>
      </c>
      <c r="E4" s="38" t="s">
        <v>84</v>
      </c>
      <c r="F4" s="38"/>
      <c r="G4" s="38" t="s">
        <v>23</v>
      </c>
      <c r="H4" s="38" t="s">
        <v>18</v>
      </c>
      <c r="I4" s="38" t="s">
        <v>19</v>
      </c>
      <c r="J4" s="55">
        <v>225.77</v>
      </c>
      <c r="K4" s="19">
        <v>36</v>
      </c>
      <c r="L4" s="25">
        <f>K4-(SUM(N4:AE4))</f>
        <v>36</v>
      </c>
      <c r="M4" s="26" t="str">
        <f>IF(L4&lt;0,"ATENÇÃO","OK")</f>
        <v>OK</v>
      </c>
      <c r="N4" s="126"/>
      <c r="O4" s="126"/>
      <c r="P4" s="126"/>
      <c r="Q4" s="126"/>
      <c r="R4" s="126"/>
      <c r="S4" s="126"/>
      <c r="T4" s="126"/>
      <c r="U4" s="61"/>
      <c r="V4" s="61"/>
      <c r="W4" s="61"/>
      <c r="X4" s="61"/>
      <c r="Y4" s="61"/>
      <c r="Z4" s="61"/>
      <c r="AA4" s="61"/>
      <c r="AB4" s="61"/>
      <c r="AC4" s="61"/>
      <c r="AD4" s="61"/>
      <c r="AE4" s="61"/>
    </row>
    <row r="5" spans="1:31" ht="50.1" customHeight="1">
      <c r="A5" s="84"/>
      <c r="B5" s="86"/>
      <c r="C5" s="76">
        <v>2</v>
      </c>
      <c r="D5" s="34" t="s">
        <v>80</v>
      </c>
      <c r="E5" s="39" t="s">
        <v>84</v>
      </c>
      <c r="F5" s="39"/>
      <c r="G5" s="39" t="s">
        <v>24</v>
      </c>
      <c r="H5" s="39" t="s">
        <v>18</v>
      </c>
      <c r="I5" s="38" t="s">
        <v>19</v>
      </c>
      <c r="J5" s="55">
        <v>83.61</v>
      </c>
      <c r="K5" s="19">
        <v>35</v>
      </c>
      <c r="L5" s="25">
        <f t="shared" ref="L5:L36" si="0">K5-(SUM(N5:AE5))</f>
        <v>35</v>
      </c>
      <c r="M5" s="26" t="str">
        <f t="shared" ref="M5:M36" si="1">IF(L5&lt;0,"ATENÇÃO","OK")</f>
        <v>OK</v>
      </c>
      <c r="N5" s="126"/>
      <c r="O5" s="126"/>
      <c r="P5" s="126"/>
      <c r="Q5" s="127"/>
      <c r="R5" s="126"/>
      <c r="S5" s="126"/>
      <c r="T5" s="126"/>
      <c r="U5" s="61"/>
      <c r="V5" s="61"/>
      <c r="W5" s="61"/>
      <c r="X5" s="61"/>
      <c r="Y5" s="61"/>
      <c r="Z5" s="61"/>
      <c r="AA5" s="61"/>
      <c r="AB5" s="61"/>
      <c r="AC5" s="61"/>
      <c r="AD5" s="61"/>
      <c r="AE5" s="61"/>
    </row>
    <row r="6" spans="1:31" ht="50.1" customHeight="1">
      <c r="A6" s="84"/>
      <c r="B6" s="86"/>
      <c r="C6" s="76">
        <v>3</v>
      </c>
      <c r="D6" s="33" t="s">
        <v>81</v>
      </c>
      <c r="E6" s="38" t="s">
        <v>84</v>
      </c>
      <c r="F6" s="38"/>
      <c r="G6" s="38" t="s">
        <v>27</v>
      </c>
      <c r="H6" s="38" t="s">
        <v>18</v>
      </c>
      <c r="I6" s="38" t="s">
        <v>19</v>
      </c>
      <c r="J6" s="55">
        <v>69.3</v>
      </c>
      <c r="K6" s="19">
        <v>30</v>
      </c>
      <c r="L6" s="25">
        <f t="shared" si="0"/>
        <v>30</v>
      </c>
      <c r="M6" s="26" t="str">
        <f t="shared" si="1"/>
        <v>OK</v>
      </c>
      <c r="N6" s="126"/>
      <c r="O6" s="126"/>
      <c r="P6" s="126"/>
      <c r="Q6" s="126"/>
      <c r="R6" s="126"/>
      <c r="S6" s="126"/>
      <c r="T6" s="126"/>
      <c r="U6" s="61"/>
      <c r="V6" s="61"/>
      <c r="W6" s="61"/>
      <c r="X6" s="61"/>
      <c r="Y6" s="61"/>
      <c r="Z6" s="61"/>
      <c r="AA6" s="61"/>
      <c r="AB6" s="61"/>
      <c r="AC6" s="61"/>
      <c r="AD6" s="61"/>
      <c r="AE6" s="61"/>
    </row>
    <row r="7" spans="1:31" ht="50.1" customHeight="1">
      <c r="A7" s="84"/>
      <c r="B7" s="86"/>
      <c r="C7" s="76">
        <v>4</v>
      </c>
      <c r="D7" s="33" t="s">
        <v>82</v>
      </c>
      <c r="E7" s="38" t="s">
        <v>84</v>
      </c>
      <c r="F7" s="38"/>
      <c r="G7" s="38" t="s">
        <v>28</v>
      </c>
      <c r="H7" s="38" t="s">
        <v>18</v>
      </c>
      <c r="I7" s="38" t="s">
        <v>19</v>
      </c>
      <c r="J7" s="55">
        <v>79.86</v>
      </c>
      <c r="K7" s="19">
        <v>40</v>
      </c>
      <c r="L7" s="25">
        <f t="shared" si="0"/>
        <v>40</v>
      </c>
      <c r="M7" s="26" t="str">
        <f t="shared" si="1"/>
        <v>OK</v>
      </c>
      <c r="N7" s="126"/>
      <c r="O7" s="126"/>
      <c r="P7" s="126"/>
      <c r="Q7" s="126"/>
      <c r="R7" s="126"/>
      <c r="S7" s="126"/>
      <c r="T7" s="126"/>
      <c r="U7" s="61"/>
      <c r="V7" s="61"/>
      <c r="W7" s="61"/>
      <c r="X7" s="61"/>
      <c r="Y7" s="61"/>
      <c r="Z7" s="61"/>
      <c r="AA7" s="61"/>
      <c r="AB7" s="61"/>
      <c r="AC7" s="61"/>
      <c r="AD7" s="61"/>
      <c r="AE7" s="61"/>
    </row>
    <row r="8" spans="1:31" ht="50.1" customHeight="1">
      <c r="A8" s="84"/>
      <c r="B8" s="87"/>
      <c r="C8" s="76">
        <v>5</v>
      </c>
      <c r="D8" s="33" t="s">
        <v>83</v>
      </c>
      <c r="E8" s="38" t="s">
        <v>84</v>
      </c>
      <c r="F8" s="38"/>
      <c r="G8" s="38" t="s">
        <v>29</v>
      </c>
      <c r="H8" s="38" t="s">
        <v>18</v>
      </c>
      <c r="I8" s="38" t="s">
        <v>19</v>
      </c>
      <c r="J8" s="55">
        <v>100.97</v>
      </c>
      <c r="K8" s="19">
        <v>20</v>
      </c>
      <c r="L8" s="25">
        <f t="shared" si="0"/>
        <v>20</v>
      </c>
      <c r="M8" s="26" t="str">
        <f t="shared" si="1"/>
        <v>OK</v>
      </c>
      <c r="N8" s="126"/>
      <c r="O8" s="126"/>
      <c r="P8" s="126"/>
      <c r="Q8" s="126"/>
      <c r="R8" s="126"/>
      <c r="S8" s="126"/>
      <c r="T8" s="126"/>
      <c r="U8" s="61"/>
      <c r="V8" s="61"/>
      <c r="W8" s="61"/>
      <c r="X8" s="61"/>
      <c r="Y8" s="61"/>
      <c r="Z8" s="61"/>
      <c r="AA8" s="61"/>
      <c r="AB8" s="61"/>
      <c r="AC8" s="61"/>
      <c r="AD8" s="61"/>
      <c r="AE8" s="61"/>
    </row>
    <row r="9" spans="1:31" ht="50.1" customHeight="1">
      <c r="A9" s="95">
        <v>2</v>
      </c>
      <c r="B9" s="96" t="s">
        <v>85</v>
      </c>
      <c r="C9" s="75">
        <v>6</v>
      </c>
      <c r="D9" s="36" t="s">
        <v>86</v>
      </c>
      <c r="E9" s="41" t="s">
        <v>50</v>
      </c>
      <c r="F9" s="41"/>
      <c r="G9" s="41" t="s">
        <v>25</v>
      </c>
      <c r="H9" s="41" t="s">
        <v>18</v>
      </c>
      <c r="I9" s="41" t="s">
        <v>19</v>
      </c>
      <c r="J9" s="56">
        <v>110</v>
      </c>
      <c r="K9" s="19">
        <v>80</v>
      </c>
      <c r="L9" s="25">
        <f t="shared" si="0"/>
        <v>65</v>
      </c>
      <c r="M9" s="26" t="str">
        <f t="shared" si="1"/>
        <v>OK</v>
      </c>
      <c r="N9" s="126">
        <v>15</v>
      </c>
      <c r="O9" s="126"/>
      <c r="P9" s="126"/>
      <c r="Q9" s="126"/>
      <c r="R9" s="126"/>
      <c r="S9" s="126"/>
      <c r="T9" s="126"/>
      <c r="U9" s="61"/>
      <c r="V9" s="61"/>
      <c r="W9" s="61"/>
      <c r="X9" s="61"/>
      <c r="Y9" s="61"/>
      <c r="Z9" s="61"/>
      <c r="AA9" s="61"/>
      <c r="AB9" s="61"/>
      <c r="AC9" s="61"/>
      <c r="AD9" s="61"/>
      <c r="AE9" s="61"/>
    </row>
    <row r="10" spans="1:31" ht="50.1" customHeight="1">
      <c r="A10" s="95"/>
      <c r="B10" s="97"/>
      <c r="C10" s="75">
        <v>7</v>
      </c>
      <c r="D10" s="36" t="s">
        <v>87</v>
      </c>
      <c r="E10" s="41" t="s">
        <v>50</v>
      </c>
      <c r="F10" s="41"/>
      <c r="G10" s="41" t="s">
        <v>25</v>
      </c>
      <c r="H10" s="41" t="s">
        <v>18</v>
      </c>
      <c r="I10" s="41" t="s">
        <v>19</v>
      </c>
      <c r="J10" s="56">
        <v>114</v>
      </c>
      <c r="K10" s="19">
        <v>60</v>
      </c>
      <c r="L10" s="25">
        <f t="shared" si="0"/>
        <v>60</v>
      </c>
      <c r="M10" s="26" t="str">
        <f t="shared" si="1"/>
        <v>OK</v>
      </c>
      <c r="N10" s="126"/>
      <c r="O10" s="126"/>
      <c r="P10" s="126"/>
      <c r="Q10" s="126"/>
      <c r="R10" s="126"/>
      <c r="S10" s="126"/>
      <c r="T10" s="126"/>
      <c r="U10" s="61"/>
      <c r="V10" s="61"/>
      <c r="W10" s="61"/>
      <c r="X10" s="61"/>
      <c r="Y10" s="61"/>
      <c r="Z10" s="61"/>
      <c r="AA10" s="61"/>
      <c r="AB10" s="61"/>
      <c r="AC10" s="61"/>
      <c r="AD10" s="61"/>
      <c r="AE10" s="61"/>
    </row>
    <row r="11" spans="1:31" ht="50.1" customHeight="1">
      <c r="A11" s="95"/>
      <c r="B11" s="97"/>
      <c r="C11" s="75">
        <v>8</v>
      </c>
      <c r="D11" s="36" t="s">
        <v>88</v>
      </c>
      <c r="E11" s="41" t="s">
        <v>95</v>
      </c>
      <c r="F11" s="41"/>
      <c r="G11" s="41" t="s">
        <v>26</v>
      </c>
      <c r="H11" s="41" t="s">
        <v>18</v>
      </c>
      <c r="I11" s="41" t="s">
        <v>19</v>
      </c>
      <c r="J11" s="56">
        <v>50.63</v>
      </c>
      <c r="K11" s="19">
        <v>90</v>
      </c>
      <c r="L11" s="25">
        <f t="shared" si="0"/>
        <v>77</v>
      </c>
      <c r="M11" s="26" t="str">
        <f t="shared" si="1"/>
        <v>OK</v>
      </c>
      <c r="N11" s="126">
        <v>13</v>
      </c>
      <c r="O11" s="126"/>
      <c r="P11" s="126"/>
      <c r="Q11" s="126"/>
      <c r="R11" s="126"/>
      <c r="S11" s="126"/>
      <c r="T11" s="126"/>
      <c r="U11" s="61"/>
      <c r="V11" s="61"/>
      <c r="W11" s="61"/>
      <c r="X11" s="61"/>
      <c r="Y11" s="61"/>
      <c r="Z11" s="61"/>
      <c r="AA11" s="61"/>
      <c r="AB11" s="61"/>
      <c r="AC11" s="61"/>
      <c r="AD11" s="61"/>
      <c r="AE11" s="61"/>
    </row>
    <row r="12" spans="1:31" ht="50.1" customHeight="1">
      <c r="A12" s="95"/>
      <c r="B12" s="97"/>
      <c r="C12" s="75">
        <v>9</v>
      </c>
      <c r="D12" s="37" t="s">
        <v>89</v>
      </c>
      <c r="E12" s="41" t="s">
        <v>50</v>
      </c>
      <c r="F12" s="41"/>
      <c r="G12" s="41" t="s">
        <v>30</v>
      </c>
      <c r="H12" s="41" t="s">
        <v>31</v>
      </c>
      <c r="I12" s="42" t="s">
        <v>19</v>
      </c>
      <c r="J12" s="57">
        <v>400</v>
      </c>
      <c r="K12" s="19">
        <v>6</v>
      </c>
      <c r="L12" s="25">
        <f t="shared" si="0"/>
        <v>6</v>
      </c>
      <c r="M12" s="26" t="str">
        <f t="shared" si="1"/>
        <v>OK</v>
      </c>
      <c r="N12" s="126"/>
      <c r="O12" s="126"/>
      <c r="P12" s="126"/>
      <c r="Q12" s="126"/>
      <c r="R12" s="126"/>
      <c r="S12" s="126"/>
      <c r="T12" s="126"/>
      <c r="U12" s="61"/>
      <c r="V12" s="61"/>
      <c r="W12" s="61"/>
      <c r="X12" s="61"/>
      <c r="Y12" s="61"/>
      <c r="Z12" s="61"/>
      <c r="AA12" s="61"/>
      <c r="AB12" s="61"/>
      <c r="AC12" s="61"/>
      <c r="AD12" s="61"/>
      <c r="AE12" s="61"/>
    </row>
    <row r="13" spans="1:31" ht="50.1" customHeight="1">
      <c r="A13" s="95"/>
      <c r="B13" s="97"/>
      <c r="C13" s="75">
        <v>10</v>
      </c>
      <c r="D13" s="37" t="s">
        <v>90</v>
      </c>
      <c r="E13" s="41" t="s">
        <v>50</v>
      </c>
      <c r="F13" s="41"/>
      <c r="G13" s="41" t="s">
        <v>30</v>
      </c>
      <c r="H13" s="41" t="s">
        <v>31</v>
      </c>
      <c r="I13" s="42" t="s">
        <v>19</v>
      </c>
      <c r="J13" s="57">
        <v>360</v>
      </c>
      <c r="K13" s="19">
        <v>4</v>
      </c>
      <c r="L13" s="25">
        <f t="shared" si="0"/>
        <v>4</v>
      </c>
      <c r="M13" s="26" t="str">
        <f t="shared" si="1"/>
        <v>OK</v>
      </c>
      <c r="N13" s="126"/>
      <c r="O13" s="126"/>
      <c r="P13" s="126"/>
      <c r="Q13" s="126"/>
      <c r="R13" s="126"/>
      <c r="S13" s="126"/>
      <c r="T13" s="126"/>
      <c r="U13" s="61"/>
      <c r="V13" s="61"/>
      <c r="W13" s="61"/>
      <c r="X13" s="61"/>
      <c r="Y13" s="61"/>
      <c r="Z13" s="61"/>
      <c r="AA13" s="61"/>
      <c r="AB13" s="61"/>
      <c r="AC13" s="61"/>
      <c r="AD13" s="61"/>
      <c r="AE13" s="61"/>
    </row>
    <row r="14" spans="1:31" ht="50.1" customHeight="1">
      <c r="A14" s="95"/>
      <c r="B14" s="97"/>
      <c r="C14" s="75">
        <v>11</v>
      </c>
      <c r="D14" s="36" t="s">
        <v>91</v>
      </c>
      <c r="E14" s="41" t="s">
        <v>96</v>
      </c>
      <c r="F14" s="41"/>
      <c r="G14" s="41" t="s">
        <v>32</v>
      </c>
      <c r="H14" s="41" t="s">
        <v>31</v>
      </c>
      <c r="I14" s="41" t="s">
        <v>19</v>
      </c>
      <c r="J14" s="57">
        <v>500</v>
      </c>
      <c r="K14" s="19">
        <v>5</v>
      </c>
      <c r="L14" s="25">
        <f t="shared" si="0"/>
        <v>5</v>
      </c>
      <c r="M14" s="26" t="str">
        <f t="shared" si="1"/>
        <v>OK</v>
      </c>
      <c r="N14" s="126"/>
      <c r="O14" s="126"/>
      <c r="P14" s="126"/>
      <c r="Q14" s="126"/>
      <c r="R14" s="126"/>
      <c r="S14" s="126"/>
      <c r="T14" s="126"/>
      <c r="U14" s="61"/>
      <c r="V14" s="61"/>
      <c r="W14" s="61"/>
      <c r="X14" s="61"/>
      <c r="Y14" s="61"/>
      <c r="Z14" s="61"/>
      <c r="AA14" s="61"/>
      <c r="AB14" s="61"/>
      <c r="AC14" s="61"/>
      <c r="AD14" s="61"/>
      <c r="AE14" s="61"/>
    </row>
    <row r="15" spans="1:31" ht="50.1" customHeight="1">
      <c r="A15" s="95"/>
      <c r="B15" s="97"/>
      <c r="C15" s="75">
        <v>12</v>
      </c>
      <c r="D15" s="36" t="s">
        <v>92</v>
      </c>
      <c r="E15" s="41" t="s">
        <v>51</v>
      </c>
      <c r="F15" s="41"/>
      <c r="G15" s="41" t="s">
        <v>33</v>
      </c>
      <c r="H15" s="41" t="s">
        <v>18</v>
      </c>
      <c r="I15" s="43" t="s">
        <v>19</v>
      </c>
      <c r="J15" s="57">
        <v>65</v>
      </c>
      <c r="K15" s="19">
        <v>85</v>
      </c>
      <c r="L15" s="25">
        <f t="shared" si="0"/>
        <v>77</v>
      </c>
      <c r="M15" s="26" t="str">
        <f t="shared" si="1"/>
        <v>OK</v>
      </c>
      <c r="N15" s="126"/>
      <c r="O15" s="126"/>
      <c r="P15" s="126"/>
      <c r="Q15" s="126"/>
      <c r="R15" s="126"/>
      <c r="S15" s="126"/>
      <c r="T15" s="126">
        <v>8</v>
      </c>
      <c r="U15" s="61"/>
      <c r="V15" s="61"/>
      <c r="W15" s="61"/>
      <c r="X15" s="61"/>
      <c r="Y15" s="61"/>
      <c r="Z15" s="61"/>
      <c r="AA15" s="61"/>
      <c r="AB15" s="61"/>
      <c r="AC15" s="61"/>
      <c r="AD15" s="61"/>
      <c r="AE15" s="61"/>
    </row>
    <row r="16" spans="1:31" ht="50.1" customHeight="1">
      <c r="A16" s="95"/>
      <c r="B16" s="97"/>
      <c r="C16" s="75">
        <v>13</v>
      </c>
      <c r="D16" s="36" t="s">
        <v>93</v>
      </c>
      <c r="E16" s="41" t="s">
        <v>52</v>
      </c>
      <c r="F16" s="41"/>
      <c r="G16" s="41" t="s">
        <v>34</v>
      </c>
      <c r="H16" s="41" t="s">
        <v>18</v>
      </c>
      <c r="I16" s="41" t="s">
        <v>19</v>
      </c>
      <c r="J16" s="57">
        <v>120</v>
      </c>
      <c r="K16" s="19">
        <v>80</v>
      </c>
      <c r="L16" s="25">
        <f t="shared" si="0"/>
        <v>73</v>
      </c>
      <c r="M16" s="26" t="str">
        <f t="shared" si="1"/>
        <v>OK</v>
      </c>
      <c r="N16" s="126"/>
      <c r="O16" s="126"/>
      <c r="P16" s="126"/>
      <c r="Q16" s="126"/>
      <c r="R16" s="126"/>
      <c r="S16" s="126"/>
      <c r="T16" s="126">
        <v>7</v>
      </c>
      <c r="U16" s="61"/>
      <c r="V16" s="61"/>
      <c r="W16" s="61"/>
      <c r="X16" s="61"/>
      <c r="Y16" s="61"/>
      <c r="Z16" s="61"/>
      <c r="AA16" s="61"/>
      <c r="AB16" s="61"/>
      <c r="AC16" s="61"/>
      <c r="AD16" s="61"/>
      <c r="AE16" s="61"/>
    </row>
    <row r="17" spans="1:31" ht="50.1" customHeight="1">
      <c r="A17" s="95"/>
      <c r="B17" s="97"/>
      <c r="C17" s="75">
        <v>14</v>
      </c>
      <c r="D17" s="36" t="s">
        <v>94</v>
      </c>
      <c r="E17" s="41" t="s">
        <v>52</v>
      </c>
      <c r="F17" s="41"/>
      <c r="G17" s="41" t="s">
        <v>34</v>
      </c>
      <c r="H17" s="41" t="s">
        <v>18</v>
      </c>
      <c r="I17" s="41" t="s">
        <v>19</v>
      </c>
      <c r="J17" s="57">
        <v>100</v>
      </c>
      <c r="K17" s="19">
        <v>90</v>
      </c>
      <c r="L17" s="25">
        <f t="shared" si="0"/>
        <v>82</v>
      </c>
      <c r="M17" s="26" t="str">
        <f t="shared" si="1"/>
        <v>OK</v>
      </c>
      <c r="N17" s="126"/>
      <c r="O17" s="126"/>
      <c r="P17" s="126"/>
      <c r="Q17" s="126"/>
      <c r="R17" s="126"/>
      <c r="S17" s="126"/>
      <c r="T17" s="126">
        <v>8</v>
      </c>
      <c r="U17" s="61"/>
      <c r="V17" s="61"/>
      <c r="W17" s="61"/>
      <c r="X17" s="61"/>
      <c r="Y17" s="61"/>
      <c r="Z17" s="61"/>
      <c r="AA17" s="61"/>
      <c r="AB17" s="61"/>
      <c r="AC17" s="61"/>
      <c r="AD17" s="61"/>
      <c r="AE17" s="61"/>
    </row>
    <row r="18" spans="1:31" ht="50.1" customHeight="1">
      <c r="A18" s="95"/>
      <c r="B18" s="97"/>
      <c r="C18" s="75">
        <v>15</v>
      </c>
      <c r="D18" s="36" t="s">
        <v>16</v>
      </c>
      <c r="E18" s="44" t="s">
        <v>43</v>
      </c>
      <c r="F18" s="44"/>
      <c r="G18" s="41" t="s">
        <v>64</v>
      </c>
      <c r="H18" s="41" t="s">
        <v>18</v>
      </c>
      <c r="I18" s="41" t="s">
        <v>20</v>
      </c>
      <c r="J18" s="57">
        <v>10</v>
      </c>
      <c r="K18" s="19">
        <v>60</v>
      </c>
      <c r="L18" s="25">
        <f t="shared" si="0"/>
        <v>60</v>
      </c>
      <c r="M18" s="26" t="str">
        <f t="shared" si="1"/>
        <v>OK</v>
      </c>
      <c r="N18" s="126"/>
      <c r="O18" s="126"/>
      <c r="P18" s="126"/>
      <c r="Q18" s="126"/>
      <c r="R18" s="126"/>
      <c r="S18" s="126"/>
      <c r="T18" s="126"/>
      <c r="U18" s="61"/>
      <c r="V18" s="61"/>
      <c r="W18" s="61"/>
      <c r="X18" s="61"/>
      <c r="Y18" s="61"/>
      <c r="Z18" s="61"/>
      <c r="AA18" s="61"/>
      <c r="AB18" s="61"/>
      <c r="AC18" s="61"/>
      <c r="AD18" s="61"/>
      <c r="AE18" s="61"/>
    </row>
    <row r="19" spans="1:31" ht="50.1" customHeight="1">
      <c r="A19" s="95"/>
      <c r="B19" s="97"/>
      <c r="C19" s="75">
        <v>16</v>
      </c>
      <c r="D19" s="36" t="s">
        <v>17</v>
      </c>
      <c r="E19" s="44" t="s">
        <v>43</v>
      </c>
      <c r="F19" s="44"/>
      <c r="G19" s="41" t="s">
        <v>64</v>
      </c>
      <c r="H19" s="41" t="s">
        <v>18</v>
      </c>
      <c r="I19" s="41" t="s">
        <v>20</v>
      </c>
      <c r="J19" s="56">
        <v>15</v>
      </c>
      <c r="K19" s="19">
        <v>100</v>
      </c>
      <c r="L19" s="25">
        <f t="shared" si="0"/>
        <v>100</v>
      </c>
      <c r="M19" s="26" t="str">
        <f t="shared" si="1"/>
        <v>OK</v>
      </c>
      <c r="N19" s="126"/>
      <c r="O19" s="126"/>
      <c r="P19" s="126"/>
      <c r="Q19" s="126"/>
      <c r="R19" s="126"/>
      <c r="S19" s="126"/>
      <c r="T19" s="126"/>
      <c r="U19" s="61"/>
      <c r="V19" s="61"/>
      <c r="W19" s="61"/>
      <c r="X19" s="61"/>
      <c r="Y19" s="61"/>
      <c r="Z19" s="61"/>
      <c r="AA19" s="61"/>
      <c r="AB19" s="61"/>
      <c r="AC19" s="61"/>
      <c r="AD19" s="61"/>
      <c r="AE19" s="61"/>
    </row>
    <row r="20" spans="1:31" ht="50.1" customHeight="1">
      <c r="A20" s="95"/>
      <c r="B20" s="97"/>
      <c r="C20" s="75">
        <v>17</v>
      </c>
      <c r="D20" s="36" t="s">
        <v>61</v>
      </c>
      <c r="E20" s="44" t="s">
        <v>97</v>
      </c>
      <c r="F20" s="44"/>
      <c r="G20" s="41" t="s">
        <v>65</v>
      </c>
      <c r="H20" s="41" t="s">
        <v>63</v>
      </c>
      <c r="I20" s="41" t="s">
        <v>19</v>
      </c>
      <c r="J20" s="58">
        <v>100</v>
      </c>
      <c r="K20" s="19">
        <v>6</v>
      </c>
      <c r="L20" s="25">
        <f t="shared" si="0"/>
        <v>6</v>
      </c>
      <c r="M20" s="26" t="str">
        <f t="shared" si="1"/>
        <v>OK</v>
      </c>
      <c r="N20" s="126"/>
      <c r="O20" s="126"/>
      <c r="P20" s="126"/>
      <c r="Q20" s="126"/>
      <c r="R20" s="126"/>
      <c r="S20" s="126"/>
      <c r="T20" s="126"/>
      <c r="U20" s="61"/>
      <c r="V20" s="61"/>
      <c r="W20" s="61"/>
      <c r="X20" s="61"/>
      <c r="Y20" s="61"/>
      <c r="Z20" s="61"/>
      <c r="AA20" s="61"/>
      <c r="AB20" s="61"/>
      <c r="AC20" s="61"/>
      <c r="AD20" s="61"/>
      <c r="AE20" s="61"/>
    </row>
    <row r="21" spans="1:31" ht="50.1" customHeight="1">
      <c r="A21" s="95"/>
      <c r="B21" s="97"/>
      <c r="C21" s="75">
        <v>18</v>
      </c>
      <c r="D21" s="36" t="s">
        <v>62</v>
      </c>
      <c r="E21" s="44" t="s">
        <v>96</v>
      </c>
      <c r="F21" s="44"/>
      <c r="G21" s="41" t="s">
        <v>66</v>
      </c>
      <c r="H21" s="41" t="s">
        <v>31</v>
      </c>
      <c r="I21" s="41" t="s">
        <v>19</v>
      </c>
      <c r="J21" s="56">
        <v>100</v>
      </c>
      <c r="K21" s="19">
        <v>6</v>
      </c>
      <c r="L21" s="25">
        <f t="shared" si="0"/>
        <v>6</v>
      </c>
      <c r="M21" s="26" t="str">
        <f t="shared" si="1"/>
        <v>OK</v>
      </c>
      <c r="N21" s="126"/>
      <c r="O21" s="126"/>
      <c r="P21" s="126"/>
      <c r="Q21" s="126"/>
      <c r="R21" s="126"/>
      <c r="S21" s="126"/>
      <c r="T21" s="126"/>
      <c r="U21" s="61"/>
      <c r="V21" s="61"/>
      <c r="W21" s="61"/>
      <c r="X21" s="61"/>
      <c r="Y21" s="61"/>
      <c r="Z21" s="61"/>
      <c r="AA21" s="61"/>
      <c r="AB21" s="61"/>
      <c r="AC21" s="61"/>
      <c r="AD21" s="61"/>
      <c r="AE21" s="61"/>
    </row>
    <row r="22" spans="1:31" ht="81" customHeight="1">
      <c r="A22" s="76">
        <v>3</v>
      </c>
      <c r="B22" s="49" t="s">
        <v>57</v>
      </c>
      <c r="C22" s="76">
        <v>19</v>
      </c>
      <c r="D22" s="34" t="s">
        <v>53</v>
      </c>
      <c r="E22" s="39" t="s">
        <v>98</v>
      </c>
      <c r="F22" s="39"/>
      <c r="G22" s="39" t="s">
        <v>35</v>
      </c>
      <c r="H22" s="39" t="s">
        <v>18</v>
      </c>
      <c r="I22" s="39" t="s">
        <v>19</v>
      </c>
      <c r="J22" s="59">
        <v>118.28</v>
      </c>
      <c r="K22" s="19">
        <f>200-20</f>
        <v>180</v>
      </c>
      <c r="L22" s="25">
        <f t="shared" si="0"/>
        <v>160</v>
      </c>
      <c r="M22" s="26" t="str">
        <f t="shared" si="1"/>
        <v>OK</v>
      </c>
      <c r="N22" s="126"/>
      <c r="O22" s="126"/>
      <c r="P22" s="126"/>
      <c r="Q22" s="126"/>
      <c r="R22" s="126"/>
      <c r="S22" s="126">
        <v>20</v>
      </c>
      <c r="T22" s="126"/>
      <c r="U22" s="61"/>
      <c r="V22" s="61"/>
      <c r="W22" s="61"/>
      <c r="X22" s="61"/>
      <c r="Y22" s="61"/>
      <c r="Z22" s="61"/>
      <c r="AA22" s="61"/>
      <c r="AB22" s="61"/>
      <c r="AC22" s="61"/>
      <c r="AD22" s="61"/>
      <c r="AE22" s="61"/>
    </row>
    <row r="23" spans="1:31" ht="50.1" customHeight="1">
      <c r="A23" s="98">
        <v>4</v>
      </c>
      <c r="B23" s="96" t="s">
        <v>58</v>
      </c>
      <c r="C23" s="75">
        <v>20</v>
      </c>
      <c r="D23" s="36" t="s">
        <v>54</v>
      </c>
      <c r="E23" s="41" t="s">
        <v>99</v>
      </c>
      <c r="F23" s="44"/>
      <c r="G23" s="41" t="s">
        <v>36</v>
      </c>
      <c r="H23" s="41" t="s">
        <v>18</v>
      </c>
      <c r="I23" s="41" t="s">
        <v>19</v>
      </c>
      <c r="J23" s="56">
        <v>115</v>
      </c>
      <c r="K23" s="19">
        <v>265</v>
      </c>
      <c r="L23" s="25">
        <f t="shared" si="0"/>
        <v>89</v>
      </c>
      <c r="M23" s="26" t="str">
        <f t="shared" si="1"/>
        <v>OK</v>
      </c>
      <c r="N23" s="126"/>
      <c r="O23" s="126"/>
      <c r="P23" s="126">
        <v>150</v>
      </c>
      <c r="Q23" s="126">
        <v>26</v>
      </c>
      <c r="R23" s="126"/>
      <c r="S23" s="126"/>
      <c r="T23" s="126"/>
      <c r="U23" s="61"/>
      <c r="V23" s="61"/>
      <c r="W23" s="61"/>
      <c r="X23" s="61"/>
      <c r="Y23" s="61"/>
      <c r="Z23" s="61"/>
      <c r="AA23" s="61"/>
      <c r="AB23" s="61"/>
      <c r="AC23" s="61"/>
      <c r="AD23" s="61"/>
      <c r="AE23" s="61"/>
    </row>
    <row r="24" spans="1:31" ht="50.1" customHeight="1">
      <c r="A24" s="99"/>
      <c r="B24" s="97"/>
      <c r="C24" s="75">
        <v>21</v>
      </c>
      <c r="D24" s="36" t="s">
        <v>55</v>
      </c>
      <c r="E24" s="41" t="s">
        <v>99</v>
      </c>
      <c r="F24" s="44"/>
      <c r="G24" s="41" t="s">
        <v>36</v>
      </c>
      <c r="H24" s="41" t="s">
        <v>18</v>
      </c>
      <c r="I24" s="41" t="s">
        <v>19</v>
      </c>
      <c r="J24" s="56">
        <v>65</v>
      </c>
      <c r="K24" s="19">
        <v>70</v>
      </c>
      <c r="L24" s="25">
        <f t="shared" si="0"/>
        <v>30</v>
      </c>
      <c r="M24" s="26" t="str">
        <f t="shared" si="1"/>
        <v>OK</v>
      </c>
      <c r="N24" s="126"/>
      <c r="O24" s="126"/>
      <c r="P24" s="126"/>
      <c r="Q24" s="126">
        <v>40</v>
      </c>
      <c r="R24" s="126"/>
      <c r="S24" s="126"/>
      <c r="T24" s="126"/>
      <c r="U24" s="61"/>
      <c r="V24" s="61"/>
      <c r="W24" s="61"/>
      <c r="X24" s="61"/>
      <c r="Y24" s="61"/>
      <c r="Z24" s="61"/>
      <c r="AA24" s="61"/>
      <c r="AB24" s="61"/>
      <c r="AC24" s="61"/>
      <c r="AD24" s="61"/>
      <c r="AE24" s="61"/>
    </row>
    <row r="25" spans="1:31" ht="50.1" customHeight="1">
      <c r="A25" s="99"/>
      <c r="B25" s="97"/>
      <c r="C25" s="75">
        <v>22</v>
      </c>
      <c r="D25" s="36" t="s">
        <v>41</v>
      </c>
      <c r="E25" s="41" t="s">
        <v>99</v>
      </c>
      <c r="F25" s="44"/>
      <c r="G25" s="41" t="s">
        <v>36</v>
      </c>
      <c r="H25" s="41" t="s">
        <v>18</v>
      </c>
      <c r="I25" s="41" t="s">
        <v>19</v>
      </c>
      <c r="J25" s="56">
        <v>155</v>
      </c>
      <c r="K25" s="19">
        <v>80</v>
      </c>
      <c r="L25" s="25">
        <f t="shared" si="0"/>
        <v>42</v>
      </c>
      <c r="M25" s="26" t="str">
        <f t="shared" si="1"/>
        <v>OK</v>
      </c>
      <c r="N25" s="126"/>
      <c r="O25" s="126"/>
      <c r="P25" s="126"/>
      <c r="Q25" s="126">
        <v>38</v>
      </c>
      <c r="R25" s="126"/>
      <c r="S25" s="126"/>
      <c r="T25" s="126"/>
      <c r="U25" s="61"/>
      <c r="V25" s="61"/>
      <c r="W25" s="61"/>
      <c r="X25" s="61"/>
      <c r="Y25" s="61"/>
      <c r="Z25" s="61"/>
      <c r="AA25" s="61"/>
      <c r="AB25" s="61"/>
      <c r="AC25" s="61"/>
      <c r="AD25" s="61"/>
      <c r="AE25" s="61"/>
    </row>
    <row r="26" spans="1:31" ht="50.1" customHeight="1">
      <c r="A26" s="99"/>
      <c r="B26" s="100"/>
      <c r="C26" s="75">
        <v>23</v>
      </c>
      <c r="D26" s="36" t="s">
        <v>42</v>
      </c>
      <c r="E26" s="41" t="s">
        <v>99</v>
      </c>
      <c r="F26" s="44"/>
      <c r="G26" s="41" t="s">
        <v>36</v>
      </c>
      <c r="H26" s="41" t="s">
        <v>18</v>
      </c>
      <c r="I26" s="41" t="s">
        <v>19</v>
      </c>
      <c r="J26" s="56">
        <v>143.58000000000001</v>
      </c>
      <c r="K26" s="19">
        <v>100</v>
      </c>
      <c r="L26" s="25">
        <f t="shared" si="0"/>
        <v>21</v>
      </c>
      <c r="M26" s="26" t="str">
        <f t="shared" si="1"/>
        <v>OK</v>
      </c>
      <c r="N26" s="126"/>
      <c r="O26" s="126"/>
      <c r="P26" s="126">
        <v>79</v>
      </c>
      <c r="Q26" s="126"/>
      <c r="R26" s="126"/>
      <c r="S26" s="126"/>
      <c r="T26" s="128"/>
      <c r="U26" s="61"/>
      <c r="V26" s="61"/>
      <c r="W26" s="61"/>
      <c r="X26" s="61"/>
      <c r="Y26" s="61"/>
      <c r="Z26" s="61"/>
      <c r="AA26" s="61"/>
      <c r="AB26" s="61"/>
      <c r="AC26" s="61"/>
      <c r="AD26" s="61"/>
      <c r="AE26" s="61"/>
    </row>
    <row r="27" spans="1:31" ht="50.1" customHeight="1">
      <c r="A27" s="89">
        <v>5</v>
      </c>
      <c r="B27" s="90" t="s">
        <v>100</v>
      </c>
      <c r="C27" s="76">
        <v>24</v>
      </c>
      <c r="D27" s="34" t="s">
        <v>67</v>
      </c>
      <c r="E27" s="39" t="s">
        <v>101</v>
      </c>
      <c r="F27" s="45"/>
      <c r="G27" s="39" t="s">
        <v>37</v>
      </c>
      <c r="H27" s="39" t="s">
        <v>18</v>
      </c>
      <c r="I27" s="39" t="s">
        <v>19</v>
      </c>
      <c r="J27" s="59">
        <v>112.37</v>
      </c>
      <c r="K27" s="19">
        <v>180</v>
      </c>
      <c r="L27" s="25">
        <f t="shared" si="0"/>
        <v>150</v>
      </c>
      <c r="M27" s="26" t="str">
        <f t="shared" si="1"/>
        <v>OK</v>
      </c>
      <c r="N27" s="126"/>
      <c r="O27" s="126">
        <v>30</v>
      </c>
      <c r="P27" s="126"/>
      <c r="Q27" s="126"/>
      <c r="R27" s="126"/>
      <c r="S27" s="126"/>
      <c r="T27" s="126"/>
      <c r="U27" s="61"/>
      <c r="V27" s="61"/>
      <c r="W27" s="61"/>
      <c r="X27" s="61"/>
      <c r="Y27" s="61"/>
      <c r="Z27" s="61"/>
      <c r="AA27" s="61"/>
      <c r="AB27" s="61"/>
      <c r="AC27" s="61"/>
      <c r="AD27" s="61"/>
      <c r="AE27" s="61"/>
    </row>
    <row r="28" spans="1:31" ht="50.1" customHeight="1">
      <c r="A28" s="89"/>
      <c r="B28" s="91"/>
      <c r="C28" s="76">
        <v>25</v>
      </c>
      <c r="D28" s="34" t="s">
        <v>68</v>
      </c>
      <c r="E28" s="39" t="s">
        <v>102</v>
      </c>
      <c r="F28" s="45"/>
      <c r="G28" s="39" t="s">
        <v>38</v>
      </c>
      <c r="H28" s="39" t="s">
        <v>18</v>
      </c>
      <c r="I28" s="39" t="s">
        <v>19</v>
      </c>
      <c r="J28" s="59">
        <v>109.14</v>
      </c>
      <c r="K28" s="19">
        <v>100</v>
      </c>
      <c r="L28" s="25">
        <f t="shared" si="0"/>
        <v>100</v>
      </c>
      <c r="M28" s="26" t="str">
        <f t="shared" si="1"/>
        <v>OK</v>
      </c>
      <c r="N28" s="126"/>
      <c r="O28" s="126"/>
      <c r="P28" s="126"/>
      <c r="Q28" s="126"/>
      <c r="R28" s="126"/>
      <c r="S28" s="126"/>
      <c r="T28" s="126"/>
      <c r="U28" s="61"/>
      <c r="V28" s="61"/>
      <c r="W28" s="61"/>
      <c r="X28" s="61"/>
      <c r="Y28" s="61"/>
      <c r="Z28" s="61"/>
      <c r="AA28" s="61"/>
      <c r="AB28" s="61"/>
      <c r="AC28" s="61"/>
      <c r="AD28" s="61"/>
      <c r="AE28" s="61"/>
    </row>
    <row r="29" spans="1:31" ht="50.1" customHeight="1">
      <c r="A29" s="89"/>
      <c r="B29" s="92"/>
      <c r="C29" s="76">
        <v>26</v>
      </c>
      <c r="D29" s="35" t="s">
        <v>39</v>
      </c>
      <c r="E29" s="39" t="s">
        <v>99</v>
      </c>
      <c r="F29" s="45"/>
      <c r="G29" s="39" t="s">
        <v>72</v>
      </c>
      <c r="H29" s="39" t="s">
        <v>18</v>
      </c>
      <c r="I29" s="39" t="s">
        <v>20</v>
      </c>
      <c r="J29" s="59">
        <v>99.14</v>
      </c>
      <c r="K29" s="19">
        <v>120</v>
      </c>
      <c r="L29" s="25">
        <f t="shared" si="0"/>
        <v>84</v>
      </c>
      <c r="M29" s="26" t="str">
        <f t="shared" si="1"/>
        <v>OK</v>
      </c>
      <c r="N29" s="129"/>
      <c r="O29" s="126">
        <v>36</v>
      </c>
      <c r="P29" s="126"/>
      <c r="Q29" s="126"/>
      <c r="R29" s="126"/>
      <c r="S29" s="126"/>
      <c r="T29" s="126"/>
      <c r="U29" s="61"/>
      <c r="V29" s="61"/>
      <c r="W29" s="61"/>
      <c r="X29" s="61"/>
      <c r="Y29" s="61"/>
      <c r="Z29" s="61"/>
      <c r="AA29" s="61"/>
      <c r="AB29" s="61"/>
      <c r="AC29" s="61"/>
      <c r="AD29" s="61"/>
      <c r="AE29" s="61"/>
    </row>
    <row r="30" spans="1:31" ht="132.75" customHeight="1">
      <c r="A30" s="75">
        <v>6</v>
      </c>
      <c r="B30" s="50" t="s">
        <v>58</v>
      </c>
      <c r="C30" s="75">
        <v>27</v>
      </c>
      <c r="D30" s="71" t="s">
        <v>69</v>
      </c>
      <c r="E30" s="41" t="s">
        <v>103</v>
      </c>
      <c r="F30" s="44"/>
      <c r="G30" s="41" t="s">
        <v>40</v>
      </c>
      <c r="H30" s="41" t="s">
        <v>18</v>
      </c>
      <c r="I30" s="41" t="s">
        <v>19</v>
      </c>
      <c r="J30" s="56">
        <v>152.6</v>
      </c>
      <c r="K30" s="19">
        <v>200</v>
      </c>
      <c r="L30" s="25">
        <f t="shared" si="0"/>
        <v>200</v>
      </c>
      <c r="M30" s="26" t="str">
        <f t="shared" si="1"/>
        <v>OK</v>
      </c>
      <c r="N30" s="129"/>
      <c r="O30" s="126"/>
      <c r="P30" s="126"/>
      <c r="Q30" s="126"/>
      <c r="R30" s="126"/>
      <c r="S30" s="126"/>
      <c r="T30" s="126"/>
      <c r="U30" s="61"/>
      <c r="V30" s="61"/>
      <c r="W30" s="61"/>
      <c r="X30" s="61"/>
      <c r="Y30" s="61"/>
      <c r="Z30" s="61"/>
      <c r="AA30" s="61"/>
      <c r="AB30" s="61"/>
      <c r="AC30" s="61"/>
      <c r="AD30" s="61"/>
      <c r="AE30" s="61"/>
    </row>
    <row r="31" spans="1:31" ht="50.1" customHeight="1">
      <c r="A31" s="93">
        <v>7</v>
      </c>
      <c r="B31" s="90" t="s">
        <v>100</v>
      </c>
      <c r="C31" s="76">
        <v>28</v>
      </c>
      <c r="D31" s="35" t="s">
        <v>56</v>
      </c>
      <c r="E31" s="40" t="s">
        <v>51</v>
      </c>
      <c r="F31" s="72"/>
      <c r="G31" s="40" t="s">
        <v>33</v>
      </c>
      <c r="H31" s="40" t="s">
        <v>18</v>
      </c>
      <c r="I31" s="39" t="s">
        <v>19</v>
      </c>
      <c r="J31" s="59">
        <v>129.57</v>
      </c>
      <c r="K31" s="19">
        <v>70</v>
      </c>
      <c r="L31" s="25">
        <f t="shared" si="0"/>
        <v>50</v>
      </c>
      <c r="M31" s="26" t="str">
        <f t="shared" si="1"/>
        <v>OK</v>
      </c>
      <c r="N31" s="126"/>
      <c r="O31" s="126"/>
      <c r="P31" s="126"/>
      <c r="Q31" s="126"/>
      <c r="R31" s="126">
        <v>20</v>
      </c>
      <c r="S31" s="126"/>
      <c r="T31" s="126"/>
      <c r="U31" s="61"/>
      <c r="V31" s="61"/>
      <c r="W31" s="61"/>
      <c r="X31" s="61"/>
      <c r="Y31" s="61"/>
      <c r="Z31" s="61"/>
      <c r="AA31" s="61"/>
      <c r="AB31" s="61"/>
      <c r="AC31" s="61"/>
      <c r="AD31" s="61"/>
      <c r="AE31" s="61"/>
    </row>
    <row r="32" spans="1:31" ht="50.1" customHeight="1">
      <c r="A32" s="94"/>
      <c r="B32" s="92"/>
      <c r="C32" s="76">
        <v>29</v>
      </c>
      <c r="D32" s="73" t="s">
        <v>70</v>
      </c>
      <c r="E32" s="39" t="s">
        <v>71</v>
      </c>
      <c r="F32" s="45"/>
      <c r="G32" s="39" t="s">
        <v>33</v>
      </c>
      <c r="H32" s="39" t="s">
        <v>18</v>
      </c>
      <c r="I32" s="38" t="s">
        <v>19</v>
      </c>
      <c r="J32" s="55">
        <v>137.38</v>
      </c>
      <c r="K32" s="19">
        <v>60</v>
      </c>
      <c r="L32" s="25">
        <f t="shared" si="0"/>
        <v>44</v>
      </c>
      <c r="M32" s="26" t="str">
        <f t="shared" si="1"/>
        <v>OK</v>
      </c>
      <c r="N32" s="126"/>
      <c r="O32" s="126"/>
      <c r="P32" s="126"/>
      <c r="Q32" s="126"/>
      <c r="R32" s="126">
        <v>16</v>
      </c>
      <c r="S32" s="126"/>
      <c r="T32" s="126"/>
      <c r="U32" s="61"/>
      <c r="V32" s="61"/>
      <c r="W32" s="61"/>
      <c r="X32" s="61"/>
      <c r="Y32" s="61"/>
      <c r="Z32" s="61"/>
      <c r="AA32" s="61"/>
      <c r="AB32" s="61"/>
      <c r="AC32" s="61"/>
      <c r="AD32" s="61"/>
      <c r="AE32" s="61"/>
    </row>
    <row r="33" spans="1:31" ht="60.75" customHeight="1">
      <c r="A33" s="75">
        <v>8</v>
      </c>
      <c r="B33" s="50" t="s">
        <v>105</v>
      </c>
      <c r="C33" s="75">
        <v>30</v>
      </c>
      <c r="D33" s="71" t="s">
        <v>106</v>
      </c>
      <c r="E33" s="41" t="s">
        <v>104</v>
      </c>
      <c r="F33" s="44"/>
      <c r="G33" s="41" t="s">
        <v>107</v>
      </c>
      <c r="H33" s="41" t="s">
        <v>31</v>
      </c>
      <c r="I33" s="41" t="s">
        <v>19</v>
      </c>
      <c r="J33" s="60">
        <v>26.13</v>
      </c>
      <c r="K33" s="19">
        <v>110</v>
      </c>
      <c r="L33" s="25">
        <f t="shared" si="0"/>
        <v>62</v>
      </c>
      <c r="M33" s="26" t="str">
        <f t="shared" si="1"/>
        <v>OK</v>
      </c>
      <c r="N33" s="126">
        <v>48</v>
      </c>
      <c r="O33" s="126"/>
      <c r="P33" s="126"/>
      <c r="Q33" s="126"/>
      <c r="R33" s="126"/>
      <c r="S33" s="126"/>
      <c r="T33" s="126"/>
      <c r="U33" s="61"/>
      <c r="V33" s="61"/>
      <c r="W33" s="61"/>
      <c r="X33" s="61"/>
      <c r="Y33" s="61"/>
      <c r="Z33" s="61"/>
      <c r="AA33" s="61"/>
      <c r="AB33" s="61"/>
      <c r="AC33" s="61"/>
      <c r="AD33" s="61"/>
      <c r="AE33" s="61"/>
    </row>
    <row r="34" spans="1:31" ht="50.1" customHeight="1">
      <c r="A34" s="89">
        <v>9</v>
      </c>
      <c r="B34" s="90" t="s">
        <v>100</v>
      </c>
      <c r="C34" s="76">
        <v>31</v>
      </c>
      <c r="D34" s="77" t="s">
        <v>108</v>
      </c>
      <c r="E34" s="39" t="s">
        <v>99</v>
      </c>
      <c r="F34" s="45"/>
      <c r="G34" s="39" t="s">
        <v>111</v>
      </c>
      <c r="H34" s="39" t="s">
        <v>31</v>
      </c>
      <c r="I34" s="38" t="s">
        <v>19</v>
      </c>
      <c r="J34" s="79">
        <v>1595</v>
      </c>
      <c r="K34" s="19"/>
      <c r="L34" s="25">
        <f t="shared" si="0"/>
        <v>0</v>
      </c>
      <c r="M34" s="26" t="str">
        <f t="shared" si="1"/>
        <v>OK</v>
      </c>
      <c r="N34" s="126"/>
      <c r="O34" s="126"/>
      <c r="P34" s="126"/>
      <c r="Q34" s="126"/>
      <c r="R34" s="126"/>
      <c r="S34" s="126"/>
      <c r="T34" s="126"/>
      <c r="U34" s="61"/>
      <c r="V34" s="61"/>
      <c r="W34" s="61"/>
      <c r="X34" s="61"/>
      <c r="Y34" s="61"/>
      <c r="Z34" s="61"/>
      <c r="AA34" s="61"/>
      <c r="AB34" s="61"/>
      <c r="AC34" s="61"/>
      <c r="AD34" s="61"/>
      <c r="AE34" s="61"/>
    </row>
    <row r="35" spans="1:31" ht="50.1" customHeight="1">
      <c r="A35" s="89"/>
      <c r="B35" s="91"/>
      <c r="C35" s="76">
        <v>32</v>
      </c>
      <c r="D35" s="78" t="s">
        <v>109</v>
      </c>
      <c r="E35" s="39" t="s">
        <v>99</v>
      </c>
      <c r="F35" s="45"/>
      <c r="G35" s="39" t="s">
        <v>112</v>
      </c>
      <c r="H35" s="39" t="s">
        <v>31</v>
      </c>
      <c r="I35" s="38" t="s">
        <v>19</v>
      </c>
      <c r="J35" s="79">
        <v>615</v>
      </c>
      <c r="K35" s="19"/>
      <c r="L35" s="25">
        <f t="shared" si="0"/>
        <v>0</v>
      </c>
      <c r="M35" s="26" t="str">
        <f t="shared" si="1"/>
        <v>OK</v>
      </c>
      <c r="N35" s="126"/>
      <c r="O35" s="126"/>
      <c r="P35" s="126"/>
      <c r="Q35" s="126"/>
      <c r="R35" s="126"/>
      <c r="S35" s="126"/>
      <c r="T35" s="126"/>
      <c r="U35" s="61"/>
      <c r="V35" s="61"/>
      <c r="W35" s="61"/>
      <c r="X35" s="61"/>
      <c r="Y35" s="61"/>
      <c r="Z35" s="61"/>
      <c r="AA35" s="61"/>
      <c r="AB35" s="61"/>
      <c r="AC35" s="61"/>
      <c r="AD35" s="61"/>
      <c r="AE35" s="61"/>
    </row>
    <row r="36" spans="1:31" ht="50.1" customHeight="1">
      <c r="A36" s="89"/>
      <c r="B36" s="92"/>
      <c r="C36" s="76">
        <v>33</v>
      </c>
      <c r="D36" s="78" t="s">
        <v>110</v>
      </c>
      <c r="E36" s="39" t="s">
        <v>99</v>
      </c>
      <c r="F36" s="45"/>
      <c r="G36" s="39" t="s">
        <v>112</v>
      </c>
      <c r="H36" s="39" t="s">
        <v>31</v>
      </c>
      <c r="I36" s="38" t="s">
        <v>19</v>
      </c>
      <c r="J36" s="79">
        <v>1362.5</v>
      </c>
      <c r="K36" s="19"/>
      <c r="L36" s="25">
        <f t="shared" si="0"/>
        <v>0</v>
      </c>
      <c r="M36" s="26" t="str">
        <f t="shared" si="1"/>
        <v>OK</v>
      </c>
      <c r="N36" s="129"/>
      <c r="O36" s="126"/>
      <c r="P36" s="126"/>
      <c r="Q36" s="126"/>
      <c r="R36" s="126"/>
      <c r="S36" s="126"/>
      <c r="T36" s="126"/>
      <c r="U36" s="61"/>
      <c r="V36" s="61"/>
      <c r="W36" s="61"/>
      <c r="X36" s="61"/>
      <c r="Y36" s="61"/>
      <c r="Z36" s="61"/>
      <c r="AA36" s="61"/>
      <c r="AB36" s="61"/>
      <c r="AC36" s="61"/>
      <c r="AD36" s="61"/>
      <c r="AE36" s="61"/>
    </row>
  </sheetData>
  <mergeCells count="34">
    <mergeCell ref="Q1:Q2"/>
    <mergeCell ref="R1:R2"/>
    <mergeCell ref="S1:S2"/>
    <mergeCell ref="A27:A29"/>
    <mergeCell ref="B27:B29"/>
    <mergeCell ref="A31:A32"/>
    <mergeCell ref="B31:B32"/>
    <mergeCell ref="A34:A36"/>
    <mergeCell ref="B34:B36"/>
    <mergeCell ref="AE1:AE2"/>
    <mergeCell ref="A9:A21"/>
    <mergeCell ref="B9:B21"/>
    <mergeCell ref="A23:A26"/>
    <mergeCell ref="B23:B26"/>
    <mergeCell ref="AB1:AB2"/>
    <mergeCell ref="AC1:AC2"/>
    <mergeCell ref="AD1:AD2"/>
    <mergeCell ref="A4:A8"/>
    <mergeCell ref="B4:B8"/>
    <mergeCell ref="U1:U2"/>
    <mergeCell ref="A1:C1"/>
    <mergeCell ref="K1:M1"/>
    <mergeCell ref="D1:J1"/>
    <mergeCell ref="AA1:AA2"/>
    <mergeCell ref="Y1:Y2"/>
    <mergeCell ref="Z1:Z2"/>
    <mergeCell ref="V1:V2"/>
    <mergeCell ref="W1:W2"/>
    <mergeCell ref="X1:X2"/>
    <mergeCell ref="A2:M2"/>
    <mergeCell ref="O1:O2"/>
    <mergeCell ref="P1:P2"/>
    <mergeCell ref="N1:N2"/>
    <mergeCell ref="T1:T2"/>
  </mergeCells>
  <conditionalFormatting sqref="N34:AE36">
    <cfRule type="cellIs" dxfId="71" priority="1" stopIfTrue="1" operator="greaterThan">
      <formula>0</formula>
    </cfRule>
    <cfRule type="cellIs" dxfId="70" priority="2" stopIfTrue="1" operator="greaterThan">
      <formula>0</formula>
    </cfRule>
    <cfRule type="cellIs" dxfId="69" priority="3" stopIfTrue="1" operator="greaterThan">
      <formula>0</formula>
    </cfRule>
  </conditionalFormatting>
  <conditionalFormatting sqref="N4">
    <cfRule type="cellIs" dxfId="68" priority="4" stopIfTrue="1" operator="greaterThan">
      <formula>0</formula>
    </cfRule>
    <cfRule type="cellIs" dxfId="67" priority="5" stopIfTrue="1" operator="greaterThan">
      <formula>0</formula>
    </cfRule>
    <cfRule type="cellIs" dxfId="66" priority="6" stopIfTrue="1" operator="greaterThan">
      <formula>0</formula>
    </cfRule>
  </conditionalFormatting>
  <conditionalFormatting sqref="U4:W4">
    <cfRule type="cellIs" dxfId="65" priority="7" stopIfTrue="1" operator="greaterThan">
      <formula>0</formula>
    </cfRule>
    <cfRule type="cellIs" dxfId="64" priority="8" stopIfTrue="1" operator="greaterThan">
      <formula>0</formula>
    </cfRule>
    <cfRule type="cellIs" dxfId="63" priority="9" stopIfTrue="1" operator="greaterThan">
      <formula>0</formula>
    </cfRule>
  </conditionalFormatting>
  <conditionalFormatting sqref="X4:AE33 U5:W33 O4:T33 N5:N33">
    <cfRule type="cellIs" dxfId="62" priority="10" stopIfTrue="1" operator="greaterThan">
      <formula>0</formula>
    </cfRule>
    <cfRule type="cellIs" dxfId="61" priority="11" stopIfTrue="1" operator="greaterThan">
      <formula>0</formula>
    </cfRule>
    <cfRule type="cellIs" dxfId="60" priority="12"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36"/>
  <sheetViews>
    <sheetView topLeftCell="A19" zoomScale="78" zoomScaleNormal="78" workbookViewId="0">
      <selection activeCell="P10" sqref="P10"/>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6.85546875" style="32" hidden="1" customWidth="1"/>
    <col min="7" max="7" width="12" style="32" bestFit="1" customWidth="1"/>
    <col min="8" max="8" width="8.85546875" style="32" customWidth="1"/>
    <col min="9" max="9" width="10.140625" style="32"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88" t="s">
        <v>73</v>
      </c>
      <c r="B1" s="88"/>
      <c r="C1" s="88"/>
      <c r="D1" s="88" t="s">
        <v>74</v>
      </c>
      <c r="E1" s="88"/>
      <c r="F1" s="88"/>
      <c r="G1" s="88"/>
      <c r="H1" s="88"/>
      <c r="I1" s="88"/>
      <c r="J1" s="88"/>
      <c r="K1" s="88" t="s">
        <v>75</v>
      </c>
      <c r="L1" s="88"/>
      <c r="M1" s="88"/>
      <c r="N1" s="82" t="s">
        <v>130</v>
      </c>
      <c r="O1" s="82" t="s">
        <v>76</v>
      </c>
      <c r="P1" s="82" t="s">
        <v>76</v>
      </c>
      <c r="Q1" s="82" t="s">
        <v>76</v>
      </c>
      <c r="R1" s="82" t="s">
        <v>76</v>
      </c>
      <c r="S1" s="82" t="s">
        <v>76</v>
      </c>
      <c r="T1" s="82" t="s">
        <v>76</v>
      </c>
      <c r="U1" s="82" t="s">
        <v>76</v>
      </c>
      <c r="V1" s="82" t="s">
        <v>76</v>
      </c>
      <c r="W1" s="82" t="s">
        <v>76</v>
      </c>
      <c r="X1" s="82" t="s">
        <v>76</v>
      </c>
      <c r="Y1" s="82" t="s">
        <v>76</v>
      </c>
      <c r="Z1" s="82" t="s">
        <v>76</v>
      </c>
      <c r="AA1" s="82" t="s">
        <v>76</v>
      </c>
      <c r="AB1" s="82" t="s">
        <v>76</v>
      </c>
      <c r="AC1" s="82" t="s">
        <v>76</v>
      </c>
      <c r="AD1" s="82" t="s">
        <v>76</v>
      </c>
      <c r="AE1" s="82" t="s">
        <v>76</v>
      </c>
    </row>
    <row r="2" spans="1:31" ht="24" customHeight="1">
      <c r="A2" s="88" t="s">
        <v>22</v>
      </c>
      <c r="B2" s="88"/>
      <c r="C2" s="88"/>
      <c r="D2" s="88"/>
      <c r="E2" s="88"/>
      <c r="F2" s="88"/>
      <c r="G2" s="88"/>
      <c r="H2" s="88"/>
      <c r="I2" s="88"/>
      <c r="J2" s="88"/>
      <c r="K2" s="88"/>
      <c r="L2" s="88"/>
      <c r="M2" s="88"/>
      <c r="N2" s="82"/>
      <c r="O2" s="82"/>
      <c r="P2" s="82"/>
      <c r="Q2" s="82"/>
      <c r="R2" s="82"/>
      <c r="S2" s="82"/>
      <c r="T2" s="82"/>
      <c r="U2" s="82"/>
      <c r="V2" s="82"/>
      <c r="W2" s="82"/>
      <c r="X2" s="82"/>
      <c r="Y2" s="82"/>
      <c r="Z2" s="82"/>
      <c r="AA2" s="82"/>
      <c r="AB2" s="82"/>
      <c r="AC2" s="82"/>
      <c r="AD2" s="82"/>
      <c r="AE2" s="82"/>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133">
        <v>44683</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83">
        <v>1</v>
      </c>
      <c r="B4" s="85" t="s">
        <v>78</v>
      </c>
      <c r="C4" s="76">
        <v>1</v>
      </c>
      <c r="D4" s="33" t="s">
        <v>79</v>
      </c>
      <c r="E4" s="38" t="s">
        <v>84</v>
      </c>
      <c r="F4" s="38"/>
      <c r="G4" s="38" t="s">
        <v>23</v>
      </c>
      <c r="H4" s="38" t="s">
        <v>18</v>
      </c>
      <c r="I4" s="38" t="s">
        <v>19</v>
      </c>
      <c r="J4" s="55">
        <v>225.77</v>
      </c>
      <c r="K4" s="19"/>
      <c r="L4" s="25">
        <f>K4-(SUM(N4:AE4))</f>
        <v>0</v>
      </c>
      <c r="M4" s="26" t="str">
        <f>IF(L4&lt;0,"ATENÇÃO","OK")</f>
        <v>OK</v>
      </c>
      <c r="N4" s="131"/>
      <c r="O4" s="61"/>
      <c r="P4" s="61"/>
      <c r="Q4" s="61"/>
      <c r="R4" s="61"/>
      <c r="S4" s="61"/>
      <c r="T4" s="61"/>
      <c r="U4" s="61"/>
      <c r="V4" s="61"/>
      <c r="W4" s="61"/>
      <c r="X4" s="61"/>
      <c r="Y4" s="61"/>
      <c r="Z4" s="61"/>
      <c r="AA4" s="61"/>
      <c r="AB4" s="61"/>
      <c r="AC4" s="61"/>
      <c r="AD4" s="61"/>
      <c r="AE4" s="61"/>
    </row>
    <row r="5" spans="1:31" ht="50.1" customHeight="1">
      <c r="A5" s="84"/>
      <c r="B5" s="86"/>
      <c r="C5" s="76">
        <v>2</v>
      </c>
      <c r="D5" s="34" t="s">
        <v>80</v>
      </c>
      <c r="E5" s="39" t="s">
        <v>84</v>
      </c>
      <c r="F5" s="39"/>
      <c r="G5" s="39" t="s">
        <v>24</v>
      </c>
      <c r="H5" s="39" t="s">
        <v>18</v>
      </c>
      <c r="I5" s="38" t="s">
        <v>19</v>
      </c>
      <c r="J5" s="55">
        <v>83.61</v>
      </c>
      <c r="K5" s="19"/>
      <c r="L5" s="25">
        <f t="shared" ref="L5:L36" si="0">K5-(SUM(N5:AE5))</f>
        <v>0</v>
      </c>
      <c r="M5" s="26" t="str">
        <f t="shared" ref="M5:M36" si="1">IF(L5&lt;0,"ATENÇÃO","OK")</f>
        <v>OK</v>
      </c>
      <c r="N5" s="131"/>
      <c r="O5" s="61"/>
      <c r="P5" s="61"/>
      <c r="Q5" s="62"/>
      <c r="R5" s="61"/>
      <c r="S5" s="61"/>
      <c r="T5" s="61"/>
      <c r="U5" s="61"/>
      <c r="V5" s="61"/>
      <c r="W5" s="61"/>
      <c r="X5" s="61"/>
      <c r="Y5" s="61"/>
      <c r="Z5" s="61"/>
      <c r="AA5" s="61"/>
      <c r="AB5" s="61"/>
      <c r="AC5" s="61"/>
      <c r="AD5" s="61"/>
      <c r="AE5" s="61"/>
    </row>
    <row r="6" spans="1:31" ht="50.1" customHeight="1">
      <c r="A6" s="84"/>
      <c r="B6" s="86"/>
      <c r="C6" s="76">
        <v>3</v>
      </c>
      <c r="D6" s="33" t="s">
        <v>81</v>
      </c>
      <c r="E6" s="38" t="s">
        <v>84</v>
      </c>
      <c r="F6" s="38"/>
      <c r="G6" s="38" t="s">
        <v>27</v>
      </c>
      <c r="H6" s="38" t="s">
        <v>18</v>
      </c>
      <c r="I6" s="38" t="s">
        <v>19</v>
      </c>
      <c r="J6" s="55">
        <v>69.3</v>
      </c>
      <c r="K6" s="19"/>
      <c r="L6" s="25">
        <f t="shared" si="0"/>
        <v>0</v>
      </c>
      <c r="M6" s="26" t="str">
        <f t="shared" si="1"/>
        <v>OK</v>
      </c>
      <c r="N6" s="131"/>
      <c r="O6" s="61"/>
      <c r="P6" s="61"/>
      <c r="Q6" s="61"/>
      <c r="R6" s="61"/>
      <c r="S6" s="61"/>
      <c r="T6" s="61"/>
      <c r="U6" s="61"/>
      <c r="V6" s="61"/>
      <c r="W6" s="61"/>
      <c r="X6" s="61"/>
      <c r="Y6" s="61"/>
      <c r="Z6" s="61"/>
      <c r="AA6" s="61"/>
      <c r="AB6" s="61"/>
      <c r="AC6" s="61"/>
      <c r="AD6" s="61"/>
      <c r="AE6" s="61"/>
    </row>
    <row r="7" spans="1:31" ht="50.1" customHeight="1">
      <c r="A7" s="84"/>
      <c r="B7" s="86"/>
      <c r="C7" s="76">
        <v>4</v>
      </c>
      <c r="D7" s="33" t="s">
        <v>82</v>
      </c>
      <c r="E7" s="38" t="s">
        <v>84</v>
      </c>
      <c r="F7" s="38"/>
      <c r="G7" s="38" t="s">
        <v>28</v>
      </c>
      <c r="H7" s="38" t="s">
        <v>18</v>
      </c>
      <c r="I7" s="38" t="s">
        <v>19</v>
      </c>
      <c r="J7" s="55">
        <v>79.86</v>
      </c>
      <c r="K7" s="19"/>
      <c r="L7" s="25">
        <f t="shared" si="0"/>
        <v>0</v>
      </c>
      <c r="M7" s="26" t="str">
        <f t="shared" si="1"/>
        <v>OK</v>
      </c>
      <c r="N7" s="131"/>
      <c r="O7" s="61"/>
      <c r="P7" s="61"/>
      <c r="Q7" s="61"/>
      <c r="R7" s="61"/>
      <c r="S7" s="61"/>
      <c r="T7" s="61"/>
      <c r="U7" s="61"/>
      <c r="V7" s="61"/>
      <c r="W7" s="61"/>
      <c r="X7" s="61"/>
      <c r="Y7" s="61"/>
      <c r="Z7" s="61"/>
      <c r="AA7" s="61"/>
      <c r="AB7" s="61"/>
      <c r="AC7" s="61"/>
      <c r="AD7" s="61"/>
      <c r="AE7" s="61"/>
    </row>
    <row r="8" spans="1:31" ht="50.1" customHeight="1">
      <c r="A8" s="84"/>
      <c r="B8" s="87"/>
      <c r="C8" s="76">
        <v>5</v>
      </c>
      <c r="D8" s="33" t="s">
        <v>83</v>
      </c>
      <c r="E8" s="38" t="s">
        <v>84</v>
      </c>
      <c r="F8" s="38"/>
      <c r="G8" s="38" t="s">
        <v>29</v>
      </c>
      <c r="H8" s="38" t="s">
        <v>18</v>
      </c>
      <c r="I8" s="38" t="s">
        <v>19</v>
      </c>
      <c r="J8" s="55">
        <v>100.97</v>
      </c>
      <c r="K8" s="19">
        <v>5</v>
      </c>
      <c r="L8" s="25">
        <f t="shared" si="0"/>
        <v>0</v>
      </c>
      <c r="M8" s="26" t="str">
        <f t="shared" si="1"/>
        <v>OK</v>
      </c>
      <c r="N8" s="131">
        <v>5</v>
      </c>
      <c r="O8" s="61"/>
      <c r="P8" s="61"/>
      <c r="Q8" s="61"/>
      <c r="R8" s="61"/>
      <c r="S8" s="61"/>
      <c r="T8" s="61"/>
      <c r="U8" s="61"/>
      <c r="V8" s="61"/>
      <c r="W8" s="61"/>
      <c r="X8" s="61"/>
      <c r="Y8" s="61"/>
      <c r="Z8" s="61"/>
      <c r="AA8" s="61"/>
      <c r="AB8" s="61"/>
      <c r="AC8" s="61"/>
      <c r="AD8" s="61"/>
      <c r="AE8" s="61"/>
    </row>
    <row r="9" spans="1:31" ht="50.1" customHeight="1">
      <c r="A9" s="95">
        <v>2</v>
      </c>
      <c r="B9" s="96" t="s">
        <v>85</v>
      </c>
      <c r="C9" s="75">
        <v>6</v>
      </c>
      <c r="D9" s="36" t="s">
        <v>86</v>
      </c>
      <c r="E9" s="41" t="s">
        <v>50</v>
      </c>
      <c r="F9" s="41"/>
      <c r="G9" s="41" t="s">
        <v>25</v>
      </c>
      <c r="H9" s="41" t="s">
        <v>18</v>
      </c>
      <c r="I9" s="41" t="s">
        <v>19</v>
      </c>
      <c r="J9" s="56">
        <v>110</v>
      </c>
      <c r="K9" s="19"/>
      <c r="L9" s="25">
        <f t="shared" si="0"/>
        <v>0</v>
      </c>
      <c r="M9" s="26" t="str">
        <f t="shared" si="1"/>
        <v>OK</v>
      </c>
      <c r="N9" s="131"/>
      <c r="O9" s="61"/>
      <c r="P9" s="61"/>
      <c r="Q9" s="61"/>
      <c r="R9" s="61"/>
      <c r="S9" s="61"/>
      <c r="T9" s="61"/>
      <c r="U9" s="61"/>
      <c r="V9" s="61"/>
      <c r="W9" s="61"/>
      <c r="X9" s="61"/>
      <c r="Y9" s="61"/>
      <c r="Z9" s="61"/>
      <c r="AA9" s="61"/>
      <c r="AB9" s="61"/>
      <c r="AC9" s="61"/>
      <c r="AD9" s="61"/>
      <c r="AE9" s="61"/>
    </row>
    <row r="10" spans="1:31" ht="50.1" customHeight="1">
      <c r="A10" s="95"/>
      <c r="B10" s="97"/>
      <c r="C10" s="75">
        <v>7</v>
      </c>
      <c r="D10" s="36" t="s">
        <v>87</v>
      </c>
      <c r="E10" s="41" t="s">
        <v>50</v>
      </c>
      <c r="F10" s="41"/>
      <c r="G10" s="41" t="s">
        <v>25</v>
      </c>
      <c r="H10" s="41" t="s">
        <v>18</v>
      </c>
      <c r="I10" s="41" t="s">
        <v>19</v>
      </c>
      <c r="J10" s="56">
        <v>114</v>
      </c>
      <c r="K10" s="19"/>
      <c r="L10" s="25">
        <f t="shared" si="0"/>
        <v>0</v>
      </c>
      <c r="M10" s="26" t="str">
        <f t="shared" si="1"/>
        <v>OK</v>
      </c>
      <c r="N10" s="131"/>
      <c r="O10" s="61"/>
      <c r="P10" s="61"/>
      <c r="Q10" s="61"/>
      <c r="R10" s="61"/>
      <c r="S10" s="61"/>
      <c r="T10" s="61"/>
      <c r="U10" s="61"/>
      <c r="V10" s="61"/>
      <c r="W10" s="61"/>
      <c r="X10" s="61"/>
      <c r="Y10" s="61"/>
      <c r="Z10" s="61"/>
      <c r="AA10" s="61"/>
      <c r="AB10" s="61"/>
      <c r="AC10" s="61"/>
      <c r="AD10" s="61"/>
      <c r="AE10" s="61"/>
    </row>
    <row r="11" spans="1:31" ht="50.1" customHeight="1">
      <c r="A11" s="95"/>
      <c r="B11" s="97"/>
      <c r="C11" s="75">
        <v>8</v>
      </c>
      <c r="D11" s="36" t="s">
        <v>88</v>
      </c>
      <c r="E11" s="41" t="s">
        <v>95</v>
      </c>
      <c r="F11" s="41"/>
      <c r="G11" s="41" t="s">
        <v>26</v>
      </c>
      <c r="H11" s="41" t="s">
        <v>18</v>
      </c>
      <c r="I11" s="41" t="s">
        <v>19</v>
      </c>
      <c r="J11" s="56">
        <v>50.63</v>
      </c>
      <c r="K11" s="19"/>
      <c r="L11" s="25">
        <f t="shared" si="0"/>
        <v>0</v>
      </c>
      <c r="M11" s="26" t="str">
        <f t="shared" si="1"/>
        <v>OK</v>
      </c>
      <c r="N11" s="131"/>
      <c r="O11" s="61"/>
      <c r="P11" s="61"/>
      <c r="Q11" s="61"/>
      <c r="R11" s="61"/>
      <c r="S11" s="61"/>
      <c r="T11" s="61"/>
      <c r="U11" s="61"/>
      <c r="V11" s="61"/>
      <c r="W11" s="61"/>
      <c r="X11" s="61"/>
      <c r="Y11" s="61"/>
      <c r="Z11" s="61"/>
      <c r="AA11" s="61"/>
      <c r="AB11" s="61"/>
      <c r="AC11" s="61"/>
      <c r="AD11" s="61"/>
      <c r="AE11" s="61"/>
    </row>
    <row r="12" spans="1:31" ht="50.1" customHeight="1">
      <c r="A12" s="95"/>
      <c r="B12" s="97"/>
      <c r="C12" s="75">
        <v>9</v>
      </c>
      <c r="D12" s="37" t="s">
        <v>89</v>
      </c>
      <c r="E12" s="41" t="s">
        <v>50</v>
      </c>
      <c r="F12" s="41"/>
      <c r="G12" s="41" t="s">
        <v>30</v>
      </c>
      <c r="H12" s="41" t="s">
        <v>31</v>
      </c>
      <c r="I12" s="42" t="s">
        <v>19</v>
      </c>
      <c r="J12" s="57">
        <v>400</v>
      </c>
      <c r="K12" s="19"/>
      <c r="L12" s="25">
        <f t="shared" si="0"/>
        <v>0</v>
      </c>
      <c r="M12" s="26" t="str">
        <f t="shared" si="1"/>
        <v>OK</v>
      </c>
      <c r="N12" s="131"/>
      <c r="O12" s="61"/>
      <c r="P12" s="61"/>
      <c r="Q12" s="61"/>
      <c r="R12" s="61"/>
      <c r="S12" s="61"/>
      <c r="T12" s="61"/>
      <c r="U12" s="61"/>
      <c r="V12" s="61"/>
      <c r="W12" s="61"/>
      <c r="X12" s="61"/>
      <c r="Y12" s="61"/>
      <c r="Z12" s="61"/>
      <c r="AA12" s="61"/>
      <c r="AB12" s="61"/>
      <c r="AC12" s="61"/>
      <c r="AD12" s="61"/>
      <c r="AE12" s="61"/>
    </row>
    <row r="13" spans="1:31" ht="50.1" customHeight="1">
      <c r="A13" s="95"/>
      <c r="B13" s="97"/>
      <c r="C13" s="75">
        <v>10</v>
      </c>
      <c r="D13" s="37" t="s">
        <v>90</v>
      </c>
      <c r="E13" s="41" t="s">
        <v>50</v>
      </c>
      <c r="F13" s="41"/>
      <c r="G13" s="41" t="s">
        <v>30</v>
      </c>
      <c r="H13" s="41" t="s">
        <v>31</v>
      </c>
      <c r="I13" s="42" t="s">
        <v>19</v>
      </c>
      <c r="J13" s="57">
        <v>360</v>
      </c>
      <c r="K13" s="19"/>
      <c r="L13" s="25">
        <f t="shared" si="0"/>
        <v>0</v>
      </c>
      <c r="M13" s="26" t="str">
        <f t="shared" si="1"/>
        <v>OK</v>
      </c>
      <c r="N13" s="131"/>
      <c r="O13" s="61"/>
      <c r="P13" s="61"/>
      <c r="Q13" s="61"/>
      <c r="R13" s="61"/>
      <c r="S13" s="61"/>
      <c r="T13" s="61"/>
      <c r="U13" s="61"/>
      <c r="V13" s="61"/>
      <c r="W13" s="61"/>
      <c r="X13" s="61"/>
      <c r="Y13" s="61"/>
      <c r="Z13" s="61"/>
      <c r="AA13" s="61"/>
      <c r="AB13" s="61"/>
      <c r="AC13" s="61"/>
      <c r="AD13" s="61"/>
      <c r="AE13" s="61"/>
    </row>
    <row r="14" spans="1:31" ht="50.1" customHeight="1">
      <c r="A14" s="95"/>
      <c r="B14" s="97"/>
      <c r="C14" s="75">
        <v>11</v>
      </c>
      <c r="D14" s="36" t="s">
        <v>91</v>
      </c>
      <c r="E14" s="41" t="s">
        <v>96</v>
      </c>
      <c r="F14" s="41"/>
      <c r="G14" s="41" t="s">
        <v>32</v>
      </c>
      <c r="H14" s="41" t="s">
        <v>31</v>
      </c>
      <c r="I14" s="41" t="s">
        <v>19</v>
      </c>
      <c r="J14" s="57">
        <v>500</v>
      </c>
      <c r="K14" s="19"/>
      <c r="L14" s="25">
        <f t="shared" si="0"/>
        <v>0</v>
      </c>
      <c r="M14" s="26" t="str">
        <f t="shared" si="1"/>
        <v>OK</v>
      </c>
      <c r="N14" s="131"/>
      <c r="O14" s="61"/>
      <c r="P14" s="61"/>
      <c r="Q14" s="61"/>
      <c r="R14" s="61"/>
      <c r="S14" s="61"/>
      <c r="T14" s="61"/>
      <c r="U14" s="61"/>
      <c r="V14" s="61"/>
      <c r="W14" s="61"/>
      <c r="X14" s="61"/>
      <c r="Y14" s="61"/>
      <c r="Z14" s="61"/>
      <c r="AA14" s="61"/>
      <c r="AB14" s="61"/>
      <c r="AC14" s="61"/>
      <c r="AD14" s="61"/>
      <c r="AE14" s="61"/>
    </row>
    <row r="15" spans="1:31" ht="50.1" customHeight="1">
      <c r="A15" s="95"/>
      <c r="B15" s="97"/>
      <c r="C15" s="75">
        <v>12</v>
      </c>
      <c r="D15" s="36" t="s">
        <v>92</v>
      </c>
      <c r="E15" s="41" t="s">
        <v>51</v>
      </c>
      <c r="F15" s="41"/>
      <c r="G15" s="41" t="s">
        <v>33</v>
      </c>
      <c r="H15" s="41" t="s">
        <v>18</v>
      </c>
      <c r="I15" s="43" t="s">
        <v>19</v>
      </c>
      <c r="J15" s="57">
        <v>65</v>
      </c>
      <c r="K15" s="19"/>
      <c r="L15" s="25">
        <f t="shared" si="0"/>
        <v>0</v>
      </c>
      <c r="M15" s="26" t="str">
        <f t="shared" si="1"/>
        <v>OK</v>
      </c>
      <c r="N15" s="131"/>
      <c r="O15" s="61"/>
      <c r="P15" s="61"/>
      <c r="Q15" s="61"/>
      <c r="R15" s="61"/>
      <c r="S15" s="61"/>
      <c r="T15" s="61"/>
      <c r="U15" s="61"/>
      <c r="V15" s="61"/>
      <c r="W15" s="61"/>
      <c r="X15" s="61"/>
      <c r="Y15" s="61"/>
      <c r="Z15" s="61"/>
      <c r="AA15" s="61"/>
      <c r="AB15" s="61"/>
      <c r="AC15" s="61"/>
      <c r="AD15" s="61"/>
      <c r="AE15" s="61"/>
    </row>
    <row r="16" spans="1:31" ht="50.1" customHeight="1">
      <c r="A16" s="95"/>
      <c r="B16" s="97"/>
      <c r="C16" s="75">
        <v>13</v>
      </c>
      <c r="D16" s="36" t="s">
        <v>93</v>
      </c>
      <c r="E16" s="41" t="s">
        <v>52</v>
      </c>
      <c r="F16" s="41"/>
      <c r="G16" s="41" t="s">
        <v>34</v>
      </c>
      <c r="H16" s="41" t="s">
        <v>18</v>
      </c>
      <c r="I16" s="41" t="s">
        <v>19</v>
      </c>
      <c r="J16" s="57">
        <v>120</v>
      </c>
      <c r="K16" s="19"/>
      <c r="L16" s="25">
        <f t="shared" si="0"/>
        <v>0</v>
      </c>
      <c r="M16" s="26" t="str">
        <f t="shared" si="1"/>
        <v>OK</v>
      </c>
      <c r="N16" s="131"/>
      <c r="O16" s="61"/>
      <c r="P16" s="61"/>
      <c r="Q16" s="61"/>
      <c r="R16" s="61"/>
      <c r="S16" s="61"/>
      <c r="T16" s="61"/>
      <c r="U16" s="61"/>
      <c r="V16" s="61"/>
      <c r="W16" s="61"/>
      <c r="X16" s="61"/>
      <c r="Y16" s="61"/>
      <c r="Z16" s="61"/>
      <c r="AA16" s="61"/>
      <c r="AB16" s="61"/>
      <c r="AC16" s="61"/>
      <c r="AD16" s="61"/>
      <c r="AE16" s="61"/>
    </row>
    <row r="17" spans="1:31" ht="50.1" customHeight="1">
      <c r="A17" s="95"/>
      <c r="B17" s="97"/>
      <c r="C17" s="75">
        <v>14</v>
      </c>
      <c r="D17" s="36" t="s">
        <v>94</v>
      </c>
      <c r="E17" s="41" t="s">
        <v>52</v>
      </c>
      <c r="F17" s="41"/>
      <c r="G17" s="41" t="s">
        <v>34</v>
      </c>
      <c r="H17" s="41" t="s">
        <v>18</v>
      </c>
      <c r="I17" s="41" t="s">
        <v>19</v>
      </c>
      <c r="J17" s="57">
        <v>100</v>
      </c>
      <c r="K17" s="19"/>
      <c r="L17" s="25">
        <f t="shared" si="0"/>
        <v>0</v>
      </c>
      <c r="M17" s="26" t="str">
        <f t="shared" si="1"/>
        <v>OK</v>
      </c>
      <c r="N17" s="131"/>
      <c r="O17" s="61"/>
      <c r="P17" s="61"/>
      <c r="Q17" s="61"/>
      <c r="R17" s="61"/>
      <c r="S17" s="61"/>
      <c r="T17" s="61"/>
      <c r="U17" s="61"/>
      <c r="V17" s="61"/>
      <c r="W17" s="61"/>
      <c r="X17" s="61"/>
      <c r="Y17" s="61"/>
      <c r="Z17" s="61"/>
      <c r="AA17" s="61"/>
      <c r="AB17" s="61"/>
      <c r="AC17" s="61"/>
      <c r="AD17" s="61"/>
      <c r="AE17" s="61"/>
    </row>
    <row r="18" spans="1:31" ht="50.1" customHeight="1">
      <c r="A18" s="95"/>
      <c r="B18" s="97"/>
      <c r="C18" s="75">
        <v>15</v>
      </c>
      <c r="D18" s="36" t="s">
        <v>16</v>
      </c>
      <c r="E18" s="44" t="s">
        <v>43</v>
      </c>
      <c r="F18" s="44"/>
      <c r="G18" s="41" t="s">
        <v>64</v>
      </c>
      <c r="H18" s="41" t="s">
        <v>18</v>
      </c>
      <c r="I18" s="41" t="s">
        <v>20</v>
      </c>
      <c r="J18" s="57">
        <v>10</v>
      </c>
      <c r="K18" s="19"/>
      <c r="L18" s="25">
        <f t="shared" si="0"/>
        <v>0</v>
      </c>
      <c r="M18" s="26" t="str">
        <f t="shared" si="1"/>
        <v>OK</v>
      </c>
      <c r="N18" s="131"/>
      <c r="O18" s="61"/>
      <c r="P18" s="61"/>
      <c r="Q18" s="61"/>
      <c r="R18" s="61"/>
      <c r="S18" s="61"/>
      <c r="T18" s="61"/>
      <c r="U18" s="61"/>
      <c r="V18" s="61"/>
      <c r="W18" s="61"/>
      <c r="X18" s="61"/>
      <c r="Y18" s="61"/>
      <c r="Z18" s="61"/>
      <c r="AA18" s="61"/>
      <c r="AB18" s="61"/>
      <c r="AC18" s="61"/>
      <c r="AD18" s="61"/>
      <c r="AE18" s="61"/>
    </row>
    <row r="19" spans="1:31" ht="50.1" customHeight="1">
      <c r="A19" s="95"/>
      <c r="B19" s="97"/>
      <c r="C19" s="75">
        <v>16</v>
      </c>
      <c r="D19" s="36" t="s">
        <v>17</v>
      </c>
      <c r="E19" s="44" t="s">
        <v>43</v>
      </c>
      <c r="F19" s="44"/>
      <c r="G19" s="41" t="s">
        <v>64</v>
      </c>
      <c r="H19" s="41" t="s">
        <v>18</v>
      </c>
      <c r="I19" s="41" t="s">
        <v>20</v>
      </c>
      <c r="J19" s="56">
        <v>15</v>
      </c>
      <c r="K19" s="19"/>
      <c r="L19" s="25">
        <f t="shared" si="0"/>
        <v>0</v>
      </c>
      <c r="M19" s="26" t="str">
        <f t="shared" si="1"/>
        <v>OK</v>
      </c>
      <c r="N19" s="131"/>
      <c r="O19" s="61"/>
      <c r="P19" s="61"/>
      <c r="Q19" s="61"/>
      <c r="R19" s="61"/>
      <c r="S19" s="61"/>
      <c r="T19" s="61"/>
      <c r="U19" s="61"/>
      <c r="V19" s="61"/>
      <c r="W19" s="61"/>
      <c r="X19" s="61"/>
      <c r="Y19" s="61"/>
      <c r="Z19" s="61"/>
      <c r="AA19" s="61"/>
      <c r="AB19" s="61"/>
      <c r="AC19" s="61"/>
      <c r="AD19" s="61"/>
      <c r="AE19" s="61"/>
    </row>
    <row r="20" spans="1:31" ht="50.1" customHeight="1">
      <c r="A20" s="95"/>
      <c r="B20" s="97"/>
      <c r="C20" s="75">
        <v>17</v>
      </c>
      <c r="D20" s="36" t="s">
        <v>61</v>
      </c>
      <c r="E20" s="44" t="s">
        <v>97</v>
      </c>
      <c r="F20" s="44"/>
      <c r="G20" s="41" t="s">
        <v>65</v>
      </c>
      <c r="H20" s="41" t="s">
        <v>63</v>
      </c>
      <c r="I20" s="41" t="s">
        <v>19</v>
      </c>
      <c r="J20" s="58">
        <v>100</v>
      </c>
      <c r="K20" s="19"/>
      <c r="L20" s="25">
        <f t="shared" si="0"/>
        <v>0</v>
      </c>
      <c r="M20" s="26" t="str">
        <f t="shared" si="1"/>
        <v>OK</v>
      </c>
      <c r="N20" s="131"/>
      <c r="O20" s="61"/>
      <c r="P20" s="61"/>
      <c r="Q20" s="61"/>
      <c r="R20" s="61"/>
      <c r="S20" s="61"/>
      <c r="T20" s="61"/>
      <c r="U20" s="61"/>
      <c r="V20" s="61"/>
      <c r="W20" s="61"/>
      <c r="X20" s="61"/>
      <c r="Y20" s="61"/>
      <c r="Z20" s="61"/>
      <c r="AA20" s="61"/>
      <c r="AB20" s="61"/>
      <c r="AC20" s="61"/>
      <c r="AD20" s="61"/>
      <c r="AE20" s="61"/>
    </row>
    <row r="21" spans="1:31" ht="50.1" customHeight="1">
      <c r="A21" s="95"/>
      <c r="B21" s="97"/>
      <c r="C21" s="75">
        <v>18</v>
      </c>
      <c r="D21" s="36" t="s">
        <v>62</v>
      </c>
      <c r="E21" s="44" t="s">
        <v>96</v>
      </c>
      <c r="F21" s="44"/>
      <c r="G21" s="41" t="s">
        <v>66</v>
      </c>
      <c r="H21" s="41" t="s">
        <v>31</v>
      </c>
      <c r="I21" s="41" t="s">
        <v>19</v>
      </c>
      <c r="J21" s="56">
        <v>100</v>
      </c>
      <c r="K21" s="19"/>
      <c r="L21" s="25">
        <f t="shared" si="0"/>
        <v>0</v>
      </c>
      <c r="M21" s="26" t="str">
        <f t="shared" si="1"/>
        <v>OK</v>
      </c>
      <c r="N21" s="131"/>
      <c r="O21" s="61"/>
      <c r="P21" s="61"/>
      <c r="Q21" s="61"/>
      <c r="R21" s="61"/>
      <c r="S21" s="61"/>
      <c r="T21" s="61"/>
      <c r="U21" s="61"/>
      <c r="V21" s="61"/>
      <c r="W21" s="61"/>
      <c r="X21" s="61"/>
      <c r="Y21" s="61"/>
      <c r="Z21" s="61"/>
      <c r="AA21" s="61"/>
      <c r="AB21" s="61"/>
      <c r="AC21" s="61"/>
      <c r="AD21" s="61"/>
      <c r="AE21" s="61"/>
    </row>
    <row r="22" spans="1:31" ht="81" customHeight="1">
      <c r="A22" s="76">
        <v>3</v>
      </c>
      <c r="B22" s="49" t="s">
        <v>57</v>
      </c>
      <c r="C22" s="76">
        <v>19</v>
      </c>
      <c r="D22" s="34" t="s">
        <v>53</v>
      </c>
      <c r="E22" s="39" t="s">
        <v>98</v>
      </c>
      <c r="F22" s="39"/>
      <c r="G22" s="39" t="s">
        <v>35</v>
      </c>
      <c r="H22" s="39" t="s">
        <v>18</v>
      </c>
      <c r="I22" s="39" t="s">
        <v>19</v>
      </c>
      <c r="J22" s="59">
        <v>118.28</v>
      </c>
      <c r="K22" s="19">
        <v>20</v>
      </c>
      <c r="L22" s="25">
        <f t="shared" si="0"/>
        <v>20</v>
      </c>
      <c r="M22" s="26" t="str">
        <f t="shared" si="1"/>
        <v>OK</v>
      </c>
      <c r="N22" s="131"/>
      <c r="O22" s="61"/>
      <c r="P22" s="61"/>
      <c r="Q22" s="61"/>
      <c r="R22" s="61"/>
      <c r="S22" s="61"/>
      <c r="T22" s="61"/>
      <c r="U22" s="61"/>
      <c r="V22" s="61"/>
      <c r="W22" s="61"/>
      <c r="X22" s="61"/>
      <c r="Y22" s="61"/>
      <c r="Z22" s="61"/>
      <c r="AA22" s="61"/>
      <c r="AB22" s="61"/>
      <c r="AC22" s="61"/>
      <c r="AD22" s="61"/>
      <c r="AE22" s="61"/>
    </row>
    <row r="23" spans="1:31" ht="50.1" customHeight="1">
      <c r="A23" s="98">
        <v>4</v>
      </c>
      <c r="B23" s="96" t="s">
        <v>58</v>
      </c>
      <c r="C23" s="75">
        <v>20</v>
      </c>
      <c r="D23" s="36" t="s">
        <v>54</v>
      </c>
      <c r="E23" s="41" t="s">
        <v>99</v>
      </c>
      <c r="F23" s="44"/>
      <c r="G23" s="41" t="s">
        <v>36</v>
      </c>
      <c r="H23" s="41" t="s">
        <v>18</v>
      </c>
      <c r="I23" s="41" t="s">
        <v>19</v>
      </c>
      <c r="J23" s="56">
        <v>115</v>
      </c>
      <c r="K23" s="19">
        <v>20</v>
      </c>
      <c r="L23" s="25">
        <f t="shared" si="0"/>
        <v>20</v>
      </c>
      <c r="M23" s="26" t="str">
        <f t="shared" si="1"/>
        <v>OK</v>
      </c>
      <c r="N23" s="131"/>
      <c r="O23" s="61"/>
      <c r="P23" s="61"/>
      <c r="Q23" s="61"/>
      <c r="R23" s="61"/>
      <c r="S23" s="61"/>
      <c r="T23" s="61"/>
      <c r="U23" s="61"/>
      <c r="V23" s="61"/>
      <c r="W23" s="61"/>
      <c r="X23" s="61"/>
      <c r="Y23" s="61"/>
      <c r="Z23" s="61"/>
      <c r="AA23" s="61"/>
      <c r="AB23" s="61"/>
      <c r="AC23" s="61"/>
      <c r="AD23" s="61"/>
      <c r="AE23" s="61"/>
    </row>
    <row r="24" spans="1:31" ht="50.1" customHeight="1">
      <c r="A24" s="99"/>
      <c r="B24" s="97"/>
      <c r="C24" s="75">
        <v>21</v>
      </c>
      <c r="D24" s="36" t="s">
        <v>55</v>
      </c>
      <c r="E24" s="41" t="s">
        <v>99</v>
      </c>
      <c r="F24" s="44"/>
      <c r="G24" s="41" t="s">
        <v>36</v>
      </c>
      <c r="H24" s="41" t="s">
        <v>18</v>
      </c>
      <c r="I24" s="41" t="s">
        <v>19</v>
      </c>
      <c r="J24" s="56">
        <v>65</v>
      </c>
      <c r="K24" s="19"/>
      <c r="L24" s="25">
        <f t="shared" si="0"/>
        <v>0</v>
      </c>
      <c r="M24" s="26" t="str">
        <f t="shared" si="1"/>
        <v>OK</v>
      </c>
      <c r="N24" s="131"/>
      <c r="O24" s="61"/>
      <c r="P24" s="61"/>
      <c r="Q24" s="61"/>
      <c r="R24" s="61"/>
      <c r="S24" s="61"/>
      <c r="T24" s="61"/>
      <c r="U24" s="61"/>
      <c r="V24" s="61"/>
      <c r="W24" s="61"/>
      <c r="X24" s="61"/>
      <c r="Y24" s="61"/>
      <c r="Z24" s="61"/>
      <c r="AA24" s="61"/>
      <c r="AB24" s="61"/>
      <c r="AC24" s="61"/>
      <c r="AD24" s="61"/>
      <c r="AE24" s="61"/>
    </row>
    <row r="25" spans="1:31" ht="50.1" customHeight="1">
      <c r="A25" s="99"/>
      <c r="B25" s="97"/>
      <c r="C25" s="75">
        <v>22</v>
      </c>
      <c r="D25" s="36" t="s">
        <v>41</v>
      </c>
      <c r="E25" s="41" t="s">
        <v>99</v>
      </c>
      <c r="F25" s="44"/>
      <c r="G25" s="41" t="s">
        <v>36</v>
      </c>
      <c r="H25" s="41" t="s">
        <v>18</v>
      </c>
      <c r="I25" s="41" t="s">
        <v>19</v>
      </c>
      <c r="J25" s="56">
        <v>155</v>
      </c>
      <c r="K25" s="19"/>
      <c r="L25" s="25">
        <f t="shared" si="0"/>
        <v>0</v>
      </c>
      <c r="M25" s="26" t="str">
        <f t="shared" si="1"/>
        <v>OK</v>
      </c>
      <c r="N25" s="131"/>
      <c r="O25" s="61"/>
      <c r="P25" s="61"/>
      <c r="Q25" s="61"/>
      <c r="R25" s="61"/>
      <c r="S25" s="61"/>
      <c r="T25" s="61"/>
      <c r="U25" s="61"/>
      <c r="V25" s="61"/>
      <c r="W25" s="61"/>
      <c r="X25" s="61"/>
      <c r="Y25" s="61"/>
      <c r="Z25" s="61"/>
      <c r="AA25" s="61"/>
      <c r="AB25" s="61"/>
      <c r="AC25" s="61"/>
      <c r="AD25" s="61"/>
      <c r="AE25" s="61"/>
    </row>
    <row r="26" spans="1:31" ht="50.1" customHeight="1">
      <c r="A26" s="99"/>
      <c r="B26" s="100"/>
      <c r="C26" s="75">
        <v>23</v>
      </c>
      <c r="D26" s="36" t="s">
        <v>42</v>
      </c>
      <c r="E26" s="41" t="s">
        <v>99</v>
      </c>
      <c r="F26" s="44"/>
      <c r="G26" s="41" t="s">
        <v>36</v>
      </c>
      <c r="H26" s="41" t="s">
        <v>18</v>
      </c>
      <c r="I26" s="41" t="s">
        <v>19</v>
      </c>
      <c r="J26" s="56">
        <v>143.58000000000001</v>
      </c>
      <c r="K26" s="19"/>
      <c r="L26" s="25">
        <f t="shared" si="0"/>
        <v>0</v>
      </c>
      <c r="M26" s="26" t="str">
        <f t="shared" si="1"/>
        <v>OK</v>
      </c>
      <c r="N26" s="131"/>
      <c r="O26" s="61"/>
      <c r="P26" s="61"/>
      <c r="Q26" s="61"/>
      <c r="R26" s="61"/>
      <c r="S26" s="61"/>
      <c r="T26" s="63"/>
      <c r="U26" s="61"/>
      <c r="V26" s="61"/>
      <c r="W26" s="61"/>
      <c r="X26" s="61"/>
      <c r="Y26" s="61"/>
      <c r="Z26" s="61"/>
      <c r="AA26" s="61"/>
      <c r="AB26" s="61"/>
      <c r="AC26" s="61"/>
      <c r="AD26" s="61"/>
      <c r="AE26" s="61"/>
    </row>
    <row r="27" spans="1:31" ht="50.1" customHeight="1">
      <c r="A27" s="89">
        <v>5</v>
      </c>
      <c r="B27" s="90" t="s">
        <v>100</v>
      </c>
      <c r="C27" s="76">
        <v>24</v>
      </c>
      <c r="D27" s="34" t="s">
        <v>67</v>
      </c>
      <c r="E27" s="39" t="s">
        <v>101</v>
      </c>
      <c r="F27" s="45"/>
      <c r="G27" s="39" t="s">
        <v>37</v>
      </c>
      <c r="H27" s="39" t="s">
        <v>18</v>
      </c>
      <c r="I27" s="39" t="s">
        <v>19</v>
      </c>
      <c r="J27" s="59">
        <v>112.37</v>
      </c>
      <c r="K27" s="19"/>
      <c r="L27" s="25">
        <f t="shared" si="0"/>
        <v>0</v>
      </c>
      <c r="M27" s="26" t="str">
        <f t="shared" si="1"/>
        <v>OK</v>
      </c>
      <c r="N27" s="131"/>
      <c r="O27" s="61"/>
      <c r="P27" s="61"/>
      <c r="Q27" s="61"/>
      <c r="R27" s="61"/>
      <c r="S27" s="61"/>
      <c r="T27" s="61"/>
      <c r="U27" s="61"/>
      <c r="V27" s="61"/>
      <c r="W27" s="61"/>
      <c r="X27" s="61"/>
      <c r="Y27" s="61"/>
      <c r="Z27" s="61"/>
      <c r="AA27" s="61"/>
      <c r="AB27" s="61"/>
      <c r="AC27" s="61"/>
      <c r="AD27" s="61"/>
      <c r="AE27" s="61"/>
    </row>
    <row r="28" spans="1:31" ht="50.1" customHeight="1">
      <c r="A28" s="89"/>
      <c r="B28" s="91"/>
      <c r="C28" s="76">
        <v>25</v>
      </c>
      <c r="D28" s="34" t="s">
        <v>68</v>
      </c>
      <c r="E28" s="39" t="s">
        <v>102</v>
      </c>
      <c r="F28" s="45"/>
      <c r="G28" s="39" t="s">
        <v>38</v>
      </c>
      <c r="H28" s="39" t="s">
        <v>18</v>
      </c>
      <c r="I28" s="39" t="s">
        <v>19</v>
      </c>
      <c r="J28" s="59">
        <v>109.14</v>
      </c>
      <c r="K28" s="19"/>
      <c r="L28" s="25">
        <f t="shared" si="0"/>
        <v>0</v>
      </c>
      <c r="M28" s="26" t="str">
        <f t="shared" si="1"/>
        <v>OK</v>
      </c>
      <c r="N28" s="131"/>
      <c r="O28" s="61"/>
      <c r="P28" s="61"/>
      <c r="Q28" s="61"/>
      <c r="R28" s="61"/>
      <c r="S28" s="61"/>
      <c r="T28" s="61"/>
      <c r="U28" s="61"/>
      <c r="V28" s="61"/>
      <c r="W28" s="61"/>
      <c r="X28" s="61"/>
      <c r="Y28" s="61"/>
      <c r="Z28" s="61"/>
      <c r="AA28" s="61"/>
      <c r="AB28" s="61"/>
      <c r="AC28" s="61"/>
      <c r="AD28" s="61"/>
      <c r="AE28" s="61"/>
    </row>
    <row r="29" spans="1:31" ht="50.1" customHeight="1">
      <c r="A29" s="89"/>
      <c r="B29" s="92"/>
      <c r="C29" s="76">
        <v>26</v>
      </c>
      <c r="D29" s="35" t="s">
        <v>39</v>
      </c>
      <c r="E29" s="39" t="s">
        <v>99</v>
      </c>
      <c r="F29" s="45"/>
      <c r="G29" s="39" t="s">
        <v>72</v>
      </c>
      <c r="H29" s="39" t="s">
        <v>18</v>
      </c>
      <c r="I29" s="39" t="s">
        <v>20</v>
      </c>
      <c r="J29" s="59">
        <v>99.14</v>
      </c>
      <c r="K29" s="19"/>
      <c r="L29" s="25">
        <f t="shared" si="0"/>
        <v>0</v>
      </c>
      <c r="M29" s="26" t="str">
        <f t="shared" si="1"/>
        <v>OK</v>
      </c>
      <c r="N29" s="132"/>
      <c r="O29" s="61"/>
      <c r="P29" s="61"/>
      <c r="Q29" s="61"/>
      <c r="R29" s="61"/>
      <c r="S29" s="61"/>
      <c r="T29" s="61"/>
      <c r="U29" s="61"/>
      <c r="V29" s="61"/>
      <c r="W29" s="61"/>
      <c r="X29" s="61"/>
      <c r="Y29" s="61"/>
      <c r="Z29" s="61"/>
      <c r="AA29" s="61"/>
      <c r="AB29" s="61"/>
      <c r="AC29" s="61"/>
      <c r="AD29" s="61"/>
      <c r="AE29" s="61"/>
    </row>
    <row r="30" spans="1:31" ht="132.75" customHeight="1">
      <c r="A30" s="75">
        <v>6</v>
      </c>
      <c r="B30" s="50" t="s">
        <v>58</v>
      </c>
      <c r="C30" s="75">
        <v>27</v>
      </c>
      <c r="D30" s="71" t="s">
        <v>69</v>
      </c>
      <c r="E30" s="41" t="s">
        <v>103</v>
      </c>
      <c r="F30" s="44"/>
      <c r="G30" s="41" t="s">
        <v>40</v>
      </c>
      <c r="H30" s="41" t="s">
        <v>18</v>
      </c>
      <c r="I30" s="41" t="s">
        <v>19</v>
      </c>
      <c r="J30" s="56">
        <v>152.6</v>
      </c>
      <c r="K30" s="19"/>
      <c r="L30" s="25">
        <f t="shared" si="0"/>
        <v>0</v>
      </c>
      <c r="M30" s="26" t="str">
        <f t="shared" si="1"/>
        <v>OK</v>
      </c>
      <c r="N30" s="132"/>
      <c r="O30" s="61"/>
      <c r="P30" s="61"/>
      <c r="Q30" s="61"/>
      <c r="R30" s="61"/>
      <c r="S30" s="61"/>
      <c r="T30" s="61"/>
      <c r="U30" s="61"/>
      <c r="V30" s="61"/>
      <c r="W30" s="61"/>
      <c r="X30" s="61"/>
      <c r="Y30" s="61"/>
      <c r="Z30" s="61"/>
      <c r="AA30" s="61"/>
      <c r="AB30" s="61"/>
      <c r="AC30" s="61"/>
      <c r="AD30" s="61"/>
      <c r="AE30" s="61"/>
    </row>
    <row r="31" spans="1:31" ht="50.1" customHeight="1">
      <c r="A31" s="93">
        <v>7</v>
      </c>
      <c r="B31" s="90" t="s">
        <v>100</v>
      </c>
      <c r="C31" s="76">
        <v>28</v>
      </c>
      <c r="D31" s="35" t="s">
        <v>56</v>
      </c>
      <c r="E31" s="40" t="s">
        <v>51</v>
      </c>
      <c r="F31" s="72"/>
      <c r="G31" s="40" t="s">
        <v>33</v>
      </c>
      <c r="H31" s="40" t="s">
        <v>18</v>
      </c>
      <c r="I31" s="39" t="s">
        <v>19</v>
      </c>
      <c r="J31" s="59">
        <v>129.57</v>
      </c>
      <c r="K31" s="19"/>
      <c r="L31" s="25">
        <f t="shared" si="0"/>
        <v>0</v>
      </c>
      <c r="M31" s="26" t="str">
        <f t="shared" si="1"/>
        <v>OK</v>
      </c>
      <c r="N31" s="131"/>
      <c r="O31" s="61"/>
      <c r="P31" s="61"/>
      <c r="Q31" s="61"/>
      <c r="R31" s="61"/>
      <c r="S31" s="61"/>
      <c r="T31" s="61"/>
      <c r="U31" s="61"/>
      <c r="V31" s="61"/>
      <c r="W31" s="61"/>
      <c r="X31" s="61"/>
      <c r="Y31" s="61"/>
      <c r="Z31" s="61"/>
      <c r="AA31" s="61"/>
      <c r="AB31" s="61"/>
      <c r="AC31" s="61"/>
      <c r="AD31" s="61"/>
      <c r="AE31" s="61"/>
    </row>
    <row r="32" spans="1:31" ht="50.1" customHeight="1">
      <c r="A32" s="94"/>
      <c r="B32" s="92"/>
      <c r="C32" s="76">
        <v>29</v>
      </c>
      <c r="D32" s="73" t="s">
        <v>70</v>
      </c>
      <c r="E32" s="39" t="s">
        <v>71</v>
      </c>
      <c r="F32" s="45"/>
      <c r="G32" s="39" t="s">
        <v>33</v>
      </c>
      <c r="H32" s="39" t="s">
        <v>18</v>
      </c>
      <c r="I32" s="38" t="s">
        <v>19</v>
      </c>
      <c r="J32" s="55">
        <v>137.38</v>
      </c>
      <c r="K32" s="19"/>
      <c r="L32" s="25">
        <f t="shared" si="0"/>
        <v>0</v>
      </c>
      <c r="M32" s="26" t="str">
        <f t="shared" si="1"/>
        <v>OK</v>
      </c>
      <c r="N32" s="131"/>
      <c r="O32" s="61"/>
      <c r="P32" s="61"/>
      <c r="Q32" s="61"/>
      <c r="R32" s="61"/>
      <c r="S32" s="61"/>
      <c r="T32" s="61"/>
      <c r="U32" s="61"/>
      <c r="V32" s="61"/>
      <c r="W32" s="61"/>
      <c r="X32" s="61"/>
      <c r="Y32" s="61"/>
      <c r="Z32" s="61"/>
      <c r="AA32" s="61"/>
      <c r="AB32" s="61"/>
      <c r="AC32" s="61"/>
      <c r="AD32" s="61"/>
      <c r="AE32" s="61"/>
    </row>
    <row r="33" spans="1:31" ht="60.75" customHeight="1">
      <c r="A33" s="75">
        <v>8</v>
      </c>
      <c r="B33" s="50" t="s">
        <v>105</v>
      </c>
      <c r="C33" s="75">
        <v>30</v>
      </c>
      <c r="D33" s="71" t="s">
        <v>106</v>
      </c>
      <c r="E33" s="41" t="s">
        <v>104</v>
      </c>
      <c r="F33" s="44"/>
      <c r="G33" s="41" t="s">
        <v>107</v>
      </c>
      <c r="H33" s="41" t="s">
        <v>31</v>
      </c>
      <c r="I33" s="41" t="s">
        <v>19</v>
      </c>
      <c r="J33" s="60">
        <v>26.13</v>
      </c>
      <c r="K33" s="19"/>
      <c r="L33" s="25">
        <f t="shared" si="0"/>
        <v>0</v>
      </c>
      <c r="M33" s="26" t="str">
        <f t="shared" si="1"/>
        <v>OK</v>
      </c>
      <c r="N33" s="131"/>
      <c r="O33" s="61"/>
      <c r="P33" s="61"/>
      <c r="Q33" s="61"/>
      <c r="R33" s="61"/>
      <c r="S33" s="61"/>
      <c r="T33" s="61"/>
      <c r="U33" s="61"/>
      <c r="V33" s="61"/>
      <c r="W33" s="61"/>
      <c r="X33" s="61"/>
      <c r="Y33" s="61"/>
      <c r="Z33" s="61"/>
      <c r="AA33" s="61"/>
      <c r="AB33" s="61"/>
      <c r="AC33" s="61"/>
      <c r="AD33" s="61"/>
      <c r="AE33" s="61"/>
    </row>
    <row r="34" spans="1:31" ht="50.1" customHeight="1">
      <c r="A34" s="89">
        <v>9</v>
      </c>
      <c r="B34" s="90" t="s">
        <v>100</v>
      </c>
      <c r="C34" s="76">
        <v>31</v>
      </c>
      <c r="D34" s="77" t="s">
        <v>108</v>
      </c>
      <c r="E34" s="39" t="s">
        <v>99</v>
      </c>
      <c r="F34" s="45"/>
      <c r="G34" s="39" t="s">
        <v>111</v>
      </c>
      <c r="H34" s="39" t="s">
        <v>31</v>
      </c>
      <c r="I34" s="38" t="s">
        <v>19</v>
      </c>
      <c r="J34" s="79">
        <v>1595</v>
      </c>
      <c r="K34" s="19"/>
      <c r="L34" s="25">
        <f t="shared" si="0"/>
        <v>0</v>
      </c>
      <c r="M34" s="26" t="str">
        <f t="shared" si="1"/>
        <v>OK</v>
      </c>
      <c r="N34" s="131"/>
      <c r="O34" s="61"/>
      <c r="P34" s="61"/>
      <c r="Q34" s="61"/>
      <c r="R34" s="61"/>
      <c r="S34" s="61"/>
      <c r="T34" s="61"/>
      <c r="U34" s="61"/>
      <c r="V34" s="61"/>
      <c r="W34" s="61"/>
      <c r="X34" s="61"/>
      <c r="Y34" s="61"/>
      <c r="Z34" s="61"/>
      <c r="AA34" s="61"/>
      <c r="AB34" s="61"/>
      <c r="AC34" s="61"/>
      <c r="AD34" s="61"/>
      <c r="AE34" s="61"/>
    </row>
    <row r="35" spans="1:31" ht="50.1" customHeight="1">
      <c r="A35" s="89"/>
      <c r="B35" s="91"/>
      <c r="C35" s="76">
        <v>32</v>
      </c>
      <c r="D35" s="78" t="s">
        <v>109</v>
      </c>
      <c r="E35" s="39" t="s">
        <v>99</v>
      </c>
      <c r="F35" s="45"/>
      <c r="G35" s="39" t="s">
        <v>112</v>
      </c>
      <c r="H35" s="39" t="s">
        <v>31</v>
      </c>
      <c r="I35" s="38" t="s">
        <v>19</v>
      </c>
      <c r="J35" s="79">
        <v>615</v>
      </c>
      <c r="K35" s="19"/>
      <c r="L35" s="25">
        <f t="shared" si="0"/>
        <v>0</v>
      </c>
      <c r="M35" s="26" t="str">
        <f t="shared" si="1"/>
        <v>OK</v>
      </c>
      <c r="N35" s="131"/>
      <c r="O35" s="61"/>
      <c r="P35" s="61"/>
      <c r="Q35" s="61"/>
      <c r="R35" s="61"/>
      <c r="S35" s="61"/>
      <c r="T35" s="61"/>
      <c r="U35" s="61"/>
      <c r="V35" s="61"/>
      <c r="W35" s="61"/>
      <c r="X35" s="61"/>
      <c r="Y35" s="61"/>
      <c r="Z35" s="61"/>
      <c r="AA35" s="61"/>
      <c r="AB35" s="61"/>
      <c r="AC35" s="61"/>
      <c r="AD35" s="61"/>
      <c r="AE35" s="61"/>
    </row>
    <row r="36" spans="1:31" ht="50.1" customHeight="1">
      <c r="A36" s="89"/>
      <c r="B36" s="92"/>
      <c r="C36" s="76">
        <v>33</v>
      </c>
      <c r="D36" s="78" t="s">
        <v>110</v>
      </c>
      <c r="E36" s="39" t="s">
        <v>99</v>
      </c>
      <c r="F36" s="45"/>
      <c r="G36" s="39" t="s">
        <v>112</v>
      </c>
      <c r="H36" s="39" t="s">
        <v>31</v>
      </c>
      <c r="I36" s="38" t="s">
        <v>19</v>
      </c>
      <c r="J36" s="79">
        <v>1362.5</v>
      </c>
      <c r="K36" s="19"/>
      <c r="L36" s="25">
        <f t="shared" si="0"/>
        <v>0</v>
      </c>
      <c r="M36" s="26" t="str">
        <f t="shared" si="1"/>
        <v>OK</v>
      </c>
      <c r="N36" s="132"/>
      <c r="O36" s="61"/>
      <c r="P36" s="61"/>
      <c r="Q36" s="61"/>
      <c r="R36" s="61"/>
      <c r="S36" s="61"/>
      <c r="T36" s="61"/>
      <c r="U36" s="61"/>
      <c r="V36" s="61"/>
      <c r="W36" s="61"/>
      <c r="X36" s="61"/>
      <c r="Y36" s="61"/>
      <c r="Z36" s="61"/>
      <c r="AA36" s="61"/>
      <c r="AB36" s="61"/>
      <c r="AC36" s="61"/>
      <c r="AD36" s="61"/>
      <c r="AE36" s="61"/>
    </row>
  </sheetData>
  <mergeCells count="34">
    <mergeCell ref="N1:N2"/>
    <mergeCell ref="A23:A26"/>
    <mergeCell ref="B23:B26"/>
    <mergeCell ref="A27:A29"/>
    <mergeCell ref="B27:B29"/>
    <mergeCell ref="A31:A32"/>
    <mergeCell ref="B31:B32"/>
    <mergeCell ref="A34:A36"/>
    <mergeCell ref="B34:B36"/>
    <mergeCell ref="O1:O2"/>
    <mergeCell ref="V1:V2"/>
    <mergeCell ref="P1:P2"/>
    <mergeCell ref="Q1:Q2"/>
    <mergeCell ref="R1:R2"/>
    <mergeCell ref="A4:A8"/>
    <mergeCell ref="B4:B8"/>
    <mergeCell ref="A2:M2"/>
    <mergeCell ref="A9:A21"/>
    <mergeCell ref="B9:B21"/>
    <mergeCell ref="A1:C1"/>
    <mergeCell ref="D1:J1"/>
    <mergeCell ref="K1:M1"/>
    <mergeCell ref="AE1:AE2"/>
    <mergeCell ref="Z1:Z2"/>
    <mergeCell ref="AA1:AA2"/>
    <mergeCell ref="AB1:AB2"/>
    <mergeCell ref="AC1:AC2"/>
    <mergeCell ref="AD1:AD2"/>
    <mergeCell ref="X1:X2"/>
    <mergeCell ref="Y1:Y2"/>
    <mergeCell ref="W1:W2"/>
    <mergeCell ref="S1:S2"/>
    <mergeCell ref="T1:T2"/>
    <mergeCell ref="U1:U2"/>
  </mergeCells>
  <conditionalFormatting sqref="X4:AE33 U5:W33 O4:T33 N5:N33">
    <cfRule type="cellIs" dxfId="59" priority="10" stopIfTrue="1" operator="greaterThan">
      <formula>0</formula>
    </cfRule>
    <cfRule type="cellIs" dxfId="58" priority="11" stopIfTrue="1" operator="greaterThan">
      <formula>0</formula>
    </cfRule>
    <cfRule type="cellIs" dxfId="57" priority="12" stopIfTrue="1" operator="greaterThan">
      <formula>0</formula>
    </cfRule>
  </conditionalFormatting>
  <conditionalFormatting sqref="N4">
    <cfRule type="cellIs" dxfId="56" priority="4" stopIfTrue="1" operator="greaterThan">
      <formula>0</formula>
    </cfRule>
    <cfRule type="cellIs" dxfId="55" priority="5" stopIfTrue="1" operator="greaterThan">
      <formula>0</formula>
    </cfRule>
    <cfRule type="cellIs" dxfId="54" priority="6" stopIfTrue="1" operator="greaterThan">
      <formula>0</formula>
    </cfRule>
  </conditionalFormatting>
  <conditionalFormatting sqref="N34:AE36">
    <cfRule type="cellIs" dxfId="53" priority="1" stopIfTrue="1" operator="greaterThan">
      <formula>0</formula>
    </cfRule>
    <cfRule type="cellIs" dxfId="52" priority="2" stopIfTrue="1" operator="greaterThan">
      <formula>0</formula>
    </cfRule>
    <cfRule type="cellIs" dxfId="51" priority="3" stopIfTrue="1" operator="greaterThan">
      <formula>0</formula>
    </cfRule>
  </conditionalFormatting>
  <conditionalFormatting sqref="U4:W4">
    <cfRule type="cellIs" dxfId="50" priority="7" stopIfTrue="1" operator="greaterThan">
      <formula>0</formula>
    </cfRule>
    <cfRule type="cellIs" dxfId="49" priority="8" stopIfTrue="1" operator="greaterThan">
      <formula>0</formula>
    </cfRule>
    <cfRule type="cellIs" dxfId="48" priority="9" stopIfTrue="1" operator="greaterThan">
      <formula>0</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36"/>
  <sheetViews>
    <sheetView zoomScale="80" zoomScaleNormal="80" workbookViewId="0">
      <selection activeCell="R12" sqref="R12"/>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6.85546875" style="32" hidden="1" customWidth="1"/>
    <col min="7" max="7" width="12" style="32" bestFit="1" customWidth="1"/>
    <col min="8" max="8" width="8.85546875" style="32" customWidth="1"/>
    <col min="9" max="9" width="10.140625" style="32"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88" t="s">
        <v>73</v>
      </c>
      <c r="B1" s="88"/>
      <c r="C1" s="88"/>
      <c r="D1" s="88" t="s">
        <v>74</v>
      </c>
      <c r="E1" s="88"/>
      <c r="F1" s="88"/>
      <c r="G1" s="88"/>
      <c r="H1" s="88"/>
      <c r="I1" s="88"/>
      <c r="J1" s="88"/>
      <c r="K1" s="88" t="s">
        <v>75</v>
      </c>
      <c r="L1" s="88"/>
      <c r="M1" s="88"/>
      <c r="N1" s="82" t="s">
        <v>131</v>
      </c>
      <c r="O1" s="82" t="s">
        <v>132</v>
      </c>
      <c r="P1" s="82" t="s">
        <v>76</v>
      </c>
      <c r="Q1" s="82" t="s">
        <v>76</v>
      </c>
      <c r="R1" s="82" t="s">
        <v>76</v>
      </c>
      <c r="S1" s="82" t="s">
        <v>76</v>
      </c>
      <c r="T1" s="82" t="s">
        <v>76</v>
      </c>
      <c r="U1" s="82" t="s">
        <v>76</v>
      </c>
      <c r="V1" s="82" t="s">
        <v>76</v>
      </c>
      <c r="W1" s="82" t="s">
        <v>76</v>
      </c>
      <c r="X1" s="82" t="s">
        <v>76</v>
      </c>
      <c r="Y1" s="82" t="s">
        <v>76</v>
      </c>
      <c r="Z1" s="82" t="s">
        <v>76</v>
      </c>
      <c r="AA1" s="82" t="s">
        <v>76</v>
      </c>
      <c r="AB1" s="82" t="s">
        <v>76</v>
      </c>
      <c r="AC1" s="82" t="s">
        <v>76</v>
      </c>
      <c r="AD1" s="82" t="s">
        <v>76</v>
      </c>
      <c r="AE1" s="82" t="s">
        <v>76</v>
      </c>
    </row>
    <row r="2" spans="1:31" ht="24" customHeight="1">
      <c r="A2" s="88" t="s">
        <v>22</v>
      </c>
      <c r="B2" s="88"/>
      <c r="C2" s="88"/>
      <c r="D2" s="88"/>
      <c r="E2" s="88"/>
      <c r="F2" s="88"/>
      <c r="G2" s="88"/>
      <c r="H2" s="88"/>
      <c r="I2" s="88"/>
      <c r="J2" s="88"/>
      <c r="K2" s="88"/>
      <c r="L2" s="88"/>
      <c r="M2" s="88"/>
      <c r="N2" s="82"/>
      <c r="O2" s="82"/>
      <c r="P2" s="82"/>
      <c r="Q2" s="82"/>
      <c r="R2" s="82"/>
      <c r="S2" s="82"/>
      <c r="T2" s="82"/>
      <c r="U2" s="82"/>
      <c r="V2" s="82"/>
      <c r="W2" s="82"/>
      <c r="X2" s="82"/>
      <c r="Y2" s="82"/>
      <c r="Z2" s="82"/>
      <c r="AA2" s="82"/>
      <c r="AB2" s="82"/>
      <c r="AC2" s="82"/>
      <c r="AD2" s="82"/>
      <c r="AE2" s="82"/>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136">
        <v>44606</v>
      </c>
      <c r="O3" s="136">
        <v>44615</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83">
        <v>1</v>
      </c>
      <c r="B4" s="85" t="s">
        <v>78</v>
      </c>
      <c r="C4" s="76">
        <v>1</v>
      </c>
      <c r="D4" s="33" t="s">
        <v>79</v>
      </c>
      <c r="E4" s="38" t="s">
        <v>84</v>
      </c>
      <c r="F4" s="38"/>
      <c r="G4" s="38" t="s">
        <v>23</v>
      </c>
      <c r="H4" s="38" t="s">
        <v>18</v>
      </c>
      <c r="I4" s="38" t="s">
        <v>19</v>
      </c>
      <c r="J4" s="55">
        <v>225.77</v>
      </c>
      <c r="K4" s="19">
        <v>20</v>
      </c>
      <c r="L4" s="25">
        <f>K4-(SUM(N4:AE4))</f>
        <v>0</v>
      </c>
      <c r="M4" s="26" t="str">
        <f>IF(L4&lt;0,"ATENÇÃO","OK")</f>
        <v>OK</v>
      </c>
      <c r="N4" s="134"/>
      <c r="O4" s="134">
        <v>20</v>
      </c>
      <c r="P4" s="61"/>
      <c r="Q4" s="61"/>
      <c r="R4" s="61"/>
      <c r="S4" s="61"/>
      <c r="T4" s="61"/>
      <c r="U4" s="61"/>
      <c r="V4" s="61"/>
      <c r="W4" s="61"/>
      <c r="X4" s="61"/>
      <c r="Y4" s="61"/>
      <c r="Z4" s="61"/>
      <c r="AA4" s="61"/>
      <c r="AB4" s="61"/>
      <c r="AC4" s="61"/>
      <c r="AD4" s="61"/>
      <c r="AE4" s="61"/>
    </row>
    <row r="5" spans="1:31" ht="50.1" customHeight="1">
      <c r="A5" s="84"/>
      <c r="B5" s="86"/>
      <c r="C5" s="76">
        <v>2</v>
      </c>
      <c r="D5" s="34" t="s">
        <v>80</v>
      </c>
      <c r="E5" s="39" t="s">
        <v>84</v>
      </c>
      <c r="F5" s="39"/>
      <c r="G5" s="39" t="s">
        <v>24</v>
      </c>
      <c r="H5" s="39" t="s">
        <v>18</v>
      </c>
      <c r="I5" s="38" t="s">
        <v>19</v>
      </c>
      <c r="J5" s="55">
        <v>83.61</v>
      </c>
      <c r="K5" s="19">
        <v>20</v>
      </c>
      <c r="L5" s="25">
        <f t="shared" ref="L5:L36" si="0">K5-(SUM(N5:AE5))</f>
        <v>20</v>
      </c>
      <c r="M5" s="26" t="str">
        <f t="shared" ref="M5:M36" si="1">IF(L5&lt;0,"ATENÇÃO","OK")</f>
        <v>OK</v>
      </c>
      <c r="N5" s="134"/>
      <c r="O5" s="134"/>
      <c r="P5" s="61"/>
      <c r="Q5" s="62"/>
      <c r="R5" s="61"/>
      <c r="S5" s="61"/>
      <c r="T5" s="61"/>
      <c r="U5" s="61"/>
      <c r="V5" s="61"/>
      <c r="W5" s="61"/>
      <c r="X5" s="61"/>
      <c r="Y5" s="61"/>
      <c r="Z5" s="61"/>
      <c r="AA5" s="61"/>
      <c r="AB5" s="61"/>
      <c r="AC5" s="61"/>
      <c r="AD5" s="61"/>
      <c r="AE5" s="61"/>
    </row>
    <row r="6" spans="1:31" ht="50.1" customHeight="1">
      <c r="A6" s="84"/>
      <c r="B6" s="86"/>
      <c r="C6" s="76">
        <v>3</v>
      </c>
      <c r="D6" s="33" t="s">
        <v>81</v>
      </c>
      <c r="E6" s="38" t="s">
        <v>84</v>
      </c>
      <c r="F6" s="38"/>
      <c r="G6" s="38" t="s">
        <v>27</v>
      </c>
      <c r="H6" s="38" t="s">
        <v>18</v>
      </c>
      <c r="I6" s="38" t="s">
        <v>19</v>
      </c>
      <c r="J6" s="55">
        <v>69.3</v>
      </c>
      <c r="K6" s="19">
        <v>20</v>
      </c>
      <c r="L6" s="25">
        <f t="shared" si="0"/>
        <v>10</v>
      </c>
      <c r="M6" s="26" t="str">
        <f t="shared" si="1"/>
        <v>OK</v>
      </c>
      <c r="N6" s="134"/>
      <c r="O6" s="134">
        <v>10</v>
      </c>
      <c r="P6" s="61"/>
      <c r="Q6" s="61"/>
      <c r="R6" s="61"/>
      <c r="S6" s="61"/>
      <c r="T6" s="61"/>
      <c r="U6" s="61"/>
      <c r="V6" s="61"/>
      <c r="W6" s="61"/>
      <c r="X6" s="61"/>
      <c r="Y6" s="61"/>
      <c r="Z6" s="61"/>
      <c r="AA6" s="61"/>
      <c r="AB6" s="61"/>
      <c r="AC6" s="61"/>
      <c r="AD6" s="61"/>
      <c r="AE6" s="61"/>
    </row>
    <row r="7" spans="1:31" ht="50.1" customHeight="1">
      <c r="A7" s="84"/>
      <c r="B7" s="86"/>
      <c r="C7" s="76">
        <v>4</v>
      </c>
      <c r="D7" s="33" t="s">
        <v>82</v>
      </c>
      <c r="E7" s="38" t="s">
        <v>84</v>
      </c>
      <c r="F7" s="38"/>
      <c r="G7" s="38" t="s">
        <v>28</v>
      </c>
      <c r="H7" s="38" t="s">
        <v>18</v>
      </c>
      <c r="I7" s="38" t="s">
        <v>19</v>
      </c>
      <c r="J7" s="55">
        <v>79.86</v>
      </c>
      <c r="K7" s="19">
        <v>30</v>
      </c>
      <c r="L7" s="25">
        <f t="shared" si="0"/>
        <v>0</v>
      </c>
      <c r="M7" s="26" t="str">
        <f t="shared" si="1"/>
        <v>OK</v>
      </c>
      <c r="N7" s="134"/>
      <c r="O7" s="134">
        <v>30</v>
      </c>
      <c r="P7" s="61"/>
      <c r="Q7" s="61"/>
      <c r="R7" s="61"/>
      <c r="S7" s="61"/>
      <c r="T7" s="61"/>
      <c r="U7" s="61"/>
      <c r="V7" s="61"/>
      <c r="W7" s="61"/>
      <c r="X7" s="61"/>
      <c r="Y7" s="61"/>
      <c r="Z7" s="61"/>
      <c r="AA7" s="61"/>
      <c r="AB7" s="61"/>
      <c r="AC7" s="61"/>
      <c r="AD7" s="61"/>
      <c r="AE7" s="61"/>
    </row>
    <row r="8" spans="1:31" ht="50.1" customHeight="1">
      <c r="A8" s="84"/>
      <c r="B8" s="87"/>
      <c r="C8" s="76">
        <v>5</v>
      </c>
      <c r="D8" s="33" t="s">
        <v>83</v>
      </c>
      <c r="E8" s="38" t="s">
        <v>84</v>
      </c>
      <c r="F8" s="38"/>
      <c r="G8" s="38" t="s">
        <v>29</v>
      </c>
      <c r="H8" s="38" t="s">
        <v>18</v>
      </c>
      <c r="I8" s="38" t="s">
        <v>19</v>
      </c>
      <c r="J8" s="55">
        <v>100.97</v>
      </c>
      <c r="K8" s="19">
        <v>30</v>
      </c>
      <c r="L8" s="25">
        <f t="shared" si="0"/>
        <v>0</v>
      </c>
      <c r="M8" s="26" t="str">
        <f t="shared" si="1"/>
        <v>OK</v>
      </c>
      <c r="N8" s="134"/>
      <c r="O8" s="134">
        <v>30</v>
      </c>
      <c r="P8" s="61"/>
      <c r="Q8" s="61"/>
      <c r="R8" s="61"/>
      <c r="S8" s="61"/>
      <c r="T8" s="61"/>
      <c r="U8" s="61"/>
      <c r="V8" s="61"/>
      <c r="W8" s="61"/>
      <c r="X8" s="61"/>
      <c r="Y8" s="61"/>
      <c r="Z8" s="61"/>
      <c r="AA8" s="61"/>
      <c r="AB8" s="61"/>
      <c r="AC8" s="61"/>
      <c r="AD8" s="61"/>
      <c r="AE8" s="61"/>
    </row>
    <row r="9" spans="1:31" ht="50.1" customHeight="1">
      <c r="A9" s="95">
        <v>2</v>
      </c>
      <c r="B9" s="96" t="s">
        <v>85</v>
      </c>
      <c r="C9" s="75">
        <v>6</v>
      </c>
      <c r="D9" s="36" t="s">
        <v>86</v>
      </c>
      <c r="E9" s="41" t="s">
        <v>50</v>
      </c>
      <c r="F9" s="41"/>
      <c r="G9" s="41" t="s">
        <v>25</v>
      </c>
      <c r="H9" s="41" t="s">
        <v>18</v>
      </c>
      <c r="I9" s="41" t="s">
        <v>19</v>
      </c>
      <c r="J9" s="56">
        <v>110</v>
      </c>
      <c r="K9" s="19">
        <v>80</v>
      </c>
      <c r="L9" s="25">
        <f t="shared" si="0"/>
        <v>0</v>
      </c>
      <c r="M9" s="26" t="str">
        <f t="shared" si="1"/>
        <v>OK</v>
      </c>
      <c r="N9" s="134">
        <v>80</v>
      </c>
      <c r="O9" s="134"/>
      <c r="P9" s="61"/>
      <c r="Q9" s="61"/>
      <c r="R9" s="61"/>
      <c r="S9" s="61"/>
      <c r="T9" s="61"/>
      <c r="U9" s="61"/>
      <c r="V9" s="61"/>
      <c r="W9" s="61"/>
      <c r="X9" s="61"/>
      <c r="Y9" s="61"/>
      <c r="Z9" s="61"/>
      <c r="AA9" s="61"/>
      <c r="AB9" s="61"/>
      <c r="AC9" s="61"/>
      <c r="AD9" s="61"/>
      <c r="AE9" s="61"/>
    </row>
    <row r="10" spans="1:31" ht="50.1" customHeight="1">
      <c r="A10" s="95"/>
      <c r="B10" s="97"/>
      <c r="C10" s="75">
        <v>7</v>
      </c>
      <c r="D10" s="36" t="s">
        <v>87</v>
      </c>
      <c r="E10" s="41" t="s">
        <v>50</v>
      </c>
      <c r="F10" s="41"/>
      <c r="G10" s="41" t="s">
        <v>25</v>
      </c>
      <c r="H10" s="41" t="s">
        <v>18</v>
      </c>
      <c r="I10" s="41" t="s">
        <v>19</v>
      </c>
      <c r="J10" s="56">
        <v>114</v>
      </c>
      <c r="K10" s="19">
        <v>50</v>
      </c>
      <c r="L10" s="25">
        <f t="shared" si="0"/>
        <v>40</v>
      </c>
      <c r="M10" s="26" t="str">
        <f t="shared" si="1"/>
        <v>OK</v>
      </c>
      <c r="N10" s="134">
        <v>10</v>
      </c>
      <c r="O10" s="134"/>
      <c r="P10" s="61"/>
      <c r="Q10" s="61"/>
      <c r="R10" s="61"/>
      <c r="S10" s="61"/>
      <c r="T10" s="61"/>
      <c r="U10" s="61"/>
      <c r="V10" s="61"/>
      <c r="W10" s="61"/>
      <c r="X10" s="61"/>
      <c r="Y10" s="61"/>
      <c r="Z10" s="61"/>
      <c r="AA10" s="61"/>
      <c r="AB10" s="61"/>
      <c r="AC10" s="61"/>
      <c r="AD10" s="61"/>
      <c r="AE10" s="61"/>
    </row>
    <row r="11" spans="1:31" ht="50.1" customHeight="1">
      <c r="A11" s="95"/>
      <c r="B11" s="97"/>
      <c r="C11" s="75">
        <v>8</v>
      </c>
      <c r="D11" s="36" t="s">
        <v>88</v>
      </c>
      <c r="E11" s="41" t="s">
        <v>95</v>
      </c>
      <c r="F11" s="41"/>
      <c r="G11" s="41" t="s">
        <v>26</v>
      </c>
      <c r="H11" s="41" t="s">
        <v>18</v>
      </c>
      <c r="I11" s="41" t="s">
        <v>19</v>
      </c>
      <c r="J11" s="56">
        <v>50.63</v>
      </c>
      <c r="K11" s="19">
        <v>70</v>
      </c>
      <c r="L11" s="25">
        <f t="shared" si="0"/>
        <v>0</v>
      </c>
      <c r="M11" s="26" t="str">
        <f t="shared" si="1"/>
        <v>OK</v>
      </c>
      <c r="N11" s="134">
        <v>70</v>
      </c>
      <c r="O11" s="134"/>
      <c r="P11" s="61"/>
      <c r="Q11" s="61"/>
      <c r="R11" s="61"/>
      <c r="S11" s="61"/>
      <c r="T11" s="61"/>
      <c r="U11" s="61"/>
      <c r="V11" s="61"/>
      <c r="W11" s="61"/>
      <c r="X11" s="61"/>
      <c r="Y11" s="61"/>
      <c r="Z11" s="61"/>
      <c r="AA11" s="61"/>
      <c r="AB11" s="61"/>
      <c r="AC11" s="61"/>
      <c r="AD11" s="61"/>
      <c r="AE11" s="61"/>
    </row>
    <row r="12" spans="1:31" ht="50.1" customHeight="1">
      <c r="A12" s="95"/>
      <c r="B12" s="97"/>
      <c r="C12" s="75">
        <v>9</v>
      </c>
      <c r="D12" s="37" t="s">
        <v>89</v>
      </c>
      <c r="E12" s="41" t="s">
        <v>50</v>
      </c>
      <c r="F12" s="41"/>
      <c r="G12" s="41" t="s">
        <v>30</v>
      </c>
      <c r="H12" s="41" t="s">
        <v>31</v>
      </c>
      <c r="I12" s="42" t="s">
        <v>19</v>
      </c>
      <c r="J12" s="57">
        <v>400</v>
      </c>
      <c r="K12" s="19">
        <v>5</v>
      </c>
      <c r="L12" s="25">
        <f t="shared" si="0"/>
        <v>5</v>
      </c>
      <c r="M12" s="26" t="str">
        <f t="shared" si="1"/>
        <v>OK</v>
      </c>
      <c r="N12" s="134"/>
      <c r="O12" s="134"/>
      <c r="P12" s="61"/>
      <c r="Q12" s="61"/>
      <c r="R12" s="61"/>
      <c r="S12" s="61"/>
      <c r="T12" s="61"/>
      <c r="U12" s="61"/>
      <c r="V12" s="61"/>
      <c r="W12" s="61"/>
      <c r="X12" s="61"/>
      <c r="Y12" s="61"/>
      <c r="Z12" s="61"/>
      <c r="AA12" s="61"/>
      <c r="AB12" s="61"/>
      <c r="AC12" s="61"/>
      <c r="AD12" s="61"/>
      <c r="AE12" s="61"/>
    </row>
    <row r="13" spans="1:31" ht="50.1" customHeight="1">
      <c r="A13" s="95"/>
      <c r="B13" s="97"/>
      <c r="C13" s="75">
        <v>10</v>
      </c>
      <c r="D13" s="37" t="s">
        <v>90</v>
      </c>
      <c r="E13" s="41" t="s">
        <v>50</v>
      </c>
      <c r="F13" s="41"/>
      <c r="G13" s="41" t="s">
        <v>30</v>
      </c>
      <c r="H13" s="41" t="s">
        <v>31</v>
      </c>
      <c r="I13" s="42" t="s">
        <v>19</v>
      </c>
      <c r="J13" s="57">
        <v>360</v>
      </c>
      <c r="K13" s="19">
        <v>5</v>
      </c>
      <c r="L13" s="25">
        <f t="shared" si="0"/>
        <v>5</v>
      </c>
      <c r="M13" s="26" t="str">
        <f t="shared" si="1"/>
        <v>OK</v>
      </c>
      <c r="N13" s="134"/>
      <c r="O13" s="134"/>
      <c r="P13" s="61"/>
      <c r="Q13" s="61"/>
      <c r="R13" s="61"/>
      <c r="S13" s="61"/>
      <c r="T13" s="61"/>
      <c r="U13" s="61"/>
      <c r="V13" s="61"/>
      <c r="W13" s="61"/>
      <c r="X13" s="61"/>
      <c r="Y13" s="61"/>
      <c r="Z13" s="61"/>
      <c r="AA13" s="61"/>
      <c r="AB13" s="61"/>
      <c r="AC13" s="61"/>
      <c r="AD13" s="61"/>
      <c r="AE13" s="61"/>
    </row>
    <row r="14" spans="1:31" ht="50.1" customHeight="1">
      <c r="A14" s="95"/>
      <c r="B14" s="97"/>
      <c r="C14" s="75">
        <v>11</v>
      </c>
      <c r="D14" s="36" t="s">
        <v>91</v>
      </c>
      <c r="E14" s="41" t="s">
        <v>96</v>
      </c>
      <c r="F14" s="41"/>
      <c r="G14" s="41" t="s">
        <v>32</v>
      </c>
      <c r="H14" s="41" t="s">
        <v>31</v>
      </c>
      <c r="I14" s="41" t="s">
        <v>19</v>
      </c>
      <c r="J14" s="57">
        <v>500</v>
      </c>
      <c r="K14" s="19">
        <v>2</v>
      </c>
      <c r="L14" s="25">
        <f t="shared" si="0"/>
        <v>2</v>
      </c>
      <c r="M14" s="26" t="str">
        <f t="shared" si="1"/>
        <v>OK</v>
      </c>
      <c r="N14" s="134"/>
      <c r="O14" s="134"/>
      <c r="P14" s="61"/>
      <c r="Q14" s="61"/>
      <c r="R14" s="61"/>
      <c r="S14" s="61"/>
      <c r="T14" s="61"/>
      <c r="U14" s="61"/>
      <c r="V14" s="61"/>
      <c r="W14" s="61"/>
      <c r="X14" s="61"/>
      <c r="Y14" s="61"/>
      <c r="Z14" s="61"/>
      <c r="AA14" s="61"/>
      <c r="AB14" s="61"/>
      <c r="AC14" s="61"/>
      <c r="AD14" s="61"/>
      <c r="AE14" s="61"/>
    </row>
    <row r="15" spans="1:31" ht="50.1" customHeight="1">
      <c r="A15" s="95"/>
      <c r="B15" s="97"/>
      <c r="C15" s="75">
        <v>12</v>
      </c>
      <c r="D15" s="36" t="s">
        <v>92</v>
      </c>
      <c r="E15" s="41" t="s">
        <v>51</v>
      </c>
      <c r="F15" s="41"/>
      <c r="G15" s="41" t="s">
        <v>33</v>
      </c>
      <c r="H15" s="41" t="s">
        <v>18</v>
      </c>
      <c r="I15" s="43" t="s">
        <v>19</v>
      </c>
      <c r="J15" s="57">
        <v>65</v>
      </c>
      <c r="K15" s="19">
        <v>140</v>
      </c>
      <c r="L15" s="25">
        <f t="shared" si="0"/>
        <v>140</v>
      </c>
      <c r="M15" s="26" t="str">
        <f t="shared" si="1"/>
        <v>OK</v>
      </c>
      <c r="N15" s="134"/>
      <c r="O15" s="134"/>
      <c r="P15" s="61"/>
      <c r="Q15" s="61"/>
      <c r="R15" s="61"/>
      <c r="S15" s="61"/>
      <c r="T15" s="61"/>
      <c r="U15" s="61"/>
      <c r="V15" s="61"/>
      <c r="W15" s="61"/>
      <c r="X15" s="61"/>
      <c r="Y15" s="61"/>
      <c r="Z15" s="61"/>
      <c r="AA15" s="61"/>
      <c r="AB15" s="61"/>
      <c r="AC15" s="61"/>
      <c r="AD15" s="61"/>
      <c r="AE15" s="61"/>
    </row>
    <row r="16" spans="1:31" ht="50.1" customHeight="1">
      <c r="A16" s="95"/>
      <c r="B16" s="97"/>
      <c r="C16" s="75">
        <v>13</v>
      </c>
      <c r="D16" s="36" t="s">
        <v>93</v>
      </c>
      <c r="E16" s="41" t="s">
        <v>52</v>
      </c>
      <c r="F16" s="41"/>
      <c r="G16" s="41" t="s">
        <v>34</v>
      </c>
      <c r="H16" s="41" t="s">
        <v>18</v>
      </c>
      <c r="I16" s="41" t="s">
        <v>19</v>
      </c>
      <c r="J16" s="57">
        <v>120</v>
      </c>
      <c r="K16" s="19">
        <v>25</v>
      </c>
      <c r="L16" s="25">
        <f t="shared" si="0"/>
        <v>25</v>
      </c>
      <c r="M16" s="26" t="str">
        <f t="shared" si="1"/>
        <v>OK</v>
      </c>
      <c r="N16" s="134"/>
      <c r="O16" s="134"/>
      <c r="P16" s="61"/>
      <c r="Q16" s="61"/>
      <c r="R16" s="61"/>
      <c r="S16" s="61"/>
      <c r="T16" s="61"/>
      <c r="U16" s="61"/>
      <c r="V16" s="61"/>
      <c r="W16" s="61"/>
      <c r="X16" s="61"/>
      <c r="Y16" s="61"/>
      <c r="Z16" s="61"/>
      <c r="AA16" s="61"/>
      <c r="AB16" s="61"/>
      <c r="AC16" s="61"/>
      <c r="AD16" s="61"/>
      <c r="AE16" s="61"/>
    </row>
    <row r="17" spans="1:31" ht="50.1" customHeight="1">
      <c r="A17" s="95"/>
      <c r="B17" s="97"/>
      <c r="C17" s="75">
        <v>14</v>
      </c>
      <c r="D17" s="36" t="s">
        <v>94</v>
      </c>
      <c r="E17" s="41" t="s">
        <v>52</v>
      </c>
      <c r="F17" s="41"/>
      <c r="G17" s="41" t="s">
        <v>34</v>
      </c>
      <c r="H17" s="41" t="s">
        <v>18</v>
      </c>
      <c r="I17" s="41" t="s">
        <v>19</v>
      </c>
      <c r="J17" s="57">
        <v>100</v>
      </c>
      <c r="K17" s="19">
        <v>25</v>
      </c>
      <c r="L17" s="25">
        <f t="shared" si="0"/>
        <v>25</v>
      </c>
      <c r="M17" s="26" t="str">
        <f t="shared" si="1"/>
        <v>OK</v>
      </c>
      <c r="N17" s="134"/>
      <c r="O17" s="134"/>
      <c r="P17" s="61"/>
      <c r="Q17" s="61"/>
      <c r="R17" s="61"/>
      <c r="S17" s="61"/>
      <c r="T17" s="61"/>
      <c r="U17" s="61"/>
      <c r="V17" s="61"/>
      <c r="W17" s="61"/>
      <c r="X17" s="61"/>
      <c r="Y17" s="61"/>
      <c r="Z17" s="61"/>
      <c r="AA17" s="61"/>
      <c r="AB17" s="61"/>
      <c r="AC17" s="61"/>
      <c r="AD17" s="61"/>
      <c r="AE17" s="61"/>
    </row>
    <row r="18" spans="1:31" ht="50.1" customHeight="1">
      <c r="A18" s="95"/>
      <c r="B18" s="97"/>
      <c r="C18" s="75">
        <v>15</v>
      </c>
      <c r="D18" s="36" t="s">
        <v>16</v>
      </c>
      <c r="E18" s="44" t="s">
        <v>43</v>
      </c>
      <c r="F18" s="44"/>
      <c r="G18" s="41" t="s">
        <v>64</v>
      </c>
      <c r="H18" s="41" t="s">
        <v>18</v>
      </c>
      <c r="I18" s="41" t="s">
        <v>20</v>
      </c>
      <c r="J18" s="57">
        <v>10</v>
      </c>
      <c r="K18" s="19">
        <v>40</v>
      </c>
      <c r="L18" s="25">
        <f t="shared" si="0"/>
        <v>0</v>
      </c>
      <c r="M18" s="26" t="str">
        <f t="shared" si="1"/>
        <v>OK</v>
      </c>
      <c r="N18" s="134">
        <v>40</v>
      </c>
      <c r="O18" s="134"/>
      <c r="P18" s="61"/>
      <c r="Q18" s="61"/>
      <c r="R18" s="61"/>
      <c r="S18" s="61"/>
      <c r="T18" s="61"/>
      <c r="U18" s="61"/>
      <c r="V18" s="61"/>
      <c r="W18" s="61"/>
      <c r="X18" s="61"/>
      <c r="Y18" s="61"/>
      <c r="Z18" s="61"/>
      <c r="AA18" s="61"/>
      <c r="AB18" s="61"/>
      <c r="AC18" s="61"/>
      <c r="AD18" s="61"/>
      <c r="AE18" s="61"/>
    </row>
    <row r="19" spans="1:31" ht="50.1" customHeight="1">
      <c r="A19" s="95"/>
      <c r="B19" s="97"/>
      <c r="C19" s="75">
        <v>16</v>
      </c>
      <c r="D19" s="36" t="s">
        <v>17</v>
      </c>
      <c r="E19" s="44" t="s">
        <v>43</v>
      </c>
      <c r="F19" s="44"/>
      <c r="G19" s="41" t="s">
        <v>64</v>
      </c>
      <c r="H19" s="41" t="s">
        <v>18</v>
      </c>
      <c r="I19" s="41" t="s">
        <v>20</v>
      </c>
      <c r="J19" s="56">
        <v>15</v>
      </c>
      <c r="K19" s="19">
        <v>40</v>
      </c>
      <c r="L19" s="25">
        <f t="shared" si="0"/>
        <v>0</v>
      </c>
      <c r="M19" s="26" t="str">
        <f t="shared" si="1"/>
        <v>OK</v>
      </c>
      <c r="N19" s="134">
        <v>40</v>
      </c>
      <c r="O19" s="134"/>
      <c r="P19" s="61"/>
      <c r="Q19" s="61"/>
      <c r="R19" s="61"/>
      <c r="S19" s="61"/>
      <c r="T19" s="61"/>
      <c r="U19" s="61"/>
      <c r="V19" s="61"/>
      <c r="W19" s="61"/>
      <c r="X19" s="61"/>
      <c r="Y19" s="61"/>
      <c r="Z19" s="61"/>
      <c r="AA19" s="61"/>
      <c r="AB19" s="61"/>
      <c r="AC19" s="61"/>
      <c r="AD19" s="61"/>
      <c r="AE19" s="61"/>
    </row>
    <row r="20" spans="1:31" ht="50.1" customHeight="1">
      <c r="A20" s="95"/>
      <c r="B20" s="97"/>
      <c r="C20" s="75">
        <v>17</v>
      </c>
      <c r="D20" s="36" t="s">
        <v>61</v>
      </c>
      <c r="E20" s="44" t="s">
        <v>97</v>
      </c>
      <c r="F20" s="44"/>
      <c r="G20" s="41" t="s">
        <v>65</v>
      </c>
      <c r="H20" s="41" t="s">
        <v>63</v>
      </c>
      <c r="I20" s="41" t="s">
        <v>19</v>
      </c>
      <c r="J20" s="58">
        <v>100</v>
      </c>
      <c r="K20" s="19"/>
      <c r="L20" s="25">
        <f t="shared" si="0"/>
        <v>0</v>
      </c>
      <c r="M20" s="26" t="str">
        <f t="shared" si="1"/>
        <v>OK</v>
      </c>
      <c r="N20" s="134"/>
      <c r="O20" s="134"/>
      <c r="P20" s="61"/>
      <c r="Q20" s="61"/>
      <c r="R20" s="61"/>
      <c r="S20" s="61"/>
      <c r="T20" s="61"/>
      <c r="U20" s="61"/>
      <c r="V20" s="61"/>
      <c r="W20" s="61"/>
      <c r="X20" s="61"/>
      <c r="Y20" s="61"/>
      <c r="Z20" s="61"/>
      <c r="AA20" s="61"/>
      <c r="AB20" s="61"/>
      <c r="AC20" s="61"/>
      <c r="AD20" s="61"/>
      <c r="AE20" s="61"/>
    </row>
    <row r="21" spans="1:31" ht="50.1" customHeight="1">
      <c r="A21" s="95"/>
      <c r="B21" s="97"/>
      <c r="C21" s="75">
        <v>18</v>
      </c>
      <c r="D21" s="36" t="s">
        <v>62</v>
      </c>
      <c r="E21" s="44" t="s">
        <v>96</v>
      </c>
      <c r="F21" s="44"/>
      <c r="G21" s="41" t="s">
        <v>66</v>
      </c>
      <c r="H21" s="41" t="s">
        <v>31</v>
      </c>
      <c r="I21" s="41" t="s">
        <v>19</v>
      </c>
      <c r="J21" s="56">
        <v>100</v>
      </c>
      <c r="K21" s="19"/>
      <c r="L21" s="25">
        <f t="shared" si="0"/>
        <v>0</v>
      </c>
      <c r="M21" s="26" t="str">
        <f t="shared" si="1"/>
        <v>OK</v>
      </c>
      <c r="N21" s="134"/>
      <c r="O21" s="134"/>
      <c r="P21" s="61"/>
      <c r="Q21" s="61"/>
      <c r="R21" s="61"/>
      <c r="S21" s="61"/>
      <c r="T21" s="61"/>
      <c r="U21" s="61"/>
      <c r="V21" s="61"/>
      <c r="W21" s="61"/>
      <c r="X21" s="61"/>
      <c r="Y21" s="61"/>
      <c r="Z21" s="61"/>
      <c r="AA21" s="61"/>
      <c r="AB21" s="61"/>
      <c r="AC21" s="61"/>
      <c r="AD21" s="61"/>
      <c r="AE21" s="61"/>
    </row>
    <row r="22" spans="1:31" ht="81" customHeight="1">
      <c r="A22" s="76">
        <v>3</v>
      </c>
      <c r="B22" s="49" t="s">
        <v>57</v>
      </c>
      <c r="C22" s="76">
        <v>19</v>
      </c>
      <c r="D22" s="34" t="s">
        <v>53</v>
      </c>
      <c r="E22" s="39" t="s">
        <v>98</v>
      </c>
      <c r="F22" s="39"/>
      <c r="G22" s="39" t="s">
        <v>35</v>
      </c>
      <c r="H22" s="39" t="s">
        <v>18</v>
      </c>
      <c r="I22" s="39" t="s">
        <v>19</v>
      </c>
      <c r="J22" s="59">
        <v>118.28</v>
      </c>
      <c r="K22" s="19">
        <v>300</v>
      </c>
      <c r="L22" s="25">
        <f t="shared" si="0"/>
        <v>300</v>
      </c>
      <c r="M22" s="26" t="str">
        <f t="shared" si="1"/>
        <v>OK</v>
      </c>
      <c r="N22" s="134"/>
      <c r="O22" s="134"/>
      <c r="P22" s="61"/>
      <c r="Q22" s="61"/>
      <c r="R22" s="61"/>
      <c r="S22" s="61"/>
      <c r="T22" s="61"/>
      <c r="U22" s="61"/>
      <c r="V22" s="61"/>
      <c r="W22" s="61"/>
      <c r="X22" s="61"/>
      <c r="Y22" s="61"/>
      <c r="Z22" s="61"/>
      <c r="AA22" s="61"/>
      <c r="AB22" s="61"/>
      <c r="AC22" s="61"/>
      <c r="AD22" s="61"/>
      <c r="AE22" s="61"/>
    </row>
    <row r="23" spans="1:31" ht="50.1" customHeight="1">
      <c r="A23" s="98">
        <v>4</v>
      </c>
      <c r="B23" s="96" t="s">
        <v>58</v>
      </c>
      <c r="C23" s="75">
        <v>20</v>
      </c>
      <c r="D23" s="36" t="s">
        <v>54</v>
      </c>
      <c r="E23" s="41" t="s">
        <v>99</v>
      </c>
      <c r="F23" s="44"/>
      <c r="G23" s="41" t="s">
        <v>36</v>
      </c>
      <c r="H23" s="41" t="s">
        <v>18</v>
      </c>
      <c r="I23" s="41" t="s">
        <v>19</v>
      </c>
      <c r="J23" s="56">
        <v>115</v>
      </c>
      <c r="K23" s="19">
        <v>150</v>
      </c>
      <c r="L23" s="25">
        <f t="shared" si="0"/>
        <v>150</v>
      </c>
      <c r="M23" s="26" t="str">
        <f t="shared" si="1"/>
        <v>OK</v>
      </c>
      <c r="N23" s="134"/>
      <c r="O23" s="134"/>
      <c r="P23" s="61"/>
      <c r="Q23" s="61"/>
      <c r="R23" s="61"/>
      <c r="S23" s="61"/>
      <c r="T23" s="61"/>
      <c r="U23" s="61"/>
      <c r="V23" s="61"/>
      <c r="W23" s="61"/>
      <c r="X23" s="61"/>
      <c r="Y23" s="61"/>
      <c r="Z23" s="61"/>
      <c r="AA23" s="61"/>
      <c r="AB23" s="61"/>
      <c r="AC23" s="61"/>
      <c r="AD23" s="61"/>
      <c r="AE23" s="61"/>
    </row>
    <row r="24" spans="1:31" ht="50.1" customHeight="1">
      <c r="A24" s="99"/>
      <c r="B24" s="97"/>
      <c r="C24" s="75">
        <v>21</v>
      </c>
      <c r="D24" s="36" t="s">
        <v>55</v>
      </c>
      <c r="E24" s="41" t="s">
        <v>99</v>
      </c>
      <c r="F24" s="44"/>
      <c r="G24" s="41" t="s">
        <v>36</v>
      </c>
      <c r="H24" s="41" t="s">
        <v>18</v>
      </c>
      <c r="I24" s="41" t="s">
        <v>19</v>
      </c>
      <c r="J24" s="56">
        <v>65</v>
      </c>
      <c r="K24" s="19">
        <v>150</v>
      </c>
      <c r="L24" s="25">
        <f t="shared" si="0"/>
        <v>150</v>
      </c>
      <c r="M24" s="26" t="str">
        <f t="shared" si="1"/>
        <v>OK</v>
      </c>
      <c r="N24" s="134"/>
      <c r="O24" s="134"/>
      <c r="P24" s="61"/>
      <c r="Q24" s="61"/>
      <c r="R24" s="61"/>
      <c r="S24" s="61"/>
      <c r="T24" s="61"/>
      <c r="U24" s="61"/>
      <c r="V24" s="61"/>
      <c r="W24" s="61"/>
      <c r="X24" s="61"/>
      <c r="Y24" s="61"/>
      <c r="Z24" s="61"/>
      <c r="AA24" s="61"/>
      <c r="AB24" s="61"/>
      <c r="AC24" s="61"/>
      <c r="AD24" s="61"/>
      <c r="AE24" s="61"/>
    </row>
    <row r="25" spans="1:31" ht="50.1" customHeight="1">
      <c r="A25" s="99"/>
      <c r="B25" s="97"/>
      <c r="C25" s="75">
        <v>22</v>
      </c>
      <c r="D25" s="36" t="s">
        <v>41</v>
      </c>
      <c r="E25" s="41" t="s">
        <v>99</v>
      </c>
      <c r="F25" s="44"/>
      <c r="G25" s="41" t="s">
        <v>36</v>
      </c>
      <c r="H25" s="41" t="s">
        <v>18</v>
      </c>
      <c r="I25" s="41" t="s">
        <v>19</v>
      </c>
      <c r="J25" s="56">
        <v>155</v>
      </c>
      <c r="K25" s="19">
        <v>180</v>
      </c>
      <c r="L25" s="25">
        <f t="shared" si="0"/>
        <v>180</v>
      </c>
      <c r="M25" s="26" t="str">
        <f t="shared" si="1"/>
        <v>OK</v>
      </c>
      <c r="N25" s="134"/>
      <c r="O25" s="134"/>
      <c r="P25" s="61"/>
      <c r="Q25" s="61"/>
      <c r="R25" s="61"/>
      <c r="S25" s="61"/>
      <c r="T25" s="61"/>
      <c r="U25" s="61"/>
      <c r="V25" s="61"/>
      <c r="W25" s="61"/>
      <c r="X25" s="61"/>
      <c r="Y25" s="61"/>
      <c r="Z25" s="61"/>
      <c r="AA25" s="61"/>
      <c r="AB25" s="61"/>
      <c r="AC25" s="61"/>
      <c r="AD25" s="61"/>
      <c r="AE25" s="61"/>
    </row>
    <row r="26" spans="1:31" ht="50.1" customHeight="1">
      <c r="A26" s="99"/>
      <c r="B26" s="100"/>
      <c r="C26" s="75">
        <v>23</v>
      </c>
      <c r="D26" s="36" t="s">
        <v>42</v>
      </c>
      <c r="E26" s="41" t="s">
        <v>99</v>
      </c>
      <c r="F26" s="44"/>
      <c r="G26" s="41" t="s">
        <v>36</v>
      </c>
      <c r="H26" s="41" t="s">
        <v>18</v>
      </c>
      <c r="I26" s="41" t="s">
        <v>19</v>
      </c>
      <c r="J26" s="56">
        <v>143.58000000000001</v>
      </c>
      <c r="K26" s="19">
        <v>180</v>
      </c>
      <c r="L26" s="25">
        <f t="shared" si="0"/>
        <v>180</v>
      </c>
      <c r="M26" s="26" t="str">
        <f t="shared" si="1"/>
        <v>OK</v>
      </c>
      <c r="N26" s="134"/>
      <c r="O26" s="134"/>
      <c r="P26" s="61"/>
      <c r="Q26" s="61"/>
      <c r="R26" s="61"/>
      <c r="S26" s="61"/>
      <c r="T26" s="63"/>
      <c r="U26" s="61"/>
      <c r="V26" s="61"/>
      <c r="W26" s="61"/>
      <c r="X26" s="61"/>
      <c r="Y26" s="61"/>
      <c r="Z26" s="61"/>
      <c r="AA26" s="61"/>
      <c r="AB26" s="61"/>
      <c r="AC26" s="61"/>
      <c r="AD26" s="61"/>
      <c r="AE26" s="61"/>
    </row>
    <row r="27" spans="1:31" ht="50.1" customHeight="1">
      <c r="A27" s="89">
        <v>5</v>
      </c>
      <c r="B27" s="90" t="s">
        <v>100</v>
      </c>
      <c r="C27" s="76">
        <v>24</v>
      </c>
      <c r="D27" s="34" t="s">
        <v>67</v>
      </c>
      <c r="E27" s="39" t="s">
        <v>101</v>
      </c>
      <c r="F27" s="45"/>
      <c r="G27" s="39" t="s">
        <v>37</v>
      </c>
      <c r="H27" s="39" t="s">
        <v>18</v>
      </c>
      <c r="I27" s="39" t="s">
        <v>19</v>
      </c>
      <c r="J27" s="59">
        <v>112.37</v>
      </c>
      <c r="K27" s="19">
        <v>300</v>
      </c>
      <c r="L27" s="25">
        <f t="shared" si="0"/>
        <v>300</v>
      </c>
      <c r="M27" s="26" t="str">
        <f t="shared" si="1"/>
        <v>OK</v>
      </c>
      <c r="N27" s="134"/>
      <c r="O27" s="134"/>
      <c r="P27" s="61"/>
      <c r="Q27" s="61"/>
      <c r="R27" s="61"/>
      <c r="S27" s="61"/>
      <c r="T27" s="61"/>
      <c r="U27" s="61"/>
      <c r="V27" s="61"/>
      <c r="W27" s="61"/>
      <c r="X27" s="61"/>
      <c r="Y27" s="61"/>
      <c r="Z27" s="61"/>
      <c r="AA27" s="61"/>
      <c r="AB27" s="61"/>
      <c r="AC27" s="61"/>
      <c r="AD27" s="61"/>
      <c r="AE27" s="61"/>
    </row>
    <row r="28" spans="1:31" ht="50.1" customHeight="1">
      <c r="A28" s="89"/>
      <c r="B28" s="91"/>
      <c r="C28" s="76">
        <v>25</v>
      </c>
      <c r="D28" s="34" t="s">
        <v>68</v>
      </c>
      <c r="E28" s="39" t="s">
        <v>102</v>
      </c>
      <c r="F28" s="45"/>
      <c r="G28" s="39" t="s">
        <v>38</v>
      </c>
      <c r="H28" s="39" t="s">
        <v>18</v>
      </c>
      <c r="I28" s="39" t="s">
        <v>19</v>
      </c>
      <c r="J28" s="59">
        <v>109.14</v>
      </c>
      <c r="K28" s="19">
        <v>300</v>
      </c>
      <c r="L28" s="25">
        <f t="shared" si="0"/>
        <v>300</v>
      </c>
      <c r="M28" s="26" t="str">
        <f t="shared" si="1"/>
        <v>OK</v>
      </c>
      <c r="N28" s="134"/>
      <c r="O28" s="134"/>
      <c r="P28" s="61"/>
      <c r="Q28" s="61"/>
      <c r="R28" s="61"/>
      <c r="S28" s="61"/>
      <c r="T28" s="61"/>
      <c r="U28" s="61"/>
      <c r="V28" s="61"/>
      <c r="W28" s="61"/>
      <c r="X28" s="61"/>
      <c r="Y28" s="61"/>
      <c r="Z28" s="61"/>
      <c r="AA28" s="61"/>
      <c r="AB28" s="61"/>
      <c r="AC28" s="61"/>
      <c r="AD28" s="61"/>
      <c r="AE28" s="61"/>
    </row>
    <row r="29" spans="1:31" ht="50.1" customHeight="1">
      <c r="A29" s="89"/>
      <c r="B29" s="92"/>
      <c r="C29" s="76">
        <v>26</v>
      </c>
      <c r="D29" s="35" t="s">
        <v>39</v>
      </c>
      <c r="E29" s="39" t="s">
        <v>99</v>
      </c>
      <c r="F29" s="45"/>
      <c r="G29" s="39" t="s">
        <v>72</v>
      </c>
      <c r="H29" s="39" t="s">
        <v>18</v>
      </c>
      <c r="I29" s="39" t="s">
        <v>20</v>
      </c>
      <c r="J29" s="59">
        <v>99.14</v>
      </c>
      <c r="K29" s="19">
        <v>80</v>
      </c>
      <c r="L29" s="25">
        <f t="shared" si="0"/>
        <v>80</v>
      </c>
      <c r="M29" s="26" t="str">
        <f t="shared" si="1"/>
        <v>OK</v>
      </c>
      <c r="N29" s="135"/>
      <c r="O29" s="134"/>
      <c r="P29" s="61"/>
      <c r="Q29" s="61"/>
      <c r="R29" s="61"/>
      <c r="S29" s="61"/>
      <c r="T29" s="61"/>
      <c r="U29" s="61"/>
      <c r="V29" s="61"/>
      <c r="W29" s="61"/>
      <c r="X29" s="61"/>
      <c r="Y29" s="61"/>
      <c r="Z29" s="61"/>
      <c r="AA29" s="61"/>
      <c r="AB29" s="61"/>
      <c r="AC29" s="61"/>
      <c r="AD29" s="61"/>
      <c r="AE29" s="61"/>
    </row>
    <row r="30" spans="1:31" ht="132.75" customHeight="1">
      <c r="A30" s="75">
        <v>6</v>
      </c>
      <c r="B30" s="50" t="s">
        <v>58</v>
      </c>
      <c r="C30" s="75">
        <v>27</v>
      </c>
      <c r="D30" s="71" t="s">
        <v>69</v>
      </c>
      <c r="E30" s="41" t="s">
        <v>103</v>
      </c>
      <c r="F30" s="44"/>
      <c r="G30" s="41" t="s">
        <v>40</v>
      </c>
      <c r="H30" s="41" t="s">
        <v>18</v>
      </c>
      <c r="I30" s="41" t="s">
        <v>19</v>
      </c>
      <c r="J30" s="56">
        <v>152.6</v>
      </c>
      <c r="K30" s="19">
        <v>200</v>
      </c>
      <c r="L30" s="25">
        <f t="shared" si="0"/>
        <v>200</v>
      </c>
      <c r="M30" s="26" t="str">
        <f t="shared" si="1"/>
        <v>OK</v>
      </c>
      <c r="N30" s="135"/>
      <c r="O30" s="134"/>
      <c r="P30" s="61"/>
      <c r="Q30" s="61"/>
      <c r="R30" s="61"/>
      <c r="S30" s="61"/>
      <c r="T30" s="61"/>
      <c r="U30" s="61"/>
      <c r="V30" s="61"/>
      <c r="W30" s="61"/>
      <c r="X30" s="61"/>
      <c r="Y30" s="61"/>
      <c r="Z30" s="61"/>
      <c r="AA30" s="61"/>
      <c r="AB30" s="61"/>
      <c r="AC30" s="61"/>
      <c r="AD30" s="61"/>
      <c r="AE30" s="61"/>
    </row>
    <row r="31" spans="1:31" ht="50.1" customHeight="1">
      <c r="A31" s="93">
        <v>7</v>
      </c>
      <c r="B31" s="90" t="s">
        <v>100</v>
      </c>
      <c r="C31" s="76">
        <v>28</v>
      </c>
      <c r="D31" s="35" t="s">
        <v>56</v>
      </c>
      <c r="E31" s="40" t="s">
        <v>51</v>
      </c>
      <c r="F31" s="72"/>
      <c r="G31" s="40" t="s">
        <v>33</v>
      </c>
      <c r="H31" s="40" t="s">
        <v>18</v>
      </c>
      <c r="I31" s="39" t="s">
        <v>19</v>
      </c>
      <c r="J31" s="59">
        <v>129.57</v>
      </c>
      <c r="K31" s="19">
        <v>150</v>
      </c>
      <c r="L31" s="25">
        <f t="shared" si="0"/>
        <v>150</v>
      </c>
      <c r="M31" s="26" t="str">
        <f t="shared" si="1"/>
        <v>OK</v>
      </c>
      <c r="N31" s="134"/>
      <c r="O31" s="134"/>
      <c r="P31" s="61"/>
      <c r="Q31" s="61"/>
      <c r="R31" s="61"/>
      <c r="S31" s="61"/>
      <c r="T31" s="61"/>
      <c r="U31" s="61"/>
      <c r="V31" s="61"/>
      <c r="W31" s="61"/>
      <c r="X31" s="61"/>
      <c r="Y31" s="61"/>
      <c r="Z31" s="61"/>
      <c r="AA31" s="61"/>
      <c r="AB31" s="61"/>
      <c r="AC31" s="61"/>
      <c r="AD31" s="61"/>
      <c r="AE31" s="61"/>
    </row>
    <row r="32" spans="1:31" ht="50.1" customHeight="1">
      <c r="A32" s="94"/>
      <c r="B32" s="92"/>
      <c r="C32" s="76">
        <v>29</v>
      </c>
      <c r="D32" s="73" t="s">
        <v>70</v>
      </c>
      <c r="E32" s="39" t="s">
        <v>71</v>
      </c>
      <c r="F32" s="45"/>
      <c r="G32" s="39" t="s">
        <v>33</v>
      </c>
      <c r="H32" s="39" t="s">
        <v>18</v>
      </c>
      <c r="I32" s="38" t="s">
        <v>19</v>
      </c>
      <c r="J32" s="55">
        <v>137.38</v>
      </c>
      <c r="K32" s="19">
        <v>150</v>
      </c>
      <c r="L32" s="25">
        <f t="shared" si="0"/>
        <v>150</v>
      </c>
      <c r="M32" s="26" t="str">
        <f t="shared" si="1"/>
        <v>OK</v>
      </c>
      <c r="N32" s="134"/>
      <c r="O32" s="134"/>
      <c r="P32" s="61"/>
      <c r="Q32" s="61"/>
      <c r="R32" s="61"/>
      <c r="S32" s="61"/>
      <c r="T32" s="61"/>
      <c r="U32" s="61"/>
      <c r="V32" s="61"/>
      <c r="W32" s="61"/>
      <c r="X32" s="61"/>
      <c r="Y32" s="61"/>
      <c r="Z32" s="61"/>
      <c r="AA32" s="61"/>
      <c r="AB32" s="61"/>
      <c r="AC32" s="61"/>
      <c r="AD32" s="61"/>
      <c r="AE32" s="61"/>
    </row>
    <row r="33" spans="1:31" ht="60.75" customHeight="1">
      <c r="A33" s="75">
        <v>8</v>
      </c>
      <c r="B33" s="50" t="s">
        <v>105</v>
      </c>
      <c r="C33" s="75">
        <v>30</v>
      </c>
      <c r="D33" s="71" t="s">
        <v>106</v>
      </c>
      <c r="E33" s="41" t="s">
        <v>104</v>
      </c>
      <c r="F33" s="44"/>
      <c r="G33" s="41" t="s">
        <v>107</v>
      </c>
      <c r="H33" s="41" t="s">
        <v>31</v>
      </c>
      <c r="I33" s="41" t="s">
        <v>19</v>
      </c>
      <c r="J33" s="60">
        <v>26.13</v>
      </c>
      <c r="K33" s="19"/>
      <c r="L33" s="25">
        <f t="shared" si="0"/>
        <v>0</v>
      </c>
      <c r="M33" s="26" t="str">
        <f t="shared" si="1"/>
        <v>OK</v>
      </c>
      <c r="N33" s="134"/>
      <c r="O33" s="134"/>
      <c r="P33" s="61"/>
      <c r="Q33" s="61"/>
      <c r="R33" s="61"/>
      <c r="S33" s="61"/>
      <c r="T33" s="61"/>
      <c r="U33" s="61"/>
      <c r="V33" s="61"/>
      <c r="W33" s="61"/>
      <c r="X33" s="61"/>
      <c r="Y33" s="61"/>
      <c r="Z33" s="61"/>
      <c r="AA33" s="61"/>
      <c r="AB33" s="61"/>
      <c r="AC33" s="61"/>
      <c r="AD33" s="61"/>
      <c r="AE33" s="61"/>
    </row>
    <row r="34" spans="1:31" ht="50.1" customHeight="1">
      <c r="A34" s="89">
        <v>9</v>
      </c>
      <c r="B34" s="90" t="s">
        <v>100</v>
      </c>
      <c r="C34" s="76">
        <v>31</v>
      </c>
      <c r="D34" s="77" t="s">
        <v>108</v>
      </c>
      <c r="E34" s="39" t="s">
        <v>99</v>
      </c>
      <c r="F34" s="45"/>
      <c r="G34" s="39" t="s">
        <v>111</v>
      </c>
      <c r="H34" s="39" t="s">
        <v>31</v>
      </c>
      <c r="I34" s="38" t="s">
        <v>19</v>
      </c>
      <c r="J34" s="79">
        <v>1595</v>
      </c>
      <c r="K34" s="19"/>
      <c r="L34" s="25">
        <f t="shared" si="0"/>
        <v>0</v>
      </c>
      <c r="M34" s="26" t="str">
        <f t="shared" si="1"/>
        <v>OK</v>
      </c>
      <c r="N34" s="134"/>
      <c r="O34" s="134"/>
      <c r="P34" s="61"/>
      <c r="Q34" s="61"/>
      <c r="R34" s="61"/>
      <c r="S34" s="61"/>
      <c r="T34" s="61"/>
      <c r="U34" s="61"/>
      <c r="V34" s="61"/>
      <c r="W34" s="61"/>
      <c r="X34" s="61"/>
      <c r="Y34" s="61"/>
      <c r="Z34" s="61"/>
      <c r="AA34" s="61"/>
      <c r="AB34" s="61"/>
      <c r="AC34" s="61"/>
      <c r="AD34" s="61"/>
      <c r="AE34" s="61"/>
    </row>
    <row r="35" spans="1:31" ht="50.1" customHeight="1">
      <c r="A35" s="89"/>
      <c r="B35" s="91"/>
      <c r="C35" s="76">
        <v>32</v>
      </c>
      <c r="D35" s="78" t="s">
        <v>109</v>
      </c>
      <c r="E35" s="39" t="s">
        <v>99</v>
      </c>
      <c r="F35" s="45"/>
      <c r="G35" s="39" t="s">
        <v>112</v>
      </c>
      <c r="H35" s="39" t="s">
        <v>31</v>
      </c>
      <c r="I35" s="38" t="s">
        <v>19</v>
      </c>
      <c r="J35" s="79">
        <v>615</v>
      </c>
      <c r="K35" s="19"/>
      <c r="L35" s="25">
        <f t="shared" si="0"/>
        <v>0</v>
      </c>
      <c r="M35" s="26" t="str">
        <f t="shared" si="1"/>
        <v>OK</v>
      </c>
      <c r="N35" s="134"/>
      <c r="O35" s="134"/>
      <c r="P35" s="61"/>
      <c r="Q35" s="61"/>
      <c r="R35" s="61"/>
      <c r="S35" s="61"/>
      <c r="T35" s="61"/>
      <c r="U35" s="61"/>
      <c r="V35" s="61"/>
      <c r="W35" s="61"/>
      <c r="X35" s="61"/>
      <c r="Y35" s="61"/>
      <c r="Z35" s="61"/>
      <c r="AA35" s="61"/>
      <c r="AB35" s="61"/>
      <c r="AC35" s="61"/>
      <c r="AD35" s="61"/>
      <c r="AE35" s="61"/>
    </row>
    <row r="36" spans="1:31" ht="50.1" customHeight="1">
      <c r="A36" s="89"/>
      <c r="B36" s="92"/>
      <c r="C36" s="76">
        <v>33</v>
      </c>
      <c r="D36" s="78" t="s">
        <v>110</v>
      </c>
      <c r="E36" s="39" t="s">
        <v>99</v>
      </c>
      <c r="F36" s="45"/>
      <c r="G36" s="39" t="s">
        <v>112</v>
      </c>
      <c r="H36" s="39" t="s">
        <v>31</v>
      </c>
      <c r="I36" s="38" t="s">
        <v>19</v>
      </c>
      <c r="J36" s="79">
        <v>1362.5</v>
      </c>
      <c r="K36" s="19"/>
      <c r="L36" s="25">
        <f t="shared" si="0"/>
        <v>0</v>
      </c>
      <c r="M36" s="26" t="str">
        <f t="shared" si="1"/>
        <v>OK</v>
      </c>
      <c r="N36" s="135"/>
      <c r="O36" s="134"/>
      <c r="P36" s="61"/>
      <c r="Q36" s="61"/>
      <c r="R36" s="61"/>
      <c r="S36" s="61"/>
      <c r="T36" s="61"/>
      <c r="U36" s="61"/>
      <c r="V36" s="61"/>
      <c r="W36" s="61"/>
      <c r="X36" s="61"/>
      <c r="Y36" s="61"/>
      <c r="Z36" s="61"/>
      <c r="AA36" s="61"/>
      <c r="AB36" s="61"/>
      <c r="AC36" s="61"/>
      <c r="AD36" s="61"/>
      <c r="AE36" s="61"/>
    </row>
  </sheetData>
  <mergeCells count="34">
    <mergeCell ref="A34:A36"/>
    <mergeCell ref="B34:B36"/>
    <mergeCell ref="A9:A21"/>
    <mergeCell ref="B9:B21"/>
    <mergeCell ref="A23:A26"/>
    <mergeCell ref="B23:B26"/>
    <mergeCell ref="A27:A29"/>
    <mergeCell ref="B27:B29"/>
    <mergeCell ref="A31:A32"/>
    <mergeCell ref="B31:B32"/>
    <mergeCell ref="AE1:AE2"/>
    <mergeCell ref="A4:A8"/>
    <mergeCell ref="B4:B8"/>
    <mergeCell ref="AB1:AB2"/>
    <mergeCell ref="AC1:AC2"/>
    <mergeCell ref="AD1:AD2"/>
    <mergeCell ref="W1:W2"/>
    <mergeCell ref="X1:X2"/>
    <mergeCell ref="Y1:Y2"/>
    <mergeCell ref="Z1:Z2"/>
    <mergeCell ref="AA1:AA2"/>
    <mergeCell ref="S1:S2"/>
    <mergeCell ref="A1:C1"/>
    <mergeCell ref="D1:J1"/>
    <mergeCell ref="K1:M1"/>
    <mergeCell ref="U1:U2"/>
    <mergeCell ref="V1:V2"/>
    <mergeCell ref="A2:M2"/>
    <mergeCell ref="T1:T2"/>
    <mergeCell ref="P1:P2"/>
    <mergeCell ref="Q1:Q2"/>
    <mergeCell ref="R1:R2"/>
    <mergeCell ref="N1:N2"/>
    <mergeCell ref="O1:O2"/>
  </mergeCells>
  <conditionalFormatting sqref="X4:AE33 U5:W33 O4:T33 N5:N33">
    <cfRule type="cellIs" dxfId="47" priority="10" stopIfTrue="1" operator="greaterThan">
      <formula>0</formula>
    </cfRule>
    <cfRule type="cellIs" dxfId="46" priority="11" stopIfTrue="1" operator="greaterThan">
      <formula>0</formula>
    </cfRule>
    <cfRule type="cellIs" dxfId="45" priority="12" stopIfTrue="1" operator="greaterThan">
      <formula>0</formula>
    </cfRule>
  </conditionalFormatting>
  <conditionalFormatting sqref="N4">
    <cfRule type="cellIs" dxfId="44" priority="4" stopIfTrue="1" operator="greaterThan">
      <formula>0</formula>
    </cfRule>
    <cfRule type="cellIs" dxfId="43" priority="5" stopIfTrue="1" operator="greaterThan">
      <formula>0</formula>
    </cfRule>
    <cfRule type="cellIs" dxfId="42" priority="6" stopIfTrue="1" operator="greaterThan">
      <formula>0</formula>
    </cfRule>
  </conditionalFormatting>
  <conditionalFormatting sqref="N34:AE36">
    <cfRule type="cellIs" dxfId="41" priority="1" stopIfTrue="1" operator="greaterThan">
      <formula>0</formula>
    </cfRule>
    <cfRule type="cellIs" dxfId="40" priority="2" stopIfTrue="1" operator="greaterThan">
      <formula>0</formula>
    </cfRule>
    <cfRule type="cellIs" dxfId="39" priority="3" stopIfTrue="1" operator="greaterThan">
      <formula>0</formula>
    </cfRule>
  </conditionalFormatting>
  <conditionalFormatting sqref="U4:W4">
    <cfRule type="cellIs" dxfId="38" priority="7" stopIfTrue="1" operator="greaterThan">
      <formula>0</formula>
    </cfRule>
    <cfRule type="cellIs" dxfId="37" priority="8" stopIfTrue="1" operator="greaterThan">
      <formula>0</formula>
    </cfRule>
    <cfRule type="cellIs" dxfId="36" priority="9" stopIfTrue="1" operator="greaterThan">
      <formula>0</formula>
    </cfRule>
  </conditionalFormatting>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36"/>
  <sheetViews>
    <sheetView zoomScale="84" zoomScaleNormal="84" workbookViewId="0">
      <selection activeCell="R9" sqref="R9"/>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6.85546875" style="32" hidden="1" customWidth="1"/>
    <col min="7" max="7" width="12" style="32" bestFit="1" customWidth="1"/>
    <col min="8" max="8" width="8.85546875" style="32" customWidth="1"/>
    <col min="9" max="9" width="10.140625" style="32"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88" t="s">
        <v>73</v>
      </c>
      <c r="B1" s="88"/>
      <c r="C1" s="88"/>
      <c r="D1" s="88" t="s">
        <v>74</v>
      </c>
      <c r="E1" s="88"/>
      <c r="F1" s="88"/>
      <c r="G1" s="88"/>
      <c r="H1" s="88"/>
      <c r="I1" s="88"/>
      <c r="J1" s="88"/>
      <c r="K1" s="88" t="s">
        <v>75</v>
      </c>
      <c r="L1" s="88"/>
      <c r="M1" s="88"/>
      <c r="N1" s="82" t="s">
        <v>133</v>
      </c>
      <c r="O1" s="82" t="s">
        <v>134</v>
      </c>
      <c r="P1" s="82" t="s">
        <v>135</v>
      </c>
      <c r="Q1" s="82" t="s">
        <v>76</v>
      </c>
      <c r="R1" s="82" t="s">
        <v>76</v>
      </c>
      <c r="S1" s="82" t="s">
        <v>76</v>
      </c>
      <c r="T1" s="82" t="s">
        <v>76</v>
      </c>
      <c r="U1" s="82" t="s">
        <v>76</v>
      </c>
      <c r="V1" s="82" t="s">
        <v>76</v>
      </c>
      <c r="W1" s="82" t="s">
        <v>76</v>
      </c>
      <c r="X1" s="82" t="s">
        <v>76</v>
      </c>
      <c r="Y1" s="82" t="s">
        <v>76</v>
      </c>
      <c r="Z1" s="82" t="s">
        <v>76</v>
      </c>
      <c r="AA1" s="82" t="s">
        <v>76</v>
      </c>
      <c r="AB1" s="82" t="s">
        <v>76</v>
      </c>
      <c r="AC1" s="82" t="s">
        <v>76</v>
      </c>
      <c r="AD1" s="82" t="s">
        <v>76</v>
      </c>
      <c r="AE1" s="82" t="s">
        <v>76</v>
      </c>
    </row>
    <row r="2" spans="1:31" ht="24" customHeight="1">
      <c r="A2" s="88" t="s">
        <v>22</v>
      </c>
      <c r="B2" s="88"/>
      <c r="C2" s="88"/>
      <c r="D2" s="88"/>
      <c r="E2" s="88"/>
      <c r="F2" s="88"/>
      <c r="G2" s="88"/>
      <c r="H2" s="88"/>
      <c r="I2" s="88"/>
      <c r="J2" s="88"/>
      <c r="K2" s="88"/>
      <c r="L2" s="88"/>
      <c r="M2" s="88"/>
      <c r="N2" s="82"/>
      <c r="O2" s="82"/>
      <c r="P2" s="82"/>
      <c r="Q2" s="82"/>
      <c r="R2" s="82"/>
      <c r="S2" s="82"/>
      <c r="T2" s="82"/>
      <c r="U2" s="82"/>
      <c r="V2" s="82"/>
      <c r="W2" s="82"/>
      <c r="X2" s="82"/>
      <c r="Y2" s="82"/>
      <c r="Z2" s="82"/>
      <c r="AA2" s="82"/>
      <c r="AB2" s="82"/>
      <c r="AC2" s="82"/>
      <c r="AD2" s="82"/>
      <c r="AE2" s="82"/>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138">
        <v>44713</v>
      </c>
      <c r="O3" s="138">
        <v>44722</v>
      </c>
      <c r="P3" s="138">
        <v>44735</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83">
        <v>1</v>
      </c>
      <c r="B4" s="85" t="s">
        <v>78</v>
      </c>
      <c r="C4" s="76">
        <v>1</v>
      </c>
      <c r="D4" s="33" t="s">
        <v>79</v>
      </c>
      <c r="E4" s="38" t="s">
        <v>84</v>
      </c>
      <c r="F4" s="38"/>
      <c r="G4" s="38" t="s">
        <v>23</v>
      </c>
      <c r="H4" s="38" t="s">
        <v>18</v>
      </c>
      <c r="I4" s="38" t="s">
        <v>19</v>
      </c>
      <c r="J4" s="55">
        <v>225.77</v>
      </c>
      <c r="K4" s="19">
        <v>20</v>
      </c>
      <c r="L4" s="25">
        <f>K4-(SUM(N4:AE4))</f>
        <v>20</v>
      </c>
      <c r="M4" s="26" t="str">
        <f>IF(L4&lt;0,"ATENÇÃO","OK")</f>
        <v>OK</v>
      </c>
      <c r="N4" s="137"/>
      <c r="O4" s="137"/>
      <c r="P4" s="137"/>
      <c r="Q4" s="61"/>
      <c r="R4" s="61"/>
      <c r="S4" s="61"/>
      <c r="T4" s="61"/>
      <c r="U4" s="61"/>
      <c r="V4" s="61"/>
      <c r="W4" s="61"/>
      <c r="X4" s="61"/>
      <c r="Y4" s="61"/>
      <c r="Z4" s="61"/>
      <c r="AA4" s="61"/>
      <c r="AB4" s="61"/>
      <c r="AC4" s="61"/>
      <c r="AD4" s="61"/>
      <c r="AE4" s="61"/>
    </row>
    <row r="5" spans="1:31" ht="50.1" customHeight="1">
      <c r="A5" s="84"/>
      <c r="B5" s="86"/>
      <c r="C5" s="76">
        <v>2</v>
      </c>
      <c r="D5" s="34" t="s">
        <v>80</v>
      </c>
      <c r="E5" s="39" t="s">
        <v>84</v>
      </c>
      <c r="F5" s="39"/>
      <c r="G5" s="39" t="s">
        <v>24</v>
      </c>
      <c r="H5" s="39" t="s">
        <v>18</v>
      </c>
      <c r="I5" s="38" t="s">
        <v>19</v>
      </c>
      <c r="J5" s="55">
        <v>83.61</v>
      </c>
      <c r="K5" s="19"/>
      <c r="L5" s="25">
        <f t="shared" ref="L5:L36" si="0">K5-(SUM(N5:AE5))</f>
        <v>0</v>
      </c>
      <c r="M5" s="26" t="str">
        <f t="shared" ref="M5:M36" si="1">IF(L5&lt;0,"ATENÇÃO","OK")</f>
        <v>OK</v>
      </c>
      <c r="N5" s="137"/>
      <c r="O5" s="137"/>
      <c r="P5" s="137"/>
      <c r="Q5" s="62"/>
      <c r="R5" s="61"/>
      <c r="S5" s="61"/>
      <c r="T5" s="61"/>
      <c r="U5" s="61"/>
      <c r="V5" s="61"/>
      <c r="W5" s="61"/>
      <c r="X5" s="61"/>
      <c r="Y5" s="61"/>
      <c r="Z5" s="61"/>
      <c r="AA5" s="61"/>
      <c r="AB5" s="61"/>
      <c r="AC5" s="61"/>
      <c r="AD5" s="61"/>
      <c r="AE5" s="61"/>
    </row>
    <row r="6" spans="1:31" ht="50.1" customHeight="1">
      <c r="A6" s="84"/>
      <c r="B6" s="86"/>
      <c r="C6" s="76">
        <v>3</v>
      </c>
      <c r="D6" s="33" t="s">
        <v>81</v>
      </c>
      <c r="E6" s="38" t="s">
        <v>84</v>
      </c>
      <c r="F6" s="38"/>
      <c r="G6" s="38" t="s">
        <v>27</v>
      </c>
      <c r="H6" s="38" t="s">
        <v>18</v>
      </c>
      <c r="I6" s="38" t="s">
        <v>19</v>
      </c>
      <c r="J6" s="55">
        <v>69.3</v>
      </c>
      <c r="K6" s="19">
        <v>30</v>
      </c>
      <c r="L6" s="25">
        <f t="shared" si="0"/>
        <v>30</v>
      </c>
      <c r="M6" s="26" t="str">
        <f t="shared" si="1"/>
        <v>OK</v>
      </c>
      <c r="N6" s="137"/>
      <c r="O6" s="137"/>
      <c r="P6" s="137"/>
      <c r="Q6" s="61"/>
      <c r="R6" s="61"/>
      <c r="S6" s="61"/>
      <c r="T6" s="61"/>
      <c r="U6" s="61"/>
      <c r="V6" s="61"/>
      <c r="W6" s="61"/>
      <c r="X6" s="61"/>
      <c r="Y6" s="61"/>
      <c r="Z6" s="61"/>
      <c r="AA6" s="61"/>
      <c r="AB6" s="61"/>
      <c r="AC6" s="61"/>
      <c r="AD6" s="61"/>
      <c r="AE6" s="61"/>
    </row>
    <row r="7" spans="1:31" ht="50.1" customHeight="1">
      <c r="A7" s="84"/>
      <c r="B7" s="86"/>
      <c r="C7" s="76">
        <v>4</v>
      </c>
      <c r="D7" s="33" t="s">
        <v>82</v>
      </c>
      <c r="E7" s="38" t="s">
        <v>84</v>
      </c>
      <c r="F7" s="38"/>
      <c r="G7" s="38" t="s">
        <v>28</v>
      </c>
      <c r="H7" s="38" t="s">
        <v>18</v>
      </c>
      <c r="I7" s="38" t="s">
        <v>19</v>
      </c>
      <c r="J7" s="55">
        <v>79.86</v>
      </c>
      <c r="K7" s="19">
        <v>30</v>
      </c>
      <c r="L7" s="25">
        <f t="shared" si="0"/>
        <v>30</v>
      </c>
      <c r="M7" s="26" t="str">
        <f t="shared" si="1"/>
        <v>OK</v>
      </c>
      <c r="N7" s="137"/>
      <c r="O7" s="137"/>
      <c r="P7" s="137"/>
      <c r="Q7" s="61"/>
      <c r="R7" s="61"/>
      <c r="S7" s="61"/>
      <c r="T7" s="61"/>
      <c r="U7" s="61"/>
      <c r="V7" s="61"/>
      <c r="W7" s="61"/>
      <c r="X7" s="61"/>
      <c r="Y7" s="61"/>
      <c r="Z7" s="61"/>
      <c r="AA7" s="61"/>
      <c r="AB7" s="61"/>
      <c r="AC7" s="61"/>
      <c r="AD7" s="61"/>
      <c r="AE7" s="61"/>
    </row>
    <row r="8" spans="1:31" ht="50.1" customHeight="1">
      <c r="A8" s="84"/>
      <c r="B8" s="87"/>
      <c r="C8" s="76">
        <v>5</v>
      </c>
      <c r="D8" s="33" t="s">
        <v>83</v>
      </c>
      <c r="E8" s="38" t="s">
        <v>84</v>
      </c>
      <c r="F8" s="38"/>
      <c r="G8" s="38" t="s">
        <v>29</v>
      </c>
      <c r="H8" s="38" t="s">
        <v>18</v>
      </c>
      <c r="I8" s="38" t="s">
        <v>19</v>
      </c>
      <c r="J8" s="55">
        <v>100.97</v>
      </c>
      <c r="K8" s="19">
        <v>20</v>
      </c>
      <c r="L8" s="25">
        <f t="shared" si="0"/>
        <v>15.3</v>
      </c>
      <c r="M8" s="26" t="str">
        <f t="shared" si="1"/>
        <v>OK</v>
      </c>
      <c r="N8" s="137">
        <v>4.7</v>
      </c>
      <c r="O8" s="137"/>
      <c r="P8" s="137"/>
      <c r="Q8" s="61"/>
      <c r="R8" s="61"/>
      <c r="S8" s="61"/>
      <c r="T8" s="61"/>
      <c r="U8" s="61"/>
      <c r="V8" s="61"/>
      <c r="W8" s="61"/>
      <c r="X8" s="61"/>
      <c r="Y8" s="61"/>
      <c r="Z8" s="61"/>
      <c r="AA8" s="61"/>
      <c r="AB8" s="61"/>
      <c r="AC8" s="61"/>
      <c r="AD8" s="61"/>
      <c r="AE8" s="61"/>
    </row>
    <row r="9" spans="1:31" ht="50.1" customHeight="1">
      <c r="A9" s="95">
        <v>2</v>
      </c>
      <c r="B9" s="96" t="s">
        <v>85</v>
      </c>
      <c r="C9" s="75">
        <v>6</v>
      </c>
      <c r="D9" s="36" t="s">
        <v>86</v>
      </c>
      <c r="E9" s="41" t="s">
        <v>50</v>
      </c>
      <c r="F9" s="41"/>
      <c r="G9" s="41" t="s">
        <v>25</v>
      </c>
      <c r="H9" s="41" t="s">
        <v>18</v>
      </c>
      <c r="I9" s="41" t="s">
        <v>19</v>
      </c>
      <c r="J9" s="56">
        <v>110</v>
      </c>
      <c r="K9" s="19">
        <v>100</v>
      </c>
      <c r="L9" s="25">
        <f t="shared" si="0"/>
        <v>100</v>
      </c>
      <c r="M9" s="26" t="str">
        <f t="shared" si="1"/>
        <v>OK</v>
      </c>
      <c r="N9" s="137"/>
      <c r="O9" s="137"/>
      <c r="P9" s="137"/>
      <c r="Q9" s="61"/>
      <c r="R9" s="61"/>
      <c r="S9" s="61"/>
      <c r="T9" s="61"/>
      <c r="U9" s="61"/>
      <c r="V9" s="61"/>
      <c r="W9" s="61"/>
      <c r="X9" s="61"/>
      <c r="Y9" s="61"/>
      <c r="Z9" s="61"/>
      <c r="AA9" s="61"/>
      <c r="AB9" s="61"/>
      <c r="AC9" s="61"/>
      <c r="AD9" s="61"/>
      <c r="AE9" s="61"/>
    </row>
    <row r="10" spans="1:31" ht="50.1" customHeight="1">
      <c r="A10" s="95"/>
      <c r="B10" s="97"/>
      <c r="C10" s="75">
        <v>7</v>
      </c>
      <c r="D10" s="36" t="s">
        <v>87</v>
      </c>
      <c r="E10" s="41" t="s">
        <v>50</v>
      </c>
      <c r="F10" s="41"/>
      <c r="G10" s="41" t="s">
        <v>25</v>
      </c>
      <c r="H10" s="41" t="s">
        <v>18</v>
      </c>
      <c r="I10" s="41" t="s">
        <v>19</v>
      </c>
      <c r="J10" s="56">
        <v>114</v>
      </c>
      <c r="K10" s="19">
        <v>50</v>
      </c>
      <c r="L10" s="25">
        <f t="shared" si="0"/>
        <v>25</v>
      </c>
      <c r="M10" s="26" t="str">
        <f t="shared" si="1"/>
        <v>OK</v>
      </c>
      <c r="N10" s="137"/>
      <c r="O10" s="137"/>
      <c r="P10" s="137">
        <v>25</v>
      </c>
      <c r="Q10" s="61"/>
      <c r="R10" s="61"/>
      <c r="S10" s="61"/>
      <c r="T10" s="61"/>
      <c r="U10" s="61"/>
      <c r="V10" s="61"/>
      <c r="W10" s="61"/>
      <c r="X10" s="61"/>
      <c r="Y10" s="61"/>
      <c r="Z10" s="61"/>
      <c r="AA10" s="61"/>
      <c r="AB10" s="61"/>
      <c r="AC10" s="61"/>
      <c r="AD10" s="61"/>
      <c r="AE10" s="61"/>
    </row>
    <row r="11" spans="1:31" ht="50.1" customHeight="1">
      <c r="A11" s="95"/>
      <c r="B11" s="97"/>
      <c r="C11" s="75">
        <v>8</v>
      </c>
      <c r="D11" s="36" t="s">
        <v>88</v>
      </c>
      <c r="E11" s="41" t="s">
        <v>95</v>
      </c>
      <c r="F11" s="41"/>
      <c r="G11" s="41" t="s">
        <v>26</v>
      </c>
      <c r="H11" s="41" t="s">
        <v>18</v>
      </c>
      <c r="I11" s="41" t="s">
        <v>19</v>
      </c>
      <c r="J11" s="56">
        <v>50.63</v>
      </c>
      <c r="K11" s="19">
        <v>50</v>
      </c>
      <c r="L11" s="25">
        <f t="shared" si="0"/>
        <v>34.200000000000003</v>
      </c>
      <c r="M11" s="26" t="str">
        <f t="shared" si="1"/>
        <v>OK</v>
      </c>
      <c r="N11" s="137"/>
      <c r="O11" s="137"/>
      <c r="P11" s="137">
        <v>15.8</v>
      </c>
      <c r="Q11" s="61"/>
      <c r="R11" s="61"/>
      <c r="S11" s="61"/>
      <c r="T11" s="61"/>
      <c r="U11" s="61"/>
      <c r="V11" s="61"/>
      <c r="W11" s="61"/>
      <c r="X11" s="61"/>
      <c r="Y11" s="61"/>
      <c r="Z11" s="61"/>
      <c r="AA11" s="61"/>
      <c r="AB11" s="61"/>
      <c r="AC11" s="61"/>
      <c r="AD11" s="61"/>
      <c r="AE11" s="61"/>
    </row>
    <row r="12" spans="1:31" ht="50.1" customHeight="1">
      <c r="A12" s="95"/>
      <c r="B12" s="97"/>
      <c r="C12" s="75">
        <v>9</v>
      </c>
      <c r="D12" s="37" t="s">
        <v>89</v>
      </c>
      <c r="E12" s="41" t="s">
        <v>50</v>
      </c>
      <c r="F12" s="41"/>
      <c r="G12" s="41" t="s">
        <v>30</v>
      </c>
      <c r="H12" s="41" t="s">
        <v>31</v>
      </c>
      <c r="I12" s="42" t="s">
        <v>19</v>
      </c>
      <c r="J12" s="57">
        <v>400</v>
      </c>
      <c r="K12" s="19">
        <v>20</v>
      </c>
      <c r="L12" s="25">
        <f t="shared" si="0"/>
        <v>20</v>
      </c>
      <c r="M12" s="26" t="str">
        <f t="shared" si="1"/>
        <v>OK</v>
      </c>
      <c r="N12" s="137"/>
      <c r="O12" s="137"/>
      <c r="P12" s="137"/>
      <c r="Q12" s="61"/>
      <c r="R12" s="61"/>
      <c r="S12" s="61"/>
      <c r="T12" s="61"/>
      <c r="U12" s="61"/>
      <c r="V12" s="61"/>
      <c r="W12" s="61"/>
      <c r="X12" s="61"/>
      <c r="Y12" s="61"/>
      <c r="Z12" s="61"/>
      <c r="AA12" s="61"/>
      <c r="AB12" s="61"/>
      <c r="AC12" s="61"/>
      <c r="AD12" s="61"/>
      <c r="AE12" s="61"/>
    </row>
    <row r="13" spans="1:31" ht="50.1" customHeight="1">
      <c r="A13" s="95"/>
      <c r="B13" s="97"/>
      <c r="C13" s="75">
        <v>10</v>
      </c>
      <c r="D13" s="37" t="s">
        <v>90</v>
      </c>
      <c r="E13" s="41" t="s">
        <v>50</v>
      </c>
      <c r="F13" s="41"/>
      <c r="G13" s="41" t="s">
        <v>30</v>
      </c>
      <c r="H13" s="41" t="s">
        <v>31</v>
      </c>
      <c r="I13" s="42" t="s">
        <v>19</v>
      </c>
      <c r="J13" s="57">
        <v>360</v>
      </c>
      <c r="K13" s="19">
        <v>10</v>
      </c>
      <c r="L13" s="25">
        <f t="shared" si="0"/>
        <v>8</v>
      </c>
      <c r="M13" s="26" t="str">
        <f t="shared" si="1"/>
        <v>OK</v>
      </c>
      <c r="N13" s="137"/>
      <c r="O13" s="137"/>
      <c r="P13" s="137">
        <v>2</v>
      </c>
      <c r="Q13" s="61"/>
      <c r="R13" s="61"/>
      <c r="S13" s="61"/>
      <c r="T13" s="61"/>
      <c r="U13" s="61"/>
      <c r="V13" s="61"/>
      <c r="W13" s="61"/>
      <c r="X13" s="61"/>
      <c r="Y13" s="61"/>
      <c r="Z13" s="61"/>
      <c r="AA13" s="61"/>
      <c r="AB13" s="61"/>
      <c r="AC13" s="61"/>
      <c r="AD13" s="61"/>
      <c r="AE13" s="61"/>
    </row>
    <row r="14" spans="1:31" ht="50.1" customHeight="1">
      <c r="A14" s="95"/>
      <c r="B14" s="97"/>
      <c r="C14" s="75">
        <v>11</v>
      </c>
      <c r="D14" s="36" t="s">
        <v>91</v>
      </c>
      <c r="E14" s="41" t="s">
        <v>96</v>
      </c>
      <c r="F14" s="41"/>
      <c r="G14" s="41" t="s">
        <v>32</v>
      </c>
      <c r="H14" s="41" t="s">
        <v>31</v>
      </c>
      <c r="I14" s="41" t="s">
        <v>19</v>
      </c>
      <c r="J14" s="57">
        <v>500</v>
      </c>
      <c r="K14" s="19">
        <v>2</v>
      </c>
      <c r="L14" s="25">
        <f t="shared" si="0"/>
        <v>2</v>
      </c>
      <c r="M14" s="26" t="str">
        <f t="shared" si="1"/>
        <v>OK</v>
      </c>
      <c r="N14" s="137"/>
      <c r="O14" s="137"/>
      <c r="P14" s="137"/>
      <c r="Q14" s="61"/>
      <c r="R14" s="61"/>
      <c r="S14" s="61"/>
      <c r="T14" s="61"/>
      <c r="U14" s="61"/>
      <c r="V14" s="61"/>
      <c r="W14" s="61"/>
      <c r="X14" s="61"/>
      <c r="Y14" s="61"/>
      <c r="Z14" s="61"/>
      <c r="AA14" s="61"/>
      <c r="AB14" s="61"/>
      <c r="AC14" s="61"/>
      <c r="AD14" s="61"/>
      <c r="AE14" s="61"/>
    </row>
    <row r="15" spans="1:31" ht="50.1" customHeight="1">
      <c r="A15" s="95"/>
      <c r="B15" s="97"/>
      <c r="C15" s="75">
        <v>12</v>
      </c>
      <c r="D15" s="36" t="s">
        <v>92</v>
      </c>
      <c r="E15" s="41" t="s">
        <v>51</v>
      </c>
      <c r="F15" s="41"/>
      <c r="G15" s="41" t="s">
        <v>33</v>
      </c>
      <c r="H15" s="41" t="s">
        <v>18</v>
      </c>
      <c r="I15" s="43" t="s">
        <v>19</v>
      </c>
      <c r="J15" s="57">
        <v>65</v>
      </c>
      <c r="K15" s="19"/>
      <c r="L15" s="25">
        <f t="shared" si="0"/>
        <v>0</v>
      </c>
      <c r="M15" s="26" t="str">
        <f t="shared" si="1"/>
        <v>OK</v>
      </c>
      <c r="N15" s="137"/>
      <c r="O15" s="137"/>
      <c r="P15" s="137"/>
      <c r="Q15" s="61"/>
      <c r="R15" s="61"/>
      <c r="S15" s="61"/>
      <c r="T15" s="61"/>
      <c r="U15" s="61"/>
      <c r="V15" s="61"/>
      <c r="W15" s="61"/>
      <c r="X15" s="61"/>
      <c r="Y15" s="61"/>
      <c r="Z15" s="61"/>
      <c r="AA15" s="61"/>
      <c r="AB15" s="61"/>
      <c r="AC15" s="61"/>
      <c r="AD15" s="61"/>
      <c r="AE15" s="61"/>
    </row>
    <row r="16" spans="1:31" ht="50.1" customHeight="1">
      <c r="A16" s="95"/>
      <c r="B16" s="97"/>
      <c r="C16" s="75">
        <v>13</v>
      </c>
      <c r="D16" s="36" t="s">
        <v>93</v>
      </c>
      <c r="E16" s="41" t="s">
        <v>52</v>
      </c>
      <c r="F16" s="41"/>
      <c r="G16" s="41" t="s">
        <v>34</v>
      </c>
      <c r="H16" s="41" t="s">
        <v>18</v>
      </c>
      <c r="I16" s="41" t="s">
        <v>19</v>
      </c>
      <c r="J16" s="57">
        <v>120</v>
      </c>
      <c r="K16" s="19">
        <v>12</v>
      </c>
      <c r="L16" s="25">
        <f t="shared" si="0"/>
        <v>12</v>
      </c>
      <c r="M16" s="26" t="str">
        <f t="shared" si="1"/>
        <v>OK</v>
      </c>
      <c r="N16" s="137"/>
      <c r="O16" s="137"/>
      <c r="P16" s="137"/>
      <c r="Q16" s="61"/>
      <c r="R16" s="61"/>
      <c r="S16" s="61"/>
      <c r="T16" s="61"/>
      <c r="U16" s="61"/>
      <c r="V16" s="61"/>
      <c r="W16" s="61"/>
      <c r="X16" s="61"/>
      <c r="Y16" s="61"/>
      <c r="Z16" s="61"/>
      <c r="AA16" s="61"/>
      <c r="AB16" s="61"/>
      <c r="AC16" s="61"/>
      <c r="AD16" s="61"/>
      <c r="AE16" s="61"/>
    </row>
    <row r="17" spans="1:31" ht="50.1" customHeight="1">
      <c r="A17" s="95"/>
      <c r="B17" s="97"/>
      <c r="C17" s="75">
        <v>14</v>
      </c>
      <c r="D17" s="36" t="s">
        <v>94</v>
      </c>
      <c r="E17" s="41" t="s">
        <v>52</v>
      </c>
      <c r="F17" s="41"/>
      <c r="G17" s="41" t="s">
        <v>34</v>
      </c>
      <c r="H17" s="41" t="s">
        <v>18</v>
      </c>
      <c r="I17" s="41" t="s">
        <v>19</v>
      </c>
      <c r="J17" s="57">
        <v>100</v>
      </c>
      <c r="K17" s="19">
        <v>30</v>
      </c>
      <c r="L17" s="25">
        <f t="shared" si="0"/>
        <v>30</v>
      </c>
      <c r="M17" s="26" t="str">
        <f t="shared" si="1"/>
        <v>OK</v>
      </c>
      <c r="N17" s="137"/>
      <c r="O17" s="137"/>
      <c r="P17" s="137"/>
      <c r="Q17" s="61"/>
      <c r="R17" s="61"/>
      <c r="S17" s="61"/>
      <c r="T17" s="61"/>
      <c r="U17" s="61"/>
      <c r="V17" s="61"/>
      <c r="W17" s="61"/>
      <c r="X17" s="61"/>
      <c r="Y17" s="61"/>
      <c r="Z17" s="61"/>
      <c r="AA17" s="61"/>
      <c r="AB17" s="61"/>
      <c r="AC17" s="61"/>
      <c r="AD17" s="61"/>
      <c r="AE17" s="61"/>
    </row>
    <row r="18" spans="1:31" ht="50.1" customHeight="1">
      <c r="A18" s="95"/>
      <c r="B18" s="97"/>
      <c r="C18" s="75">
        <v>15</v>
      </c>
      <c r="D18" s="36" t="s">
        <v>16</v>
      </c>
      <c r="E18" s="44" t="s">
        <v>43</v>
      </c>
      <c r="F18" s="44"/>
      <c r="G18" s="41" t="s">
        <v>64</v>
      </c>
      <c r="H18" s="41" t="s">
        <v>18</v>
      </c>
      <c r="I18" s="41" t="s">
        <v>20</v>
      </c>
      <c r="J18" s="57">
        <v>10</v>
      </c>
      <c r="K18" s="19">
        <v>70</v>
      </c>
      <c r="L18" s="25">
        <f t="shared" si="0"/>
        <v>50</v>
      </c>
      <c r="M18" s="26" t="str">
        <f t="shared" si="1"/>
        <v>OK</v>
      </c>
      <c r="N18" s="137"/>
      <c r="O18" s="137"/>
      <c r="P18" s="137">
        <v>20</v>
      </c>
      <c r="Q18" s="61"/>
      <c r="R18" s="61"/>
      <c r="S18" s="61"/>
      <c r="T18" s="61"/>
      <c r="U18" s="61"/>
      <c r="V18" s="61"/>
      <c r="W18" s="61"/>
      <c r="X18" s="61"/>
      <c r="Y18" s="61"/>
      <c r="Z18" s="61"/>
      <c r="AA18" s="61"/>
      <c r="AB18" s="61"/>
      <c r="AC18" s="61"/>
      <c r="AD18" s="61"/>
      <c r="AE18" s="61"/>
    </row>
    <row r="19" spans="1:31" ht="50.1" customHeight="1">
      <c r="A19" s="95"/>
      <c r="B19" s="97"/>
      <c r="C19" s="75">
        <v>16</v>
      </c>
      <c r="D19" s="36" t="s">
        <v>17</v>
      </c>
      <c r="E19" s="44" t="s">
        <v>43</v>
      </c>
      <c r="F19" s="44"/>
      <c r="G19" s="41" t="s">
        <v>64</v>
      </c>
      <c r="H19" s="41" t="s">
        <v>18</v>
      </c>
      <c r="I19" s="41" t="s">
        <v>20</v>
      </c>
      <c r="J19" s="56">
        <v>15</v>
      </c>
      <c r="K19" s="19">
        <v>70</v>
      </c>
      <c r="L19" s="25">
        <f t="shared" si="0"/>
        <v>45</v>
      </c>
      <c r="M19" s="26" t="str">
        <f t="shared" si="1"/>
        <v>OK</v>
      </c>
      <c r="N19" s="137"/>
      <c r="O19" s="137"/>
      <c r="P19" s="137">
        <v>25</v>
      </c>
      <c r="Q19" s="61"/>
      <c r="R19" s="61"/>
      <c r="S19" s="61"/>
      <c r="T19" s="61"/>
      <c r="U19" s="61"/>
      <c r="V19" s="61"/>
      <c r="W19" s="61"/>
      <c r="X19" s="61"/>
      <c r="Y19" s="61"/>
      <c r="Z19" s="61"/>
      <c r="AA19" s="61"/>
      <c r="AB19" s="61"/>
      <c r="AC19" s="61"/>
      <c r="AD19" s="61"/>
      <c r="AE19" s="61"/>
    </row>
    <row r="20" spans="1:31" ht="50.1" customHeight="1">
      <c r="A20" s="95"/>
      <c r="B20" s="97"/>
      <c r="C20" s="75">
        <v>17</v>
      </c>
      <c r="D20" s="36" t="s">
        <v>61</v>
      </c>
      <c r="E20" s="44" t="s">
        <v>97</v>
      </c>
      <c r="F20" s="44"/>
      <c r="G20" s="41" t="s">
        <v>65</v>
      </c>
      <c r="H20" s="41" t="s">
        <v>63</v>
      </c>
      <c r="I20" s="41" t="s">
        <v>19</v>
      </c>
      <c r="J20" s="58">
        <v>100</v>
      </c>
      <c r="K20" s="19">
        <v>7</v>
      </c>
      <c r="L20" s="25">
        <f t="shared" si="0"/>
        <v>7</v>
      </c>
      <c r="M20" s="26" t="str">
        <f t="shared" si="1"/>
        <v>OK</v>
      </c>
      <c r="N20" s="137"/>
      <c r="O20" s="137"/>
      <c r="P20" s="137"/>
      <c r="Q20" s="61"/>
      <c r="R20" s="61"/>
      <c r="S20" s="61"/>
      <c r="T20" s="61"/>
      <c r="U20" s="61"/>
      <c r="V20" s="61"/>
      <c r="W20" s="61"/>
      <c r="X20" s="61"/>
      <c r="Y20" s="61"/>
      <c r="Z20" s="61"/>
      <c r="AA20" s="61"/>
      <c r="AB20" s="61"/>
      <c r="AC20" s="61"/>
      <c r="AD20" s="61"/>
      <c r="AE20" s="61"/>
    </row>
    <row r="21" spans="1:31" ht="50.1" customHeight="1">
      <c r="A21" s="95"/>
      <c r="B21" s="97"/>
      <c r="C21" s="75">
        <v>18</v>
      </c>
      <c r="D21" s="36" t="s">
        <v>62</v>
      </c>
      <c r="E21" s="44" t="s">
        <v>96</v>
      </c>
      <c r="F21" s="44"/>
      <c r="G21" s="41" t="s">
        <v>66</v>
      </c>
      <c r="H21" s="41" t="s">
        <v>31</v>
      </c>
      <c r="I21" s="41" t="s">
        <v>19</v>
      </c>
      <c r="J21" s="56">
        <v>100</v>
      </c>
      <c r="K21" s="19">
        <v>7</v>
      </c>
      <c r="L21" s="25">
        <f t="shared" si="0"/>
        <v>7</v>
      </c>
      <c r="M21" s="26" t="str">
        <f t="shared" si="1"/>
        <v>OK</v>
      </c>
      <c r="N21" s="137"/>
      <c r="O21" s="137"/>
      <c r="P21" s="137"/>
      <c r="Q21" s="61"/>
      <c r="R21" s="61"/>
      <c r="S21" s="61"/>
      <c r="T21" s="61"/>
      <c r="U21" s="61"/>
      <c r="V21" s="61"/>
      <c r="W21" s="61"/>
      <c r="X21" s="61"/>
      <c r="Y21" s="61"/>
      <c r="Z21" s="61"/>
      <c r="AA21" s="61"/>
      <c r="AB21" s="61"/>
      <c r="AC21" s="61"/>
      <c r="AD21" s="61"/>
      <c r="AE21" s="61"/>
    </row>
    <row r="22" spans="1:31" ht="81" customHeight="1">
      <c r="A22" s="76">
        <v>3</v>
      </c>
      <c r="B22" s="49" t="s">
        <v>57</v>
      </c>
      <c r="C22" s="76">
        <v>19</v>
      </c>
      <c r="D22" s="34" t="s">
        <v>53</v>
      </c>
      <c r="E22" s="39" t="s">
        <v>98</v>
      </c>
      <c r="F22" s="39"/>
      <c r="G22" s="39" t="s">
        <v>35</v>
      </c>
      <c r="H22" s="39" t="s">
        <v>18</v>
      </c>
      <c r="I22" s="39" t="s">
        <v>19</v>
      </c>
      <c r="J22" s="59">
        <v>118.28</v>
      </c>
      <c r="K22" s="19">
        <f>50+20</f>
        <v>70</v>
      </c>
      <c r="L22" s="25">
        <f t="shared" si="0"/>
        <v>70</v>
      </c>
      <c r="M22" s="26" t="str">
        <f t="shared" si="1"/>
        <v>OK</v>
      </c>
      <c r="N22" s="137"/>
      <c r="O22" s="137"/>
      <c r="P22" s="137"/>
      <c r="Q22" s="61"/>
      <c r="R22" s="61"/>
      <c r="S22" s="61"/>
      <c r="T22" s="61"/>
      <c r="U22" s="61"/>
      <c r="V22" s="61"/>
      <c r="W22" s="61"/>
      <c r="X22" s="61"/>
      <c r="Y22" s="61"/>
      <c r="Z22" s="61"/>
      <c r="AA22" s="61"/>
      <c r="AB22" s="61"/>
      <c r="AC22" s="61"/>
      <c r="AD22" s="61"/>
      <c r="AE22" s="61"/>
    </row>
    <row r="23" spans="1:31" ht="50.1" customHeight="1">
      <c r="A23" s="98">
        <v>4</v>
      </c>
      <c r="B23" s="96" t="s">
        <v>58</v>
      </c>
      <c r="C23" s="75">
        <v>20</v>
      </c>
      <c r="D23" s="36" t="s">
        <v>54</v>
      </c>
      <c r="E23" s="41" t="s">
        <v>99</v>
      </c>
      <c r="F23" s="44"/>
      <c r="G23" s="41" t="s">
        <v>36</v>
      </c>
      <c r="H23" s="41" t="s">
        <v>18</v>
      </c>
      <c r="I23" s="41" t="s">
        <v>19</v>
      </c>
      <c r="J23" s="56">
        <v>115</v>
      </c>
      <c r="K23" s="19">
        <f>300-100</f>
        <v>200</v>
      </c>
      <c r="L23" s="25">
        <f t="shared" si="0"/>
        <v>200</v>
      </c>
      <c r="M23" s="26" t="str">
        <f t="shared" si="1"/>
        <v>OK</v>
      </c>
      <c r="N23" s="137"/>
      <c r="O23" s="137"/>
      <c r="P23" s="137"/>
      <c r="Q23" s="61"/>
      <c r="R23" s="61"/>
      <c r="S23" s="61"/>
      <c r="T23" s="61"/>
      <c r="U23" s="61"/>
      <c r="V23" s="61"/>
      <c r="W23" s="61"/>
      <c r="X23" s="61"/>
      <c r="Y23" s="61"/>
      <c r="Z23" s="61"/>
      <c r="AA23" s="61"/>
      <c r="AB23" s="61"/>
      <c r="AC23" s="61"/>
      <c r="AD23" s="61"/>
      <c r="AE23" s="61"/>
    </row>
    <row r="24" spans="1:31" ht="50.1" customHeight="1">
      <c r="A24" s="99"/>
      <c r="B24" s="97"/>
      <c r="C24" s="75">
        <v>21</v>
      </c>
      <c r="D24" s="36" t="s">
        <v>55</v>
      </c>
      <c r="E24" s="41" t="s">
        <v>99</v>
      </c>
      <c r="F24" s="44"/>
      <c r="G24" s="41" t="s">
        <v>36</v>
      </c>
      <c r="H24" s="41" t="s">
        <v>18</v>
      </c>
      <c r="I24" s="41" t="s">
        <v>19</v>
      </c>
      <c r="J24" s="56">
        <v>65</v>
      </c>
      <c r="K24" s="19">
        <v>75</v>
      </c>
      <c r="L24" s="25">
        <f t="shared" si="0"/>
        <v>75</v>
      </c>
      <c r="M24" s="26" t="str">
        <f t="shared" si="1"/>
        <v>OK</v>
      </c>
      <c r="N24" s="137"/>
      <c r="O24" s="137"/>
      <c r="P24" s="137"/>
      <c r="Q24" s="61"/>
      <c r="R24" s="61"/>
      <c r="S24" s="61"/>
      <c r="T24" s="61"/>
      <c r="U24" s="61"/>
      <c r="V24" s="61"/>
      <c r="W24" s="61"/>
      <c r="X24" s="61"/>
      <c r="Y24" s="61"/>
      <c r="Z24" s="61"/>
      <c r="AA24" s="61"/>
      <c r="AB24" s="61"/>
      <c r="AC24" s="61"/>
      <c r="AD24" s="61"/>
      <c r="AE24" s="61"/>
    </row>
    <row r="25" spans="1:31" ht="50.1" customHeight="1">
      <c r="A25" s="99"/>
      <c r="B25" s="97"/>
      <c r="C25" s="75">
        <v>22</v>
      </c>
      <c r="D25" s="36" t="s">
        <v>41</v>
      </c>
      <c r="E25" s="41" t="s">
        <v>99</v>
      </c>
      <c r="F25" s="44"/>
      <c r="G25" s="41" t="s">
        <v>36</v>
      </c>
      <c r="H25" s="41" t="s">
        <v>18</v>
      </c>
      <c r="I25" s="41" t="s">
        <v>19</v>
      </c>
      <c r="J25" s="56">
        <v>155</v>
      </c>
      <c r="K25" s="19"/>
      <c r="L25" s="25">
        <f t="shared" si="0"/>
        <v>0</v>
      </c>
      <c r="M25" s="26" t="str">
        <f t="shared" si="1"/>
        <v>OK</v>
      </c>
      <c r="N25" s="137"/>
      <c r="O25" s="137"/>
      <c r="P25" s="137"/>
      <c r="Q25" s="61"/>
      <c r="R25" s="61"/>
      <c r="S25" s="61"/>
      <c r="T25" s="61"/>
      <c r="U25" s="61"/>
      <c r="V25" s="61"/>
      <c r="W25" s="61"/>
      <c r="X25" s="61"/>
      <c r="Y25" s="61"/>
      <c r="Z25" s="61"/>
      <c r="AA25" s="61"/>
      <c r="AB25" s="61"/>
      <c r="AC25" s="61"/>
      <c r="AD25" s="61"/>
      <c r="AE25" s="61"/>
    </row>
    <row r="26" spans="1:31" ht="50.1" customHeight="1">
      <c r="A26" s="99"/>
      <c r="B26" s="100"/>
      <c r="C26" s="75">
        <v>23</v>
      </c>
      <c r="D26" s="36" t="s">
        <v>42</v>
      </c>
      <c r="E26" s="41" t="s">
        <v>99</v>
      </c>
      <c r="F26" s="44"/>
      <c r="G26" s="41" t="s">
        <v>36</v>
      </c>
      <c r="H26" s="41" t="s">
        <v>18</v>
      </c>
      <c r="I26" s="41" t="s">
        <v>19</v>
      </c>
      <c r="J26" s="56">
        <v>143.58000000000001</v>
      </c>
      <c r="K26" s="19"/>
      <c r="L26" s="25">
        <f t="shared" si="0"/>
        <v>0</v>
      </c>
      <c r="M26" s="26" t="str">
        <f t="shared" si="1"/>
        <v>OK</v>
      </c>
      <c r="N26" s="137"/>
      <c r="O26" s="137"/>
      <c r="P26" s="137"/>
      <c r="Q26" s="61"/>
      <c r="R26" s="61"/>
      <c r="S26" s="61"/>
      <c r="T26" s="63"/>
      <c r="U26" s="61"/>
      <c r="V26" s="61"/>
      <c r="W26" s="61"/>
      <c r="X26" s="61"/>
      <c r="Y26" s="61"/>
      <c r="Z26" s="61"/>
      <c r="AA26" s="61"/>
      <c r="AB26" s="61"/>
      <c r="AC26" s="61"/>
      <c r="AD26" s="61"/>
      <c r="AE26" s="61"/>
    </row>
    <row r="27" spans="1:31" ht="50.1" customHeight="1">
      <c r="A27" s="89">
        <v>5</v>
      </c>
      <c r="B27" s="90" t="s">
        <v>100</v>
      </c>
      <c r="C27" s="76">
        <v>24</v>
      </c>
      <c r="D27" s="34" t="s">
        <v>67</v>
      </c>
      <c r="E27" s="39" t="s">
        <v>101</v>
      </c>
      <c r="F27" s="45"/>
      <c r="G27" s="39" t="s">
        <v>37</v>
      </c>
      <c r="H27" s="39" t="s">
        <v>18</v>
      </c>
      <c r="I27" s="39" t="s">
        <v>19</v>
      </c>
      <c r="J27" s="59">
        <v>112.37</v>
      </c>
      <c r="K27" s="19">
        <v>80</v>
      </c>
      <c r="L27" s="25">
        <f t="shared" si="0"/>
        <v>78</v>
      </c>
      <c r="M27" s="26" t="str">
        <f t="shared" si="1"/>
        <v>OK</v>
      </c>
      <c r="N27" s="137"/>
      <c r="O27" s="137">
        <v>2</v>
      </c>
      <c r="P27" s="137"/>
      <c r="Q27" s="61"/>
      <c r="R27" s="61"/>
      <c r="S27" s="61"/>
      <c r="T27" s="61"/>
      <c r="U27" s="61"/>
      <c r="V27" s="61"/>
      <c r="W27" s="61"/>
      <c r="X27" s="61"/>
      <c r="Y27" s="61"/>
      <c r="Z27" s="61"/>
      <c r="AA27" s="61"/>
      <c r="AB27" s="61"/>
      <c r="AC27" s="61"/>
      <c r="AD27" s="61"/>
      <c r="AE27" s="61"/>
    </row>
    <row r="28" spans="1:31" ht="50.1" customHeight="1">
      <c r="A28" s="89"/>
      <c r="B28" s="91"/>
      <c r="C28" s="76">
        <v>25</v>
      </c>
      <c r="D28" s="34" t="s">
        <v>68</v>
      </c>
      <c r="E28" s="39" t="s">
        <v>102</v>
      </c>
      <c r="F28" s="45"/>
      <c r="G28" s="39" t="s">
        <v>38</v>
      </c>
      <c r="H28" s="39" t="s">
        <v>18</v>
      </c>
      <c r="I28" s="39" t="s">
        <v>19</v>
      </c>
      <c r="J28" s="59">
        <v>109.14</v>
      </c>
      <c r="K28" s="19">
        <v>80</v>
      </c>
      <c r="L28" s="25">
        <f t="shared" si="0"/>
        <v>70</v>
      </c>
      <c r="M28" s="26" t="str">
        <f t="shared" si="1"/>
        <v>OK</v>
      </c>
      <c r="N28" s="137"/>
      <c r="O28" s="137">
        <v>10</v>
      </c>
      <c r="P28" s="137"/>
      <c r="Q28" s="61"/>
      <c r="R28" s="61"/>
      <c r="S28" s="61"/>
      <c r="T28" s="61"/>
      <c r="U28" s="61"/>
      <c r="V28" s="61"/>
      <c r="W28" s="61"/>
      <c r="X28" s="61"/>
      <c r="Y28" s="61"/>
      <c r="Z28" s="61"/>
      <c r="AA28" s="61"/>
      <c r="AB28" s="61"/>
      <c r="AC28" s="61"/>
      <c r="AD28" s="61"/>
      <c r="AE28" s="61"/>
    </row>
    <row r="29" spans="1:31" ht="50.1" customHeight="1">
      <c r="A29" s="89"/>
      <c r="B29" s="92"/>
      <c r="C29" s="76">
        <v>26</v>
      </c>
      <c r="D29" s="35" t="s">
        <v>39</v>
      </c>
      <c r="E29" s="39" t="s">
        <v>99</v>
      </c>
      <c r="F29" s="45"/>
      <c r="G29" s="39" t="s">
        <v>72</v>
      </c>
      <c r="H29" s="39" t="s">
        <v>18</v>
      </c>
      <c r="I29" s="39" t="s">
        <v>20</v>
      </c>
      <c r="J29" s="59">
        <v>99.14</v>
      </c>
      <c r="K29" s="19">
        <v>100</v>
      </c>
      <c r="L29" s="25">
        <f t="shared" si="0"/>
        <v>90</v>
      </c>
      <c r="M29" s="26" t="str">
        <f t="shared" si="1"/>
        <v>OK</v>
      </c>
      <c r="N29" s="137"/>
      <c r="O29" s="137">
        <v>10</v>
      </c>
      <c r="P29" s="137"/>
      <c r="Q29" s="61"/>
      <c r="R29" s="61"/>
      <c r="S29" s="61"/>
      <c r="T29" s="61"/>
      <c r="U29" s="61"/>
      <c r="V29" s="61"/>
      <c r="W29" s="61"/>
      <c r="X29" s="61"/>
      <c r="Y29" s="61"/>
      <c r="Z29" s="61"/>
      <c r="AA29" s="61"/>
      <c r="AB29" s="61"/>
      <c r="AC29" s="61"/>
      <c r="AD29" s="61"/>
      <c r="AE29" s="61"/>
    </row>
    <row r="30" spans="1:31" ht="132.75" customHeight="1">
      <c r="A30" s="75">
        <v>6</v>
      </c>
      <c r="B30" s="50" t="s">
        <v>58</v>
      </c>
      <c r="C30" s="75">
        <v>27</v>
      </c>
      <c r="D30" s="71" t="s">
        <v>69</v>
      </c>
      <c r="E30" s="41" t="s">
        <v>103</v>
      </c>
      <c r="F30" s="44"/>
      <c r="G30" s="41" t="s">
        <v>40</v>
      </c>
      <c r="H30" s="41" t="s">
        <v>18</v>
      </c>
      <c r="I30" s="41" t="s">
        <v>19</v>
      </c>
      <c r="J30" s="56">
        <v>152.6</v>
      </c>
      <c r="K30" s="19">
        <f>80+70</f>
        <v>150</v>
      </c>
      <c r="L30" s="25">
        <f t="shared" si="0"/>
        <v>150</v>
      </c>
      <c r="M30" s="26" t="str">
        <f t="shared" si="1"/>
        <v>OK</v>
      </c>
      <c r="N30" s="137"/>
      <c r="O30" s="137"/>
      <c r="P30" s="137"/>
      <c r="Q30" s="61"/>
      <c r="R30" s="61"/>
      <c r="S30" s="61"/>
      <c r="T30" s="61"/>
      <c r="U30" s="61"/>
      <c r="V30" s="61"/>
      <c r="W30" s="61"/>
      <c r="X30" s="61"/>
      <c r="Y30" s="61"/>
      <c r="Z30" s="61"/>
      <c r="AA30" s="61"/>
      <c r="AB30" s="61"/>
      <c r="AC30" s="61"/>
      <c r="AD30" s="61"/>
      <c r="AE30" s="61"/>
    </row>
    <row r="31" spans="1:31" ht="50.1" customHeight="1">
      <c r="A31" s="93">
        <v>7</v>
      </c>
      <c r="B31" s="90" t="s">
        <v>100</v>
      </c>
      <c r="C31" s="76">
        <v>28</v>
      </c>
      <c r="D31" s="35" t="s">
        <v>56</v>
      </c>
      <c r="E31" s="40" t="s">
        <v>51</v>
      </c>
      <c r="F31" s="72"/>
      <c r="G31" s="40" t="s">
        <v>33</v>
      </c>
      <c r="H31" s="40" t="s">
        <v>18</v>
      </c>
      <c r="I31" s="39" t="s">
        <v>19</v>
      </c>
      <c r="J31" s="59">
        <v>129.57</v>
      </c>
      <c r="K31" s="19">
        <v>10</v>
      </c>
      <c r="L31" s="25">
        <f t="shared" si="0"/>
        <v>10</v>
      </c>
      <c r="M31" s="26" t="str">
        <f t="shared" si="1"/>
        <v>OK</v>
      </c>
      <c r="N31" s="137"/>
      <c r="O31" s="137"/>
      <c r="P31" s="137"/>
      <c r="Q31" s="61"/>
      <c r="R31" s="61"/>
      <c r="S31" s="61"/>
      <c r="T31" s="61"/>
      <c r="U31" s="61"/>
      <c r="V31" s="61"/>
      <c r="W31" s="61"/>
      <c r="X31" s="61"/>
      <c r="Y31" s="61"/>
      <c r="Z31" s="61"/>
      <c r="AA31" s="61"/>
      <c r="AB31" s="61"/>
      <c r="AC31" s="61"/>
      <c r="AD31" s="61"/>
      <c r="AE31" s="61"/>
    </row>
    <row r="32" spans="1:31" ht="50.1" customHeight="1">
      <c r="A32" s="94"/>
      <c r="B32" s="92"/>
      <c r="C32" s="76">
        <v>29</v>
      </c>
      <c r="D32" s="73" t="s">
        <v>70</v>
      </c>
      <c r="E32" s="39" t="s">
        <v>71</v>
      </c>
      <c r="F32" s="45"/>
      <c r="G32" s="39" t="s">
        <v>33</v>
      </c>
      <c r="H32" s="39" t="s">
        <v>18</v>
      </c>
      <c r="I32" s="38" t="s">
        <v>19</v>
      </c>
      <c r="J32" s="55">
        <v>137.38</v>
      </c>
      <c r="K32" s="19">
        <v>20</v>
      </c>
      <c r="L32" s="25">
        <f t="shared" si="0"/>
        <v>19</v>
      </c>
      <c r="M32" s="26" t="str">
        <f t="shared" si="1"/>
        <v>OK</v>
      </c>
      <c r="N32" s="137"/>
      <c r="O32" s="137">
        <v>1</v>
      </c>
      <c r="P32" s="137"/>
      <c r="Q32" s="61"/>
      <c r="R32" s="61"/>
      <c r="S32" s="61"/>
      <c r="T32" s="61"/>
      <c r="U32" s="61"/>
      <c r="V32" s="61"/>
      <c r="W32" s="61"/>
      <c r="X32" s="61"/>
      <c r="Y32" s="61"/>
      <c r="Z32" s="61"/>
      <c r="AA32" s="61"/>
      <c r="AB32" s="61"/>
      <c r="AC32" s="61"/>
      <c r="AD32" s="61"/>
      <c r="AE32" s="61"/>
    </row>
    <row r="33" spans="1:31" ht="60.75" customHeight="1">
      <c r="A33" s="75">
        <v>8</v>
      </c>
      <c r="B33" s="50" t="s">
        <v>105</v>
      </c>
      <c r="C33" s="75">
        <v>30</v>
      </c>
      <c r="D33" s="71" t="s">
        <v>106</v>
      </c>
      <c r="E33" s="41" t="s">
        <v>104</v>
      </c>
      <c r="F33" s="44"/>
      <c r="G33" s="41" t="s">
        <v>107</v>
      </c>
      <c r="H33" s="41" t="s">
        <v>31</v>
      </c>
      <c r="I33" s="41" t="s">
        <v>19</v>
      </c>
      <c r="J33" s="60">
        <v>26.13</v>
      </c>
      <c r="K33" s="19"/>
      <c r="L33" s="25">
        <f t="shared" si="0"/>
        <v>0</v>
      </c>
      <c r="M33" s="26" t="str">
        <f t="shared" si="1"/>
        <v>OK</v>
      </c>
      <c r="N33" s="137"/>
      <c r="O33" s="137"/>
      <c r="P33" s="137"/>
      <c r="Q33" s="61"/>
      <c r="R33" s="61"/>
      <c r="S33" s="61"/>
      <c r="T33" s="61"/>
      <c r="U33" s="61"/>
      <c r="V33" s="61"/>
      <c r="W33" s="61"/>
      <c r="X33" s="61"/>
      <c r="Y33" s="61"/>
      <c r="Z33" s="61"/>
      <c r="AA33" s="61"/>
      <c r="AB33" s="61"/>
      <c r="AC33" s="61"/>
      <c r="AD33" s="61"/>
      <c r="AE33" s="61"/>
    </row>
    <row r="34" spans="1:31" ht="50.1" customHeight="1">
      <c r="A34" s="89">
        <v>9</v>
      </c>
      <c r="B34" s="90" t="s">
        <v>100</v>
      </c>
      <c r="C34" s="76">
        <v>31</v>
      </c>
      <c r="D34" s="77" t="s">
        <v>108</v>
      </c>
      <c r="E34" s="39" t="s">
        <v>99</v>
      </c>
      <c r="F34" s="45"/>
      <c r="G34" s="39" t="s">
        <v>111</v>
      </c>
      <c r="H34" s="39" t="s">
        <v>31</v>
      </c>
      <c r="I34" s="38" t="s">
        <v>19</v>
      </c>
      <c r="J34" s="79">
        <v>1595</v>
      </c>
      <c r="K34" s="19">
        <v>10</v>
      </c>
      <c r="L34" s="25">
        <f t="shared" si="0"/>
        <v>10</v>
      </c>
      <c r="M34" s="26" t="str">
        <f t="shared" si="1"/>
        <v>OK</v>
      </c>
      <c r="N34" s="137"/>
      <c r="O34" s="137"/>
      <c r="P34" s="137"/>
      <c r="Q34" s="61"/>
      <c r="R34" s="61"/>
      <c r="S34" s="61"/>
      <c r="T34" s="61"/>
      <c r="U34" s="61"/>
      <c r="V34" s="61"/>
      <c r="W34" s="61"/>
      <c r="X34" s="61"/>
      <c r="Y34" s="61"/>
      <c r="Z34" s="61"/>
      <c r="AA34" s="61"/>
      <c r="AB34" s="61"/>
      <c r="AC34" s="61"/>
      <c r="AD34" s="61"/>
      <c r="AE34" s="61"/>
    </row>
    <row r="35" spans="1:31" ht="50.1" customHeight="1">
      <c r="A35" s="89"/>
      <c r="B35" s="91"/>
      <c r="C35" s="76">
        <v>32</v>
      </c>
      <c r="D35" s="78" t="s">
        <v>109</v>
      </c>
      <c r="E35" s="39" t="s">
        <v>99</v>
      </c>
      <c r="F35" s="45"/>
      <c r="G35" s="39" t="s">
        <v>112</v>
      </c>
      <c r="H35" s="39" t="s">
        <v>31</v>
      </c>
      <c r="I35" s="38" t="s">
        <v>19</v>
      </c>
      <c r="J35" s="79">
        <v>615</v>
      </c>
      <c r="K35" s="19">
        <v>6</v>
      </c>
      <c r="L35" s="25">
        <f t="shared" si="0"/>
        <v>6</v>
      </c>
      <c r="M35" s="26" t="str">
        <f t="shared" si="1"/>
        <v>OK</v>
      </c>
      <c r="N35" s="137"/>
      <c r="O35" s="137"/>
      <c r="P35" s="137"/>
      <c r="Q35" s="61"/>
      <c r="R35" s="61"/>
      <c r="S35" s="61"/>
      <c r="T35" s="61"/>
      <c r="U35" s="61"/>
      <c r="V35" s="61"/>
      <c r="W35" s="61"/>
      <c r="X35" s="61"/>
      <c r="Y35" s="61"/>
      <c r="Z35" s="61"/>
      <c r="AA35" s="61"/>
      <c r="AB35" s="61"/>
      <c r="AC35" s="61"/>
      <c r="AD35" s="61"/>
      <c r="AE35" s="61"/>
    </row>
    <row r="36" spans="1:31" ht="50.1" customHeight="1">
      <c r="A36" s="89"/>
      <c r="B36" s="92"/>
      <c r="C36" s="76">
        <v>33</v>
      </c>
      <c r="D36" s="78" t="s">
        <v>110</v>
      </c>
      <c r="E36" s="39" t="s">
        <v>99</v>
      </c>
      <c r="F36" s="45"/>
      <c r="G36" s="39" t="s">
        <v>112</v>
      </c>
      <c r="H36" s="39" t="s">
        <v>31</v>
      </c>
      <c r="I36" s="38" t="s">
        <v>19</v>
      </c>
      <c r="J36" s="79">
        <v>1362.5</v>
      </c>
      <c r="K36" s="19">
        <v>4</v>
      </c>
      <c r="L36" s="25">
        <f t="shared" si="0"/>
        <v>4</v>
      </c>
      <c r="M36" s="26" t="str">
        <f t="shared" si="1"/>
        <v>OK</v>
      </c>
      <c r="N36" s="137"/>
      <c r="O36" s="137"/>
      <c r="P36" s="137"/>
      <c r="Q36" s="61"/>
      <c r="R36" s="61"/>
      <c r="S36" s="61"/>
      <c r="T36" s="61"/>
      <c r="U36" s="61"/>
      <c r="V36" s="61"/>
      <c r="W36" s="61"/>
      <c r="X36" s="61"/>
      <c r="Y36" s="61"/>
      <c r="Z36" s="61"/>
      <c r="AA36" s="61"/>
      <c r="AB36" s="61"/>
      <c r="AC36" s="61"/>
      <c r="AD36" s="61"/>
      <c r="AE36" s="61"/>
    </row>
  </sheetData>
  <mergeCells count="34">
    <mergeCell ref="A34:A36"/>
    <mergeCell ref="B34:B36"/>
    <mergeCell ref="A9:A21"/>
    <mergeCell ref="B9:B21"/>
    <mergeCell ref="A23:A26"/>
    <mergeCell ref="B23:B26"/>
    <mergeCell ref="A27:A29"/>
    <mergeCell ref="B27:B29"/>
    <mergeCell ref="A31:A32"/>
    <mergeCell ref="B31:B32"/>
    <mergeCell ref="A4:A8"/>
    <mergeCell ref="B4:B8"/>
    <mergeCell ref="AE1:AE2"/>
    <mergeCell ref="AC1:AC2"/>
    <mergeCell ref="Y1:Y2"/>
    <mergeCell ref="Z1:Z2"/>
    <mergeCell ref="AA1:AA2"/>
    <mergeCell ref="AB1:AB2"/>
    <mergeCell ref="AD1:AD2"/>
    <mergeCell ref="V1:V2"/>
    <mergeCell ref="W1:W2"/>
    <mergeCell ref="X1:X2"/>
    <mergeCell ref="Q1:Q2"/>
    <mergeCell ref="A1:C1"/>
    <mergeCell ref="D1:J1"/>
    <mergeCell ref="K1:M1"/>
    <mergeCell ref="T1:T2"/>
    <mergeCell ref="U1:U2"/>
    <mergeCell ref="A2:M2"/>
    <mergeCell ref="S1:S2"/>
    <mergeCell ref="R1:R2"/>
    <mergeCell ref="P1:P2"/>
    <mergeCell ref="N1:N2"/>
    <mergeCell ref="O1:O2"/>
  </mergeCells>
  <conditionalFormatting sqref="N4">
    <cfRule type="cellIs" dxfId="35" priority="4" stopIfTrue="1" operator="greaterThan">
      <formula>0</formula>
    </cfRule>
    <cfRule type="cellIs" dxfId="34" priority="5" stopIfTrue="1" operator="greaterThan">
      <formula>0</formula>
    </cfRule>
    <cfRule type="cellIs" dxfId="33" priority="6" stopIfTrue="1" operator="greaterThan">
      <formula>0</formula>
    </cfRule>
  </conditionalFormatting>
  <conditionalFormatting sqref="U4:W4">
    <cfRule type="cellIs" dxfId="32" priority="7" stopIfTrue="1" operator="greaterThan">
      <formula>0</formula>
    </cfRule>
    <cfRule type="cellIs" dxfId="31" priority="8" stopIfTrue="1" operator="greaterThan">
      <formula>0</formula>
    </cfRule>
    <cfRule type="cellIs" dxfId="30" priority="9" stopIfTrue="1" operator="greaterThan">
      <formula>0</formula>
    </cfRule>
  </conditionalFormatting>
  <conditionalFormatting sqref="N34:AE36">
    <cfRule type="cellIs" dxfId="29" priority="1" stopIfTrue="1" operator="greaterThan">
      <formula>0</formula>
    </cfRule>
    <cfRule type="cellIs" dxfId="28" priority="2" stopIfTrue="1" operator="greaterThan">
      <formula>0</formula>
    </cfRule>
    <cfRule type="cellIs" dxfId="27" priority="3" stopIfTrue="1" operator="greaterThan">
      <formula>0</formula>
    </cfRule>
  </conditionalFormatting>
  <conditionalFormatting sqref="X4:AE33 U5:W33 O4:T33 N5:N33">
    <cfRule type="cellIs" dxfId="26" priority="10" stopIfTrue="1" operator="greaterThan">
      <formula>0</formula>
    </cfRule>
    <cfRule type="cellIs" dxfId="25" priority="11" stopIfTrue="1" operator="greaterThan">
      <formula>0</formula>
    </cfRule>
    <cfRule type="cellIs" dxfId="24" priority="12"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36"/>
  <sheetViews>
    <sheetView topLeftCell="C1" zoomScale="80" zoomScaleNormal="80" workbookViewId="0">
      <selection activeCell="Q9" sqref="Q9"/>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6.85546875" style="32" hidden="1" customWidth="1"/>
    <col min="7" max="7" width="12" style="32" bestFit="1" customWidth="1"/>
    <col min="8" max="8" width="8.85546875" style="32" customWidth="1"/>
    <col min="9" max="9" width="10.140625" style="32"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88" t="s">
        <v>73</v>
      </c>
      <c r="B1" s="88"/>
      <c r="C1" s="88"/>
      <c r="D1" s="88" t="s">
        <v>74</v>
      </c>
      <c r="E1" s="88"/>
      <c r="F1" s="88"/>
      <c r="G1" s="88"/>
      <c r="H1" s="88"/>
      <c r="I1" s="88"/>
      <c r="J1" s="88"/>
      <c r="K1" s="88" t="s">
        <v>75</v>
      </c>
      <c r="L1" s="88"/>
      <c r="M1" s="88"/>
      <c r="N1" s="82" t="s">
        <v>136</v>
      </c>
      <c r="O1" s="82" t="s">
        <v>137</v>
      </c>
      <c r="P1" s="82" t="s">
        <v>76</v>
      </c>
      <c r="Q1" s="82" t="s">
        <v>76</v>
      </c>
      <c r="R1" s="82" t="s">
        <v>76</v>
      </c>
      <c r="S1" s="82" t="s">
        <v>76</v>
      </c>
      <c r="T1" s="82" t="s">
        <v>76</v>
      </c>
      <c r="U1" s="82" t="s">
        <v>76</v>
      </c>
      <c r="V1" s="82" t="s">
        <v>76</v>
      </c>
      <c r="W1" s="82" t="s">
        <v>76</v>
      </c>
      <c r="X1" s="82" t="s">
        <v>76</v>
      </c>
      <c r="Y1" s="82" t="s">
        <v>76</v>
      </c>
      <c r="Z1" s="82" t="s">
        <v>76</v>
      </c>
      <c r="AA1" s="82" t="s">
        <v>76</v>
      </c>
      <c r="AB1" s="82" t="s">
        <v>76</v>
      </c>
      <c r="AC1" s="82" t="s">
        <v>76</v>
      </c>
      <c r="AD1" s="82" t="s">
        <v>76</v>
      </c>
      <c r="AE1" s="82" t="s">
        <v>76</v>
      </c>
    </row>
    <row r="2" spans="1:31" ht="24" customHeight="1">
      <c r="A2" s="88" t="s">
        <v>22</v>
      </c>
      <c r="B2" s="88"/>
      <c r="C2" s="88"/>
      <c r="D2" s="88"/>
      <c r="E2" s="88"/>
      <c r="F2" s="88"/>
      <c r="G2" s="88"/>
      <c r="H2" s="88"/>
      <c r="I2" s="88"/>
      <c r="J2" s="88"/>
      <c r="K2" s="88"/>
      <c r="L2" s="88"/>
      <c r="M2" s="88"/>
      <c r="N2" s="82"/>
      <c r="O2" s="82"/>
      <c r="P2" s="82"/>
      <c r="Q2" s="82"/>
      <c r="R2" s="82"/>
      <c r="S2" s="82"/>
      <c r="T2" s="82"/>
      <c r="U2" s="82"/>
      <c r="V2" s="82"/>
      <c r="W2" s="82"/>
      <c r="X2" s="82"/>
      <c r="Y2" s="82"/>
      <c r="Z2" s="82"/>
      <c r="AA2" s="82"/>
      <c r="AB2" s="82"/>
      <c r="AC2" s="82"/>
      <c r="AD2" s="82"/>
      <c r="AE2" s="82"/>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141">
        <v>44686</v>
      </c>
      <c r="O3" s="141">
        <v>44774</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83">
        <v>1</v>
      </c>
      <c r="B4" s="85" t="s">
        <v>78</v>
      </c>
      <c r="C4" s="76">
        <v>1</v>
      </c>
      <c r="D4" s="33" t="s">
        <v>79</v>
      </c>
      <c r="E4" s="38" t="s">
        <v>84</v>
      </c>
      <c r="F4" s="38"/>
      <c r="G4" s="38" t="s">
        <v>23</v>
      </c>
      <c r="H4" s="38" t="s">
        <v>18</v>
      </c>
      <c r="I4" s="38" t="s">
        <v>19</v>
      </c>
      <c r="J4" s="55">
        <v>225.77</v>
      </c>
      <c r="K4" s="19">
        <v>100</v>
      </c>
      <c r="L4" s="25">
        <f>K4-(SUM(N4:AE4))</f>
        <v>100</v>
      </c>
      <c r="M4" s="26" t="str">
        <f>IF(L4&lt;0,"ATENÇÃO","OK")</f>
        <v>OK</v>
      </c>
      <c r="N4" s="139"/>
      <c r="O4" s="139"/>
      <c r="P4" s="61"/>
      <c r="Q4" s="61"/>
      <c r="R4" s="61"/>
      <c r="S4" s="61"/>
      <c r="T4" s="61"/>
      <c r="U4" s="61"/>
      <c r="V4" s="61"/>
      <c r="W4" s="61"/>
      <c r="X4" s="61"/>
      <c r="Y4" s="61"/>
      <c r="Z4" s="61"/>
      <c r="AA4" s="61"/>
      <c r="AB4" s="61"/>
      <c r="AC4" s="61"/>
      <c r="AD4" s="61"/>
      <c r="AE4" s="61"/>
    </row>
    <row r="5" spans="1:31" ht="50.1" customHeight="1">
      <c r="A5" s="84"/>
      <c r="B5" s="86"/>
      <c r="C5" s="76">
        <v>2</v>
      </c>
      <c r="D5" s="34" t="s">
        <v>80</v>
      </c>
      <c r="E5" s="39" t="s">
        <v>84</v>
      </c>
      <c r="F5" s="39"/>
      <c r="G5" s="39" t="s">
        <v>24</v>
      </c>
      <c r="H5" s="39" t="s">
        <v>18</v>
      </c>
      <c r="I5" s="38" t="s">
        <v>19</v>
      </c>
      <c r="J5" s="55">
        <v>83.61</v>
      </c>
      <c r="K5" s="19">
        <v>10</v>
      </c>
      <c r="L5" s="25">
        <f t="shared" ref="L5:L36" si="0">K5-(SUM(N5:AE5))</f>
        <v>10</v>
      </c>
      <c r="M5" s="26" t="str">
        <f t="shared" ref="M5:M36" si="1">IF(L5&lt;0,"ATENÇÃO","OK")</f>
        <v>OK</v>
      </c>
      <c r="N5" s="139"/>
      <c r="O5" s="139"/>
      <c r="P5" s="61"/>
      <c r="Q5" s="62"/>
      <c r="R5" s="61"/>
      <c r="S5" s="61"/>
      <c r="T5" s="61"/>
      <c r="U5" s="61"/>
      <c r="V5" s="61"/>
      <c r="W5" s="61"/>
      <c r="X5" s="61"/>
      <c r="Y5" s="61"/>
      <c r="Z5" s="61"/>
      <c r="AA5" s="61"/>
      <c r="AB5" s="61"/>
      <c r="AC5" s="61"/>
      <c r="AD5" s="61"/>
      <c r="AE5" s="61"/>
    </row>
    <row r="6" spans="1:31" ht="50.1" customHeight="1">
      <c r="A6" s="84"/>
      <c r="B6" s="86"/>
      <c r="C6" s="76">
        <v>3</v>
      </c>
      <c r="D6" s="33" t="s">
        <v>81</v>
      </c>
      <c r="E6" s="38" t="s">
        <v>84</v>
      </c>
      <c r="F6" s="38"/>
      <c r="G6" s="38" t="s">
        <v>27</v>
      </c>
      <c r="H6" s="38" t="s">
        <v>18</v>
      </c>
      <c r="I6" s="38" t="s">
        <v>19</v>
      </c>
      <c r="J6" s="55">
        <v>69.3</v>
      </c>
      <c r="K6" s="19">
        <v>30</v>
      </c>
      <c r="L6" s="25">
        <f t="shared" si="0"/>
        <v>30</v>
      </c>
      <c r="M6" s="26" t="str">
        <f t="shared" si="1"/>
        <v>OK</v>
      </c>
      <c r="N6" s="139"/>
      <c r="O6" s="139"/>
      <c r="P6" s="61"/>
      <c r="Q6" s="61"/>
      <c r="R6" s="61"/>
      <c r="S6" s="61"/>
      <c r="T6" s="61"/>
      <c r="U6" s="61"/>
      <c r="V6" s="61"/>
      <c r="W6" s="61"/>
      <c r="X6" s="61"/>
      <c r="Y6" s="61"/>
      <c r="Z6" s="61"/>
      <c r="AA6" s="61"/>
      <c r="AB6" s="61"/>
      <c r="AC6" s="61"/>
      <c r="AD6" s="61"/>
      <c r="AE6" s="61"/>
    </row>
    <row r="7" spans="1:31" ht="50.1" customHeight="1">
      <c r="A7" s="84"/>
      <c r="B7" s="86"/>
      <c r="C7" s="76">
        <v>4</v>
      </c>
      <c r="D7" s="33" t="s">
        <v>82</v>
      </c>
      <c r="E7" s="38" t="s">
        <v>84</v>
      </c>
      <c r="F7" s="38"/>
      <c r="G7" s="38" t="s">
        <v>28</v>
      </c>
      <c r="H7" s="38" t="s">
        <v>18</v>
      </c>
      <c r="I7" s="38" t="s">
        <v>19</v>
      </c>
      <c r="J7" s="55">
        <v>79.86</v>
      </c>
      <c r="K7" s="19">
        <v>50</v>
      </c>
      <c r="L7" s="25">
        <f t="shared" si="0"/>
        <v>14</v>
      </c>
      <c r="M7" s="26" t="str">
        <f t="shared" si="1"/>
        <v>OK</v>
      </c>
      <c r="N7" s="139"/>
      <c r="O7" s="139">
        <v>36</v>
      </c>
      <c r="P7" s="61"/>
      <c r="Q7" s="61"/>
      <c r="R7" s="61"/>
      <c r="S7" s="61"/>
      <c r="T7" s="61"/>
      <c r="U7" s="61"/>
      <c r="V7" s="61"/>
      <c r="W7" s="61"/>
      <c r="X7" s="61"/>
      <c r="Y7" s="61"/>
      <c r="Z7" s="61"/>
      <c r="AA7" s="61"/>
      <c r="AB7" s="61"/>
      <c r="AC7" s="61"/>
      <c r="AD7" s="61"/>
      <c r="AE7" s="61"/>
    </row>
    <row r="8" spans="1:31" ht="50.1" customHeight="1">
      <c r="A8" s="84"/>
      <c r="B8" s="87"/>
      <c r="C8" s="76">
        <v>5</v>
      </c>
      <c r="D8" s="33" t="s">
        <v>83</v>
      </c>
      <c r="E8" s="38" t="s">
        <v>84</v>
      </c>
      <c r="F8" s="38"/>
      <c r="G8" s="38" t="s">
        <v>29</v>
      </c>
      <c r="H8" s="38" t="s">
        <v>18</v>
      </c>
      <c r="I8" s="38" t="s">
        <v>19</v>
      </c>
      <c r="J8" s="55">
        <v>100.97</v>
      </c>
      <c r="K8" s="19">
        <v>50</v>
      </c>
      <c r="L8" s="25">
        <f t="shared" si="0"/>
        <v>50</v>
      </c>
      <c r="M8" s="26" t="str">
        <f t="shared" si="1"/>
        <v>OK</v>
      </c>
      <c r="N8" s="139"/>
      <c r="O8" s="139"/>
      <c r="P8" s="61"/>
      <c r="Q8" s="61"/>
      <c r="R8" s="61"/>
      <c r="S8" s="61"/>
      <c r="T8" s="61"/>
      <c r="U8" s="61"/>
      <c r="V8" s="61"/>
      <c r="W8" s="61"/>
      <c r="X8" s="61"/>
      <c r="Y8" s="61"/>
      <c r="Z8" s="61"/>
      <c r="AA8" s="61"/>
      <c r="AB8" s="61"/>
      <c r="AC8" s="61"/>
      <c r="AD8" s="61"/>
      <c r="AE8" s="61"/>
    </row>
    <row r="9" spans="1:31" ht="50.1" customHeight="1">
      <c r="A9" s="95">
        <v>2</v>
      </c>
      <c r="B9" s="96" t="s">
        <v>85</v>
      </c>
      <c r="C9" s="75">
        <v>6</v>
      </c>
      <c r="D9" s="36" t="s">
        <v>86</v>
      </c>
      <c r="E9" s="41" t="s">
        <v>50</v>
      </c>
      <c r="F9" s="41"/>
      <c r="G9" s="41" t="s">
        <v>25</v>
      </c>
      <c r="H9" s="41" t="s">
        <v>18</v>
      </c>
      <c r="I9" s="41" t="s">
        <v>19</v>
      </c>
      <c r="J9" s="56">
        <v>110</v>
      </c>
      <c r="K9" s="19">
        <v>200</v>
      </c>
      <c r="L9" s="25">
        <f t="shared" si="0"/>
        <v>200</v>
      </c>
      <c r="M9" s="26" t="str">
        <f t="shared" si="1"/>
        <v>OK</v>
      </c>
      <c r="N9" s="139"/>
      <c r="O9" s="139"/>
      <c r="P9" s="61"/>
      <c r="Q9" s="61"/>
      <c r="R9" s="61"/>
      <c r="S9" s="61"/>
      <c r="T9" s="61"/>
      <c r="U9" s="61"/>
      <c r="V9" s="61"/>
      <c r="W9" s="61"/>
      <c r="X9" s="61"/>
      <c r="Y9" s="61"/>
      <c r="Z9" s="61"/>
      <c r="AA9" s="61"/>
      <c r="AB9" s="61"/>
      <c r="AC9" s="61"/>
      <c r="AD9" s="61"/>
      <c r="AE9" s="61"/>
    </row>
    <row r="10" spans="1:31" ht="50.1" customHeight="1">
      <c r="A10" s="95"/>
      <c r="B10" s="97"/>
      <c r="C10" s="75">
        <v>7</v>
      </c>
      <c r="D10" s="36" t="s">
        <v>87</v>
      </c>
      <c r="E10" s="41" t="s">
        <v>50</v>
      </c>
      <c r="F10" s="41"/>
      <c r="G10" s="41" t="s">
        <v>25</v>
      </c>
      <c r="H10" s="41" t="s">
        <v>18</v>
      </c>
      <c r="I10" s="41" t="s">
        <v>19</v>
      </c>
      <c r="J10" s="56">
        <v>114</v>
      </c>
      <c r="K10" s="19">
        <v>200</v>
      </c>
      <c r="L10" s="25">
        <f t="shared" si="0"/>
        <v>200</v>
      </c>
      <c r="M10" s="26" t="str">
        <f t="shared" si="1"/>
        <v>OK</v>
      </c>
      <c r="N10" s="139"/>
      <c r="O10" s="139"/>
      <c r="P10" s="61"/>
      <c r="Q10" s="61"/>
      <c r="R10" s="61"/>
      <c r="S10" s="61"/>
      <c r="T10" s="61"/>
      <c r="U10" s="61"/>
      <c r="V10" s="61"/>
      <c r="W10" s="61"/>
      <c r="X10" s="61"/>
      <c r="Y10" s="61"/>
      <c r="Z10" s="61"/>
      <c r="AA10" s="61"/>
      <c r="AB10" s="61"/>
      <c r="AC10" s="61"/>
      <c r="AD10" s="61"/>
      <c r="AE10" s="61"/>
    </row>
    <row r="11" spans="1:31" ht="50.1" customHeight="1">
      <c r="A11" s="95"/>
      <c r="B11" s="97"/>
      <c r="C11" s="75">
        <v>8</v>
      </c>
      <c r="D11" s="36" t="s">
        <v>88</v>
      </c>
      <c r="E11" s="41" t="s">
        <v>95</v>
      </c>
      <c r="F11" s="41"/>
      <c r="G11" s="41" t="s">
        <v>26</v>
      </c>
      <c r="H11" s="41" t="s">
        <v>18</v>
      </c>
      <c r="I11" s="41" t="s">
        <v>19</v>
      </c>
      <c r="J11" s="56">
        <v>50.63</v>
      </c>
      <c r="K11" s="19">
        <v>100</v>
      </c>
      <c r="L11" s="25">
        <f t="shared" si="0"/>
        <v>100</v>
      </c>
      <c r="M11" s="26" t="str">
        <f t="shared" si="1"/>
        <v>OK</v>
      </c>
      <c r="N11" s="139"/>
      <c r="O11" s="139"/>
      <c r="P11" s="61"/>
      <c r="Q11" s="61"/>
      <c r="R11" s="61"/>
      <c r="S11" s="61"/>
      <c r="T11" s="61"/>
      <c r="U11" s="61"/>
      <c r="V11" s="61"/>
      <c r="W11" s="61"/>
      <c r="X11" s="61"/>
      <c r="Y11" s="61"/>
      <c r="Z11" s="61"/>
      <c r="AA11" s="61"/>
      <c r="AB11" s="61"/>
      <c r="AC11" s="61"/>
      <c r="AD11" s="61"/>
      <c r="AE11" s="61"/>
    </row>
    <row r="12" spans="1:31" ht="50.1" customHeight="1">
      <c r="A12" s="95"/>
      <c r="B12" s="97"/>
      <c r="C12" s="75">
        <v>9</v>
      </c>
      <c r="D12" s="37" t="s">
        <v>89</v>
      </c>
      <c r="E12" s="41" t="s">
        <v>50</v>
      </c>
      <c r="F12" s="41"/>
      <c r="G12" s="41" t="s">
        <v>30</v>
      </c>
      <c r="H12" s="41" t="s">
        <v>31</v>
      </c>
      <c r="I12" s="42" t="s">
        <v>19</v>
      </c>
      <c r="J12" s="57">
        <v>400</v>
      </c>
      <c r="K12" s="19">
        <v>8</v>
      </c>
      <c r="L12" s="25">
        <f t="shared" si="0"/>
        <v>8</v>
      </c>
      <c r="M12" s="26" t="str">
        <f t="shared" si="1"/>
        <v>OK</v>
      </c>
      <c r="N12" s="139"/>
      <c r="O12" s="139"/>
      <c r="P12" s="61"/>
      <c r="Q12" s="61"/>
      <c r="R12" s="61"/>
      <c r="S12" s="61"/>
      <c r="T12" s="61"/>
      <c r="U12" s="61"/>
      <c r="V12" s="61"/>
      <c r="W12" s="61"/>
      <c r="X12" s="61"/>
      <c r="Y12" s="61"/>
      <c r="Z12" s="61"/>
      <c r="AA12" s="61"/>
      <c r="AB12" s="61"/>
      <c r="AC12" s="61"/>
      <c r="AD12" s="61"/>
      <c r="AE12" s="61"/>
    </row>
    <row r="13" spans="1:31" ht="50.1" customHeight="1">
      <c r="A13" s="95"/>
      <c r="B13" s="97"/>
      <c r="C13" s="75">
        <v>10</v>
      </c>
      <c r="D13" s="37" t="s">
        <v>90</v>
      </c>
      <c r="E13" s="41" t="s">
        <v>50</v>
      </c>
      <c r="F13" s="41"/>
      <c r="G13" s="41" t="s">
        <v>30</v>
      </c>
      <c r="H13" s="41" t="s">
        <v>31</v>
      </c>
      <c r="I13" s="42" t="s">
        <v>19</v>
      </c>
      <c r="J13" s="57">
        <v>360</v>
      </c>
      <c r="K13" s="19">
        <v>8</v>
      </c>
      <c r="L13" s="25">
        <f t="shared" si="0"/>
        <v>8</v>
      </c>
      <c r="M13" s="26" t="str">
        <f t="shared" si="1"/>
        <v>OK</v>
      </c>
      <c r="N13" s="139"/>
      <c r="O13" s="139"/>
      <c r="P13" s="61"/>
      <c r="Q13" s="61"/>
      <c r="R13" s="61"/>
      <c r="S13" s="61"/>
      <c r="T13" s="61"/>
      <c r="U13" s="61"/>
      <c r="V13" s="61"/>
      <c r="W13" s="61"/>
      <c r="X13" s="61"/>
      <c r="Y13" s="61"/>
      <c r="Z13" s="61"/>
      <c r="AA13" s="61"/>
      <c r="AB13" s="61"/>
      <c r="AC13" s="61"/>
      <c r="AD13" s="61"/>
      <c r="AE13" s="61"/>
    </row>
    <row r="14" spans="1:31" ht="50.1" customHeight="1">
      <c r="A14" s="95"/>
      <c r="B14" s="97"/>
      <c r="C14" s="75">
        <v>11</v>
      </c>
      <c r="D14" s="36" t="s">
        <v>91</v>
      </c>
      <c r="E14" s="41" t="s">
        <v>96</v>
      </c>
      <c r="F14" s="41"/>
      <c r="G14" s="41" t="s">
        <v>32</v>
      </c>
      <c r="H14" s="41" t="s">
        <v>31</v>
      </c>
      <c r="I14" s="41" t="s">
        <v>19</v>
      </c>
      <c r="J14" s="57">
        <v>500</v>
      </c>
      <c r="K14" s="19">
        <v>5</v>
      </c>
      <c r="L14" s="25">
        <f t="shared" si="0"/>
        <v>5</v>
      </c>
      <c r="M14" s="26" t="str">
        <f t="shared" si="1"/>
        <v>OK</v>
      </c>
      <c r="N14" s="139"/>
      <c r="O14" s="139"/>
      <c r="P14" s="61"/>
      <c r="Q14" s="61"/>
      <c r="R14" s="61"/>
      <c r="S14" s="61"/>
      <c r="T14" s="61"/>
      <c r="U14" s="61"/>
      <c r="V14" s="61"/>
      <c r="W14" s="61"/>
      <c r="X14" s="61"/>
      <c r="Y14" s="61"/>
      <c r="Z14" s="61"/>
      <c r="AA14" s="61"/>
      <c r="AB14" s="61"/>
      <c r="AC14" s="61"/>
      <c r="AD14" s="61"/>
      <c r="AE14" s="61"/>
    </row>
    <row r="15" spans="1:31" ht="50.1" customHeight="1">
      <c r="A15" s="95"/>
      <c r="B15" s="97"/>
      <c r="C15" s="75">
        <v>12</v>
      </c>
      <c r="D15" s="36" t="s">
        <v>92</v>
      </c>
      <c r="E15" s="41" t="s">
        <v>51</v>
      </c>
      <c r="F15" s="41"/>
      <c r="G15" s="41" t="s">
        <v>33</v>
      </c>
      <c r="H15" s="41" t="s">
        <v>18</v>
      </c>
      <c r="I15" s="43" t="s">
        <v>19</v>
      </c>
      <c r="J15" s="57">
        <v>65</v>
      </c>
      <c r="K15" s="19">
        <v>100</v>
      </c>
      <c r="L15" s="25">
        <f t="shared" si="0"/>
        <v>100</v>
      </c>
      <c r="M15" s="26" t="str">
        <f t="shared" si="1"/>
        <v>OK</v>
      </c>
      <c r="N15" s="139"/>
      <c r="O15" s="139"/>
      <c r="P15" s="61"/>
      <c r="Q15" s="61"/>
      <c r="R15" s="61"/>
      <c r="S15" s="61"/>
      <c r="T15" s="61"/>
      <c r="U15" s="61"/>
      <c r="V15" s="61"/>
      <c r="W15" s="61"/>
      <c r="X15" s="61"/>
      <c r="Y15" s="61"/>
      <c r="Z15" s="61"/>
      <c r="AA15" s="61"/>
      <c r="AB15" s="61"/>
      <c r="AC15" s="61"/>
      <c r="AD15" s="61"/>
      <c r="AE15" s="61"/>
    </row>
    <row r="16" spans="1:31" ht="50.1" customHeight="1">
      <c r="A16" s="95"/>
      <c r="B16" s="97"/>
      <c r="C16" s="75">
        <v>13</v>
      </c>
      <c r="D16" s="36" t="s">
        <v>93</v>
      </c>
      <c r="E16" s="41" t="s">
        <v>52</v>
      </c>
      <c r="F16" s="41"/>
      <c r="G16" s="41" t="s">
        <v>34</v>
      </c>
      <c r="H16" s="41" t="s">
        <v>18</v>
      </c>
      <c r="I16" s="41" t="s">
        <v>19</v>
      </c>
      <c r="J16" s="57">
        <v>120</v>
      </c>
      <c r="K16" s="19">
        <v>200</v>
      </c>
      <c r="L16" s="25">
        <f t="shared" si="0"/>
        <v>200</v>
      </c>
      <c r="M16" s="26" t="str">
        <f t="shared" si="1"/>
        <v>OK</v>
      </c>
      <c r="N16" s="139"/>
      <c r="O16" s="139"/>
      <c r="P16" s="61"/>
      <c r="Q16" s="61"/>
      <c r="R16" s="61"/>
      <c r="S16" s="61"/>
      <c r="T16" s="61"/>
      <c r="U16" s="61"/>
      <c r="V16" s="61"/>
      <c r="W16" s="61"/>
      <c r="X16" s="61"/>
      <c r="Y16" s="61"/>
      <c r="Z16" s="61"/>
      <c r="AA16" s="61"/>
      <c r="AB16" s="61"/>
      <c r="AC16" s="61"/>
      <c r="AD16" s="61"/>
      <c r="AE16" s="61"/>
    </row>
    <row r="17" spans="1:31" ht="50.1" customHeight="1">
      <c r="A17" s="95"/>
      <c r="B17" s="97"/>
      <c r="C17" s="75">
        <v>14</v>
      </c>
      <c r="D17" s="36" t="s">
        <v>94</v>
      </c>
      <c r="E17" s="41" t="s">
        <v>52</v>
      </c>
      <c r="F17" s="41"/>
      <c r="G17" s="41" t="s">
        <v>34</v>
      </c>
      <c r="H17" s="41" t="s">
        <v>18</v>
      </c>
      <c r="I17" s="41" t="s">
        <v>19</v>
      </c>
      <c r="J17" s="57">
        <v>100</v>
      </c>
      <c r="K17" s="19">
        <v>200</v>
      </c>
      <c r="L17" s="25">
        <f t="shared" si="0"/>
        <v>200</v>
      </c>
      <c r="M17" s="26" t="str">
        <f t="shared" si="1"/>
        <v>OK</v>
      </c>
      <c r="N17" s="139"/>
      <c r="O17" s="139"/>
      <c r="P17" s="61"/>
      <c r="Q17" s="61"/>
      <c r="R17" s="61"/>
      <c r="S17" s="61"/>
      <c r="T17" s="61"/>
      <c r="U17" s="61"/>
      <c r="V17" s="61"/>
      <c r="W17" s="61"/>
      <c r="X17" s="61"/>
      <c r="Y17" s="61"/>
      <c r="Z17" s="61"/>
      <c r="AA17" s="61"/>
      <c r="AB17" s="61"/>
      <c r="AC17" s="61"/>
      <c r="AD17" s="61"/>
      <c r="AE17" s="61"/>
    </row>
    <row r="18" spans="1:31" ht="50.1" customHeight="1">
      <c r="A18" s="95"/>
      <c r="B18" s="97"/>
      <c r="C18" s="75">
        <v>15</v>
      </c>
      <c r="D18" s="36" t="s">
        <v>16</v>
      </c>
      <c r="E18" s="44" t="s">
        <v>43</v>
      </c>
      <c r="F18" s="44"/>
      <c r="G18" s="41" t="s">
        <v>64</v>
      </c>
      <c r="H18" s="41" t="s">
        <v>18</v>
      </c>
      <c r="I18" s="41" t="s">
        <v>20</v>
      </c>
      <c r="J18" s="57">
        <v>10</v>
      </c>
      <c r="K18" s="19">
        <v>200</v>
      </c>
      <c r="L18" s="25">
        <f t="shared" si="0"/>
        <v>200</v>
      </c>
      <c r="M18" s="26" t="str">
        <f t="shared" si="1"/>
        <v>OK</v>
      </c>
      <c r="N18" s="139"/>
      <c r="O18" s="139"/>
      <c r="P18" s="61"/>
      <c r="Q18" s="61"/>
      <c r="R18" s="61"/>
      <c r="S18" s="61"/>
      <c r="T18" s="61"/>
      <c r="U18" s="61"/>
      <c r="V18" s="61"/>
      <c r="W18" s="61"/>
      <c r="X18" s="61"/>
      <c r="Y18" s="61"/>
      <c r="Z18" s="61"/>
      <c r="AA18" s="61"/>
      <c r="AB18" s="61"/>
      <c r="AC18" s="61"/>
      <c r="AD18" s="61"/>
      <c r="AE18" s="61"/>
    </row>
    <row r="19" spans="1:31" ht="50.1" customHeight="1">
      <c r="A19" s="95"/>
      <c r="B19" s="97"/>
      <c r="C19" s="75">
        <v>16</v>
      </c>
      <c r="D19" s="36" t="s">
        <v>17</v>
      </c>
      <c r="E19" s="44" t="s">
        <v>43</v>
      </c>
      <c r="F19" s="44"/>
      <c r="G19" s="41" t="s">
        <v>64</v>
      </c>
      <c r="H19" s="41" t="s">
        <v>18</v>
      </c>
      <c r="I19" s="41" t="s">
        <v>20</v>
      </c>
      <c r="J19" s="56">
        <v>15</v>
      </c>
      <c r="K19" s="19">
        <v>200</v>
      </c>
      <c r="L19" s="25">
        <f t="shared" si="0"/>
        <v>200</v>
      </c>
      <c r="M19" s="26" t="str">
        <f t="shared" si="1"/>
        <v>OK</v>
      </c>
      <c r="N19" s="139"/>
      <c r="O19" s="139"/>
      <c r="P19" s="61"/>
      <c r="Q19" s="61"/>
      <c r="R19" s="61"/>
      <c r="S19" s="61"/>
      <c r="T19" s="61"/>
      <c r="U19" s="61"/>
      <c r="V19" s="61"/>
      <c r="W19" s="61"/>
      <c r="X19" s="61"/>
      <c r="Y19" s="61"/>
      <c r="Z19" s="61"/>
      <c r="AA19" s="61"/>
      <c r="AB19" s="61"/>
      <c r="AC19" s="61"/>
      <c r="AD19" s="61"/>
      <c r="AE19" s="61"/>
    </row>
    <row r="20" spans="1:31" ht="50.1" customHeight="1">
      <c r="A20" s="95"/>
      <c r="B20" s="97"/>
      <c r="C20" s="75">
        <v>17</v>
      </c>
      <c r="D20" s="36" t="s">
        <v>61</v>
      </c>
      <c r="E20" s="44" t="s">
        <v>97</v>
      </c>
      <c r="F20" s="44"/>
      <c r="G20" s="41" t="s">
        <v>65</v>
      </c>
      <c r="H20" s="41" t="s">
        <v>63</v>
      </c>
      <c r="I20" s="41" t="s">
        <v>19</v>
      </c>
      <c r="J20" s="58">
        <v>100</v>
      </c>
      <c r="K20" s="19">
        <v>100</v>
      </c>
      <c r="L20" s="25">
        <f t="shared" si="0"/>
        <v>100</v>
      </c>
      <c r="M20" s="26" t="str">
        <f t="shared" si="1"/>
        <v>OK</v>
      </c>
      <c r="N20" s="139"/>
      <c r="O20" s="139"/>
      <c r="P20" s="61"/>
      <c r="Q20" s="61"/>
      <c r="R20" s="61"/>
      <c r="S20" s="61"/>
      <c r="T20" s="61"/>
      <c r="U20" s="61"/>
      <c r="V20" s="61"/>
      <c r="W20" s="61"/>
      <c r="X20" s="61"/>
      <c r="Y20" s="61"/>
      <c r="Z20" s="61"/>
      <c r="AA20" s="61"/>
      <c r="AB20" s="61"/>
      <c r="AC20" s="61"/>
      <c r="AD20" s="61"/>
      <c r="AE20" s="61"/>
    </row>
    <row r="21" spans="1:31" ht="50.1" customHeight="1">
      <c r="A21" s="95"/>
      <c r="B21" s="97"/>
      <c r="C21" s="75">
        <v>18</v>
      </c>
      <c r="D21" s="36" t="s">
        <v>62</v>
      </c>
      <c r="E21" s="44" t="s">
        <v>96</v>
      </c>
      <c r="F21" s="44"/>
      <c r="G21" s="41" t="s">
        <v>66</v>
      </c>
      <c r="H21" s="41" t="s">
        <v>31</v>
      </c>
      <c r="I21" s="41" t="s">
        <v>19</v>
      </c>
      <c r="J21" s="56">
        <v>100</v>
      </c>
      <c r="K21" s="19">
        <v>4</v>
      </c>
      <c r="L21" s="25">
        <f t="shared" si="0"/>
        <v>4</v>
      </c>
      <c r="M21" s="26" t="str">
        <f t="shared" si="1"/>
        <v>OK</v>
      </c>
      <c r="N21" s="139"/>
      <c r="O21" s="139"/>
      <c r="P21" s="61"/>
      <c r="Q21" s="61"/>
      <c r="R21" s="61"/>
      <c r="S21" s="61"/>
      <c r="T21" s="61"/>
      <c r="U21" s="61"/>
      <c r="V21" s="61"/>
      <c r="W21" s="61"/>
      <c r="X21" s="61"/>
      <c r="Y21" s="61"/>
      <c r="Z21" s="61"/>
      <c r="AA21" s="61"/>
      <c r="AB21" s="61"/>
      <c r="AC21" s="61"/>
      <c r="AD21" s="61"/>
      <c r="AE21" s="61"/>
    </row>
    <row r="22" spans="1:31" ht="81" customHeight="1">
      <c r="A22" s="76">
        <v>3</v>
      </c>
      <c r="B22" s="49" t="s">
        <v>57</v>
      </c>
      <c r="C22" s="76">
        <v>19</v>
      </c>
      <c r="D22" s="34" t="s">
        <v>53</v>
      </c>
      <c r="E22" s="39" t="s">
        <v>98</v>
      </c>
      <c r="F22" s="39"/>
      <c r="G22" s="39" t="s">
        <v>35</v>
      </c>
      <c r="H22" s="39" t="s">
        <v>18</v>
      </c>
      <c r="I22" s="39" t="s">
        <v>19</v>
      </c>
      <c r="J22" s="59">
        <v>118.28</v>
      </c>
      <c r="K22" s="19">
        <v>100</v>
      </c>
      <c r="L22" s="25">
        <f t="shared" si="0"/>
        <v>100</v>
      </c>
      <c r="M22" s="26" t="str">
        <f t="shared" si="1"/>
        <v>OK</v>
      </c>
      <c r="N22" s="139"/>
      <c r="O22" s="139"/>
      <c r="P22" s="61"/>
      <c r="Q22" s="61"/>
      <c r="R22" s="61"/>
      <c r="S22" s="61"/>
      <c r="T22" s="61"/>
      <c r="U22" s="61"/>
      <c r="V22" s="61"/>
      <c r="W22" s="61"/>
      <c r="X22" s="61"/>
      <c r="Y22" s="61"/>
      <c r="Z22" s="61"/>
      <c r="AA22" s="61"/>
      <c r="AB22" s="61"/>
      <c r="AC22" s="61"/>
      <c r="AD22" s="61"/>
      <c r="AE22" s="61"/>
    </row>
    <row r="23" spans="1:31" ht="50.1" customHeight="1">
      <c r="A23" s="98">
        <v>4</v>
      </c>
      <c r="B23" s="96" t="s">
        <v>58</v>
      </c>
      <c r="C23" s="75">
        <v>20</v>
      </c>
      <c r="D23" s="36" t="s">
        <v>54</v>
      </c>
      <c r="E23" s="41" t="s">
        <v>99</v>
      </c>
      <c r="F23" s="44"/>
      <c r="G23" s="41" t="s">
        <v>36</v>
      </c>
      <c r="H23" s="41" t="s">
        <v>18</v>
      </c>
      <c r="I23" s="41" t="s">
        <v>19</v>
      </c>
      <c r="J23" s="56">
        <v>115</v>
      </c>
      <c r="K23" s="19">
        <v>200</v>
      </c>
      <c r="L23" s="25">
        <f t="shared" si="0"/>
        <v>200</v>
      </c>
      <c r="M23" s="26" t="str">
        <f t="shared" si="1"/>
        <v>OK</v>
      </c>
      <c r="N23" s="139"/>
      <c r="O23" s="139"/>
      <c r="P23" s="61"/>
      <c r="Q23" s="61"/>
      <c r="R23" s="61"/>
      <c r="S23" s="61"/>
      <c r="T23" s="61"/>
      <c r="U23" s="61"/>
      <c r="V23" s="61"/>
      <c r="W23" s="61"/>
      <c r="X23" s="61"/>
      <c r="Y23" s="61"/>
      <c r="Z23" s="61"/>
      <c r="AA23" s="61"/>
      <c r="AB23" s="61"/>
      <c r="AC23" s="61"/>
      <c r="AD23" s="61"/>
      <c r="AE23" s="61"/>
    </row>
    <row r="24" spans="1:31" ht="50.1" customHeight="1">
      <c r="A24" s="99"/>
      <c r="B24" s="97"/>
      <c r="C24" s="75">
        <v>21</v>
      </c>
      <c r="D24" s="36" t="s">
        <v>55</v>
      </c>
      <c r="E24" s="41" t="s">
        <v>99</v>
      </c>
      <c r="F24" s="44"/>
      <c r="G24" s="41" t="s">
        <v>36</v>
      </c>
      <c r="H24" s="41" t="s">
        <v>18</v>
      </c>
      <c r="I24" s="41" t="s">
        <v>19</v>
      </c>
      <c r="J24" s="56">
        <v>65</v>
      </c>
      <c r="K24" s="19">
        <v>100</v>
      </c>
      <c r="L24" s="25">
        <f t="shared" si="0"/>
        <v>100</v>
      </c>
      <c r="M24" s="26" t="str">
        <f t="shared" si="1"/>
        <v>OK</v>
      </c>
      <c r="N24" s="139"/>
      <c r="O24" s="139"/>
      <c r="P24" s="61"/>
      <c r="Q24" s="61"/>
      <c r="R24" s="61"/>
      <c r="S24" s="61"/>
      <c r="T24" s="61"/>
      <c r="U24" s="61"/>
      <c r="V24" s="61"/>
      <c r="W24" s="61"/>
      <c r="X24" s="61"/>
      <c r="Y24" s="61"/>
      <c r="Z24" s="61"/>
      <c r="AA24" s="61"/>
      <c r="AB24" s="61"/>
      <c r="AC24" s="61"/>
      <c r="AD24" s="61"/>
      <c r="AE24" s="61"/>
    </row>
    <row r="25" spans="1:31" ht="50.1" customHeight="1">
      <c r="A25" s="99"/>
      <c r="B25" s="97"/>
      <c r="C25" s="75">
        <v>22</v>
      </c>
      <c r="D25" s="36" t="s">
        <v>41</v>
      </c>
      <c r="E25" s="41" t="s">
        <v>99</v>
      </c>
      <c r="F25" s="44"/>
      <c r="G25" s="41" t="s">
        <v>36</v>
      </c>
      <c r="H25" s="41" t="s">
        <v>18</v>
      </c>
      <c r="I25" s="41" t="s">
        <v>19</v>
      </c>
      <c r="J25" s="56">
        <v>155</v>
      </c>
      <c r="K25" s="19">
        <v>50</v>
      </c>
      <c r="L25" s="25">
        <f t="shared" si="0"/>
        <v>50</v>
      </c>
      <c r="M25" s="26" t="str">
        <f t="shared" si="1"/>
        <v>OK</v>
      </c>
      <c r="N25" s="139"/>
      <c r="O25" s="139"/>
      <c r="P25" s="61"/>
      <c r="Q25" s="61"/>
      <c r="R25" s="61"/>
      <c r="S25" s="61"/>
      <c r="T25" s="61"/>
      <c r="U25" s="61"/>
      <c r="V25" s="61"/>
      <c r="W25" s="61"/>
      <c r="X25" s="61"/>
      <c r="Y25" s="61"/>
      <c r="Z25" s="61"/>
      <c r="AA25" s="61"/>
      <c r="AB25" s="61"/>
      <c r="AC25" s="61"/>
      <c r="AD25" s="61"/>
      <c r="AE25" s="61"/>
    </row>
    <row r="26" spans="1:31" ht="50.1" customHeight="1">
      <c r="A26" s="99"/>
      <c r="B26" s="100"/>
      <c r="C26" s="75">
        <v>23</v>
      </c>
      <c r="D26" s="36" t="s">
        <v>42</v>
      </c>
      <c r="E26" s="41" t="s">
        <v>99</v>
      </c>
      <c r="F26" s="44"/>
      <c r="G26" s="41" t="s">
        <v>36</v>
      </c>
      <c r="H26" s="41" t="s">
        <v>18</v>
      </c>
      <c r="I26" s="41" t="s">
        <v>19</v>
      </c>
      <c r="J26" s="56">
        <v>143.58000000000001</v>
      </c>
      <c r="K26" s="19">
        <v>50</v>
      </c>
      <c r="L26" s="25">
        <f t="shared" si="0"/>
        <v>50</v>
      </c>
      <c r="M26" s="26" t="str">
        <f t="shared" si="1"/>
        <v>OK</v>
      </c>
      <c r="N26" s="139"/>
      <c r="O26" s="139"/>
      <c r="P26" s="61"/>
      <c r="Q26" s="61"/>
      <c r="R26" s="61"/>
      <c r="S26" s="61"/>
      <c r="T26" s="63"/>
      <c r="U26" s="61"/>
      <c r="V26" s="61"/>
      <c r="W26" s="61"/>
      <c r="X26" s="61"/>
      <c r="Y26" s="61"/>
      <c r="Z26" s="61"/>
      <c r="AA26" s="61"/>
      <c r="AB26" s="61"/>
      <c r="AC26" s="61"/>
      <c r="AD26" s="61"/>
      <c r="AE26" s="61"/>
    </row>
    <row r="27" spans="1:31" ht="50.1" customHeight="1">
      <c r="A27" s="89">
        <v>5</v>
      </c>
      <c r="B27" s="90" t="s">
        <v>100</v>
      </c>
      <c r="C27" s="76">
        <v>24</v>
      </c>
      <c r="D27" s="34" t="s">
        <v>67</v>
      </c>
      <c r="E27" s="39" t="s">
        <v>101</v>
      </c>
      <c r="F27" s="45"/>
      <c r="G27" s="39" t="s">
        <v>37</v>
      </c>
      <c r="H27" s="39" t="s">
        <v>18</v>
      </c>
      <c r="I27" s="39" t="s">
        <v>19</v>
      </c>
      <c r="J27" s="59">
        <v>112.37</v>
      </c>
      <c r="K27" s="19">
        <v>300</v>
      </c>
      <c r="L27" s="25">
        <f t="shared" si="0"/>
        <v>300</v>
      </c>
      <c r="M27" s="26" t="str">
        <f t="shared" si="1"/>
        <v>OK</v>
      </c>
      <c r="N27" s="139"/>
      <c r="O27" s="139"/>
      <c r="P27" s="61"/>
      <c r="Q27" s="61"/>
      <c r="R27" s="61"/>
      <c r="S27" s="61"/>
      <c r="T27" s="61"/>
      <c r="U27" s="61"/>
      <c r="V27" s="61"/>
      <c r="W27" s="61"/>
      <c r="X27" s="61"/>
      <c r="Y27" s="61"/>
      <c r="Z27" s="61"/>
      <c r="AA27" s="61"/>
      <c r="AB27" s="61"/>
      <c r="AC27" s="61"/>
      <c r="AD27" s="61"/>
      <c r="AE27" s="61"/>
    </row>
    <row r="28" spans="1:31" ht="50.1" customHeight="1">
      <c r="A28" s="89"/>
      <c r="B28" s="91"/>
      <c r="C28" s="76">
        <v>25</v>
      </c>
      <c r="D28" s="34" t="s">
        <v>68</v>
      </c>
      <c r="E28" s="39" t="s">
        <v>102</v>
      </c>
      <c r="F28" s="45"/>
      <c r="G28" s="39" t="s">
        <v>38</v>
      </c>
      <c r="H28" s="39" t="s">
        <v>18</v>
      </c>
      <c r="I28" s="39" t="s">
        <v>19</v>
      </c>
      <c r="J28" s="59">
        <v>109.14</v>
      </c>
      <c r="K28" s="19">
        <v>300</v>
      </c>
      <c r="L28" s="25">
        <f t="shared" si="0"/>
        <v>300</v>
      </c>
      <c r="M28" s="26" t="str">
        <f t="shared" si="1"/>
        <v>OK</v>
      </c>
      <c r="N28" s="139"/>
      <c r="O28" s="139"/>
      <c r="P28" s="61"/>
      <c r="Q28" s="61"/>
      <c r="R28" s="61"/>
      <c r="S28" s="61"/>
      <c r="T28" s="61"/>
      <c r="U28" s="61"/>
      <c r="V28" s="61"/>
      <c r="W28" s="61"/>
      <c r="X28" s="61"/>
      <c r="Y28" s="61"/>
      <c r="Z28" s="61"/>
      <c r="AA28" s="61"/>
      <c r="AB28" s="61"/>
      <c r="AC28" s="61"/>
      <c r="AD28" s="61"/>
      <c r="AE28" s="61"/>
    </row>
    <row r="29" spans="1:31" ht="50.1" customHeight="1">
      <c r="A29" s="89"/>
      <c r="B29" s="92"/>
      <c r="C29" s="76">
        <v>26</v>
      </c>
      <c r="D29" s="35" t="s">
        <v>39</v>
      </c>
      <c r="E29" s="39" t="s">
        <v>99</v>
      </c>
      <c r="F29" s="45"/>
      <c r="G29" s="39" t="s">
        <v>72</v>
      </c>
      <c r="H29" s="39" t="s">
        <v>18</v>
      </c>
      <c r="I29" s="39" t="s">
        <v>20</v>
      </c>
      <c r="J29" s="59">
        <v>99.14</v>
      </c>
      <c r="K29" s="19">
        <v>300</v>
      </c>
      <c r="L29" s="25">
        <f t="shared" si="0"/>
        <v>300</v>
      </c>
      <c r="M29" s="26" t="str">
        <f t="shared" si="1"/>
        <v>OK</v>
      </c>
      <c r="N29" s="140"/>
      <c r="O29" s="139"/>
      <c r="P29" s="61"/>
      <c r="Q29" s="61"/>
      <c r="R29" s="61"/>
      <c r="S29" s="61"/>
      <c r="T29" s="61"/>
      <c r="U29" s="61"/>
      <c r="V29" s="61"/>
      <c r="W29" s="61"/>
      <c r="X29" s="61"/>
      <c r="Y29" s="61"/>
      <c r="Z29" s="61"/>
      <c r="AA29" s="61"/>
      <c r="AB29" s="61"/>
      <c r="AC29" s="61"/>
      <c r="AD29" s="61"/>
      <c r="AE29" s="61"/>
    </row>
    <row r="30" spans="1:31" ht="132.75" customHeight="1">
      <c r="A30" s="75">
        <v>6</v>
      </c>
      <c r="B30" s="50" t="s">
        <v>58</v>
      </c>
      <c r="C30" s="75">
        <v>27</v>
      </c>
      <c r="D30" s="71" t="s">
        <v>69</v>
      </c>
      <c r="E30" s="41" t="s">
        <v>103</v>
      </c>
      <c r="F30" s="44"/>
      <c r="G30" s="41" t="s">
        <v>40</v>
      </c>
      <c r="H30" s="41" t="s">
        <v>18</v>
      </c>
      <c r="I30" s="41" t="s">
        <v>19</v>
      </c>
      <c r="J30" s="56">
        <v>152.6</v>
      </c>
      <c r="K30" s="19">
        <v>50</v>
      </c>
      <c r="L30" s="25">
        <f t="shared" si="0"/>
        <v>50</v>
      </c>
      <c r="M30" s="26" t="str">
        <f t="shared" si="1"/>
        <v>OK</v>
      </c>
      <c r="N30" s="140"/>
      <c r="O30" s="139"/>
      <c r="P30" s="61"/>
      <c r="Q30" s="61"/>
      <c r="R30" s="61"/>
      <c r="S30" s="61"/>
      <c r="T30" s="61"/>
      <c r="U30" s="61"/>
      <c r="V30" s="61"/>
      <c r="W30" s="61"/>
      <c r="X30" s="61"/>
      <c r="Y30" s="61"/>
      <c r="Z30" s="61"/>
      <c r="AA30" s="61"/>
      <c r="AB30" s="61"/>
      <c r="AC30" s="61"/>
      <c r="AD30" s="61"/>
      <c r="AE30" s="61"/>
    </row>
    <row r="31" spans="1:31" ht="50.1" customHeight="1">
      <c r="A31" s="93">
        <v>7</v>
      </c>
      <c r="B31" s="90" t="s">
        <v>100</v>
      </c>
      <c r="C31" s="76">
        <v>28</v>
      </c>
      <c r="D31" s="35" t="s">
        <v>56</v>
      </c>
      <c r="E31" s="40" t="s">
        <v>51</v>
      </c>
      <c r="F31" s="72"/>
      <c r="G31" s="40" t="s">
        <v>33</v>
      </c>
      <c r="H31" s="40" t="s">
        <v>18</v>
      </c>
      <c r="I31" s="39" t="s">
        <v>19</v>
      </c>
      <c r="J31" s="59">
        <v>129.57</v>
      </c>
      <c r="K31" s="19">
        <v>200</v>
      </c>
      <c r="L31" s="25">
        <f t="shared" si="0"/>
        <v>200</v>
      </c>
      <c r="M31" s="26" t="str">
        <f t="shared" si="1"/>
        <v>OK</v>
      </c>
      <c r="N31" s="139"/>
      <c r="O31" s="139"/>
      <c r="P31" s="61"/>
      <c r="Q31" s="61"/>
      <c r="R31" s="61"/>
      <c r="S31" s="61"/>
      <c r="T31" s="61"/>
      <c r="U31" s="61"/>
      <c r="V31" s="61"/>
      <c r="W31" s="61"/>
      <c r="X31" s="61"/>
      <c r="Y31" s="61"/>
      <c r="Z31" s="61"/>
      <c r="AA31" s="61"/>
      <c r="AB31" s="61"/>
      <c r="AC31" s="61"/>
      <c r="AD31" s="61"/>
      <c r="AE31" s="61"/>
    </row>
    <row r="32" spans="1:31" ht="50.1" customHeight="1">
      <c r="A32" s="94"/>
      <c r="B32" s="92"/>
      <c r="C32" s="76">
        <v>29</v>
      </c>
      <c r="D32" s="73" t="s">
        <v>70</v>
      </c>
      <c r="E32" s="39" t="s">
        <v>71</v>
      </c>
      <c r="F32" s="45"/>
      <c r="G32" s="39" t="s">
        <v>33</v>
      </c>
      <c r="H32" s="39" t="s">
        <v>18</v>
      </c>
      <c r="I32" s="38" t="s">
        <v>19</v>
      </c>
      <c r="J32" s="55">
        <v>137.38</v>
      </c>
      <c r="K32" s="19">
        <v>100</v>
      </c>
      <c r="L32" s="25">
        <f t="shared" si="0"/>
        <v>33</v>
      </c>
      <c r="M32" s="26" t="str">
        <f t="shared" si="1"/>
        <v>OK</v>
      </c>
      <c r="N32" s="139">
        <v>67</v>
      </c>
      <c r="O32" s="139"/>
      <c r="P32" s="61"/>
      <c r="Q32" s="61"/>
      <c r="R32" s="61"/>
      <c r="S32" s="61"/>
      <c r="T32" s="61"/>
      <c r="U32" s="61"/>
      <c r="V32" s="61"/>
      <c r="W32" s="61"/>
      <c r="X32" s="61"/>
      <c r="Y32" s="61"/>
      <c r="Z32" s="61"/>
      <c r="AA32" s="61"/>
      <c r="AB32" s="61"/>
      <c r="AC32" s="61"/>
      <c r="AD32" s="61"/>
      <c r="AE32" s="61"/>
    </row>
    <row r="33" spans="1:31" ht="60.75" customHeight="1">
      <c r="A33" s="75">
        <v>8</v>
      </c>
      <c r="B33" s="50" t="s">
        <v>105</v>
      </c>
      <c r="C33" s="75">
        <v>30</v>
      </c>
      <c r="D33" s="71" t="s">
        <v>106</v>
      </c>
      <c r="E33" s="41" t="s">
        <v>104</v>
      </c>
      <c r="F33" s="44"/>
      <c r="G33" s="41" t="s">
        <v>107</v>
      </c>
      <c r="H33" s="41" t="s">
        <v>31</v>
      </c>
      <c r="I33" s="41" t="s">
        <v>19</v>
      </c>
      <c r="J33" s="60">
        <v>26.13</v>
      </c>
      <c r="K33" s="19"/>
      <c r="L33" s="25">
        <f t="shared" si="0"/>
        <v>0</v>
      </c>
      <c r="M33" s="26" t="str">
        <f t="shared" si="1"/>
        <v>OK</v>
      </c>
      <c r="N33" s="139"/>
      <c r="O33" s="139"/>
      <c r="P33" s="61"/>
      <c r="Q33" s="61"/>
      <c r="R33" s="61"/>
      <c r="S33" s="61"/>
      <c r="T33" s="61"/>
      <c r="U33" s="61"/>
      <c r="V33" s="61"/>
      <c r="W33" s="61"/>
      <c r="X33" s="61"/>
      <c r="Y33" s="61"/>
      <c r="Z33" s="61"/>
      <c r="AA33" s="61"/>
      <c r="AB33" s="61"/>
      <c r="AC33" s="61"/>
      <c r="AD33" s="61"/>
      <c r="AE33" s="61"/>
    </row>
    <row r="34" spans="1:31" ht="50.1" customHeight="1">
      <c r="A34" s="89">
        <v>9</v>
      </c>
      <c r="B34" s="90" t="s">
        <v>100</v>
      </c>
      <c r="C34" s="76">
        <v>31</v>
      </c>
      <c r="D34" s="77" t="s">
        <v>108</v>
      </c>
      <c r="E34" s="39" t="s">
        <v>99</v>
      </c>
      <c r="F34" s="45"/>
      <c r="G34" s="39" t="s">
        <v>111</v>
      </c>
      <c r="H34" s="39" t="s">
        <v>31</v>
      </c>
      <c r="I34" s="38" t="s">
        <v>19</v>
      </c>
      <c r="J34" s="79">
        <v>1595</v>
      </c>
      <c r="K34" s="19"/>
      <c r="L34" s="25">
        <f t="shared" si="0"/>
        <v>0</v>
      </c>
      <c r="M34" s="26" t="str">
        <f t="shared" si="1"/>
        <v>OK</v>
      </c>
      <c r="N34" s="139"/>
      <c r="O34" s="139"/>
      <c r="P34" s="61"/>
      <c r="Q34" s="61"/>
      <c r="R34" s="61"/>
      <c r="S34" s="61"/>
      <c r="T34" s="61"/>
      <c r="U34" s="61"/>
      <c r="V34" s="61"/>
      <c r="W34" s="61"/>
      <c r="X34" s="61"/>
      <c r="Y34" s="61"/>
      <c r="Z34" s="61"/>
      <c r="AA34" s="61"/>
      <c r="AB34" s="61"/>
      <c r="AC34" s="61"/>
      <c r="AD34" s="61"/>
      <c r="AE34" s="61"/>
    </row>
    <row r="35" spans="1:31" ht="50.1" customHeight="1">
      <c r="A35" s="89"/>
      <c r="B35" s="91"/>
      <c r="C35" s="76">
        <v>32</v>
      </c>
      <c r="D35" s="78" t="s">
        <v>109</v>
      </c>
      <c r="E35" s="39" t="s">
        <v>99</v>
      </c>
      <c r="F35" s="45"/>
      <c r="G35" s="39" t="s">
        <v>112</v>
      </c>
      <c r="H35" s="39" t="s">
        <v>31</v>
      </c>
      <c r="I35" s="38" t="s">
        <v>19</v>
      </c>
      <c r="J35" s="79">
        <v>615</v>
      </c>
      <c r="K35" s="19"/>
      <c r="L35" s="25">
        <f t="shared" si="0"/>
        <v>0</v>
      </c>
      <c r="M35" s="26" t="str">
        <f t="shared" si="1"/>
        <v>OK</v>
      </c>
      <c r="N35" s="139"/>
      <c r="O35" s="139"/>
      <c r="P35" s="61"/>
      <c r="Q35" s="61"/>
      <c r="R35" s="61"/>
      <c r="S35" s="61"/>
      <c r="T35" s="61"/>
      <c r="U35" s="61"/>
      <c r="V35" s="61"/>
      <c r="W35" s="61"/>
      <c r="X35" s="61"/>
      <c r="Y35" s="61"/>
      <c r="Z35" s="61"/>
      <c r="AA35" s="61"/>
      <c r="AB35" s="61"/>
      <c r="AC35" s="61"/>
      <c r="AD35" s="61"/>
      <c r="AE35" s="61"/>
    </row>
    <row r="36" spans="1:31" ht="50.1" customHeight="1">
      <c r="A36" s="89"/>
      <c r="B36" s="92"/>
      <c r="C36" s="76">
        <v>33</v>
      </c>
      <c r="D36" s="78" t="s">
        <v>110</v>
      </c>
      <c r="E36" s="39" t="s">
        <v>99</v>
      </c>
      <c r="F36" s="45"/>
      <c r="G36" s="39" t="s">
        <v>112</v>
      </c>
      <c r="H36" s="39" t="s">
        <v>31</v>
      </c>
      <c r="I36" s="38" t="s">
        <v>19</v>
      </c>
      <c r="J36" s="79">
        <v>1362.5</v>
      </c>
      <c r="K36" s="19"/>
      <c r="L36" s="25">
        <f t="shared" si="0"/>
        <v>0</v>
      </c>
      <c r="M36" s="26" t="str">
        <f t="shared" si="1"/>
        <v>OK</v>
      </c>
      <c r="N36" s="140"/>
      <c r="O36" s="139"/>
      <c r="P36" s="61"/>
      <c r="Q36" s="61"/>
      <c r="R36" s="61"/>
      <c r="S36" s="61"/>
      <c r="T36" s="61"/>
      <c r="U36" s="61"/>
      <c r="V36" s="61"/>
      <c r="W36" s="61"/>
      <c r="X36" s="61"/>
      <c r="Y36" s="61"/>
      <c r="Z36" s="61"/>
      <c r="AA36" s="61"/>
      <c r="AB36" s="61"/>
      <c r="AC36" s="61"/>
      <c r="AD36" s="61"/>
      <c r="AE36" s="61"/>
    </row>
  </sheetData>
  <mergeCells count="34">
    <mergeCell ref="A34:A36"/>
    <mergeCell ref="B34:B36"/>
    <mergeCell ref="A9:A21"/>
    <mergeCell ref="B9:B21"/>
    <mergeCell ref="A23:A26"/>
    <mergeCell ref="B23:B26"/>
    <mergeCell ref="A27:A29"/>
    <mergeCell ref="B27:B29"/>
    <mergeCell ref="A31:A32"/>
    <mergeCell ref="B31:B32"/>
    <mergeCell ref="AE1:AE2"/>
    <mergeCell ref="A4:A8"/>
    <mergeCell ref="B4:B8"/>
    <mergeCell ref="AD1:AD2"/>
    <mergeCell ref="AB1:AB2"/>
    <mergeCell ref="AC1:AC2"/>
    <mergeCell ref="V1:V2"/>
    <mergeCell ref="T1:T2"/>
    <mergeCell ref="U1:U2"/>
    <mergeCell ref="S1:S2"/>
    <mergeCell ref="A1:C1"/>
    <mergeCell ref="P1:P2"/>
    <mergeCell ref="Q1:Q2"/>
    <mergeCell ref="R1:R2"/>
    <mergeCell ref="W1:W2"/>
    <mergeCell ref="A2:M2"/>
    <mergeCell ref="Y1:Y2"/>
    <mergeCell ref="Z1:Z2"/>
    <mergeCell ref="AA1:AA2"/>
    <mergeCell ref="D1:J1"/>
    <mergeCell ref="K1:M1"/>
    <mergeCell ref="X1:X2"/>
    <mergeCell ref="N1:N2"/>
    <mergeCell ref="O1:O2"/>
  </mergeCells>
  <conditionalFormatting sqref="N34:AE36">
    <cfRule type="cellIs" dxfId="23" priority="1" stopIfTrue="1" operator="greaterThan">
      <formula>0</formula>
    </cfRule>
    <cfRule type="cellIs" dxfId="22" priority="2" stopIfTrue="1" operator="greaterThan">
      <formula>0</formula>
    </cfRule>
    <cfRule type="cellIs" dxfId="21" priority="3" stopIfTrue="1" operator="greaterThan">
      <formula>0</formula>
    </cfRule>
  </conditionalFormatting>
  <conditionalFormatting sqref="N4">
    <cfRule type="cellIs" dxfId="20" priority="4" stopIfTrue="1" operator="greaterThan">
      <formula>0</formula>
    </cfRule>
    <cfRule type="cellIs" dxfId="19" priority="5" stopIfTrue="1" operator="greaterThan">
      <formula>0</formula>
    </cfRule>
    <cfRule type="cellIs" dxfId="18" priority="6" stopIfTrue="1" operator="greaterThan">
      <formula>0</formula>
    </cfRule>
  </conditionalFormatting>
  <conditionalFormatting sqref="U4:W4">
    <cfRule type="cellIs" dxfId="17" priority="7" stopIfTrue="1" operator="greaterThan">
      <formula>0</formula>
    </cfRule>
    <cfRule type="cellIs" dxfId="16" priority="8" stopIfTrue="1" operator="greaterThan">
      <formula>0</formula>
    </cfRule>
    <cfRule type="cellIs" dxfId="15" priority="9" stopIfTrue="1" operator="greaterThan">
      <formula>0</formula>
    </cfRule>
  </conditionalFormatting>
  <conditionalFormatting sqref="X4:AE33 U5:W33 O4:T33 N5:N33">
    <cfRule type="cellIs" dxfId="14" priority="10" stopIfTrue="1" operator="greaterThan">
      <formula>0</formula>
    </cfRule>
    <cfRule type="cellIs" dxfId="13" priority="11" stopIfTrue="1" operator="greaterThan">
      <formula>0</formula>
    </cfRule>
    <cfRule type="cellIs" dxfId="12" priority="12" stopIfTrue="1" operator="greaterThan">
      <formula>0</formula>
    </cfRule>
  </conditionalFormatting>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36"/>
  <sheetViews>
    <sheetView zoomScale="80" zoomScaleNormal="80" workbookViewId="0">
      <selection activeCell="P13" sqref="P13"/>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6.85546875" style="32" hidden="1" customWidth="1"/>
    <col min="7" max="7" width="12" style="32" bestFit="1" customWidth="1"/>
    <col min="8" max="8" width="8.85546875" style="32" customWidth="1"/>
    <col min="9" max="9" width="10.140625" style="32" bestFit="1" customWidth="1"/>
    <col min="10" max="10" width="12.7109375" style="47"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88" t="s">
        <v>73</v>
      </c>
      <c r="B1" s="88"/>
      <c r="C1" s="88"/>
      <c r="D1" s="88" t="s">
        <v>74</v>
      </c>
      <c r="E1" s="88"/>
      <c r="F1" s="88"/>
      <c r="G1" s="88"/>
      <c r="H1" s="88"/>
      <c r="I1" s="88"/>
      <c r="J1" s="88"/>
      <c r="K1" s="88" t="s">
        <v>75</v>
      </c>
      <c r="L1" s="88"/>
      <c r="M1" s="88"/>
      <c r="N1" s="82" t="s">
        <v>76</v>
      </c>
      <c r="O1" s="82" t="s">
        <v>76</v>
      </c>
      <c r="P1" s="82" t="s">
        <v>76</v>
      </c>
      <c r="Q1" s="82" t="s">
        <v>76</v>
      </c>
      <c r="R1" s="82" t="s">
        <v>76</v>
      </c>
      <c r="S1" s="82" t="s">
        <v>76</v>
      </c>
      <c r="T1" s="82" t="s">
        <v>76</v>
      </c>
      <c r="U1" s="82" t="s">
        <v>76</v>
      </c>
      <c r="V1" s="82" t="s">
        <v>76</v>
      </c>
      <c r="W1" s="82" t="s">
        <v>76</v>
      </c>
      <c r="X1" s="82" t="s">
        <v>76</v>
      </c>
      <c r="Y1" s="82" t="s">
        <v>76</v>
      </c>
      <c r="Z1" s="82" t="s">
        <v>76</v>
      </c>
      <c r="AA1" s="82" t="s">
        <v>76</v>
      </c>
      <c r="AB1" s="82" t="s">
        <v>76</v>
      </c>
      <c r="AC1" s="82" t="s">
        <v>76</v>
      </c>
      <c r="AD1" s="82" t="s">
        <v>76</v>
      </c>
      <c r="AE1" s="82" t="s">
        <v>76</v>
      </c>
    </row>
    <row r="2" spans="1:31" ht="24" customHeight="1">
      <c r="A2" s="88" t="s">
        <v>22</v>
      </c>
      <c r="B2" s="88"/>
      <c r="C2" s="88"/>
      <c r="D2" s="88"/>
      <c r="E2" s="88"/>
      <c r="F2" s="88"/>
      <c r="G2" s="88"/>
      <c r="H2" s="88"/>
      <c r="I2" s="88"/>
      <c r="J2" s="88"/>
      <c r="K2" s="88"/>
      <c r="L2" s="88"/>
      <c r="M2" s="88"/>
      <c r="N2" s="82"/>
      <c r="O2" s="82"/>
      <c r="P2" s="82"/>
      <c r="Q2" s="82"/>
      <c r="R2" s="82"/>
      <c r="S2" s="82"/>
      <c r="T2" s="82"/>
      <c r="U2" s="82"/>
      <c r="V2" s="82"/>
      <c r="W2" s="82"/>
      <c r="X2" s="82"/>
      <c r="Y2" s="82"/>
      <c r="Z2" s="82"/>
      <c r="AA2" s="82"/>
      <c r="AB2" s="82"/>
      <c r="AC2" s="82"/>
      <c r="AD2" s="82"/>
      <c r="AE2" s="82"/>
    </row>
    <row r="3" spans="1:31" s="3" customFormat="1" ht="50.25">
      <c r="A3" s="53" t="s">
        <v>44</v>
      </c>
      <c r="B3" s="70" t="s">
        <v>45</v>
      </c>
      <c r="C3" s="53" t="s">
        <v>4</v>
      </c>
      <c r="D3" s="54" t="s">
        <v>46</v>
      </c>
      <c r="E3" s="54" t="s">
        <v>60</v>
      </c>
      <c r="F3" s="70" t="s">
        <v>59</v>
      </c>
      <c r="G3" s="53" t="s">
        <v>48</v>
      </c>
      <c r="H3" s="53" t="s">
        <v>5</v>
      </c>
      <c r="I3" s="53" t="s">
        <v>49</v>
      </c>
      <c r="J3" s="46" t="s">
        <v>2</v>
      </c>
      <c r="K3" s="22" t="s">
        <v>7</v>
      </c>
      <c r="L3" s="23" t="s">
        <v>0</v>
      </c>
      <c r="M3" s="20" t="s">
        <v>3</v>
      </c>
      <c r="N3" s="24" t="s">
        <v>1</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83">
        <v>1</v>
      </c>
      <c r="B4" s="85" t="s">
        <v>78</v>
      </c>
      <c r="C4" s="76">
        <v>1</v>
      </c>
      <c r="D4" s="33" t="s">
        <v>79</v>
      </c>
      <c r="E4" s="38" t="s">
        <v>84</v>
      </c>
      <c r="F4" s="38"/>
      <c r="G4" s="38" t="s">
        <v>23</v>
      </c>
      <c r="H4" s="38" t="s">
        <v>18</v>
      </c>
      <c r="I4" s="38" t="s">
        <v>19</v>
      </c>
      <c r="J4" s="55">
        <v>225.77</v>
      </c>
      <c r="K4" s="19">
        <v>2</v>
      </c>
      <c r="L4" s="25">
        <f>K4-(SUM(N4:AE4))</f>
        <v>2</v>
      </c>
      <c r="M4" s="26" t="str">
        <f>IF(L4&lt;0,"ATENÇÃO","OK")</f>
        <v>OK</v>
      </c>
      <c r="N4" s="61"/>
      <c r="O4" s="61"/>
      <c r="P4" s="61"/>
      <c r="Q4" s="61"/>
      <c r="R4" s="61"/>
      <c r="S4" s="61"/>
      <c r="T4" s="61"/>
      <c r="U4" s="61"/>
      <c r="V4" s="61"/>
      <c r="W4" s="61"/>
      <c r="X4" s="61"/>
      <c r="Y4" s="61"/>
      <c r="Z4" s="61"/>
      <c r="AA4" s="61"/>
      <c r="AB4" s="61"/>
      <c r="AC4" s="61"/>
      <c r="AD4" s="61"/>
      <c r="AE4" s="61"/>
    </row>
    <row r="5" spans="1:31" ht="50.1" customHeight="1">
      <c r="A5" s="84"/>
      <c r="B5" s="86"/>
      <c r="C5" s="76">
        <v>2</v>
      </c>
      <c r="D5" s="34" t="s">
        <v>80</v>
      </c>
      <c r="E5" s="39" t="s">
        <v>84</v>
      </c>
      <c r="F5" s="39"/>
      <c r="G5" s="39" t="s">
        <v>24</v>
      </c>
      <c r="H5" s="39" t="s">
        <v>18</v>
      </c>
      <c r="I5" s="38" t="s">
        <v>19</v>
      </c>
      <c r="J5" s="55">
        <v>83.61</v>
      </c>
      <c r="K5" s="19"/>
      <c r="L5" s="25">
        <f t="shared" ref="L5:L36" si="0">K5-(SUM(N5:AE5))</f>
        <v>0</v>
      </c>
      <c r="M5" s="26" t="str">
        <f t="shared" ref="M5:M36" si="1">IF(L5&lt;0,"ATENÇÃO","OK")</f>
        <v>OK</v>
      </c>
      <c r="N5" s="61"/>
      <c r="O5" s="61"/>
      <c r="P5" s="61"/>
      <c r="Q5" s="62"/>
      <c r="R5" s="61"/>
      <c r="S5" s="61"/>
      <c r="T5" s="61"/>
      <c r="U5" s="61"/>
      <c r="V5" s="61"/>
      <c r="W5" s="61"/>
      <c r="X5" s="61"/>
      <c r="Y5" s="61"/>
      <c r="Z5" s="61"/>
      <c r="AA5" s="61"/>
      <c r="AB5" s="61"/>
      <c r="AC5" s="61"/>
      <c r="AD5" s="61"/>
      <c r="AE5" s="61"/>
    </row>
    <row r="6" spans="1:31" ht="50.1" customHeight="1">
      <c r="A6" s="84"/>
      <c r="B6" s="86"/>
      <c r="C6" s="76">
        <v>3</v>
      </c>
      <c r="D6" s="33" t="s">
        <v>81</v>
      </c>
      <c r="E6" s="38" t="s">
        <v>84</v>
      </c>
      <c r="F6" s="38"/>
      <c r="G6" s="38" t="s">
        <v>27</v>
      </c>
      <c r="H6" s="38" t="s">
        <v>18</v>
      </c>
      <c r="I6" s="38" t="s">
        <v>19</v>
      </c>
      <c r="J6" s="55">
        <v>69.3</v>
      </c>
      <c r="K6" s="19">
        <v>5</v>
      </c>
      <c r="L6" s="25">
        <f t="shared" si="0"/>
        <v>5</v>
      </c>
      <c r="M6" s="26" t="str">
        <f t="shared" si="1"/>
        <v>OK</v>
      </c>
      <c r="N6" s="61"/>
      <c r="O6" s="61"/>
      <c r="P6" s="61"/>
      <c r="Q6" s="61"/>
      <c r="R6" s="61"/>
      <c r="S6" s="61"/>
      <c r="T6" s="61"/>
      <c r="U6" s="61"/>
      <c r="V6" s="61"/>
      <c r="W6" s="61"/>
      <c r="X6" s="61"/>
      <c r="Y6" s="61"/>
      <c r="Z6" s="61"/>
      <c r="AA6" s="61"/>
      <c r="AB6" s="61"/>
      <c r="AC6" s="61"/>
      <c r="AD6" s="61"/>
      <c r="AE6" s="61"/>
    </row>
    <row r="7" spans="1:31" ht="50.1" customHeight="1">
      <c r="A7" s="84"/>
      <c r="B7" s="86"/>
      <c r="C7" s="76">
        <v>4</v>
      </c>
      <c r="D7" s="33" t="s">
        <v>82</v>
      </c>
      <c r="E7" s="38" t="s">
        <v>84</v>
      </c>
      <c r="F7" s="38"/>
      <c r="G7" s="38" t="s">
        <v>28</v>
      </c>
      <c r="H7" s="38" t="s">
        <v>18</v>
      </c>
      <c r="I7" s="38" t="s">
        <v>19</v>
      </c>
      <c r="J7" s="55">
        <v>79.86</v>
      </c>
      <c r="K7" s="19">
        <v>7</v>
      </c>
      <c r="L7" s="25">
        <f t="shared" si="0"/>
        <v>7</v>
      </c>
      <c r="M7" s="26" t="str">
        <f t="shared" si="1"/>
        <v>OK</v>
      </c>
      <c r="N7" s="61"/>
      <c r="O7" s="61"/>
      <c r="P7" s="61"/>
      <c r="Q7" s="61"/>
      <c r="R7" s="61"/>
      <c r="S7" s="61"/>
      <c r="T7" s="61"/>
      <c r="U7" s="61"/>
      <c r="V7" s="61"/>
      <c r="W7" s="61"/>
      <c r="X7" s="61"/>
      <c r="Y7" s="61"/>
      <c r="Z7" s="61"/>
      <c r="AA7" s="61"/>
      <c r="AB7" s="61"/>
      <c r="AC7" s="61"/>
      <c r="AD7" s="61"/>
      <c r="AE7" s="61"/>
    </row>
    <row r="8" spans="1:31" ht="50.1" customHeight="1">
      <c r="A8" s="84"/>
      <c r="B8" s="87"/>
      <c r="C8" s="76">
        <v>5</v>
      </c>
      <c r="D8" s="33" t="s">
        <v>83</v>
      </c>
      <c r="E8" s="38" t="s">
        <v>84</v>
      </c>
      <c r="F8" s="38"/>
      <c r="G8" s="38" t="s">
        <v>29</v>
      </c>
      <c r="H8" s="38" t="s">
        <v>18</v>
      </c>
      <c r="I8" s="38" t="s">
        <v>19</v>
      </c>
      <c r="J8" s="55">
        <v>100.97</v>
      </c>
      <c r="K8" s="19">
        <v>5</v>
      </c>
      <c r="L8" s="25">
        <f t="shared" si="0"/>
        <v>5</v>
      </c>
      <c r="M8" s="26" t="str">
        <f t="shared" si="1"/>
        <v>OK</v>
      </c>
      <c r="N8" s="61"/>
      <c r="O8" s="61"/>
      <c r="P8" s="61"/>
      <c r="Q8" s="61"/>
      <c r="R8" s="61"/>
      <c r="S8" s="61"/>
      <c r="T8" s="61"/>
      <c r="U8" s="61"/>
      <c r="V8" s="61"/>
      <c r="W8" s="61"/>
      <c r="X8" s="61"/>
      <c r="Y8" s="61"/>
      <c r="Z8" s="61"/>
      <c r="AA8" s="61"/>
      <c r="AB8" s="61"/>
      <c r="AC8" s="61"/>
      <c r="AD8" s="61"/>
      <c r="AE8" s="61"/>
    </row>
    <row r="9" spans="1:31" ht="50.1" customHeight="1">
      <c r="A9" s="95">
        <v>2</v>
      </c>
      <c r="B9" s="96" t="s">
        <v>85</v>
      </c>
      <c r="C9" s="75">
        <v>6</v>
      </c>
      <c r="D9" s="36" t="s">
        <v>86</v>
      </c>
      <c r="E9" s="41" t="s">
        <v>50</v>
      </c>
      <c r="F9" s="41"/>
      <c r="G9" s="41" t="s">
        <v>25</v>
      </c>
      <c r="H9" s="41" t="s">
        <v>18</v>
      </c>
      <c r="I9" s="41" t="s">
        <v>19</v>
      </c>
      <c r="J9" s="56">
        <v>110</v>
      </c>
      <c r="K9" s="19"/>
      <c r="L9" s="25">
        <f t="shared" si="0"/>
        <v>0</v>
      </c>
      <c r="M9" s="26" t="str">
        <f t="shared" si="1"/>
        <v>OK</v>
      </c>
      <c r="N9" s="61"/>
      <c r="O9" s="61"/>
      <c r="P9" s="61"/>
      <c r="Q9" s="61"/>
      <c r="R9" s="61"/>
      <c r="S9" s="61"/>
      <c r="T9" s="61"/>
      <c r="U9" s="61"/>
      <c r="V9" s="61"/>
      <c r="W9" s="61"/>
      <c r="X9" s="61"/>
      <c r="Y9" s="61"/>
      <c r="Z9" s="61"/>
      <c r="AA9" s="61"/>
      <c r="AB9" s="61"/>
      <c r="AC9" s="61"/>
      <c r="AD9" s="61"/>
      <c r="AE9" s="61"/>
    </row>
    <row r="10" spans="1:31" ht="50.1" customHeight="1">
      <c r="A10" s="95"/>
      <c r="B10" s="97"/>
      <c r="C10" s="75">
        <v>7</v>
      </c>
      <c r="D10" s="36" t="s">
        <v>87</v>
      </c>
      <c r="E10" s="41" t="s">
        <v>50</v>
      </c>
      <c r="F10" s="41"/>
      <c r="G10" s="41" t="s">
        <v>25</v>
      </c>
      <c r="H10" s="41" t="s">
        <v>18</v>
      </c>
      <c r="I10" s="41" t="s">
        <v>19</v>
      </c>
      <c r="J10" s="56">
        <v>114</v>
      </c>
      <c r="K10" s="19">
        <v>10</v>
      </c>
      <c r="L10" s="25">
        <f t="shared" si="0"/>
        <v>10</v>
      </c>
      <c r="M10" s="26" t="str">
        <f t="shared" si="1"/>
        <v>OK</v>
      </c>
      <c r="N10" s="61"/>
      <c r="O10" s="61"/>
      <c r="P10" s="61"/>
      <c r="Q10" s="61"/>
      <c r="R10" s="61"/>
      <c r="S10" s="61"/>
      <c r="T10" s="61"/>
      <c r="U10" s="61"/>
      <c r="V10" s="61"/>
      <c r="W10" s="61"/>
      <c r="X10" s="61"/>
      <c r="Y10" s="61"/>
      <c r="Z10" s="61"/>
      <c r="AA10" s="61"/>
      <c r="AB10" s="61"/>
      <c r="AC10" s="61"/>
      <c r="AD10" s="61"/>
      <c r="AE10" s="61"/>
    </row>
    <row r="11" spans="1:31" ht="50.1" customHeight="1">
      <c r="A11" s="95"/>
      <c r="B11" s="97"/>
      <c r="C11" s="75">
        <v>8</v>
      </c>
      <c r="D11" s="36" t="s">
        <v>88</v>
      </c>
      <c r="E11" s="41" t="s">
        <v>95</v>
      </c>
      <c r="F11" s="41"/>
      <c r="G11" s="41" t="s">
        <v>26</v>
      </c>
      <c r="H11" s="41" t="s">
        <v>18</v>
      </c>
      <c r="I11" s="41" t="s">
        <v>19</v>
      </c>
      <c r="J11" s="56">
        <v>50.63</v>
      </c>
      <c r="K11" s="19">
        <v>10</v>
      </c>
      <c r="L11" s="25">
        <f t="shared" si="0"/>
        <v>10</v>
      </c>
      <c r="M11" s="26" t="str">
        <f t="shared" si="1"/>
        <v>OK</v>
      </c>
      <c r="N11" s="61"/>
      <c r="O11" s="61"/>
      <c r="P11" s="61"/>
      <c r="Q11" s="61"/>
      <c r="R11" s="61"/>
      <c r="S11" s="61"/>
      <c r="T11" s="61"/>
      <c r="U11" s="61"/>
      <c r="V11" s="61"/>
      <c r="W11" s="61"/>
      <c r="X11" s="61"/>
      <c r="Y11" s="61"/>
      <c r="Z11" s="61"/>
      <c r="AA11" s="61"/>
      <c r="AB11" s="61"/>
      <c r="AC11" s="61"/>
      <c r="AD11" s="61"/>
      <c r="AE11" s="61"/>
    </row>
    <row r="12" spans="1:31" ht="50.1" customHeight="1">
      <c r="A12" s="95"/>
      <c r="B12" s="97"/>
      <c r="C12" s="75">
        <v>9</v>
      </c>
      <c r="D12" s="37" t="s">
        <v>89</v>
      </c>
      <c r="E12" s="41" t="s">
        <v>50</v>
      </c>
      <c r="F12" s="41"/>
      <c r="G12" s="41" t="s">
        <v>30</v>
      </c>
      <c r="H12" s="41" t="s">
        <v>31</v>
      </c>
      <c r="I12" s="42" t="s">
        <v>19</v>
      </c>
      <c r="J12" s="57">
        <v>400</v>
      </c>
      <c r="K12" s="19"/>
      <c r="L12" s="25">
        <f t="shared" si="0"/>
        <v>0</v>
      </c>
      <c r="M12" s="26" t="str">
        <f t="shared" si="1"/>
        <v>OK</v>
      </c>
      <c r="N12" s="61"/>
      <c r="O12" s="61"/>
      <c r="P12" s="61"/>
      <c r="Q12" s="61"/>
      <c r="R12" s="61"/>
      <c r="S12" s="61"/>
      <c r="T12" s="61"/>
      <c r="U12" s="61"/>
      <c r="V12" s="61"/>
      <c r="W12" s="61"/>
      <c r="X12" s="61"/>
      <c r="Y12" s="61"/>
      <c r="Z12" s="61"/>
      <c r="AA12" s="61"/>
      <c r="AB12" s="61"/>
      <c r="AC12" s="61"/>
      <c r="AD12" s="61"/>
      <c r="AE12" s="61"/>
    </row>
    <row r="13" spans="1:31" ht="50.1" customHeight="1">
      <c r="A13" s="95"/>
      <c r="B13" s="97"/>
      <c r="C13" s="75">
        <v>10</v>
      </c>
      <c r="D13" s="37" t="s">
        <v>90</v>
      </c>
      <c r="E13" s="41" t="s">
        <v>50</v>
      </c>
      <c r="F13" s="41"/>
      <c r="G13" s="41" t="s">
        <v>30</v>
      </c>
      <c r="H13" s="41" t="s">
        <v>31</v>
      </c>
      <c r="I13" s="42" t="s">
        <v>19</v>
      </c>
      <c r="J13" s="57">
        <v>360</v>
      </c>
      <c r="K13" s="19"/>
      <c r="L13" s="25">
        <f t="shared" si="0"/>
        <v>0</v>
      </c>
      <c r="M13" s="26" t="str">
        <f t="shared" si="1"/>
        <v>OK</v>
      </c>
      <c r="N13" s="61"/>
      <c r="O13" s="61"/>
      <c r="P13" s="61"/>
      <c r="Q13" s="61"/>
      <c r="R13" s="61"/>
      <c r="S13" s="61"/>
      <c r="T13" s="61"/>
      <c r="U13" s="61"/>
      <c r="V13" s="61"/>
      <c r="W13" s="61"/>
      <c r="X13" s="61"/>
      <c r="Y13" s="61"/>
      <c r="Z13" s="61"/>
      <c r="AA13" s="61"/>
      <c r="AB13" s="61"/>
      <c r="AC13" s="61"/>
      <c r="AD13" s="61"/>
      <c r="AE13" s="61"/>
    </row>
    <row r="14" spans="1:31" ht="50.1" customHeight="1">
      <c r="A14" s="95"/>
      <c r="B14" s="97"/>
      <c r="C14" s="75">
        <v>11</v>
      </c>
      <c r="D14" s="36" t="s">
        <v>91</v>
      </c>
      <c r="E14" s="41" t="s">
        <v>96</v>
      </c>
      <c r="F14" s="41"/>
      <c r="G14" s="41" t="s">
        <v>32</v>
      </c>
      <c r="H14" s="41" t="s">
        <v>31</v>
      </c>
      <c r="I14" s="41" t="s">
        <v>19</v>
      </c>
      <c r="J14" s="57">
        <v>500</v>
      </c>
      <c r="K14" s="19">
        <v>2</v>
      </c>
      <c r="L14" s="25">
        <f t="shared" si="0"/>
        <v>2</v>
      </c>
      <c r="M14" s="26" t="str">
        <f t="shared" si="1"/>
        <v>OK</v>
      </c>
      <c r="N14" s="61"/>
      <c r="O14" s="61"/>
      <c r="P14" s="61"/>
      <c r="Q14" s="61"/>
      <c r="R14" s="61"/>
      <c r="S14" s="61"/>
      <c r="T14" s="61"/>
      <c r="U14" s="61"/>
      <c r="V14" s="61"/>
      <c r="W14" s="61"/>
      <c r="X14" s="61"/>
      <c r="Y14" s="61"/>
      <c r="Z14" s="61"/>
      <c r="AA14" s="61"/>
      <c r="AB14" s="61"/>
      <c r="AC14" s="61"/>
      <c r="AD14" s="61"/>
      <c r="AE14" s="61"/>
    </row>
    <row r="15" spans="1:31" ht="50.1" customHeight="1">
      <c r="A15" s="95"/>
      <c r="B15" s="97"/>
      <c r="C15" s="75">
        <v>12</v>
      </c>
      <c r="D15" s="36" t="s">
        <v>92</v>
      </c>
      <c r="E15" s="41" t="s">
        <v>51</v>
      </c>
      <c r="F15" s="41"/>
      <c r="G15" s="41" t="s">
        <v>33</v>
      </c>
      <c r="H15" s="41" t="s">
        <v>18</v>
      </c>
      <c r="I15" s="43" t="s">
        <v>19</v>
      </c>
      <c r="J15" s="57">
        <v>65</v>
      </c>
      <c r="K15" s="19">
        <v>8</v>
      </c>
      <c r="L15" s="25">
        <f t="shared" si="0"/>
        <v>8</v>
      </c>
      <c r="M15" s="26" t="str">
        <f t="shared" si="1"/>
        <v>OK</v>
      </c>
      <c r="N15" s="61"/>
      <c r="O15" s="61"/>
      <c r="P15" s="61"/>
      <c r="Q15" s="61"/>
      <c r="R15" s="61"/>
      <c r="S15" s="61"/>
      <c r="T15" s="61"/>
      <c r="U15" s="61"/>
      <c r="V15" s="61"/>
      <c r="W15" s="61"/>
      <c r="X15" s="61"/>
      <c r="Y15" s="61"/>
      <c r="Z15" s="61"/>
      <c r="AA15" s="61"/>
      <c r="AB15" s="61"/>
      <c r="AC15" s="61"/>
      <c r="AD15" s="61"/>
      <c r="AE15" s="61"/>
    </row>
    <row r="16" spans="1:31" ht="50.1" customHeight="1">
      <c r="A16" s="95"/>
      <c r="B16" s="97"/>
      <c r="C16" s="75">
        <v>13</v>
      </c>
      <c r="D16" s="36" t="s">
        <v>93</v>
      </c>
      <c r="E16" s="41" t="s">
        <v>52</v>
      </c>
      <c r="F16" s="41"/>
      <c r="G16" s="41" t="s">
        <v>34</v>
      </c>
      <c r="H16" s="41" t="s">
        <v>18</v>
      </c>
      <c r="I16" s="41" t="s">
        <v>19</v>
      </c>
      <c r="J16" s="57">
        <v>120</v>
      </c>
      <c r="K16" s="19">
        <v>8</v>
      </c>
      <c r="L16" s="25">
        <f t="shared" si="0"/>
        <v>8</v>
      </c>
      <c r="M16" s="26" t="str">
        <f t="shared" si="1"/>
        <v>OK</v>
      </c>
      <c r="N16" s="61"/>
      <c r="O16" s="61"/>
      <c r="P16" s="61"/>
      <c r="Q16" s="61"/>
      <c r="R16" s="61"/>
      <c r="S16" s="61"/>
      <c r="T16" s="61"/>
      <c r="U16" s="61"/>
      <c r="V16" s="61"/>
      <c r="W16" s="61"/>
      <c r="X16" s="61"/>
      <c r="Y16" s="61"/>
      <c r="Z16" s="61"/>
      <c r="AA16" s="61"/>
      <c r="AB16" s="61"/>
      <c r="AC16" s="61"/>
      <c r="AD16" s="61"/>
      <c r="AE16" s="61"/>
    </row>
    <row r="17" spans="1:31" ht="50.1" customHeight="1">
      <c r="A17" s="95"/>
      <c r="B17" s="97"/>
      <c r="C17" s="75">
        <v>14</v>
      </c>
      <c r="D17" s="36" t="s">
        <v>94</v>
      </c>
      <c r="E17" s="41" t="s">
        <v>52</v>
      </c>
      <c r="F17" s="41"/>
      <c r="G17" s="41" t="s">
        <v>34</v>
      </c>
      <c r="H17" s="41" t="s">
        <v>18</v>
      </c>
      <c r="I17" s="41" t="s">
        <v>19</v>
      </c>
      <c r="J17" s="57">
        <v>100</v>
      </c>
      <c r="K17" s="19">
        <v>5</v>
      </c>
      <c r="L17" s="25">
        <f t="shared" si="0"/>
        <v>5</v>
      </c>
      <c r="M17" s="26" t="str">
        <f t="shared" si="1"/>
        <v>OK</v>
      </c>
      <c r="N17" s="61"/>
      <c r="O17" s="61"/>
      <c r="P17" s="61"/>
      <c r="Q17" s="61"/>
      <c r="R17" s="61"/>
      <c r="S17" s="61"/>
      <c r="T17" s="61"/>
      <c r="U17" s="61"/>
      <c r="V17" s="61"/>
      <c r="W17" s="61"/>
      <c r="X17" s="61"/>
      <c r="Y17" s="61"/>
      <c r="Z17" s="61"/>
      <c r="AA17" s="61"/>
      <c r="AB17" s="61"/>
      <c r="AC17" s="61"/>
      <c r="AD17" s="61"/>
      <c r="AE17" s="61"/>
    </row>
    <row r="18" spans="1:31" ht="50.1" customHeight="1">
      <c r="A18" s="95"/>
      <c r="B18" s="97"/>
      <c r="C18" s="75">
        <v>15</v>
      </c>
      <c r="D18" s="36" t="s">
        <v>16</v>
      </c>
      <c r="E18" s="44" t="s">
        <v>43</v>
      </c>
      <c r="F18" s="44"/>
      <c r="G18" s="41" t="s">
        <v>64</v>
      </c>
      <c r="H18" s="41" t="s">
        <v>18</v>
      </c>
      <c r="I18" s="41" t="s">
        <v>20</v>
      </c>
      <c r="J18" s="57">
        <v>10</v>
      </c>
      <c r="K18" s="19">
        <v>40</v>
      </c>
      <c r="L18" s="25">
        <f t="shared" si="0"/>
        <v>40</v>
      </c>
      <c r="M18" s="26" t="str">
        <f t="shared" si="1"/>
        <v>OK</v>
      </c>
      <c r="N18" s="61"/>
      <c r="O18" s="61"/>
      <c r="P18" s="61"/>
      <c r="Q18" s="61"/>
      <c r="R18" s="61"/>
      <c r="S18" s="61"/>
      <c r="T18" s="61"/>
      <c r="U18" s="61"/>
      <c r="V18" s="61"/>
      <c r="W18" s="61"/>
      <c r="X18" s="61"/>
      <c r="Y18" s="61"/>
      <c r="Z18" s="61"/>
      <c r="AA18" s="61"/>
      <c r="AB18" s="61"/>
      <c r="AC18" s="61"/>
      <c r="AD18" s="61"/>
      <c r="AE18" s="61"/>
    </row>
    <row r="19" spans="1:31" ht="50.1" customHeight="1">
      <c r="A19" s="95"/>
      <c r="B19" s="97"/>
      <c r="C19" s="75">
        <v>16</v>
      </c>
      <c r="D19" s="36" t="s">
        <v>17</v>
      </c>
      <c r="E19" s="44" t="s">
        <v>43</v>
      </c>
      <c r="F19" s="44"/>
      <c r="G19" s="41" t="s">
        <v>64</v>
      </c>
      <c r="H19" s="41" t="s">
        <v>18</v>
      </c>
      <c r="I19" s="41" t="s">
        <v>20</v>
      </c>
      <c r="J19" s="56">
        <v>15</v>
      </c>
      <c r="K19" s="19">
        <v>40</v>
      </c>
      <c r="L19" s="25">
        <f t="shared" si="0"/>
        <v>40</v>
      </c>
      <c r="M19" s="26" t="str">
        <f t="shared" si="1"/>
        <v>OK</v>
      </c>
      <c r="N19" s="61"/>
      <c r="O19" s="61"/>
      <c r="P19" s="61"/>
      <c r="Q19" s="61"/>
      <c r="R19" s="61"/>
      <c r="S19" s="61"/>
      <c r="T19" s="61"/>
      <c r="U19" s="61"/>
      <c r="V19" s="61"/>
      <c r="W19" s="61"/>
      <c r="X19" s="61"/>
      <c r="Y19" s="61"/>
      <c r="Z19" s="61"/>
      <c r="AA19" s="61"/>
      <c r="AB19" s="61"/>
      <c r="AC19" s="61"/>
      <c r="AD19" s="61"/>
      <c r="AE19" s="61"/>
    </row>
    <row r="20" spans="1:31" ht="50.1" customHeight="1">
      <c r="A20" s="95"/>
      <c r="B20" s="97"/>
      <c r="C20" s="75">
        <v>17</v>
      </c>
      <c r="D20" s="36" t="s">
        <v>61</v>
      </c>
      <c r="E20" s="44" t="s">
        <v>97</v>
      </c>
      <c r="F20" s="44"/>
      <c r="G20" s="41" t="s">
        <v>65</v>
      </c>
      <c r="H20" s="41" t="s">
        <v>63</v>
      </c>
      <c r="I20" s="41" t="s">
        <v>19</v>
      </c>
      <c r="J20" s="58">
        <v>100</v>
      </c>
      <c r="K20" s="19">
        <v>1</v>
      </c>
      <c r="L20" s="25">
        <f t="shared" si="0"/>
        <v>1</v>
      </c>
      <c r="M20" s="26" t="str">
        <f t="shared" si="1"/>
        <v>OK</v>
      </c>
      <c r="N20" s="61"/>
      <c r="O20" s="61"/>
      <c r="P20" s="61"/>
      <c r="Q20" s="61"/>
      <c r="R20" s="61"/>
      <c r="S20" s="61"/>
      <c r="T20" s="61"/>
      <c r="U20" s="61"/>
      <c r="V20" s="61"/>
      <c r="W20" s="61"/>
      <c r="X20" s="61"/>
      <c r="Y20" s="61"/>
      <c r="Z20" s="61"/>
      <c r="AA20" s="61"/>
      <c r="AB20" s="61"/>
      <c r="AC20" s="61"/>
      <c r="AD20" s="61"/>
      <c r="AE20" s="61"/>
    </row>
    <row r="21" spans="1:31" ht="50.1" customHeight="1">
      <c r="A21" s="95"/>
      <c r="B21" s="97"/>
      <c r="C21" s="75">
        <v>18</v>
      </c>
      <c r="D21" s="36" t="s">
        <v>62</v>
      </c>
      <c r="E21" s="44" t="s">
        <v>96</v>
      </c>
      <c r="F21" s="44"/>
      <c r="G21" s="41" t="s">
        <v>66</v>
      </c>
      <c r="H21" s="41" t="s">
        <v>31</v>
      </c>
      <c r="I21" s="41" t="s">
        <v>19</v>
      </c>
      <c r="J21" s="56">
        <v>100</v>
      </c>
      <c r="K21" s="19">
        <v>2</v>
      </c>
      <c r="L21" s="25">
        <f t="shared" si="0"/>
        <v>2</v>
      </c>
      <c r="M21" s="26" t="str">
        <f t="shared" si="1"/>
        <v>OK</v>
      </c>
      <c r="N21" s="61"/>
      <c r="O21" s="61"/>
      <c r="P21" s="61"/>
      <c r="Q21" s="61"/>
      <c r="R21" s="61"/>
      <c r="S21" s="61"/>
      <c r="T21" s="61"/>
      <c r="U21" s="61"/>
      <c r="V21" s="61"/>
      <c r="W21" s="61"/>
      <c r="X21" s="61"/>
      <c r="Y21" s="61"/>
      <c r="Z21" s="61"/>
      <c r="AA21" s="61"/>
      <c r="AB21" s="61"/>
      <c r="AC21" s="61"/>
      <c r="AD21" s="61"/>
      <c r="AE21" s="61"/>
    </row>
    <row r="22" spans="1:31" ht="81" customHeight="1">
      <c r="A22" s="76">
        <v>3</v>
      </c>
      <c r="B22" s="49" t="s">
        <v>57</v>
      </c>
      <c r="C22" s="76">
        <v>19</v>
      </c>
      <c r="D22" s="34" t="s">
        <v>53</v>
      </c>
      <c r="E22" s="39" t="s">
        <v>98</v>
      </c>
      <c r="F22" s="39"/>
      <c r="G22" s="39" t="s">
        <v>35</v>
      </c>
      <c r="H22" s="39" t="s">
        <v>18</v>
      </c>
      <c r="I22" s="39" t="s">
        <v>19</v>
      </c>
      <c r="J22" s="59">
        <v>118.28</v>
      </c>
      <c r="K22" s="19">
        <v>10</v>
      </c>
      <c r="L22" s="25">
        <f t="shared" si="0"/>
        <v>10</v>
      </c>
      <c r="M22" s="26" t="str">
        <f t="shared" si="1"/>
        <v>OK</v>
      </c>
      <c r="N22" s="61"/>
      <c r="O22" s="61"/>
      <c r="P22" s="61"/>
      <c r="Q22" s="61"/>
      <c r="R22" s="61"/>
      <c r="S22" s="61"/>
      <c r="T22" s="61"/>
      <c r="U22" s="61"/>
      <c r="V22" s="61"/>
      <c r="W22" s="61"/>
      <c r="X22" s="61"/>
      <c r="Y22" s="61"/>
      <c r="Z22" s="61"/>
      <c r="AA22" s="61"/>
      <c r="AB22" s="61"/>
      <c r="AC22" s="61"/>
      <c r="AD22" s="61"/>
      <c r="AE22" s="61"/>
    </row>
    <row r="23" spans="1:31" ht="50.1" customHeight="1">
      <c r="A23" s="98">
        <v>4</v>
      </c>
      <c r="B23" s="96" t="s">
        <v>58</v>
      </c>
      <c r="C23" s="75">
        <v>20</v>
      </c>
      <c r="D23" s="36" t="s">
        <v>54</v>
      </c>
      <c r="E23" s="41" t="s">
        <v>99</v>
      </c>
      <c r="F23" s="44"/>
      <c r="G23" s="41" t="s">
        <v>36</v>
      </c>
      <c r="H23" s="41" t="s">
        <v>18</v>
      </c>
      <c r="I23" s="41" t="s">
        <v>19</v>
      </c>
      <c r="J23" s="56">
        <v>115</v>
      </c>
      <c r="K23" s="19">
        <v>10</v>
      </c>
      <c r="L23" s="25">
        <f t="shared" si="0"/>
        <v>10</v>
      </c>
      <c r="M23" s="26" t="str">
        <f t="shared" si="1"/>
        <v>OK</v>
      </c>
      <c r="N23" s="61"/>
      <c r="O23" s="61"/>
      <c r="P23" s="61"/>
      <c r="Q23" s="61"/>
      <c r="R23" s="61"/>
      <c r="S23" s="61"/>
      <c r="T23" s="61"/>
      <c r="U23" s="61"/>
      <c r="V23" s="61"/>
      <c r="W23" s="61"/>
      <c r="X23" s="61"/>
      <c r="Y23" s="61"/>
      <c r="Z23" s="61"/>
      <c r="AA23" s="61"/>
      <c r="AB23" s="61"/>
      <c r="AC23" s="61"/>
      <c r="AD23" s="61"/>
      <c r="AE23" s="61"/>
    </row>
    <row r="24" spans="1:31" ht="50.1" customHeight="1">
      <c r="A24" s="99"/>
      <c r="B24" s="97"/>
      <c r="C24" s="75">
        <v>21</v>
      </c>
      <c r="D24" s="36" t="s">
        <v>55</v>
      </c>
      <c r="E24" s="41" t="s">
        <v>99</v>
      </c>
      <c r="F24" s="44"/>
      <c r="G24" s="41" t="s">
        <v>36</v>
      </c>
      <c r="H24" s="41" t="s">
        <v>18</v>
      </c>
      <c r="I24" s="41" t="s">
        <v>19</v>
      </c>
      <c r="J24" s="56">
        <v>65</v>
      </c>
      <c r="K24" s="19">
        <v>10</v>
      </c>
      <c r="L24" s="25">
        <f t="shared" si="0"/>
        <v>10</v>
      </c>
      <c r="M24" s="26" t="str">
        <f t="shared" si="1"/>
        <v>OK</v>
      </c>
      <c r="N24" s="61"/>
      <c r="O24" s="61"/>
      <c r="P24" s="61"/>
      <c r="Q24" s="61"/>
      <c r="R24" s="61"/>
      <c r="S24" s="61"/>
      <c r="T24" s="61"/>
      <c r="U24" s="61"/>
      <c r="V24" s="61"/>
      <c r="W24" s="61"/>
      <c r="X24" s="61"/>
      <c r="Y24" s="61"/>
      <c r="Z24" s="61"/>
      <c r="AA24" s="61"/>
      <c r="AB24" s="61"/>
      <c r="AC24" s="61"/>
      <c r="AD24" s="61"/>
      <c r="AE24" s="61"/>
    </row>
    <row r="25" spans="1:31" ht="50.1" customHeight="1">
      <c r="A25" s="99"/>
      <c r="B25" s="97"/>
      <c r="C25" s="75">
        <v>22</v>
      </c>
      <c r="D25" s="36" t="s">
        <v>41</v>
      </c>
      <c r="E25" s="41" t="s">
        <v>99</v>
      </c>
      <c r="F25" s="44"/>
      <c r="G25" s="41" t="s">
        <v>36</v>
      </c>
      <c r="H25" s="41" t="s">
        <v>18</v>
      </c>
      <c r="I25" s="41" t="s">
        <v>19</v>
      </c>
      <c r="J25" s="56">
        <v>155</v>
      </c>
      <c r="K25" s="19">
        <v>3</v>
      </c>
      <c r="L25" s="25">
        <f t="shared" si="0"/>
        <v>3</v>
      </c>
      <c r="M25" s="26" t="str">
        <f t="shared" si="1"/>
        <v>OK</v>
      </c>
      <c r="N25" s="61"/>
      <c r="O25" s="61"/>
      <c r="P25" s="61"/>
      <c r="Q25" s="61"/>
      <c r="R25" s="61"/>
      <c r="S25" s="61"/>
      <c r="T25" s="61"/>
      <c r="U25" s="61"/>
      <c r="V25" s="61"/>
      <c r="W25" s="61"/>
      <c r="X25" s="61"/>
      <c r="Y25" s="61"/>
      <c r="Z25" s="61"/>
      <c r="AA25" s="61"/>
      <c r="AB25" s="61"/>
      <c r="AC25" s="61"/>
      <c r="AD25" s="61"/>
      <c r="AE25" s="61"/>
    </row>
    <row r="26" spans="1:31" ht="50.1" customHeight="1">
      <c r="A26" s="99"/>
      <c r="B26" s="100"/>
      <c r="C26" s="75">
        <v>23</v>
      </c>
      <c r="D26" s="36" t="s">
        <v>42</v>
      </c>
      <c r="E26" s="41" t="s">
        <v>99</v>
      </c>
      <c r="F26" s="44"/>
      <c r="G26" s="41" t="s">
        <v>36</v>
      </c>
      <c r="H26" s="41" t="s">
        <v>18</v>
      </c>
      <c r="I26" s="41" t="s">
        <v>19</v>
      </c>
      <c r="J26" s="56">
        <v>143.58000000000001</v>
      </c>
      <c r="K26" s="19">
        <v>3</v>
      </c>
      <c r="L26" s="25">
        <f t="shared" si="0"/>
        <v>3</v>
      </c>
      <c r="M26" s="26" t="str">
        <f t="shared" si="1"/>
        <v>OK</v>
      </c>
      <c r="N26" s="61"/>
      <c r="O26" s="61"/>
      <c r="P26" s="61"/>
      <c r="Q26" s="61"/>
      <c r="R26" s="61"/>
      <c r="S26" s="61"/>
      <c r="T26" s="63"/>
      <c r="U26" s="61"/>
      <c r="V26" s="61"/>
      <c r="W26" s="61"/>
      <c r="X26" s="61"/>
      <c r="Y26" s="61"/>
      <c r="Z26" s="61"/>
      <c r="AA26" s="61"/>
      <c r="AB26" s="61"/>
      <c r="AC26" s="61"/>
      <c r="AD26" s="61"/>
      <c r="AE26" s="61"/>
    </row>
    <row r="27" spans="1:31" ht="50.1" customHeight="1">
      <c r="A27" s="89">
        <v>5</v>
      </c>
      <c r="B27" s="90" t="s">
        <v>100</v>
      </c>
      <c r="C27" s="76">
        <v>24</v>
      </c>
      <c r="D27" s="34" t="s">
        <v>67</v>
      </c>
      <c r="E27" s="39" t="s">
        <v>101</v>
      </c>
      <c r="F27" s="45"/>
      <c r="G27" s="39" t="s">
        <v>37</v>
      </c>
      <c r="H27" s="39" t="s">
        <v>18</v>
      </c>
      <c r="I27" s="39" t="s">
        <v>19</v>
      </c>
      <c r="J27" s="59">
        <v>112.37</v>
      </c>
      <c r="K27" s="19"/>
      <c r="L27" s="25">
        <f t="shared" si="0"/>
        <v>0</v>
      </c>
      <c r="M27" s="26" t="str">
        <f t="shared" si="1"/>
        <v>OK</v>
      </c>
      <c r="N27" s="61"/>
      <c r="O27" s="61"/>
      <c r="P27" s="61"/>
      <c r="Q27" s="61"/>
      <c r="R27" s="61"/>
      <c r="S27" s="61"/>
      <c r="T27" s="61"/>
      <c r="U27" s="61"/>
      <c r="V27" s="61"/>
      <c r="W27" s="61"/>
      <c r="X27" s="61"/>
      <c r="Y27" s="61"/>
      <c r="Z27" s="61"/>
      <c r="AA27" s="61"/>
      <c r="AB27" s="61"/>
      <c r="AC27" s="61"/>
      <c r="AD27" s="61"/>
      <c r="AE27" s="61"/>
    </row>
    <row r="28" spans="1:31" ht="50.1" customHeight="1">
      <c r="A28" s="89"/>
      <c r="B28" s="91"/>
      <c r="C28" s="76">
        <v>25</v>
      </c>
      <c r="D28" s="34" t="s">
        <v>68</v>
      </c>
      <c r="E28" s="39" t="s">
        <v>102</v>
      </c>
      <c r="F28" s="45"/>
      <c r="G28" s="39" t="s">
        <v>38</v>
      </c>
      <c r="H28" s="39" t="s">
        <v>18</v>
      </c>
      <c r="I28" s="39" t="s">
        <v>19</v>
      </c>
      <c r="J28" s="59">
        <v>109.14</v>
      </c>
      <c r="K28" s="19"/>
      <c r="L28" s="25">
        <f t="shared" si="0"/>
        <v>0</v>
      </c>
      <c r="M28" s="26" t="str">
        <f t="shared" si="1"/>
        <v>OK</v>
      </c>
      <c r="N28" s="61"/>
      <c r="O28" s="61"/>
      <c r="P28" s="61"/>
      <c r="Q28" s="61"/>
      <c r="R28" s="61"/>
      <c r="S28" s="61"/>
      <c r="T28" s="61"/>
      <c r="U28" s="61"/>
      <c r="V28" s="61"/>
      <c r="W28" s="61"/>
      <c r="X28" s="61"/>
      <c r="Y28" s="61"/>
      <c r="Z28" s="61"/>
      <c r="AA28" s="61"/>
      <c r="AB28" s="61"/>
      <c r="AC28" s="61"/>
      <c r="AD28" s="61"/>
      <c r="AE28" s="61"/>
    </row>
    <row r="29" spans="1:31" ht="50.1" customHeight="1">
      <c r="A29" s="89"/>
      <c r="B29" s="92"/>
      <c r="C29" s="76">
        <v>26</v>
      </c>
      <c r="D29" s="35" t="s">
        <v>39</v>
      </c>
      <c r="E29" s="39" t="s">
        <v>99</v>
      </c>
      <c r="F29" s="45"/>
      <c r="G29" s="39" t="s">
        <v>72</v>
      </c>
      <c r="H29" s="39" t="s">
        <v>18</v>
      </c>
      <c r="I29" s="39" t="s">
        <v>20</v>
      </c>
      <c r="J29" s="59">
        <v>99.14</v>
      </c>
      <c r="K29" s="19"/>
      <c r="L29" s="25">
        <f t="shared" si="0"/>
        <v>0</v>
      </c>
      <c r="M29" s="26" t="str">
        <f t="shared" si="1"/>
        <v>OK</v>
      </c>
      <c r="N29" s="74"/>
      <c r="O29" s="61"/>
      <c r="P29" s="61"/>
      <c r="Q29" s="61"/>
      <c r="R29" s="61"/>
      <c r="S29" s="61"/>
      <c r="T29" s="61"/>
      <c r="U29" s="61"/>
      <c r="V29" s="61"/>
      <c r="W29" s="61"/>
      <c r="X29" s="61"/>
      <c r="Y29" s="61"/>
      <c r="Z29" s="61"/>
      <c r="AA29" s="61"/>
      <c r="AB29" s="61"/>
      <c r="AC29" s="61"/>
      <c r="AD29" s="61"/>
      <c r="AE29" s="61"/>
    </row>
    <row r="30" spans="1:31" ht="132.75" customHeight="1">
      <c r="A30" s="75">
        <v>6</v>
      </c>
      <c r="B30" s="50" t="s">
        <v>58</v>
      </c>
      <c r="C30" s="75">
        <v>27</v>
      </c>
      <c r="D30" s="71" t="s">
        <v>69</v>
      </c>
      <c r="E30" s="41" t="s">
        <v>103</v>
      </c>
      <c r="F30" s="44"/>
      <c r="G30" s="41" t="s">
        <v>40</v>
      </c>
      <c r="H30" s="41" t="s">
        <v>18</v>
      </c>
      <c r="I30" s="41" t="s">
        <v>19</v>
      </c>
      <c r="J30" s="56">
        <v>152.6</v>
      </c>
      <c r="K30" s="19"/>
      <c r="L30" s="25">
        <f t="shared" si="0"/>
        <v>0</v>
      </c>
      <c r="M30" s="26" t="str">
        <f t="shared" si="1"/>
        <v>OK</v>
      </c>
      <c r="N30" s="74"/>
      <c r="O30" s="61"/>
      <c r="P30" s="61"/>
      <c r="Q30" s="61"/>
      <c r="R30" s="61"/>
      <c r="S30" s="61"/>
      <c r="T30" s="61"/>
      <c r="U30" s="61"/>
      <c r="V30" s="61"/>
      <c r="W30" s="61"/>
      <c r="X30" s="61"/>
      <c r="Y30" s="61"/>
      <c r="Z30" s="61"/>
      <c r="AA30" s="61"/>
      <c r="AB30" s="61"/>
      <c r="AC30" s="61"/>
      <c r="AD30" s="61"/>
      <c r="AE30" s="61"/>
    </row>
    <row r="31" spans="1:31" ht="50.1" customHeight="1">
      <c r="A31" s="93">
        <v>7</v>
      </c>
      <c r="B31" s="90" t="s">
        <v>100</v>
      </c>
      <c r="C31" s="76">
        <v>28</v>
      </c>
      <c r="D31" s="35" t="s">
        <v>56</v>
      </c>
      <c r="E31" s="40" t="s">
        <v>51</v>
      </c>
      <c r="F31" s="72"/>
      <c r="G31" s="40" t="s">
        <v>33</v>
      </c>
      <c r="H31" s="40" t="s">
        <v>18</v>
      </c>
      <c r="I31" s="39" t="s">
        <v>19</v>
      </c>
      <c r="J31" s="59">
        <v>129.57</v>
      </c>
      <c r="K31" s="19">
        <v>4</v>
      </c>
      <c r="L31" s="25">
        <f t="shared" si="0"/>
        <v>4</v>
      </c>
      <c r="M31" s="26" t="str">
        <f t="shared" si="1"/>
        <v>OK</v>
      </c>
      <c r="N31" s="61"/>
      <c r="O31" s="61"/>
      <c r="P31" s="61"/>
      <c r="Q31" s="61"/>
      <c r="R31" s="61"/>
      <c r="S31" s="61"/>
      <c r="T31" s="61"/>
      <c r="U31" s="61"/>
      <c r="V31" s="61"/>
      <c r="W31" s="61"/>
      <c r="X31" s="61"/>
      <c r="Y31" s="61"/>
      <c r="Z31" s="61"/>
      <c r="AA31" s="61"/>
      <c r="AB31" s="61"/>
      <c r="AC31" s="61"/>
      <c r="AD31" s="61"/>
      <c r="AE31" s="61"/>
    </row>
    <row r="32" spans="1:31" ht="50.1" customHeight="1">
      <c r="A32" s="94"/>
      <c r="B32" s="92"/>
      <c r="C32" s="76">
        <v>29</v>
      </c>
      <c r="D32" s="73" t="s">
        <v>70</v>
      </c>
      <c r="E32" s="39" t="s">
        <v>71</v>
      </c>
      <c r="F32" s="45"/>
      <c r="G32" s="39" t="s">
        <v>33</v>
      </c>
      <c r="H32" s="39" t="s">
        <v>18</v>
      </c>
      <c r="I32" s="38" t="s">
        <v>19</v>
      </c>
      <c r="J32" s="55">
        <v>137.38</v>
      </c>
      <c r="K32" s="19"/>
      <c r="L32" s="25">
        <f t="shared" si="0"/>
        <v>0</v>
      </c>
      <c r="M32" s="26" t="str">
        <f t="shared" si="1"/>
        <v>OK</v>
      </c>
      <c r="N32" s="61"/>
      <c r="O32" s="61"/>
      <c r="P32" s="61"/>
      <c r="Q32" s="61"/>
      <c r="R32" s="61"/>
      <c r="S32" s="61"/>
      <c r="T32" s="61"/>
      <c r="U32" s="61"/>
      <c r="V32" s="61"/>
      <c r="W32" s="61"/>
      <c r="X32" s="61"/>
      <c r="Y32" s="61"/>
      <c r="Z32" s="61"/>
      <c r="AA32" s="61"/>
      <c r="AB32" s="61"/>
      <c r="AC32" s="61"/>
      <c r="AD32" s="61"/>
      <c r="AE32" s="61"/>
    </row>
    <row r="33" spans="1:31" ht="60.75" customHeight="1">
      <c r="A33" s="75">
        <v>8</v>
      </c>
      <c r="B33" s="50" t="s">
        <v>105</v>
      </c>
      <c r="C33" s="75">
        <v>30</v>
      </c>
      <c r="D33" s="71" t="s">
        <v>106</v>
      </c>
      <c r="E33" s="41" t="s">
        <v>104</v>
      </c>
      <c r="F33" s="44"/>
      <c r="G33" s="41" t="s">
        <v>107</v>
      </c>
      <c r="H33" s="41" t="s">
        <v>31</v>
      </c>
      <c r="I33" s="41" t="s">
        <v>19</v>
      </c>
      <c r="J33" s="60">
        <v>26.13</v>
      </c>
      <c r="K33" s="19"/>
      <c r="L33" s="25">
        <f t="shared" si="0"/>
        <v>0</v>
      </c>
      <c r="M33" s="26" t="str">
        <f t="shared" si="1"/>
        <v>OK</v>
      </c>
      <c r="N33" s="61"/>
      <c r="O33" s="61"/>
      <c r="P33" s="61"/>
      <c r="Q33" s="61"/>
      <c r="R33" s="61"/>
      <c r="S33" s="61"/>
      <c r="T33" s="61"/>
      <c r="U33" s="61"/>
      <c r="V33" s="61"/>
      <c r="W33" s="61"/>
      <c r="X33" s="61"/>
      <c r="Y33" s="61"/>
      <c r="Z33" s="61"/>
      <c r="AA33" s="61"/>
      <c r="AB33" s="61"/>
      <c r="AC33" s="61"/>
      <c r="AD33" s="61"/>
      <c r="AE33" s="61"/>
    </row>
    <row r="34" spans="1:31" ht="50.1" customHeight="1">
      <c r="A34" s="89">
        <v>9</v>
      </c>
      <c r="B34" s="90" t="s">
        <v>100</v>
      </c>
      <c r="C34" s="76">
        <v>31</v>
      </c>
      <c r="D34" s="77" t="s">
        <v>108</v>
      </c>
      <c r="E34" s="39" t="s">
        <v>99</v>
      </c>
      <c r="F34" s="45"/>
      <c r="G34" s="39" t="s">
        <v>111</v>
      </c>
      <c r="H34" s="39" t="s">
        <v>31</v>
      </c>
      <c r="I34" s="38" t="s">
        <v>19</v>
      </c>
      <c r="J34" s="79">
        <v>1595</v>
      </c>
      <c r="K34" s="19"/>
      <c r="L34" s="25">
        <f t="shared" si="0"/>
        <v>0</v>
      </c>
      <c r="M34" s="26" t="str">
        <f t="shared" si="1"/>
        <v>OK</v>
      </c>
      <c r="N34" s="61"/>
      <c r="O34" s="61"/>
      <c r="P34" s="61"/>
      <c r="Q34" s="61"/>
      <c r="R34" s="61"/>
      <c r="S34" s="61"/>
      <c r="T34" s="61"/>
      <c r="U34" s="61"/>
      <c r="V34" s="61"/>
      <c r="W34" s="61"/>
      <c r="X34" s="61"/>
      <c r="Y34" s="61"/>
      <c r="Z34" s="61"/>
      <c r="AA34" s="61"/>
      <c r="AB34" s="61"/>
      <c r="AC34" s="61"/>
      <c r="AD34" s="61"/>
      <c r="AE34" s="61"/>
    </row>
    <row r="35" spans="1:31" ht="50.1" customHeight="1">
      <c r="A35" s="89"/>
      <c r="B35" s="91"/>
      <c r="C35" s="76">
        <v>32</v>
      </c>
      <c r="D35" s="78" t="s">
        <v>109</v>
      </c>
      <c r="E35" s="39" t="s">
        <v>99</v>
      </c>
      <c r="F35" s="45"/>
      <c r="G35" s="39" t="s">
        <v>112</v>
      </c>
      <c r="H35" s="39" t="s">
        <v>31</v>
      </c>
      <c r="I35" s="38" t="s">
        <v>19</v>
      </c>
      <c r="J35" s="79">
        <v>615</v>
      </c>
      <c r="K35" s="19"/>
      <c r="L35" s="25">
        <f t="shared" si="0"/>
        <v>0</v>
      </c>
      <c r="M35" s="26" t="str">
        <f t="shared" si="1"/>
        <v>OK</v>
      </c>
      <c r="N35" s="61"/>
      <c r="O35" s="61"/>
      <c r="P35" s="61"/>
      <c r="Q35" s="61"/>
      <c r="R35" s="61"/>
      <c r="S35" s="61"/>
      <c r="T35" s="61"/>
      <c r="U35" s="61"/>
      <c r="V35" s="61"/>
      <c r="W35" s="61"/>
      <c r="X35" s="61"/>
      <c r="Y35" s="61"/>
      <c r="Z35" s="61"/>
      <c r="AA35" s="61"/>
      <c r="AB35" s="61"/>
      <c r="AC35" s="61"/>
      <c r="AD35" s="61"/>
      <c r="AE35" s="61"/>
    </row>
    <row r="36" spans="1:31" ht="50.1" customHeight="1">
      <c r="A36" s="89"/>
      <c r="B36" s="92"/>
      <c r="C36" s="76">
        <v>33</v>
      </c>
      <c r="D36" s="78" t="s">
        <v>110</v>
      </c>
      <c r="E36" s="39" t="s">
        <v>99</v>
      </c>
      <c r="F36" s="45"/>
      <c r="G36" s="39" t="s">
        <v>112</v>
      </c>
      <c r="H36" s="39" t="s">
        <v>31</v>
      </c>
      <c r="I36" s="38" t="s">
        <v>19</v>
      </c>
      <c r="J36" s="79">
        <v>1362.5</v>
      </c>
      <c r="K36" s="19"/>
      <c r="L36" s="25">
        <f t="shared" si="0"/>
        <v>0</v>
      </c>
      <c r="M36" s="26" t="str">
        <f t="shared" si="1"/>
        <v>OK</v>
      </c>
      <c r="N36" s="74"/>
      <c r="O36" s="61"/>
      <c r="P36" s="61"/>
      <c r="Q36" s="61"/>
      <c r="R36" s="61"/>
      <c r="S36" s="61"/>
      <c r="T36" s="61"/>
      <c r="U36" s="61"/>
      <c r="V36" s="61"/>
      <c r="W36" s="61"/>
      <c r="X36" s="61"/>
      <c r="Y36" s="61"/>
      <c r="Z36" s="61"/>
      <c r="AA36" s="61"/>
      <c r="AB36" s="61"/>
      <c r="AC36" s="61"/>
      <c r="AD36" s="61"/>
      <c r="AE36" s="61"/>
    </row>
  </sheetData>
  <mergeCells count="34">
    <mergeCell ref="A31:A32"/>
    <mergeCell ref="B31:B32"/>
    <mergeCell ref="A34:A36"/>
    <mergeCell ref="B34:B36"/>
    <mergeCell ref="A4:A8"/>
    <mergeCell ref="B4:B8"/>
    <mergeCell ref="A9:A21"/>
    <mergeCell ref="B9:B21"/>
    <mergeCell ref="A23:A26"/>
    <mergeCell ref="B23:B26"/>
    <mergeCell ref="A27:A29"/>
    <mergeCell ref="B27:B29"/>
    <mergeCell ref="W1:W2"/>
    <mergeCell ref="A2:M2"/>
    <mergeCell ref="R1:R2"/>
    <mergeCell ref="S1:S2"/>
    <mergeCell ref="T1:T2"/>
    <mergeCell ref="D1:J1"/>
    <mergeCell ref="K1:M1"/>
    <mergeCell ref="V1:V2"/>
    <mergeCell ref="Q1:Q2"/>
    <mergeCell ref="A1:C1"/>
    <mergeCell ref="U1:U2"/>
    <mergeCell ref="N1:N2"/>
    <mergeCell ref="O1:O2"/>
    <mergeCell ref="P1:P2"/>
    <mergeCell ref="X1:X2"/>
    <mergeCell ref="Y1:Y2"/>
    <mergeCell ref="AE1:AE2"/>
    <mergeCell ref="Z1:Z2"/>
    <mergeCell ref="AA1:AA2"/>
    <mergeCell ref="AB1:AB2"/>
    <mergeCell ref="AC1:AC2"/>
    <mergeCell ref="AD1:AD2"/>
  </mergeCells>
  <conditionalFormatting sqref="X4:AE33 U5:W33 O4:T33 N5:N33">
    <cfRule type="cellIs" dxfId="11" priority="10" stopIfTrue="1" operator="greaterThan">
      <formula>0</formula>
    </cfRule>
    <cfRule type="cellIs" dxfId="10" priority="11" stopIfTrue="1" operator="greaterThan">
      <formula>0</formula>
    </cfRule>
    <cfRule type="cellIs" dxfId="9" priority="12" stopIfTrue="1" operator="greaterThan">
      <formula>0</formula>
    </cfRule>
  </conditionalFormatting>
  <conditionalFormatting sqref="N34:AE36">
    <cfRule type="cellIs" dxfId="8" priority="1" stopIfTrue="1" operator="greaterThan">
      <formula>0</formula>
    </cfRule>
    <cfRule type="cellIs" dxfId="7" priority="2" stopIfTrue="1" operator="greaterThan">
      <formula>0</formula>
    </cfRule>
    <cfRule type="cellIs" dxfId="6" priority="3" stopIfTrue="1" operator="greaterThan">
      <formula>0</formula>
    </cfRule>
  </conditionalFormatting>
  <conditionalFormatting sqref="N4">
    <cfRule type="cellIs" dxfId="5" priority="4" stopIfTrue="1" operator="greaterThan">
      <formula>0</formula>
    </cfRule>
    <cfRule type="cellIs" dxfId="4" priority="5" stopIfTrue="1" operator="greaterThan">
      <formula>0</formula>
    </cfRule>
    <cfRule type="cellIs" dxfId="3" priority="6" stopIfTrue="1" operator="greaterThan">
      <formula>0</formula>
    </cfRule>
  </conditionalFormatting>
  <conditionalFormatting sqref="U4:W4">
    <cfRule type="cellIs" dxfId="2" priority="7" stopIfTrue="1" operator="greaterThan">
      <formula>0</formula>
    </cfRule>
    <cfRule type="cellIs" dxfId="1" priority="8" stopIfTrue="1" operator="greaterThan">
      <formula>0</formula>
    </cfRule>
    <cfRule type="cellIs" dxfId="0" priority="9" stopIfTrue="1" operator="greaterThan">
      <formula>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REITORIA_SEMS</vt:lpstr>
      <vt:lpstr>MUSEU</vt:lpstr>
      <vt:lpstr>ESAG</vt:lpstr>
      <vt:lpstr>CEART</vt:lpstr>
      <vt:lpstr>CEAD</vt:lpstr>
      <vt:lpstr>FAED</vt:lpstr>
      <vt:lpstr>CEFID</vt:lpstr>
      <vt:lpstr>CERES</vt:lpstr>
      <vt:lpstr>CESFI</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PAULO EDISON DE LIMA</cp:lastModifiedBy>
  <cp:lastPrinted>2015-07-08T21:27:45Z</cp:lastPrinted>
  <dcterms:created xsi:type="dcterms:W3CDTF">2010-06-19T20:43:11Z</dcterms:created>
  <dcterms:modified xsi:type="dcterms:W3CDTF">2022-08-03T21:03:36Z</dcterms:modified>
</cp:coreProperties>
</file>