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2021\"/>
    </mc:Choice>
  </mc:AlternateContent>
  <xr:revisionPtr revIDLastSave="0" documentId="13_ncr:1_{10EB838B-0CC2-4CBF-8E75-A4AABFE8E34B}" xr6:coauthVersionLast="46" xr6:coauthVersionMax="46" xr10:uidLastSave="{00000000-0000-0000-0000-000000000000}"/>
  <bookViews>
    <workbookView xWindow="-98" yWindow="-98" windowWidth="21795" windowHeight="11746" tabRatio="917" activeTab="17" xr2:uid="{00000000-000D-0000-FFFF-FFFF00000000}"/>
  </bookViews>
  <sheets>
    <sheet name="PROPPG" sheetId="169" r:id="rId1"/>
    <sheet name="PROEN" sheetId="168" r:id="rId2"/>
    <sheet name="PROEX" sheetId="75" r:id="rId3"/>
    <sheet name="SCII " sheetId="167" r:id="rId4"/>
    <sheet name="SECOM" sheetId="163" r:id="rId5"/>
    <sheet name="Museu" sheetId="166" r:id="rId6"/>
    <sheet name="ESAG" sheetId="150" r:id="rId7"/>
    <sheet name="CEART" sheetId="151" r:id="rId8"/>
    <sheet name="FAED" sheetId="153" r:id="rId9"/>
    <sheet name="CEAD" sheetId="154" r:id="rId10"/>
    <sheet name="CEFID" sheetId="152" r:id="rId11"/>
    <sheet name="CERES" sheetId="161" r:id="rId12"/>
    <sheet name="CESFI" sheetId="160" r:id="rId13"/>
    <sheet name="CCT" sheetId="155" r:id="rId14"/>
    <sheet name="CAV" sheetId="157" r:id="rId15"/>
    <sheet name="CEPLAN" sheetId="156" r:id="rId16"/>
    <sheet name="BU" sheetId="170" r:id="rId17"/>
    <sheet name="CEAVI" sheetId="159" r:id="rId18"/>
    <sheet name="GESTOR" sheetId="162" r:id="rId19"/>
    <sheet name="Modelo Anexo II IN 002_2014" sheetId="77" r:id="rId20"/>
  </sheets>
  <definedNames>
    <definedName name="diasuteis" localSheetId="16">#REF!</definedName>
    <definedName name="diasuteis" localSheetId="14">#REF!</definedName>
    <definedName name="diasuteis" localSheetId="13">#REF!</definedName>
    <definedName name="diasuteis" localSheetId="9">#REF!</definedName>
    <definedName name="diasuteis" localSheetId="7">#REF!</definedName>
    <definedName name="diasuteis" localSheetId="17">#REF!</definedName>
    <definedName name="diasuteis" localSheetId="10">#REF!</definedName>
    <definedName name="diasuteis" localSheetId="15">#REF!</definedName>
    <definedName name="diasuteis" localSheetId="11">#REF!</definedName>
    <definedName name="diasuteis" localSheetId="12">#REF!</definedName>
    <definedName name="diasuteis" localSheetId="6">#REF!</definedName>
    <definedName name="diasuteis" localSheetId="8">#REF!</definedName>
    <definedName name="diasuteis" localSheetId="18">#REF!</definedName>
    <definedName name="diasuteis" localSheetId="1">#REF!</definedName>
    <definedName name="diasuteis" localSheetId="2">#REF!</definedName>
    <definedName name="diasuteis" localSheetId="0">#REF!</definedName>
    <definedName name="diasuteis" localSheetId="3">#REF!</definedName>
    <definedName name="diasuteis">#REF!</definedName>
    <definedName name="Ferias" localSheetId="16">#REF!</definedName>
    <definedName name="Ferias" localSheetId="9">#REF!</definedName>
    <definedName name="Ferias" localSheetId="10">#REF!</definedName>
    <definedName name="Ferias" localSheetId="15">#REF!</definedName>
    <definedName name="Ferias" localSheetId="11">#REF!</definedName>
    <definedName name="Ferias" localSheetId="12">#REF!</definedName>
    <definedName name="Ferias" localSheetId="6">#REF!</definedName>
    <definedName name="Ferias" localSheetId="18">#REF!</definedName>
    <definedName name="Ferias" localSheetId="1">#REF!</definedName>
    <definedName name="Ferias" localSheetId="0">#REF!</definedName>
    <definedName name="Ferias" localSheetId="3">#REF!</definedName>
    <definedName name="Ferias">#REF!</definedName>
    <definedName name="RD" localSheetId="16">OFFSET(#REF!,(MATCH(SMALL(#REF!,ROW()-10),#REF!,0)-1),0)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15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 localSheetId="6">OFFSET(#REF!,(MATCH(SMALL(#REF!,ROW()-10),#REF!,0)-1),0)</definedName>
    <definedName name="RD" localSheetId="18">OFFSET(#REF!,(MATCH(SMALL(#REF!,ROW()-10),#REF!,0)-1),0)</definedName>
    <definedName name="RD" localSheetId="1">OFFSET(#REF!,(MATCH(SMALL(#REF!,ROW()-10),#REF!,0)-1),0)</definedName>
    <definedName name="RD" localSheetId="0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O72" i="151" l="1"/>
  <c r="M67" i="166" l="1"/>
  <c r="M67" i="163"/>
  <c r="N67" i="168"/>
  <c r="M67" i="168"/>
  <c r="N67" i="170"/>
  <c r="M67" i="170"/>
  <c r="N67" i="75"/>
  <c r="M67" i="75"/>
  <c r="J34" i="163"/>
  <c r="J34" i="161"/>
  <c r="J41" i="151" l="1"/>
  <c r="J38" i="75"/>
  <c r="J54" i="160" l="1"/>
  <c r="J38" i="166" l="1"/>
  <c r="J60" i="156" l="1"/>
  <c r="H66" i="162" l="1"/>
  <c r="K5" i="159"/>
  <c r="L5" i="159" s="1"/>
  <c r="K6" i="159"/>
  <c r="L6" i="159" s="1"/>
  <c r="K7" i="159"/>
  <c r="L7" i="159" s="1"/>
  <c r="K8" i="159"/>
  <c r="L8" i="159" s="1"/>
  <c r="K9" i="159"/>
  <c r="L9" i="159" s="1"/>
  <c r="K10" i="159"/>
  <c r="L10" i="159" s="1"/>
  <c r="K11" i="159"/>
  <c r="L11" i="159" s="1"/>
  <c r="K12" i="159"/>
  <c r="L12" i="159" s="1"/>
  <c r="K13" i="159"/>
  <c r="L13" i="159" s="1"/>
  <c r="K14" i="159"/>
  <c r="L14" i="159" s="1"/>
  <c r="K15" i="159"/>
  <c r="L15" i="159" s="1"/>
  <c r="K16" i="159"/>
  <c r="L16" i="159" s="1"/>
  <c r="K17" i="159"/>
  <c r="L17" i="159" s="1"/>
  <c r="K18" i="159"/>
  <c r="L18" i="159" s="1"/>
  <c r="K19" i="159"/>
  <c r="L19" i="159" s="1"/>
  <c r="K20" i="159"/>
  <c r="L20" i="159" s="1"/>
  <c r="K21" i="159"/>
  <c r="L21" i="159" s="1"/>
  <c r="K22" i="159"/>
  <c r="L22" i="159" s="1"/>
  <c r="K23" i="159"/>
  <c r="L23" i="159" s="1"/>
  <c r="K24" i="159"/>
  <c r="L24" i="159" s="1"/>
  <c r="K25" i="159"/>
  <c r="L25" i="159" s="1"/>
  <c r="K26" i="159"/>
  <c r="L26" i="159" s="1"/>
  <c r="K27" i="159"/>
  <c r="L27" i="159" s="1"/>
  <c r="K28" i="159"/>
  <c r="L28" i="159" s="1"/>
  <c r="K29" i="159"/>
  <c r="L29" i="159" s="1"/>
  <c r="K30" i="159"/>
  <c r="L30" i="159" s="1"/>
  <c r="K31" i="159"/>
  <c r="L31" i="159" s="1"/>
  <c r="K32" i="159"/>
  <c r="L32" i="159" s="1"/>
  <c r="K33" i="159"/>
  <c r="L33" i="159" s="1"/>
  <c r="K34" i="159"/>
  <c r="L34" i="159" s="1"/>
  <c r="K35" i="159"/>
  <c r="L35" i="159" s="1"/>
  <c r="K36" i="159"/>
  <c r="L36" i="159" s="1"/>
  <c r="K37" i="159"/>
  <c r="L37" i="159" s="1"/>
  <c r="K38" i="159"/>
  <c r="L38" i="159" s="1"/>
  <c r="K39" i="159"/>
  <c r="L39" i="159" s="1"/>
  <c r="K40" i="159"/>
  <c r="L40" i="159" s="1"/>
  <c r="K41" i="159"/>
  <c r="L41" i="159" s="1"/>
  <c r="K42" i="159"/>
  <c r="L42" i="159" s="1"/>
  <c r="K43" i="159"/>
  <c r="L43" i="159" s="1"/>
  <c r="K44" i="159"/>
  <c r="L44" i="159" s="1"/>
  <c r="K45" i="159"/>
  <c r="L45" i="159" s="1"/>
  <c r="K46" i="159"/>
  <c r="L46" i="159" s="1"/>
  <c r="K47" i="159"/>
  <c r="L47" i="159" s="1"/>
  <c r="K48" i="159"/>
  <c r="L48" i="159" s="1"/>
  <c r="K49" i="159"/>
  <c r="L49" i="159" s="1"/>
  <c r="K50" i="159"/>
  <c r="L50" i="159" s="1"/>
  <c r="K51" i="159"/>
  <c r="L51" i="159" s="1"/>
  <c r="K52" i="159"/>
  <c r="L52" i="159" s="1"/>
  <c r="K53" i="159"/>
  <c r="L53" i="159" s="1"/>
  <c r="K54" i="159"/>
  <c r="L54" i="159" s="1"/>
  <c r="K55" i="159"/>
  <c r="L55" i="159" s="1"/>
  <c r="K56" i="159"/>
  <c r="L56" i="159" s="1"/>
  <c r="K57" i="159"/>
  <c r="L57" i="159" s="1"/>
  <c r="K58" i="159"/>
  <c r="L58" i="159" s="1"/>
  <c r="K59" i="159"/>
  <c r="L59" i="159" s="1"/>
  <c r="K60" i="159"/>
  <c r="L60" i="159" s="1"/>
  <c r="K61" i="159"/>
  <c r="L61" i="159" s="1"/>
  <c r="K62" i="159"/>
  <c r="L62" i="159" s="1"/>
  <c r="K63" i="159"/>
  <c r="L63" i="159" s="1"/>
  <c r="K64" i="159"/>
  <c r="L64" i="159" s="1"/>
  <c r="K65" i="159"/>
  <c r="L65" i="159" s="1"/>
  <c r="K66" i="159"/>
  <c r="L66" i="159" s="1"/>
  <c r="K5" i="170"/>
  <c r="L5" i="170" s="1"/>
  <c r="K6" i="170"/>
  <c r="L6" i="170" s="1"/>
  <c r="K7" i="170"/>
  <c r="L7" i="170" s="1"/>
  <c r="K8" i="170"/>
  <c r="L8" i="170" s="1"/>
  <c r="K9" i="170"/>
  <c r="L9" i="170" s="1"/>
  <c r="K10" i="170"/>
  <c r="L10" i="170" s="1"/>
  <c r="K11" i="170"/>
  <c r="L11" i="170" s="1"/>
  <c r="K12" i="170"/>
  <c r="L12" i="170" s="1"/>
  <c r="K13" i="170"/>
  <c r="L13" i="170" s="1"/>
  <c r="K14" i="170"/>
  <c r="L14" i="170" s="1"/>
  <c r="K15" i="170"/>
  <c r="L15" i="170" s="1"/>
  <c r="K16" i="170"/>
  <c r="L16" i="170" s="1"/>
  <c r="K17" i="170"/>
  <c r="L17" i="170" s="1"/>
  <c r="K18" i="170"/>
  <c r="L18" i="170" s="1"/>
  <c r="K19" i="170"/>
  <c r="L19" i="170" s="1"/>
  <c r="K20" i="170"/>
  <c r="L20" i="170" s="1"/>
  <c r="K21" i="170"/>
  <c r="L21" i="170" s="1"/>
  <c r="K22" i="170"/>
  <c r="L22" i="170" s="1"/>
  <c r="K23" i="170"/>
  <c r="L23" i="170" s="1"/>
  <c r="K24" i="170"/>
  <c r="L24" i="170" s="1"/>
  <c r="K25" i="170"/>
  <c r="L25" i="170" s="1"/>
  <c r="K26" i="170"/>
  <c r="L26" i="170" s="1"/>
  <c r="K27" i="170"/>
  <c r="L27" i="170" s="1"/>
  <c r="K28" i="170"/>
  <c r="L28" i="170" s="1"/>
  <c r="K29" i="170"/>
  <c r="L29" i="170" s="1"/>
  <c r="K30" i="170"/>
  <c r="L30" i="170" s="1"/>
  <c r="K31" i="170"/>
  <c r="L31" i="170" s="1"/>
  <c r="K32" i="170"/>
  <c r="L32" i="170" s="1"/>
  <c r="K33" i="170"/>
  <c r="L33" i="170" s="1"/>
  <c r="K34" i="170"/>
  <c r="L34" i="170" s="1"/>
  <c r="K35" i="170"/>
  <c r="L35" i="170" s="1"/>
  <c r="K36" i="170"/>
  <c r="L36" i="170" s="1"/>
  <c r="K37" i="170"/>
  <c r="L37" i="170" s="1"/>
  <c r="K38" i="170"/>
  <c r="L38" i="170" s="1"/>
  <c r="K39" i="170"/>
  <c r="L39" i="170" s="1"/>
  <c r="K40" i="170"/>
  <c r="L40" i="170" s="1"/>
  <c r="K41" i="170"/>
  <c r="L41" i="170" s="1"/>
  <c r="K42" i="170"/>
  <c r="L42" i="170" s="1"/>
  <c r="K43" i="170"/>
  <c r="L43" i="170" s="1"/>
  <c r="K44" i="170"/>
  <c r="L44" i="170" s="1"/>
  <c r="K45" i="170"/>
  <c r="L45" i="170" s="1"/>
  <c r="K46" i="170"/>
  <c r="L46" i="170" s="1"/>
  <c r="K47" i="170"/>
  <c r="L47" i="170" s="1"/>
  <c r="K48" i="170"/>
  <c r="L48" i="170" s="1"/>
  <c r="K49" i="170"/>
  <c r="L49" i="170" s="1"/>
  <c r="K50" i="170"/>
  <c r="L50" i="170" s="1"/>
  <c r="K51" i="170"/>
  <c r="L51" i="170" s="1"/>
  <c r="K52" i="170"/>
  <c r="L52" i="170" s="1"/>
  <c r="K53" i="170"/>
  <c r="L53" i="170" s="1"/>
  <c r="K54" i="170"/>
  <c r="L54" i="170" s="1"/>
  <c r="K55" i="170"/>
  <c r="L55" i="170" s="1"/>
  <c r="K56" i="170"/>
  <c r="L56" i="170" s="1"/>
  <c r="K57" i="170"/>
  <c r="L57" i="170" s="1"/>
  <c r="K58" i="170"/>
  <c r="L58" i="170" s="1"/>
  <c r="K59" i="170"/>
  <c r="L59" i="170" s="1"/>
  <c r="K60" i="170"/>
  <c r="L60" i="170" s="1"/>
  <c r="K61" i="170"/>
  <c r="L61" i="170" s="1"/>
  <c r="K62" i="170"/>
  <c r="L62" i="170" s="1"/>
  <c r="K63" i="170"/>
  <c r="L63" i="170" s="1"/>
  <c r="K64" i="170"/>
  <c r="L64" i="170" s="1"/>
  <c r="K65" i="170"/>
  <c r="L65" i="170" s="1"/>
  <c r="K66" i="170"/>
  <c r="L66" i="170" s="1"/>
  <c r="K5" i="156"/>
  <c r="L5" i="156"/>
  <c r="K6" i="156"/>
  <c r="L6" i="156"/>
  <c r="K7" i="156"/>
  <c r="L7" i="156"/>
  <c r="K8" i="156"/>
  <c r="L8" i="156"/>
  <c r="K9" i="156"/>
  <c r="L9" i="156"/>
  <c r="K10" i="156"/>
  <c r="L10" i="156"/>
  <c r="K11" i="156"/>
  <c r="L11" i="156"/>
  <c r="K12" i="156"/>
  <c r="L12" i="156"/>
  <c r="K13" i="156"/>
  <c r="L13" i="156"/>
  <c r="K14" i="156"/>
  <c r="L14" i="156"/>
  <c r="K15" i="156"/>
  <c r="L15" i="156"/>
  <c r="K16" i="156"/>
  <c r="L16" i="156"/>
  <c r="K17" i="156"/>
  <c r="L17" i="156"/>
  <c r="K18" i="156"/>
  <c r="L18" i="156"/>
  <c r="K19" i="156"/>
  <c r="L19" i="156"/>
  <c r="K20" i="156"/>
  <c r="L20" i="156"/>
  <c r="K21" i="156"/>
  <c r="L21" i="156"/>
  <c r="K22" i="156"/>
  <c r="L22" i="156"/>
  <c r="K23" i="156"/>
  <c r="L23" i="156"/>
  <c r="K24" i="156"/>
  <c r="L24" i="156"/>
  <c r="K25" i="156"/>
  <c r="L25" i="156"/>
  <c r="K26" i="156"/>
  <c r="L26" i="156"/>
  <c r="K27" i="156"/>
  <c r="L27" i="156"/>
  <c r="K28" i="156"/>
  <c r="L28" i="156"/>
  <c r="K29" i="156"/>
  <c r="L29" i="156"/>
  <c r="K30" i="156"/>
  <c r="L30" i="156"/>
  <c r="K31" i="156"/>
  <c r="L31" i="156"/>
  <c r="K32" i="156"/>
  <c r="L32" i="156"/>
  <c r="K33" i="156"/>
  <c r="L33" i="156"/>
  <c r="K34" i="156"/>
  <c r="L34" i="156"/>
  <c r="K35" i="156"/>
  <c r="L35" i="156"/>
  <c r="K36" i="156"/>
  <c r="L36" i="156"/>
  <c r="K37" i="156"/>
  <c r="L37" i="156"/>
  <c r="K38" i="156"/>
  <c r="L38" i="156"/>
  <c r="K39" i="156"/>
  <c r="L39" i="156"/>
  <c r="K40" i="156"/>
  <c r="L40" i="156"/>
  <c r="K41" i="156"/>
  <c r="L41" i="156"/>
  <c r="K42" i="156"/>
  <c r="L42" i="156"/>
  <c r="K43" i="156"/>
  <c r="L43" i="156"/>
  <c r="K44" i="156"/>
  <c r="L44" i="156"/>
  <c r="K45" i="156"/>
  <c r="L45" i="156"/>
  <c r="K46" i="156"/>
  <c r="L46" i="156"/>
  <c r="K47" i="156"/>
  <c r="L47" i="156"/>
  <c r="K48" i="156"/>
  <c r="L48" i="156"/>
  <c r="K49" i="156"/>
  <c r="L49" i="156"/>
  <c r="K50" i="156"/>
  <c r="L50" i="156"/>
  <c r="K51" i="156"/>
  <c r="L51" i="156"/>
  <c r="K52" i="156"/>
  <c r="L52" i="156"/>
  <c r="K53" i="156"/>
  <c r="L53" i="156"/>
  <c r="K54" i="156"/>
  <c r="L54" i="156"/>
  <c r="K55" i="156"/>
  <c r="L55" i="156"/>
  <c r="K56" i="156"/>
  <c r="L56" i="156"/>
  <c r="K57" i="156"/>
  <c r="L57" i="156"/>
  <c r="K58" i="156"/>
  <c r="L58" i="156"/>
  <c r="K59" i="156"/>
  <c r="L59" i="156"/>
  <c r="K60" i="156"/>
  <c r="L60" i="156" s="1"/>
  <c r="K61" i="156"/>
  <c r="L61" i="156" s="1"/>
  <c r="K62" i="156"/>
  <c r="L62" i="156" s="1"/>
  <c r="K63" i="156"/>
  <c r="L63" i="156" s="1"/>
  <c r="K64" i="156"/>
  <c r="L64" i="156" s="1"/>
  <c r="K65" i="156"/>
  <c r="L65" i="156" s="1"/>
  <c r="K66" i="156"/>
  <c r="L66" i="156" s="1"/>
  <c r="K5" i="157"/>
  <c r="L5" i="157" s="1"/>
  <c r="K6" i="157"/>
  <c r="L6" i="157" s="1"/>
  <c r="K7" i="157"/>
  <c r="L7" i="157" s="1"/>
  <c r="K8" i="157"/>
  <c r="L8" i="157"/>
  <c r="K9" i="157"/>
  <c r="L9" i="157" s="1"/>
  <c r="K10" i="157"/>
  <c r="L10" i="157" s="1"/>
  <c r="K11" i="157"/>
  <c r="L11" i="157" s="1"/>
  <c r="K12" i="157"/>
  <c r="L12" i="157" s="1"/>
  <c r="K13" i="157"/>
  <c r="L13" i="157" s="1"/>
  <c r="K14" i="157"/>
  <c r="L14" i="157" s="1"/>
  <c r="K15" i="157"/>
  <c r="L15" i="157" s="1"/>
  <c r="K16" i="157"/>
  <c r="L16" i="157"/>
  <c r="K17" i="157"/>
  <c r="L17" i="157" s="1"/>
  <c r="K18" i="157"/>
  <c r="L18" i="157" s="1"/>
  <c r="K19" i="157"/>
  <c r="L19" i="157" s="1"/>
  <c r="K20" i="157"/>
  <c r="L20" i="157" s="1"/>
  <c r="K21" i="157"/>
  <c r="L21" i="157" s="1"/>
  <c r="K22" i="157"/>
  <c r="L22" i="157" s="1"/>
  <c r="K23" i="157"/>
  <c r="L23" i="157" s="1"/>
  <c r="K24" i="157"/>
  <c r="L24" i="157"/>
  <c r="K25" i="157"/>
  <c r="L25" i="157" s="1"/>
  <c r="K26" i="157"/>
  <c r="L26" i="157" s="1"/>
  <c r="K27" i="157"/>
  <c r="L27" i="157" s="1"/>
  <c r="K28" i="157"/>
  <c r="L28" i="157" s="1"/>
  <c r="K29" i="157"/>
  <c r="L29" i="157" s="1"/>
  <c r="K30" i="157"/>
  <c r="L30" i="157" s="1"/>
  <c r="K31" i="157"/>
  <c r="L31" i="157" s="1"/>
  <c r="K32" i="157"/>
  <c r="L32" i="157"/>
  <c r="K33" i="157"/>
  <c r="L33" i="157" s="1"/>
  <c r="K34" i="157"/>
  <c r="L34" i="157" s="1"/>
  <c r="K35" i="157"/>
  <c r="L35" i="157" s="1"/>
  <c r="K36" i="157"/>
  <c r="L36" i="157" s="1"/>
  <c r="K37" i="157"/>
  <c r="L37" i="157" s="1"/>
  <c r="K38" i="157"/>
  <c r="L38" i="157" s="1"/>
  <c r="K39" i="157"/>
  <c r="L39" i="157" s="1"/>
  <c r="K40" i="157"/>
  <c r="L40" i="157"/>
  <c r="K41" i="157"/>
  <c r="L41" i="157" s="1"/>
  <c r="K42" i="157"/>
  <c r="L42" i="157" s="1"/>
  <c r="K43" i="157"/>
  <c r="L43" i="157" s="1"/>
  <c r="K44" i="157"/>
  <c r="L44" i="157" s="1"/>
  <c r="K45" i="157"/>
  <c r="L45" i="157" s="1"/>
  <c r="K46" i="157"/>
  <c r="L46" i="157" s="1"/>
  <c r="K47" i="157"/>
  <c r="L47" i="157" s="1"/>
  <c r="K48" i="157"/>
  <c r="L48" i="157"/>
  <c r="K49" i="157"/>
  <c r="L49" i="157" s="1"/>
  <c r="K50" i="157"/>
  <c r="L50" i="157" s="1"/>
  <c r="K51" i="157"/>
  <c r="L51" i="157" s="1"/>
  <c r="K52" i="157"/>
  <c r="L52" i="157" s="1"/>
  <c r="K53" i="157"/>
  <c r="L53" i="157" s="1"/>
  <c r="K54" i="157"/>
  <c r="L54" i="157" s="1"/>
  <c r="K55" i="157"/>
  <c r="L55" i="157" s="1"/>
  <c r="K56" i="157"/>
  <c r="L56" i="157"/>
  <c r="K57" i="157"/>
  <c r="L57" i="157" s="1"/>
  <c r="K58" i="157"/>
  <c r="L58" i="157" s="1"/>
  <c r="K59" i="157"/>
  <c r="L59" i="157" s="1"/>
  <c r="K60" i="157"/>
  <c r="L60" i="157" s="1"/>
  <c r="K61" i="157"/>
  <c r="L61" i="157" s="1"/>
  <c r="K62" i="157"/>
  <c r="L62" i="157" s="1"/>
  <c r="K63" i="157"/>
  <c r="L63" i="157" s="1"/>
  <c r="K64" i="157"/>
  <c r="L64" i="157"/>
  <c r="K65" i="157"/>
  <c r="L65" i="157" s="1"/>
  <c r="K66" i="157"/>
  <c r="L66" i="157" s="1"/>
  <c r="K5" i="155"/>
  <c r="L5" i="155" s="1"/>
  <c r="K6" i="155"/>
  <c r="L6" i="155" s="1"/>
  <c r="K7" i="155"/>
  <c r="L7" i="155" s="1"/>
  <c r="K8" i="155"/>
  <c r="L8" i="155" s="1"/>
  <c r="K9" i="155"/>
  <c r="L9" i="155" s="1"/>
  <c r="K10" i="155"/>
  <c r="L10" i="155"/>
  <c r="K11" i="155"/>
  <c r="L11" i="155" s="1"/>
  <c r="K12" i="155"/>
  <c r="L12" i="155" s="1"/>
  <c r="K13" i="155"/>
  <c r="L13" i="155" s="1"/>
  <c r="K14" i="155"/>
  <c r="L14" i="155" s="1"/>
  <c r="K15" i="155"/>
  <c r="L15" i="155" s="1"/>
  <c r="K16" i="155"/>
  <c r="L16" i="155" s="1"/>
  <c r="K17" i="155"/>
  <c r="L17" i="155" s="1"/>
  <c r="K18" i="155"/>
  <c r="L18" i="155"/>
  <c r="K19" i="155"/>
  <c r="L19" i="155" s="1"/>
  <c r="K20" i="155"/>
  <c r="L20" i="155" s="1"/>
  <c r="K21" i="155"/>
  <c r="L21" i="155" s="1"/>
  <c r="K22" i="155"/>
  <c r="L22" i="155" s="1"/>
  <c r="K23" i="155"/>
  <c r="L23" i="155" s="1"/>
  <c r="K24" i="155"/>
  <c r="L24" i="155" s="1"/>
  <c r="K25" i="155"/>
  <c r="L25" i="155" s="1"/>
  <c r="K26" i="155"/>
  <c r="L26" i="155" s="1"/>
  <c r="K27" i="155"/>
  <c r="L27" i="155" s="1"/>
  <c r="K28" i="155"/>
  <c r="L28" i="155" s="1"/>
  <c r="K29" i="155"/>
  <c r="L29" i="155" s="1"/>
  <c r="K30" i="155"/>
  <c r="L30" i="155" s="1"/>
  <c r="K31" i="155"/>
  <c r="L31" i="155" s="1"/>
  <c r="K32" i="155"/>
  <c r="L32" i="155" s="1"/>
  <c r="K33" i="155"/>
  <c r="L33" i="155" s="1"/>
  <c r="K34" i="155"/>
  <c r="L34" i="155"/>
  <c r="K35" i="155"/>
  <c r="L35" i="155" s="1"/>
  <c r="K36" i="155"/>
  <c r="L36" i="155" s="1"/>
  <c r="K37" i="155"/>
  <c r="L37" i="155" s="1"/>
  <c r="K38" i="155"/>
  <c r="L38" i="155" s="1"/>
  <c r="K39" i="155"/>
  <c r="L39" i="155" s="1"/>
  <c r="K40" i="155"/>
  <c r="L40" i="155" s="1"/>
  <c r="K41" i="155"/>
  <c r="L41" i="155" s="1"/>
  <c r="K42" i="155"/>
  <c r="L42" i="155"/>
  <c r="K43" i="155"/>
  <c r="L43" i="155" s="1"/>
  <c r="K44" i="155"/>
  <c r="L44" i="155" s="1"/>
  <c r="K45" i="155"/>
  <c r="L45" i="155" s="1"/>
  <c r="K46" i="155"/>
  <c r="L46" i="155" s="1"/>
  <c r="K47" i="155"/>
  <c r="L47" i="155" s="1"/>
  <c r="K48" i="155"/>
  <c r="L48" i="155" s="1"/>
  <c r="K49" i="155"/>
  <c r="L49" i="155" s="1"/>
  <c r="K50" i="155"/>
  <c r="L50" i="155"/>
  <c r="K51" i="155"/>
  <c r="L51" i="155" s="1"/>
  <c r="K52" i="155"/>
  <c r="L52" i="155" s="1"/>
  <c r="K53" i="155"/>
  <c r="L53" i="155" s="1"/>
  <c r="K54" i="155"/>
  <c r="L54" i="155" s="1"/>
  <c r="K55" i="155"/>
  <c r="L55" i="155" s="1"/>
  <c r="K56" i="155"/>
  <c r="L56" i="155" s="1"/>
  <c r="K57" i="155"/>
  <c r="L57" i="155" s="1"/>
  <c r="K58" i="155"/>
  <c r="L58" i="155" s="1"/>
  <c r="K59" i="155"/>
  <c r="L59" i="155" s="1"/>
  <c r="K60" i="155"/>
  <c r="L60" i="155" s="1"/>
  <c r="K61" i="155"/>
  <c r="L61" i="155" s="1"/>
  <c r="K62" i="155"/>
  <c r="L62" i="155" s="1"/>
  <c r="K63" i="155"/>
  <c r="L63" i="155" s="1"/>
  <c r="K64" i="155"/>
  <c r="L64" i="155" s="1"/>
  <c r="K65" i="155"/>
  <c r="L65" i="155" s="1"/>
  <c r="K66" i="155"/>
  <c r="L66" i="155"/>
  <c r="K5" i="160"/>
  <c r="L5" i="160" s="1"/>
  <c r="K6" i="160"/>
  <c r="L6" i="160" s="1"/>
  <c r="K7" i="160"/>
  <c r="L7" i="160" s="1"/>
  <c r="K8" i="160"/>
  <c r="L8" i="160" s="1"/>
  <c r="K9" i="160"/>
  <c r="L9" i="160" s="1"/>
  <c r="K10" i="160"/>
  <c r="L10" i="160" s="1"/>
  <c r="K11" i="160"/>
  <c r="L11" i="160" s="1"/>
  <c r="K12" i="160"/>
  <c r="L12" i="160" s="1"/>
  <c r="K13" i="160"/>
  <c r="L13" i="160" s="1"/>
  <c r="K14" i="160"/>
  <c r="L14" i="160" s="1"/>
  <c r="K15" i="160"/>
  <c r="L15" i="160" s="1"/>
  <c r="K16" i="160"/>
  <c r="L16" i="160" s="1"/>
  <c r="K17" i="160"/>
  <c r="L17" i="160" s="1"/>
  <c r="K18" i="160"/>
  <c r="L18" i="160" s="1"/>
  <c r="K19" i="160"/>
  <c r="L19" i="160" s="1"/>
  <c r="K20" i="160"/>
  <c r="L20" i="160" s="1"/>
  <c r="K21" i="160"/>
  <c r="L21" i="160" s="1"/>
  <c r="K22" i="160"/>
  <c r="L22" i="160" s="1"/>
  <c r="K23" i="160"/>
  <c r="L23" i="160" s="1"/>
  <c r="K24" i="160"/>
  <c r="L24" i="160" s="1"/>
  <c r="K25" i="160"/>
  <c r="L25" i="160" s="1"/>
  <c r="K26" i="160"/>
  <c r="L26" i="160" s="1"/>
  <c r="K27" i="160"/>
  <c r="L27" i="160" s="1"/>
  <c r="K28" i="160"/>
  <c r="L28" i="160" s="1"/>
  <c r="K29" i="160"/>
  <c r="L29" i="160" s="1"/>
  <c r="K30" i="160"/>
  <c r="L30" i="160" s="1"/>
  <c r="K31" i="160"/>
  <c r="L31" i="160" s="1"/>
  <c r="K32" i="160"/>
  <c r="L32" i="160" s="1"/>
  <c r="K33" i="160"/>
  <c r="L33" i="160" s="1"/>
  <c r="K34" i="160"/>
  <c r="L34" i="160" s="1"/>
  <c r="K35" i="160"/>
  <c r="L35" i="160" s="1"/>
  <c r="K36" i="160"/>
  <c r="L36" i="160"/>
  <c r="K37" i="160"/>
  <c r="L37" i="160" s="1"/>
  <c r="K38" i="160"/>
  <c r="L38" i="160" s="1"/>
  <c r="K39" i="160"/>
  <c r="L39" i="160" s="1"/>
  <c r="K40" i="160"/>
  <c r="L40" i="160" s="1"/>
  <c r="K41" i="160"/>
  <c r="L41" i="160" s="1"/>
  <c r="K42" i="160"/>
  <c r="L42" i="160" s="1"/>
  <c r="K43" i="160"/>
  <c r="L43" i="160" s="1"/>
  <c r="K44" i="160"/>
  <c r="L44" i="160" s="1"/>
  <c r="K45" i="160"/>
  <c r="L45" i="160" s="1"/>
  <c r="K46" i="160"/>
  <c r="L46" i="160" s="1"/>
  <c r="K47" i="160"/>
  <c r="L47" i="160" s="1"/>
  <c r="K48" i="160"/>
  <c r="L48" i="160" s="1"/>
  <c r="K49" i="160"/>
  <c r="L49" i="160" s="1"/>
  <c r="K50" i="160"/>
  <c r="L50" i="160" s="1"/>
  <c r="K51" i="160"/>
  <c r="L51" i="160" s="1"/>
  <c r="K52" i="160"/>
  <c r="L52" i="160"/>
  <c r="K53" i="160"/>
  <c r="L53" i="160" s="1"/>
  <c r="K54" i="160"/>
  <c r="L54" i="160" s="1"/>
  <c r="K55" i="160"/>
  <c r="L55" i="160" s="1"/>
  <c r="K56" i="160"/>
  <c r="L56" i="160" s="1"/>
  <c r="K57" i="160"/>
  <c r="L57" i="160" s="1"/>
  <c r="K58" i="160"/>
  <c r="L58" i="160" s="1"/>
  <c r="K59" i="160"/>
  <c r="L59" i="160" s="1"/>
  <c r="K60" i="160"/>
  <c r="L60" i="160" s="1"/>
  <c r="K61" i="160"/>
  <c r="L61" i="160" s="1"/>
  <c r="K62" i="160"/>
  <c r="L62" i="160" s="1"/>
  <c r="K63" i="160"/>
  <c r="L63" i="160" s="1"/>
  <c r="K64" i="160"/>
  <c r="L64" i="160" s="1"/>
  <c r="K65" i="160"/>
  <c r="L65" i="160" s="1"/>
  <c r="K66" i="160"/>
  <c r="L66" i="160" s="1"/>
  <c r="K5" i="161"/>
  <c r="L5" i="161" s="1"/>
  <c r="K6" i="161"/>
  <c r="L6" i="161" s="1"/>
  <c r="K7" i="161"/>
  <c r="L7" i="161" s="1"/>
  <c r="K8" i="161"/>
  <c r="L8" i="161" s="1"/>
  <c r="K9" i="161"/>
  <c r="L9" i="161" s="1"/>
  <c r="K10" i="161"/>
  <c r="L10" i="161" s="1"/>
  <c r="K11" i="161"/>
  <c r="L11" i="161" s="1"/>
  <c r="K12" i="161"/>
  <c r="L12" i="161" s="1"/>
  <c r="K13" i="161"/>
  <c r="L13" i="161" s="1"/>
  <c r="K14" i="161"/>
  <c r="L14" i="161" s="1"/>
  <c r="K15" i="161"/>
  <c r="L15" i="161" s="1"/>
  <c r="K16" i="161"/>
  <c r="L16" i="161" s="1"/>
  <c r="K17" i="161"/>
  <c r="L17" i="161" s="1"/>
  <c r="K18" i="161"/>
  <c r="L18" i="161" s="1"/>
  <c r="K19" i="161"/>
  <c r="L19" i="161" s="1"/>
  <c r="K20" i="161"/>
  <c r="L20" i="161" s="1"/>
  <c r="K21" i="161"/>
  <c r="L21" i="161" s="1"/>
  <c r="K22" i="161"/>
  <c r="L22" i="161" s="1"/>
  <c r="K23" i="161"/>
  <c r="L23" i="161" s="1"/>
  <c r="K24" i="161"/>
  <c r="L24" i="161" s="1"/>
  <c r="K25" i="161"/>
  <c r="L25" i="161" s="1"/>
  <c r="K26" i="161"/>
  <c r="L26" i="161" s="1"/>
  <c r="K27" i="161"/>
  <c r="L27" i="161" s="1"/>
  <c r="K28" i="161"/>
  <c r="L28" i="161" s="1"/>
  <c r="K29" i="161"/>
  <c r="L29" i="161" s="1"/>
  <c r="K30" i="161"/>
  <c r="L30" i="161" s="1"/>
  <c r="K31" i="161"/>
  <c r="L31" i="161" s="1"/>
  <c r="K32" i="161"/>
  <c r="L32" i="161" s="1"/>
  <c r="K33" i="161"/>
  <c r="L33" i="161" s="1"/>
  <c r="K34" i="161"/>
  <c r="L34" i="161" s="1"/>
  <c r="K35" i="161"/>
  <c r="L35" i="161" s="1"/>
  <c r="K36" i="161"/>
  <c r="L36" i="161" s="1"/>
  <c r="K37" i="161"/>
  <c r="L37" i="161" s="1"/>
  <c r="K38" i="161"/>
  <c r="L38" i="161" s="1"/>
  <c r="K39" i="161"/>
  <c r="L39" i="161" s="1"/>
  <c r="K40" i="161"/>
  <c r="L40" i="161" s="1"/>
  <c r="K41" i="161"/>
  <c r="L41" i="161" s="1"/>
  <c r="K42" i="161"/>
  <c r="L42" i="161" s="1"/>
  <c r="K43" i="161"/>
  <c r="L43" i="161" s="1"/>
  <c r="K44" i="161"/>
  <c r="L44" i="161" s="1"/>
  <c r="K45" i="161"/>
  <c r="L45" i="161" s="1"/>
  <c r="K46" i="161"/>
  <c r="L46" i="161" s="1"/>
  <c r="K47" i="161"/>
  <c r="L47" i="161" s="1"/>
  <c r="K48" i="161"/>
  <c r="L48" i="161" s="1"/>
  <c r="K49" i="161"/>
  <c r="L49" i="161" s="1"/>
  <c r="K50" i="161"/>
  <c r="L50" i="161" s="1"/>
  <c r="K51" i="161"/>
  <c r="L51" i="161" s="1"/>
  <c r="K52" i="161"/>
  <c r="L52" i="161" s="1"/>
  <c r="K53" i="161"/>
  <c r="L53" i="161" s="1"/>
  <c r="K54" i="161"/>
  <c r="L54" i="161" s="1"/>
  <c r="K55" i="161"/>
  <c r="L55" i="161" s="1"/>
  <c r="K56" i="161"/>
  <c r="L56" i="161" s="1"/>
  <c r="K57" i="161"/>
  <c r="L57" i="161" s="1"/>
  <c r="K58" i="161"/>
  <c r="L58" i="161" s="1"/>
  <c r="K59" i="161"/>
  <c r="L59" i="161" s="1"/>
  <c r="K60" i="161"/>
  <c r="L60" i="161" s="1"/>
  <c r="K61" i="161"/>
  <c r="L61" i="161" s="1"/>
  <c r="K62" i="161"/>
  <c r="L62" i="161" s="1"/>
  <c r="K63" i="161"/>
  <c r="L63" i="161" s="1"/>
  <c r="K64" i="161"/>
  <c r="L64" i="161" s="1"/>
  <c r="K65" i="161"/>
  <c r="L65" i="161" s="1"/>
  <c r="K66" i="161"/>
  <c r="L66" i="161" s="1"/>
  <c r="K5" i="152"/>
  <c r="L5" i="152" s="1"/>
  <c r="K6" i="152"/>
  <c r="L6" i="152"/>
  <c r="K7" i="152"/>
  <c r="L7" i="152" s="1"/>
  <c r="K8" i="152"/>
  <c r="L8" i="152" s="1"/>
  <c r="K9" i="152"/>
  <c r="L9" i="152" s="1"/>
  <c r="K10" i="152"/>
  <c r="L10" i="152" s="1"/>
  <c r="K11" i="152"/>
  <c r="L11" i="152" s="1"/>
  <c r="K12" i="152"/>
  <c r="L12" i="152" s="1"/>
  <c r="K13" i="152"/>
  <c r="L13" i="152" s="1"/>
  <c r="K14" i="152"/>
  <c r="L14" i="152"/>
  <c r="K15" i="152"/>
  <c r="L15" i="152" s="1"/>
  <c r="K16" i="152"/>
  <c r="L16" i="152" s="1"/>
  <c r="K17" i="152"/>
  <c r="L17" i="152" s="1"/>
  <c r="K18" i="152"/>
  <c r="L18" i="152" s="1"/>
  <c r="K19" i="152"/>
  <c r="L19" i="152" s="1"/>
  <c r="K20" i="152"/>
  <c r="L20" i="152"/>
  <c r="K21" i="152"/>
  <c r="L21" i="152" s="1"/>
  <c r="K22" i="152"/>
  <c r="L22" i="152" s="1"/>
  <c r="K23" i="152"/>
  <c r="L23" i="152" s="1"/>
  <c r="K24" i="152"/>
  <c r="K25" i="152"/>
  <c r="L25" i="152" s="1"/>
  <c r="K26" i="152"/>
  <c r="L26" i="152"/>
  <c r="K27" i="152"/>
  <c r="L27" i="152" s="1"/>
  <c r="K28" i="152"/>
  <c r="L28" i="152" s="1"/>
  <c r="K29" i="152"/>
  <c r="L29" i="152" s="1"/>
  <c r="K30" i="152"/>
  <c r="L30" i="152" s="1"/>
  <c r="K31" i="152"/>
  <c r="L31" i="152" s="1"/>
  <c r="K32" i="152"/>
  <c r="L32" i="152" s="1"/>
  <c r="K33" i="152"/>
  <c r="L33" i="152" s="1"/>
  <c r="K34" i="152"/>
  <c r="L34" i="152"/>
  <c r="K35" i="152"/>
  <c r="L35" i="152" s="1"/>
  <c r="K36" i="152"/>
  <c r="K37" i="152"/>
  <c r="L37" i="152" s="1"/>
  <c r="K38" i="152"/>
  <c r="L38" i="152" s="1"/>
  <c r="K39" i="152"/>
  <c r="L39" i="152" s="1"/>
  <c r="K40" i="152"/>
  <c r="K41" i="152"/>
  <c r="L41" i="152" s="1"/>
  <c r="K42" i="152"/>
  <c r="L42" i="152"/>
  <c r="K43" i="152"/>
  <c r="L43" i="152" s="1"/>
  <c r="K44" i="152"/>
  <c r="L44" i="152" s="1"/>
  <c r="K45" i="152"/>
  <c r="L45" i="152" s="1"/>
  <c r="K46" i="152"/>
  <c r="L46" i="152" s="1"/>
  <c r="K47" i="152"/>
  <c r="L47" i="152" s="1"/>
  <c r="K48" i="152"/>
  <c r="L48" i="152" s="1"/>
  <c r="K49" i="152"/>
  <c r="L49" i="152" s="1"/>
  <c r="K50" i="152"/>
  <c r="L50" i="152"/>
  <c r="K51" i="152"/>
  <c r="L51" i="152" s="1"/>
  <c r="K52" i="152"/>
  <c r="K53" i="152"/>
  <c r="L53" i="152" s="1"/>
  <c r="K54" i="152"/>
  <c r="L54" i="152" s="1"/>
  <c r="K55" i="152"/>
  <c r="L55" i="152" s="1"/>
  <c r="K56" i="152"/>
  <c r="K57" i="152"/>
  <c r="L57" i="152" s="1"/>
  <c r="K58" i="152"/>
  <c r="L58" i="152"/>
  <c r="K59" i="152"/>
  <c r="L59" i="152" s="1"/>
  <c r="K60" i="152"/>
  <c r="L60" i="152" s="1"/>
  <c r="K61" i="152"/>
  <c r="L61" i="152" s="1"/>
  <c r="K62" i="152"/>
  <c r="L62" i="152" s="1"/>
  <c r="K63" i="152"/>
  <c r="L63" i="152" s="1"/>
  <c r="K64" i="152"/>
  <c r="L64" i="152" s="1"/>
  <c r="K65" i="152"/>
  <c r="L65" i="152" s="1"/>
  <c r="K66" i="152"/>
  <c r="L66" i="152"/>
  <c r="K5" i="154"/>
  <c r="L5" i="154" s="1"/>
  <c r="K6" i="154"/>
  <c r="L6" i="154" s="1"/>
  <c r="K7" i="154"/>
  <c r="L7" i="154" s="1"/>
  <c r="K8" i="154"/>
  <c r="L8" i="154" s="1"/>
  <c r="K9" i="154"/>
  <c r="L9" i="154" s="1"/>
  <c r="K10" i="154"/>
  <c r="L10" i="154" s="1"/>
  <c r="K11" i="154"/>
  <c r="L11" i="154" s="1"/>
  <c r="K12" i="154"/>
  <c r="L12" i="154"/>
  <c r="K13" i="154"/>
  <c r="L13" i="154" s="1"/>
  <c r="K14" i="154"/>
  <c r="L14" i="154" s="1"/>
  <c r="K15" i="154"/>
  <c r="L15" i="154" s="1"/>
  <c r="K16" i="154"/>
  <c r="L16" i="154" s="1"/>
  <c r="K17" i="154"/>
  <c r="L17" i="154" s="1"/>
  <c r="K18" i="154"/>
  <c r="L18" i="154" s="1"/>
  <c r="K19" i="154"/>
  <c r="L19" i="154" s="1"/>
  <c r="K20" i="154"/>
  <c r="L20" i="154" s="1"/>
  <c r="K21" i="154"/>
  <c r="L21" i="154" s="1"/>
  <c r="K22" i="154"/>
  <c r="L22" i="154" s="1"/>
  <c r="K23" i="154"/>
  <c r="L23" i="154" s="1"/>
  <c r="K24" i="154"/>
  <c r="L24" i="154"/>
  <c r="K25" i="154"/>
  <c r="L25" i="154" s="1"/>
  <c r="K26" i="154"/>
  <c r="L26" i="154" s="1"/>
  <c r="K27" i="154"/>
  <c r="L27" i="154" s="1"/>
  <c r="K28" i="154"/>
  <c r="L28" i="154" s="1"/>
  <c r="K29" i="154"/>
  <c r="L29" i="154" s="1"/>
  <c r="K30" i="154"/>
  <c r="L30" i="154" s="1"/>
  <c r="K31" i="154"/>
  <c r="L31" i="154" s="1"/>
  <c r="K32" i="154"/>
  <c r="L32" i="154" s="1"/>
  <c r="K33" i="154"/>
  <c r="L33" i="154" s="1"/>
  <c r="K34" i="154"/>
  <c r="L34" i="154" s="1"/>
  <c r="K35" i="154"/>
  <c r="L35" i="154" s="1"/>
  <c r="K36" i="154"/>
  <c r="L36" i="154" s="1"/>
  <c r="K37" i="154"/>
  <c r="L37" i="154" s="1"/>
  <c r="K38" i="154"/>
  <c r="L38" i="154" s="1"/>
  <c r="K39" i="154"/>
  <c r="L39" i="154" s="1"/>
  <c r="K40" i="154"/>
  <c r="L40" i="154" s="1"/>
  <c r="K41" i="154"/>
  <c r="L41" i="154" s="1"/>
  <c r="K42" i="154"/>
  <c r="L42" i="154" s="1"/>
  <c r="K43" i="154"/>
  <c r="L43" i="154" s="1"/>
  <c r="K44" i="154"/>
  <c r="L44" i="154" s="1"/>
  <c r="K45" i="154"/>
  <c r="L45" i="154" s="1"/>
  <c r="K46" i="154"/>
  <c r="L46" i="154" s="1"/>
  <c r="K47" i="154"/>
  <c r="L47" i="154" s="1"/>
  <c r="K48" i="154"/>
  <c r="L48" i="154" s="1"/>
  <c r="K49" i="154"/>
  <c r="L49" i="154" s="1"/>
  <c r="K50" i="154"/>
  <c r="L50" i="154" s="1"/>
  <c r="K51" i="154"/>
  <c r="L51" i="154" s="1"/>
  <c r="K52" i="154"/>
  <c r="L52" i="154" s="1"/>
  <c r="K53" i="154"/>
  <c r="L53" i="154" s="1"/>
  <c r="K54" i="154"/>
  <c r="L54" i="154" s="1"/>
  <c r="K55" i="154"/>
  <c r="L55" i="154" s="1"/>
  <c r="K56" i="154"/>
  <c r="L56" i="154"/>
  <c r="K57" i="154"/>
  <c r="L57" i="154" s="1"/>
  <c r="K58" i="154"/>
  <c r="L58" i="154" s="1"/>
  <c r="K59" i="154"/>
  <c r="L59" i="154" s="1"/>
  <c r="K60" i="154"/>
  <c r="L60" i="154" s="1"/>
  <c r="K61" i="154"/>
  <c r="L61" i="154" s="1"/>
  <c r="K62" i="154"/>
  <c r="L62" i="154" s="1"/>
  <c r="K63" i="154"/>
  <c r="L63" i="154" s="1"/>
  <c r="K64" i="154"/>
  <c r="L64" i="154"/>
  <c r="K65" i="154"/>
  <c r="L65" i="154" s="1"/>
  <c r="K66" i="154"/>
  <c r="L66" i="154" s="1"/>
  <c r="K5" i="153"/>
  <c r="L5" i="153" s="1"/>
  <c r="K6" i="153"/>
  <c r="L6" i="153" s="1"/>
  <c r="K7" i="153"/>
  <c r="L7" i="153" s="1"/>
  <c r="K8" i="153"/>
  <c r="L8" i="153" s="1"/>
  <c r="K9" i="153"/>
  <c r="L9" i="153" s="1"/>
  <c r="K10" i="153"/>
  <c r="L10" i="153" s="1"/>
  <c r="K11" i="153"/>
  <c r="L11" i="153" s="1"/>
  <c r="K12" i="153"/>
  <c r="L12" i="153" s="1"/>
  <c r="K13" i="153"/>
  <c r="L13" i="153" s="1"/>
  <c r="K14" i="153"/>
  <c r="L14" i="153" s="1"/>
  <c r="K15" i="153"/>
  <c r="L15" i="153" s="1"/>
  <c r="K16" i="153"/>
  <c r="L16" i="153" s="1"/>
  <c r="K17" i="153"/>
  <c r="L17" i="153" s="1"/>
  <c r="K18" i="153"/>
  <c r="L18" i="153"/>
  <c r="K19" i="153"/>
  <c r="L19" i="153" s="1"/>
  <c r="K20" i="153"/>
  <c r="L20" i="153" s="1"/>
  <c r="K21" i="153"/>
  <c r="L21" i="153" s="1"/>
  <c r="K22" i="153"/>
  <c r="L22" i="153" s="1"/>
  <c r="K23" i="153"/>
  <c r="L23" i="153" s="1"/>
  <c r="K24" i="153"/>
  <c r="L24" i="153" s="1"/>
  <c r="K25" i="153"/>
  <c r="L25" i="153" s="1"/>
  <c r="K26" i="153"/>
  <c r="L26" i="153"/>
  <c r="K27" i="153"/>
  <c r="L27" i="153" s="1"/>
  <c r="K28" i="153"/>
  <c r="L28" i="153" s="1"/>
  <c r="K29" i="153"/>
  <c r="L29" i="153" s="1"/>
  <c r="K30" i="153"/>
  <c r="L30" i="153" s="1"/>
  <c r="K31" i="153"/>
  <c r="L31" i="153" s="1"/>
  <c r="K32" i="153"/>
  <c r="L32" i="153" s="1"/>
  <c r="K33" i="153"/>
  <c r="L33" i="153" s="1"/>
  <c r="K34" i="153"/>
  <c r="L34" i="153"/>
  <c r="K35" i="153"/>
  <c r="L35" i="153" s="1"/>
  <c r="K36" i="153"/>
  <c r="L36" i="153" s="1"/>
  <c r="K37" i="153"/>
  <c r="L37" i="153" s="1"/>
  <c r="K38" i="153"/>
  <c r="L38" i="153" s="1"/>
  <c r="K39" i="153"/>
  <c r="L39" i="153" s="1"/>
  <c r="K40" i="153"/>
  <c r="L40" i="153" s="1"/>
  <c r="K41" i="153"/>
  <c r="L41" i="153" s="1"/>
  <c r="K42" i="153"/>
  <c r="L42" i="153" s="1"/>
  <c r="K43" i="153"/>
  <c r="L43" i="153" s="1"/>
  <c r="K44" i="153"/>
  <c r="L44" i="153" s="1"/>
  <c r="K45" i="153"/>
  <c r="L45" i="153" s="1"/>
  <c r="K46" i="153"/>
  <c r="L46" i="153" s="1"/>
  <c r="K47" i="153"/>
  <c r="L47" i="153" s="1"/>
  <c r="K48" i="153"/>
  <c r="L48" i="153" s="1"/>
  <c r="K49" i="153"/>
  <c r="L49" i="153" s="1"/>
  <c r="K50" i="153"/>
  <c r="L50" i="153"/>
  <c r="K51" i="153"/>
  <c r="L51" i="153" s="1"/>
  <c r="K52" i="153"/>
  <c r="L52" i="153" s="1"/>
  <c r="K53" i="153"/>
  <c r="L53" i="153" s="1"/>
  <c r="K54" i="153"/>
  <c r="L54" i="153" s="1"/>
  <c r="K55" i="153"/>
  <c r="L55" i="153" s="1"/>
  <c r="K56" i="153"/>
  <c r="L56" i="153" s="1"/>
  <c r="K57" i="153"/>
  <c r="L57" i="153" s="1"/>
  <c r="K58" i="153"/>
  <c r="L58" i="153"/>
  <c r="K59" i="153"/>
  <c r="L59" i="153" s="1"/>
  <c r="K60" i="153"/>
  <c r="L60" i="153" s="1"/>
  <c r="K61" i="153"/>
  <c r="L61" i="153" s="1"/>
  <c r="K62" i="153"/>
  <c r="L62" i="153" s="1"/>
  <c r="K63" i="153"/>
  <c r="L63" i="153" s="1"/>
  <c r="K64" i="153"/>
  <c r="L64" i="153" s="1"/>
  <c r="K65" i="153"/>
  <c r="L65" i="153" s="1"/>
  <c r="K66" i="153"/>
  <c r="L66" i="153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 s="1"/>
  <c r="K13" i="151"/>
  <c r="L13" i="151" s="1"/>
  <c r="K14" i="151"/>
  <c r="L14" i="151" s="1"/>
  <c r="K15" i="151"/>
  <c r="L15" i="151" s="1"/>
  <c r="K16" i="151"/>
  <c r="L16" i="151" s="1"/>
  <c r="K17" i="151"/>
  <c r="L17" i="151" s="1"/>
  <c r="K18" i="151"/>
  <c r="L18" i="151" s="1"/>
  <c r="K19" i="151"/>
  <c r="L19" i="151" s="1"/>
  <c r="K20" i="151"/>
  <c r="L20" i="151" s="1"/>
  <c r="K21" i="151"/>
  <c r="L21" i="151" s="1"/>
  <c r="K22" i="151"/>
  <c r="L22" i="151" s="1"/>
  <c r="K23" i="151"/>
  <c r="L23" i="151" s="1"/>
  <c r="K24" i="151"/>
  <c r="L24" i="151" s="1"/>
  <c r="K25" i="151"/>
  <c r="L25" i="151" s="1"/>
  <c r="K26" i="151"/>
  <c r="L26" i="151" s="1"/>
  <c r="K27" i="151"/>
  <c r="L27" i="151" s="1"/>
  <c r="K28" i="151"/>
  <c r="L28" i="151" s="1"/>
  <c r="K29" i="151"/>
  <c r="L29" i="151" s="1"/>
  <c r="K30" i="151"/>
  <c r="L30" i="151" s="1"/>
  <c r="K31" i="151"/>
  <c r="L31" i="151" s="1"/>
  <c r="K32" i="151"/>
  <c r="L32" i="151"/>
  <c r="K33" i="151"/>
  <c r="L33" i="151" s="1"/>
  <c r="K34" i="151"/>
  <c r="L34" i="151" s="1"/>
  <c r="K35" i="151"/>
  <c r="L35" i="151" s="1"/>
  <c r="K36" i="151"/>
  <c r="L36" i="151" s="1"/>
  <c r="K37" i="151"/>
  <c r="L37" i="151" s="1"/>
  <c r="K38" i="151"/>
  <c r="L38" i="151" s="1"/>
  <c r="K39" i="151"/>
  <c r="L39" i="151" s="1"/>
  <c r="K40" i="151"/>
  <c r="L40" i="151" s="1"/>
  <c r="K41" i="151"/>
  <c r="L41" i="151" s="1"/>
  <c r="K42" i="151"/>
  <c r="L42" i="151" s="1"/>
  <c r="K43" i="151"/>
  <c r="L43" i="151" s="1"/>
  <c r="K44" i="151"/>
  <c r="L44" i="151"/>
  <c r="K45" i="151"/>
  <c r="L45" i="151" s="1"/>
  <c r="K46" i="151"/>
  <c r="L46" i="151" s="1"/>
  <c r="K47" i="151"/>
  <c r="L47" i="151" s="1"/>
  <c r="K48" i="151"/>
  <c r="L48" i="151" s="1"/>
  <c r="K49" i="151"/>
  <c r="L49" i="151" s="1"/>
  <c r="K50" i="151"/>
  <c r="L50" i="151" s="1"/>
  <c r="K51" i="151"/>
  <c r="L51" i="151" s="1"/>
  <c r="K52" i="151"/>
  <c r="L52" i="151" s="1"/>
  <c r="K53" i="151"/>
  <c r="L53" i="151" s="1"/>
  <c r="K54" i="151"/>
  <c r="L54" i="151" s="1"/>
  <c r="K55" i="151"/>
  <c r="L55" i="151" s="1"/>
  <c r="K56" i="151"/>
  <c r="L56" i="151" s="1"/>
  <c r="K57" i="151"/>
  <c r="L57" i="151" s="1"/>
  <c r="K58" i="151"/>
  <c r="L58" i="151" s="1"/>
  <c r="K59" i="151"/>
  <c r="L59" i="151" s="1"/>
  <c r="K60" i="151"/>
  <c r="L60" i="151" s="1"/>
  <c r="K61" i="151"/>
  <c r="L61" i="151" s="1"/>
  <c r="K62" i="151"/>
  <c r="L62" i="151" s="1"/>
  <c r="K63" i="151"/>
  <c r="L63" i="151" s="1"/>
  <c r="K64" i="151"/>
  <c r="L64" i="151"/>
  <c r="K65" i="151"/>
  <c r="L65" i="151" s="1"/>
  <c r="K66" i="151"/>
  <c r="L66" i="151" s="1"/>
  <c r="K5" i="150"/>
  <c r="L5" i="150" s="1"/>
  <c r="K6" i="150"/>
  <c r="L6" i="150" s="1"/>
  <c r="K7" i="150"/>
  <c r="L7" i="150" s="1"/>
  <c r="K8" i="150"/>
  <c r="L8" i="150" s="1"/>
  <c r="K9" i="150"/>
  <c r="L9" i="150" s="1"/>
  <c r="K10" i="150"/>
  <c r="L10" i="150"/>
  <c r="K11" i="150"/>
  <c r="L11" i="150" s="1"/>
  <c r="K12" i="150"/>
  <c r="L12" i="150" s="1"/>
  <c r="K13" i="150"/>
  <c r="L13" i="150" s="1"/>
  <c r="K14" i="150"/>
  <c r="L14" i="150" s="1"/>
  <c r="K15" i="150"/>
  <c r="L15" i="150" s="1"/>
  <c r="K16" i="150"/>
  <c r="L16" i="150" s="1"/>
  <c r="K17" i="150"/>
  <c r="L17" i="150" s="1"/>
  <c r="K18" i="150"/>
  <c r="L18" i="150"/>
  <c r="K19" i="150"/>
  <c r="L19" i="150" s="1"/>
  <c r="K20" i="150"/>
  <c r="L20" i="150" s="1"/>
  <c r="K21" i="150"/>
  <c r="L21" i="150" s="1"/>
  <c r="K22" i="150"/>
  <c r="L22" i="150" s="1"/>
  <c r="K23" i="150"/>
  <c r="L23" i="150" s="1"/>
  <c r="K24" i="150"/>
  <c r="L24" i="150" s="1"/>
  <c r="K25" i="150"/>
  <c r="L25" i="150" s="1"/>
  <c r="K26" i="150"/>
  <c r="L26" i="150"/>
  <c r="K27" i="150"/>
  <c r="L27" i="150" s="1"/>
  <c r="K28" i="150"/>
  <c r="L28" i="150" s="1"/>
  <c r="K29" i="150"/>
  <c r="L29" i="150" s="1"/>
  <c r="K30" i="150"/>
  <c r="L30" i="150" s="1"/>
  <c r="K31" i="150"/>
  <c r="L31" i="150" s="1"/>
  <c r="K32" i="150"/>
  <c r="L32" i="150" s="1"/>
  <c r="K33" i="150"/>
  <c r="L33" i="150" s="1"/>
  <c r="K34" i="150"/>
  <c r="L34" i="150"/>
  <c r="K35" i="150"/>
  <c r="L35" i="150" s="1"/>
  <c r="K36" i="150"/>
  <c r="L36" i="150" s="1"/>
  <c r="K37" i="150"/>
  <c r="L37" i="150" s="1"/>
  <c r="K38" i="150"/>
  <c r="L38" i="150" s="1"/>
  <c r="K39" i="150"/>
  <c r="L39" i="150" s="1"/>
  <c r="K40" i="150"/>
  <c r="L40" i="150" s="1"/>
  <c r="K41" i="150"/>
  <c r="L41" i="150" s="1"/>
  <c r="K42" i="150"/>
  <c r="L42" i="150"/>
  <c r="K43" i="150"/>
  <c r="L43" i="150" s="1"/>
  <c r="K44" i="150"/>
  <c r="L44" i="150" s="1"/>
  <c r="K45" i="150"/>
  <c r="L45" i="150" s="1"/>
  <c r="K46" i="150"/>
  <c r="L46" i="150" s="1"/>
  <c r="K47" i="150"/>
  <c r="L47" i="150" s="1"/>
  <c r="K48" i="150"/>
  <c r="L48" i="150" s="1"/>
  <c r="K49" i="150"/>
  <c r="L49" i="150" s="1"/>
  <c r="K50" i="150"/>
  <c r="L50" i="150"/>
  <c r="K51" i="150"/>
  <c r="L51" i="150" s="1"/>
  <c r="K52" i="150"/>
  <c r="L52" i="150" s="1"/>
  <c r="K53" i="150"/>
  <c r="L53" i="150" s="1"/>
  <c r="K54" i="150"/>
  <c r="L54" i="150" s="1"/>
  <c r="K55" i="150"/>
  <c r="L55" i="150" s="1"/>
  <c r="K56" i="150"/>
  <c r="L56" i="150" s="1"/>
  <c r="K57" i="150"/>
  <c r="L57" i="150" s="1"/>
  <c r="K58" i="150"/>
  <c r="L58" i="150"/>
  <c r="K59" i="150"/>
  <c r="L59" i="150" s="1"/>
  <c r="K60" i="150"/>
  <c r="L60" i="150" s="1"/>
  <c r="K61" i="150"/>
  <c r="L61" i="150" s="1"/>
  <c r="K62" i="150"/>
  <c r="L62" i="150" s="1"/>
  <c r="K63" i="150"/>
  <c r="L63" i="150" s="1"/>
  <c r="K64" i="150"/>
  <c r="L64" i="150" s="1"/>
  <c r="K65" i="150"/>
  <c r="L65" i="150" s="1"/>
  <c r="K66" i="150"/>
  <c r="L66" i="150"/>
  <c r="K5" i="166"/>
  <c r="L5" i="166" s="1"/>
  <c r="K6" i="166"/>
  <c r="L6" i="166" s="1"/>
  <c r="K7" i="166"/>
  <c r="L7" i="166" s="1"/>
  <c r="K8" i="166"/>
  <c r="L8" i="166" s="1"/>
  <c r="K9" i="166"/>
  <c r="L9" i="166" s="1"/>
  <c r="K10" i="166"/>
  <c r="L10" i="166" s="1"/>
  <c r="K11" i="166"/>
  <c r="L11" i="166" s="1"/>
  <c r="K12" i="166"/>
  <c r="L12" i="166"/>
  <c r="K13" i="166"/>
  <c r="L13" i="166" s="1"/>
  <c r="K14" i="166"/>
  <c r="L14" i="166" s="1"/>
  <c r="K15" i="166"/>
  <c r="L15" i="166" s="1"/>
  <c r="K16" i="166"/>
  <c r="L16" i="166" s="1"/>
  <c r="K17" i="166"/>
  <c r="L17" i="166" s="1"/>
  <c r="K18" i="166"/>
  <c r="L18" i="166" s="1"/>
  <c r="K19" i="166"/>
  <c r="L19" i="166" s="1"/>
  <c r="K20" i="166"/>
  <c r="L20" i="166" s="1"/>
  <c r="K21" i="166"/>
  <c r="L21" i="166" s="1"/>
  <c r="K22" i="166"/>
  <c r="L22" i="166" s="1"/>
  <c r="K23" i="166"/>
  <c r="L23" i="166" s="1"/>
  <c r="K24" i="166"/>
  <c r="L24" i="166"/>
  <c r="K25" i="166"/>
  <c r="L25" i="166" s="1"/>
  <c r="K26" i="166"/>
  <c r="L26" i="166" s="1"/>
  <c r="K27" i="166"/>
  <c r="L27" i="166" s="1"/>
  <c r="K28" i="166"/>
  <c r="L28" i="166" s="1"/>
  <c r="K29" i="166"/>
  <c r="L29" i="166" s="1"/>
  <c r="K30" i="166"/>
  <c r="L30" i="166" s="1"/>
  <c r="K31" i="166"/>
  <c r="L31" i="166" s="1"/>
  <c r="K32" i="166"/>
  <c r="L32" i="166" s="1"/>
  <c r="K33" i="166"/>
  <c r="L33" i="166" s="1"/>
  <c r="K34" i="166"/>
  <c r="L34" i="166" s="1"/>
  <c r="K35" i="166"/>
  <c r="L35" i="166" s="1"/>
  <c r="K36" i="166"/>
  <c r="L36" i="166" s="1"/>
  <c r="K37" i="166"/>
  <c r="L37" i="166" s="1"/>
  <c r="K38" i="166"/>
  <c r="L38" i="166" s="1"/>
  <c r="K39" i="166"/>
  <c r="L39" i="166" s="1"/>
  <c r="K40" i="166"/>
  <c r="L40" i="166" s="1"/>
  <c r="K41" i="166"/>
  <c r="L41" i="166" s="1"/>
  <c r="K42" i="166"/>
  <c r="L42" i="166" s="1"/>
  <c r="K43" i="166"/>
  <c r="L43" i="166" s="1"/>
  <c r="K44" i="166"/>
  <c r="L44" i="166" s="1"/>
  <c r="K45" i="166"/>
  <c r="L45" i="166" s="1"/>
  <c r="K46" i="166"/>
  <c r="L46" i="166" s="1"/>
  <c r="K47" i="166"/>
  <c r="L47" i="166" s="1"/>
  <c r="K48" i="166"/>
  <c r="L48" i="166"/>
  <c r="K49" i="166"/>
  <c r="L49" i="166" s="1"/>
  <c r="K50" i="166"/>
  <c r="L50" i="166" s="1"/>
  <c r="K51" i="166"/>
  <c r="L51" i="166" s="1"/>
  <c r="K52" i="166"/>
  <c r="L52" i="166" s="1"/>
  <c r="K53" i="166"/>
  <c r="L53" i="166" s="1"/>
  <c r="K54" i="166"/>
  <c r="L54" i="166" s="1"/>
  <c r="K55" i="166"/>
  <c r="L55" i="166" s="1"/>
  <c r="K56" i="166"/>
  <c r="L56" i="166" s="1"/>
  <c r="K57" i="166"/>
  <c r="L57" i="166" s="1"/>
  <c r="K58" i="166"/>
  <c r="L58" i="166" s="1"/>
  <c r="K59" i="166"/>
  <c r="L59" i="166" s="1"/>
  <c r="K60" i="166"/>
  <c r="L60" i="166" s="1"/>
  <c r="K61" i="166"/>
  <c r="L61" i="166" s="1"/>
  <c r="K62" i="166"/>
  <c r="L62" i="166" s="1"/>
  <c r="K63" i="166"/>
  <c r="L63" i="166" s="1"/>
  <c r="K64" i="166"/>
  <c r="L64" i="166"/>
  <c r="K65" i="166"/>
  <c r="L65" i="166" s="1"/>
  <c r="K66" i="166"/>
  <c r="L66" i="166" s="1"/>
  <c r="K5" i="163"/>
  <c r="L5" i="163" s="1"/>
  <c r="K6" i="163"/>
  <c r="L6" i="163" s="1"/>
  <c r="K7" i="163"/>
  <c r="L7" i="163" s="1"/>
  <c r="K8" i="163"/>
  <c r="L8" i="163" s="1"/>
  <c r="K9" i="163"/>
  <c r="L9" i="163" s="1"/>
  <c r="K10" i="163"/>
  <c r="L10" i="163"/>
  <c r="K11" i="163"/>
  <c r="L11" i="163" s="1"/>
  <c r="K12" i="163"/>
  <c r="L12" i="163" s="1"/>
  <c r="K13" i="163"/>
  <c r="L13" i="163" s="1"/>
  <c r="K14" i="163"/>
  <c r="L14" i="163" s="1"/>
  <c r="K15" i="163"/>
  <c r="L15" i="163" s="1"/>
  <c r="K16" i="163"/>
  <c r="L16" i="163" s="1"/>
  <c r="K17" i="163"/>
  <c r="L17" i="163" s="1"/>
  <c r="K18" i="163"/>
  <c r="L18" i="163" s="1"/>
  <c r="K19" i="163"/>
  <c r="L19" i="163" s="1"/>
  <c r="K20" i="163"/>
  <c r="L20" i="163" s="1"/>
  <c r="K21" i="163"/>
  <c r="L21" i="163" s="1"/>
  <c r="K22" i="163"/>
  <c r="L22" i="163" s="1"/>
  <c r="K23" i="163"/>
  <c r="L23" i="163" s="1"/>
  <c r="K24" i="163"/>
  <c r="L24" i="163" s="1"/>
  <c r="K25" i="163"/>
  <c r="L25" i="163" s="1"/>
  <c r="K26" i="163"/>
  <c r="L26" i="163" s="1"/>
  <c r="K27" i="163"/>
  <c r="L27" i="163" s="1"/>
  <c r="K28" i="163"/>
  <c r="L28" i="163" s="1"/>
  <c r="K29" i="163"/>
  <c r="L29" i="163" s="1"/>
  <c r="K30" i="163"/>
  <c r="L30" i="163" s="1"/>
  <c r="K31" i="163"/>
  <c r="L31" i="163" s="1"/>
  <c r="K32" i="163"/>
  <c r="L32" i="163" s="1"/>
  <c r="K33" i="163"/>
  <c r="L33" i="163" s="1"/>
  <c r="K34" i="163"/>
  <c r="L34" i="163" s="1"/>
  <c r="K35" i="163"/>
  <c r="L35" i="163" s="1"/>
  <c r="K36" i="163"/>
  <c r="L36" i="163" s="1"/>
  <c r="K37" i="163"/>
  <c r="L37" i="163" s="1"/>
  <c r="K38" i="163"/>
  <c r="L38" i="163" s="1"/>
  <c r="K39" i="163"/>
  <c r="L39" i="163" s="1"/>
  <c r="K40" i="163"/>
  <c r="L40" i="163" s="1"/>
  <c r="K41" i="163"/>
  <c r="L41" i="163" s="1"/>
  <c r="K42" i="163"/>
  <c r="L42" i="163"/>
  <c r="K43" i="163"/>
  <c r="L43" i="163" s="1"/>
  <c r="K44" i="163"/>
  <c r="L44" i="163" s="1"/>
  <c r="K45" i="163"/>
  <c r="L45" i="163" s="1"/>
  <c r="K46" i="163"/>
  <c r="L46" i="163" s="1"/>
  <c r="K47" i="163"/>
  <c r="L47" i="163" s="1"/>
  <c r="K48" i="163"/>
  <c r="L48" i="163" s="1"/>
  <c r="K49" i="163"/>
  <c r="L49" i="163" s="1"/>
  <c r="K50" i="163"/>
  <c r="L50" i="163" s="1"/>
  <c r="K51" i="163"/>
  <c r="L51" i="163" s="1"/>
  <c r="K52" i="163"/>
  <c r="L52" i="163" s="1"/>
  <c r="K53" i="163"/>
  <c r="L53" i="163" s="1"/>
  <c r="K54" i="163"/>
  <c r="L54" i="163" s="1"/>
  <c r="K55" i="163"/>
  <c r="L55" i="163" s="1"/>
  <c r="K56" i="163"/>
  <c r="L56" i="163" s="1"/>
  <c r="K57" i="163"/>
  <c r="L57" i="163" s="1"/>
  <c r="K58" i="163"/>
  <c r="L58" i="163"/>
  <c r="K59" i="163"/>
  <c r="L59" i="163" s="1"/>
  <c r="K60" i="163"/>
  <c r="L60" i="163" s="1"/>
  <c r="K61" i="163"/>
  <c r="L61" i="163" s="1"/>
  <c r="K62" i="163"/>
  <c r="L62" i="163" s="1"/>
  <c r="K63" i="163"/>
  <c r="L63" i="163" s="1"/>
  <c r="K64" i="163"/>
  <c r="L64" i="163" s="1"/>
  <c r="K65" i="163"/>
  <c r="L65" i="163" s="1"/>
  <c r="K66" i="163"/>
  <c r="L66" i="163" s="1"/>
  <c r="K5" i="167"/>
  <c r="L5" i="167" s="1"/>
  <c r="K6" i="167"/>
  <c r="L6" i="167" s="1"/>
  <c r="K7" i="167"/>
  <c r="L7" i="167" s="1"/>
  <c r="K8" i="167"/>
  <c r="L8" i="167" s="1"/>
  <c r="K9" i="167"/>
  <c r="L9" i="167" s="1"/>
  <c r="K10" i="167"/>
  <c r="L10" i="167" s="1"/>
  <c r="K11" i="167"/>
  <c r="L11" i="167" s="1"/>
  <c r="K12" i="167"/>
  <c r="L12" i="167"/>
  <c r="K13" i="167"/>
  <c r="L13" i="167" s="1"/>
  <c r="K14" i="167"/>
  <c r="L14" i="167" s="1"/>
  <c r="K15" i="167"/>
  <c r="L15" i="167" s="1"/>
  <c r="K16" i="167"/>
  <c r="L16" i="167" s="1"/>
  <c r="K17" i="167"/>
  <c r="L17" i="167" s="1"/>
  <c r="K18" i="167"/>
  <c r="L18" i="167" s="1"/>
  <c r="K19" i="167"/>
  <c r="L19" i="167" s="1"/>
  <c r="K20" i="167"/>
  <c r="L20" i="167"/>
  <c r="K21" i="167"/>
  <c r="L21" i="167" s="1"/>
  <c r="K22" i="167"/>
  <c r="L22" i="167" s="1"/>
  <c r="K23" i="167"/>
  <c r="L23" i="167" s="1"/>
  <c r="K24" i="167"/>
  <c r="L24" i="167" s="1"/>
  <c r="K25" i="167"/>
  <c r="L25" i="167" s="1"/>
  <c r="K26" i="167"/>
  <c r="L26" i="167" s="1"/>
  <c r="K27" i="167"/>
  <c r="L27" i="167" s="1"/>
  <c r="K28" i="167"/>
  <c r="L28" i="167"/>
  <c r="K29" i="167"/>
  <c r="L29" i="167" s="1"/>
  <c r="K30" i="167"/>
  <c r="L30" i="167" s="1"/>
  <c r="K31" i="167"/>
  <c r="L31" i="167" s="1"/>
  <c r="K32" i="167"/>
  <c r="L32" i="167" s="1"/>
  <c r="K33" i="167"/>
  <c r="L33" i="167" s="1"/>
  <c r="K34" i="167"/>
  <c r="L34" i="167" s="1"/>
  <c r="K35" i="167"/>
  <c r="L35" i="167" s="1"/>
  <c r="K36" i="167"/>
  <c r="L36" i="167"/>
  <c r="K37" i="167"/>
  <c r="L37" i="167" s="1"/>
  <c r="K38" i="167"/>
  <c r="L38" i="167" s="1"/>
  <c r="K39" i="167"/>
  <c r="L39" i="167" s="1"/>
  <c r="K40" i="167"/>
  <c r="L40" i="167" s="1"/>
  <c r="K41" i="167"/>
  <c r="L41" i="167" s="1"/>
  <c r="K42" i="167"/>
  <c r="L42" i="167" s="1"/>
  <c r="K43" i="167"/>
  <c r="L43" i="167" s="1"/>
  <c r="K44" i="167"/>
  <c r="L44" i="167"/>
  <c r="K45" i="167"/>
  <c r="L45" i="167" s="1"/>
  <c r="K46" i="167"/>
  <c r="L46" i="167" s="1"/>
  <c r="K47" i="167"/>
  <c r="L47" i="167" s="1"/>
  <c r="K48" i="167"/>
  <c r="L48" i="167" s="1"/>
  <c r="K49" i="167"/>
  <c r="L49" i="167" s="1"/>
  <c r="K50" i="167"/>
  <c r="L50" i="167" s="1"/>
  <c r="K51" i="167"/>
  <c r="L51" i="167" s="1"/>
  <c r="K52" i="167"/>
  <c r="L52" i="167"/>
  <c r="K53" i="167"/>
  <c r="L53" i="167" s="1"/>
  <c r="K54" i="167"/>
  <c r="L54" i="167" s="1"/>
  <c r="K55" i="167"/>
  <c r="L55" i="167" s="1"/>
  <c r="K56" i="167"/>
  <c r="L56" i="167" s="1"/>
  <c r="K57" i="167"/>
  <c r="L57" i="167" s="1"/>
  <c r="K58" i="167"/>
  <c r="L58" i="167" s="1"/>
  <c r="K59" i="167"/>
  <c r="L59" i="167" s="1"/>
  <c r="K60" i="167"/>
  <c r="L60" i="167"/>
  <c r="K61" i="167"/>
  <c r="L61" i="167" s="1"/>
  <c r="K62" i="167"/>
  <c r="L62" i="167" s="1"/>
  <c r="K63" i="167"/>
  <c r="L63" i="167" s="1"/>
  <c r="K64" i="167"/>
  <c r="L64" i="167" s="1"/>
  <c r="K65" i="167"/>
  <c r="L65" i="167" s="1"/>
  <c r="K66" i="167"/>
  <c r="L66" i="167" s="1"/>
  <c r="K5" i="75"/>
  <c r="L5" i="75" s="1"/>
  <c r="K6" i="75"/>
  <c r="L6" i="75" s="1"/>
  <c r="K7" i="75"/>
  <c r="L7" i="75" s="1"/>
  <c r="K8" i="75"/>
  <c r="L8" i="75" s="1"/>
  <c r="K9" i="75"/>
  <c r="L9" i="75" s="1"/>
  <c r="K10" i="75"/>
  <c r="L10" i="75" s="1"/>
  <c r="K11" i="75"/>
  <c r="L11" i="75" s="1"/>
  <c r="K12" i="75"/>
  <c r="L12" i="75" s="1"/>
  <c r="K13" i="75"/>
  <c r="L13" i="75" s="1"/>
  <c r="K14" i="75"/>
  <c r="L14" i="75"/>
  <c r="K15" i="75"/>
  <c r="L15" i="75" s="1"/>
  <c r="K16" i="75"/>
  <c r="L16" i="75" s="1"/>
  <c r="K17" i="75"/>
  <c r="L17" i="75" s="1"/>
  <c r="K18" i="75"/>
  <c r="L18" i="75" s="1"/>
  <c r="K19" i="75"/>
  <c r="L19" i="75" s="1"/>
  <c r="K20" i="75"/>
  <c r="L20" i="75" s="1"/>
  <c r="K21" i="75"/>
  <c r="L21" i="75" s="1"/>
  <c r="K22" i="75"/>
  <c r="L22" i="75" s="1"/>
  <c r="K23" i="75"/>
  <c r="L23" i="75" s="1"/>
  <c r="K24" i="75"/>
  <c r="L24" i="75" s="1"/>
  <c r="K25" i="75"/>
  <c r="L25" i="75" s="1"/>
  <c r="K26" i="75"/>
  <c r="L26" i="75" s="1"/>
  <c r="K27" i="75"/>
  <c r="L27" i="75" s="1"/>
  <c r="K28" i="75"/>
  <c r="L28" i="75" s="1"/>
  <c r="K29" i="75"/>
  <c r="L29" i="75" s="1"/>
  <c r="K30" i="75"/>
  <c r="L30" i="75" s="1"/>
  <c r="K31" i="75"/>
  <c r="L31" i="75" s="1"/>
  <c r="K32" i="75"/>
  <c r="L32" i="75" s="1"/>
  <c r="K33" i="75"/>
  <c r="L33" i="75" s="1"/>
  <c r="K34" i="75"/>
  <c r="L34" i="75" s="1"/>
  <c r="K35" i="75"/>
  <c r="L35" i="75" s="1"/>
  <c r="K36" i="75"/>
  <c r="L36" i="75" s="1"/>
  <c r="K37" i="75"/>
  <c r="L37" i="75" s="1"/>
  <c r="K38" i="75"/>
  <c r="L38" i="75" s="1"/>
  <c r="K39" i="75"/>
  <c r="L39" i="75" s="1"/>
  <c r="K40" i="75"/>
  <c r="L40" i="75" s="1"/>
  <c r="K41" i="75"/>
  <c r="L41" i="75" s="1"/>
  <c r="K42" i="75"/>
  <c r="L42" i="75" s="1"/>
  <c r="K43" i="75"/>
  <c r="L43" i="75" s="1"/>
  <c r="K44" i="75"/>
  <c r="L44" i="75" s="1"/>
  <c r="K45" i="75"/>
  <c r="L45" i="75" s="1"/>
  <c r="K46" i="75"/>
  <c r="L46" i="75"/>
  <c r="K47" i="75"/>
  <c r="L47" i="75" s="1"/>
  <c r="K48" i="75"/>
  <c r="L48" i="75" s="1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 s="1"/>
  <c r="K55" i="75"/>
  <c r="L55" i="75" s="1"/>
  <c r="K56" i="75"/>
  <c r="L56" i="75" s="1"/>
  <c r="K57" i="75"/>
  <c r="L57" i="75" s="1"/>
  <c r="K58" i="75"/>
  <c r="L58" i="75"/>
  <c r="K59" i="75"/>
  <c r="L59" i="75" s="1"/>
  <c r="K60" i="75"/>
  <c r="L60" i="75" s="1"/>
  <c r="K61" i="75"/>
  <c r="L61" i="75" s="1"/>
  <c r="K62" i="75"/>
  <c r="L62" i="75" s="1"/>
  <c r="K63" i="75"/>
  <c r="L63" i="75" s="1"/>
  <c r="K64" i="75"/>
  <c r="L64" i="75" s="1"/>
  <c r="K65" i="75"/>
  <c r="L65" i="75" s="1"/>
  <c r="K66" i="75"/>
  <c r="L66" i="75" s="1"/>
  <c r="K5" i="169"/>
  <c r="L5" i="169" s="1"/>
  <c r="K6" i="169"/>
  <c r="L6" i="169" s="1"/>
  <c r="K7" i="169"/>
  <c r="L7" i="169" s="1"/>
  <c r="K8" i="169"/>
  <c r="L8" i="169"/>
  <c r="K9" i="169"/>
  <c r="L9" i="169" s="1"/>
  <c r="K10" i="169"/>
  <c r="L10" i="169" s="1"/>
  <c r="K11" i="169"/>
  <c r="L11" i="169" s="1"/>
  <c r="K12" i="169"/>
  <c r="L12" i="169" s="1"/>
  <c r="K13" i="169"/>
  <c r="L13" i="169" s="1"/>
  <c r="K14" i="169"/>
  <c r="L14" i="169" s="1"/>
  <c r="K15" i="169"/>
  <c r="L15" i="169" s="1"/>
  <c r="K16" i="169"/>
  <c r="L16" i="169" s="1"/>
  <c r="K17" i="169"/>
  <c r="L17" i="169" s="1"/>
  <c r="K18" i="169"/>
  <c r="L18" i="169" s="1"/>
  <c r="K19" i="169"/>
  <c r="L19" i="169" s="1"/>
  <c r="K20" i="169"/>
  <c r="L20" i="169"/>
  <c r="K21" i="169"/>
  <c r="L21" i="169" s="1"/>
  <c r="K22" i="169"/>
  <c r="L22" i="169" s="1"/>
  <c r="K23" i="169"/>
  <c r="L23" i="169" s="1"/>
  <c r="K24" i="169"/>
  <c r="L24" i="169" s="1"/>
  <c r="K25" i="169"/>
  <c r="L25" i="169" s="1"/>
  <c r="K26" i="169"/>
  <c r="L26" i="169" s="1"/>
  <c r="K27" i="169"/>
  <c r="L27" i="169" s="1"/>
  <c r="K28" i="169"/>
  <c r="L28" i="169"/>
  <c r="K29" i="169"/>
  <c r="L29" i="169" s="1"/>
  <c r="K30" i="169"/>
  <c r="L30" i="169" s="1"/>
  <c r="K31" i="169"/>
  <c r="L31" i="169" s="1"/>
  <c r="K32" i="169"/>
  <c r="L32" i="169" s="1"/>
  <c r="K33" i="169"/>
  <c r="L33" i="169" s="1"/>
  <c r="K34" i="169"/>
  <c r="L34" i="169" s="1"/>
  <c r="K35" i="169"/>
  <c r="L35" i="169" s="1"/>
  <c r="K36" i="169"/>
  <c r="L36" i="169"/>
  <c r="K37" i="169"/>
  <c r="L37" i="169" s="1"/>
  <c r="K38" i="169"/>
  <c r="L38" i="169" s="1"/>
  <c r="K39" i="169"/>
  <c r="L39" i="169" s="1"/>
  <c r="K40" i="169"/>
  <c r="L40" i="169" s="1"/>
  <c r="K41" i="169"/>
  <c r="L41" i="169" s="1"/>
  <c r="K42" i="169"/>
  <c r="L42" i="169" s="1"/>
  <c r="K43" i="169"/>
  <c r="L43" i="169" s="1"/>
  <c r="K44" i="169"/>
  <c r="L44" i="169"/>
  <c r="K45" i="169"/>
  <c r="L45" i="169" s="1"/>
  <c r="K46" i="169"/>
  <c r="L46" i="169" s="1"/>
  <c r="K47" i="169"/>
  <c r="L47" i="169" s="1"/>
  <c r="K48" i="169"/>
  <c r="L48" i="169" s="1"/>
  <c r="K49" i="169"/>
  <c r="L49" i="169" s="1"/>
  <c r="K50" i="169"/>
  <c r="L50" i="169" s="1"/>
  <c r="K51" i="169"/>
  <c r="L51" i="169" s="1"/>
  <c r="K52" i="169"/>
  <c r="L52" i="169"/>
  <c r="K53" i="169"/>
  <c r="L53" i="169" s="1"/>
  <c r="K54" i="169"/>
  <c r="L54" i="169" s="1"/>
  <c r="K55" i="169"/>
  <c r="L55" i="169" s="1"/>
  <c r="K56" i="169"/>
  <c r="L56" i="169" s="1"/>
  <c r="K57" i="169"/>
  <c r="L57" i="169" s="1"/>
  <c r="K58" i="169"/>
  <c r="L58" i="169" s="1"/>
  <c r="K59" i="169"/>
  <c r="L59" i="169" s="1"/>
  <c r="K60" i="169"/>
  <c r="L60" i="169"/>
  <c r="K61" i="169"/>
  <c r="L61" i="169" s="1"/>
  <c r="K62" i="169"/>
  <c r="L62" i="169" s="1"/>
  <c r="K63" i="169"/>
  <c r="L63" i="169" s="1"/>
  <c r="K64" i="169"/>
  <c r="L64" i="169" s="1"/>
  <c r="K65" i="169"/>
  <c r="L65" i="169" s="1"/>
  <c r="K66" i="169"/>
  <c r="L66" i="169" s="1"/>
  <c r="K4" i="169"/>
  <c r="L4" i="169" s="1"/>
  <c r="K5" i="168"/>
  <c r="L5" i="168" s="1"/>
  <c r="K6" i="168"/>
  <c r="L6" i="168" s="1"/>
  <c r="K7" i="168"/>
  <c r="L7" i="168" s="1"/>
  <c r="K8" i="168"/>
  <c r="L8" i="168" s="1"/>
  <c r="K9" i="168"/>
  <c r="L9" i="168" s="1"/>
  <c r="K10" i="168"/>
  <c r="L10" i="168" s="1"/>
  <c r="K11" i="168"/>
  <c r="L11" i="168" s="1"/>
  <c r="K12" i="168"/>
  <c r="L12" i="168" s="1"/>
  <c r="K13" i="168"/>
  <c r="L13" i="168" s="1"/>
  <c r="K14" i="168"/>
  <c r="L14" i="168" s="1"/>
  <c r="K15" i="168"/>
  <c r="L15" i="168" s="1"/>
  <c r="K16" i="168"/>
  <c r="L16" i="168"/>
  <c r="K17" i="168"/>
  <c r="L17" i="168" s="1"/>
  <c r="K18" i="168"/>
  <c r="L18" i="168" s="1"/>
  <c r="K19" i="168"/>
  <c r="L19" i="168" s="1"/>
  <c r="K20" i="168"/>
  <c r="L20" i="168" s="1"/>
  <c r="K21" i="168"/>
  <c r="L21" i="168" s="1"/>
  <c r="K22" i="168"/>
  <c r="L22" i="168" s="1"/>
  <c r="K23" i="168"/>
  <c r="L23" i="168" s="1"/>
  <c r="K24" i="168"/>
  <c r="L24" i="168" s="1"/>
  <c r="K25" i="168"/>
  <c r="L25" i="168" s="1"/>
  <c r="K26" i="168"/>
  <c r="L26" i="168" s="1"/>
  <c r="K27" i="168"/>
  <c r="L27" i="168" s="1"/>
  <c r="K28" i="168"/>
  <c r="L28" i="168" s="1"/>
  <c r="K29" i="168"/>
  <c r="L29" i="168" s="1"/>
  <c r="K30" i="168"/>
  <c r="L30" i="168" s="1"/>
  <c r="K31" i="168"/>
  <c r="L31" i="168" s="1"/>
  <c r="K32" i="168"/>
  <c r="L32" i="168" s="1"/>
  <c r="K33" i="168"/>
  <c r="L33" i="168" s="1"/>
  <c r="K34" i="168"/>
  <c r="L34" i="168" s="1"/>
  <c r="K35" i="168"/>
  <c r="L35" i="168" s="1"/>
  <c r="K36" i="168"/>
  <c r="L36" i="168" s="1"/>
  <c r="K37" i="168"/>
  <c r="L37" i="168" s="1"/>
  <c r="K38" i="168"/>
  <c r="L38" i="168" s="1"/>
  <c r="K39" i="168"/>
  <c r="L39" i="168" s="1"/>
  <c r="K40" i="168"/>
  <c r="L40" i="168" s="1"/>
  <c r="K41" i="168"/>
  <c r="L41" i="168" s="1"/>
  <c r="K42" i="168"/>
  <c r="L42" i="168" s="1"/>
  <c r="K43" i="168"/>
  <c r="L43" i="168" s="1"/>
  <c r="K44" i="168"/>
  <c r="L44" i="168" s="1"/>
  <c r="K45" i="168"/>
  <c r="L45" i="168" s="1"/>
  <c r="K46" i="168"/>
  <c r="L46" i="168" s="1"/>
  <c r="K47" i="168"/>
  <c r="L47" i="168" s="1"/>
  <c r="K48" i="168"/>
  <c r="L48" i="168"/>
  <c r="K49" i="168"/>
  <c r="L49" i="168" s="1"/>
  <c r="K50" i="168"/>
  <c r="L50" i="168" s="1"/>
  <c r="K51" i="168"/>
  <c r="L51" i="168" s="1"/>
  <c r="K52" i="168"/>
  <c r="L52" i="168" s="1"/>
  <c r="K53" i="168"/>
  <c r="L53" i="168" s="1"/>
  <c r="K54" i="168"/>
  <c r="L54" i="168" s="1"/>
  <c r="K55" i="168"/>
  <c r="L55" i="168" s="1"/>
  <c r="K56" i="168"/>
  <c r="L56" i="168" s="1"/>
  <c r="K57" i="168"/>
  <c r="L57" i="168" s="1"/>
  <c r="K58" i="168"/>
  <c r="L58" i="168" s="1"/>
  <c r="K59" i="168"/>
  <c r="L59" i="168" s="1"/>
  <c r="K60" i="168"/>
  <c r="L60" i="168" s="1"/>
  <c r="K61" i="168"/>
  <c r="L61" i="168" s="1"/>
  <c r="K62" i="168"/>
  <c r="L62" i="168" s="1"/>
  <c r="K63" i="168"/>
  <c r="L63" i="168" s="1"/>
  <c r="K64" i="168"/>
  <c r="L64" i="168"/>
  <c r="K65" i="168"/>
  <c r="L65" i="168" s="1"/>
  <c r="K66" i="168"/>
  <c r="L66" i="168" s="1"/>
  <c r="I4" i="162"/>
  <c r="L4" i="162" s="1"/>
  <c r="I5" i="162"/>
  <c r="L5" i="162" s="1"/>
  <c r="I6" i="162"/>
  <c r="I7" i="162"/>
  <c r="I8" i="162"/>
  <c r="L8" i="162" s="1"/>
  <c r="I9" i="162"/>
  <c r="L9" i="162" s="1"/>
  <c r="I10" i="162"/>
  <c r="I11" i="162"/>
  <c r="I12" i="162"/>
  <c r="L12" i="162"/>
  <c r="I13" i="162"/>
  <c r="L13" i="162"/>
  <c r="I14" i="162"/>
  <c r="I15" i="162"/>
  <c r="I16" i="162"/>
  <c r="L16" i="162"/>
  <c r="I17" i="162"/>
  <c r="L17" i="162" s="1"/>
  <c r="I18" i="162"/>
  <c r="I19" i="162"/>
  <c r="I20" i="162"/>
  <c r="L20" i="162" s="1"/>
  <c r="I21" i="162"/>
  <c r="L21" i="162" s="1"/>
  <c r="I22" i="162"/>
  <c r="I23" i="162"/>
  <c r="I24" i="162"/>
  <c r="L24" i="162" s="1"/>
  <c r="I25" i="162"/>
  <c r="L25" i="162" s="1"/>
  <c r="I26" i="162"/>
  <c r="I27" i="162"/>
  <c r="I28" i="162"/>
  <c r="L28" i="162" s="1"/>
  <c r="I29" i="162"/>
  <c r="L29" i="162" s="1"/>
  <c r="I30" i="162"/>
  <c r="I31" i="162"/>
  <c r="I32" i="162"/>
  <c r="L32" i="162"/>
  <c r="I33" i="162"/>
  <c r="L33" i="162" s="1"/>
  <c r="I34" i="162"/>
  <c r="I35" i="162"/>
  <c r="I36" i="162"/>
  <c r="L36" i="162" s="1"/>
  <c r="I37" i="162"/>
  <c r="L37" i="162" s="1"/>
  <c r="I38" i="162"/>
  <c r="I39" i="162"/>
  <c r="I40" i="162"/>
  <c r="L40" i="162" s="1"/>
  <c r="I41" i="162"/>
  <c r="L41" i="162" s="1"/>
  <c r="I42" i="162"/>
  <c r="I43" i="162"/>
  <c r="I44" i="162"/>
  <c r="L44" i="162" s="1"/>
  <c r="I45" i="162"/>
  <c r="L45" i="162" s="1"/>
  <c r="I46" i="162"/>
  <c r="I47" i="162"/>
  <c r="I48" i="162"/>
  <c r="L48" i="162"/>
  <c r="I49" i="162"/>
  <c r="L49" i="162" s="1"/>
  <c r="I50" i="162"/>
  <c r="I51" i="162"/>
  <c r="I52" i="162"/>
  <c r="L52" i="162" s="1"/>
  <c r="I53" i="162"/>
  <c r="L53" i="162" s="1"/>
  <c r="I54" i="162"/>
  <c r="I55" i="162"/>
  <c r="I56" i="162"/>
  <c r="L56" i="162" s="1"/>
  <c r="I57" i="162"/>
  <c r="L57" i="162" s="1"/>
  <c r="I58" i="162"/>
  <c r="I59" i="162"/>
  <c r="I60" i="162"/>
  <c r="L60" i="162" s="1"/>
  <c r="I61" i="162"/>
  <c r="L61" i="162" s="1"/>
  <c r="I62" i="162"/>
  <c r="I63" i="162"/>
  <c r="I64" i="162"/>
  <c r="L64" i="162"/>
  <c r="I65" i="162"/>
  <c r="L65" i="162" s="1"/>
  <c r="I3" i="162"/>
  <c r="I76" i="162"/>
  <c r="I78" i="162"/>
  <c r="K4" i="159"/>
  <c r="L4" i="159" s="1"/>
  <c r="K4" i="156"/>
  <c r="L4" i="156" s="1"/>
  <c r="K4" i="157"/>
  <c r="L4" i="157" s="1"/>
  <c r="K4" i="155"/>
  <c r="L4" i="155" s="1"/>
  <c r="K4" i="160"/>
  <c r="L4" i="160" s="1"/>
  <c r="K4" i="161"/>
  <c r="L4" i="161" s="1"/>
  <c r="K4" i="152"/>
  <c r="L4" i="152" s="1"/>
  <c r="K4" i="154"/>
  <c r="L4" i="154" s="1"/>
  <c r="K4" i="153"/>
  <c r="L4" i="153" s="1"/>
  <c r="K4" i="151"/>
  <c r="L4" i="151" s="1"/>
  <c r="K4" i="150"/>
  <c r="L4" i="150" s="1"/>
  <c r="K4" i="166"/>
  <c r="L4" i="166" s="1"/>
  <c r="K4" i="163"/>
  <c r="L4" i="163" s="1"/>
  <c r="K4" i="167"/>
  <c r="L4" i="167" s="1"/>
  <c r="K4" i="75"/>
  <c r="L4" i="75" s="1"/>
  <c r="K4" i="168"/>
  <c r="L4" i="168" s="1"/>
  <c r="J53" i="162" l="1"/>
  <c r="J21" i="162"/>
  <c r="J5" i="162"/>
  <c r="K5" i="162" s="1"/>
  <c r="J37" i="162"/>
  <c r="M37" i="162" s="1"/>
  <c r="J16" i="162"/>
  <c r="M16" i="162" s="1"/>
  <c r="J44" i="162"/>
  <c r="M44" i="162" s="1"/>
  <c r="J12" i="162"/>
  <c r="M12" i="162" s="1"/>
  <c r="J64" i="162"/>
  <c r="M64" i="162" s="1"/>
  <c r="J60" i="162"/>
  <c r="M60" i="162" s="1"/>
  <c r="J28" i="162"/>
  <c r="M28" i="162" s="1"/>
  <c r="J32" i="162"/>
  <c r="M32" i="162" s="1"/>
  <c r="J48" i="162"/>
  <c r="M48" i="162" s="1"/>
  <c r="J57" i="162"/>
  <c r="M57" i="162" s="1"/>
  <c r="J41" i="162"/>
  <c r="K41" i="162" s="1"/>
  <c r="J25" i="162"/>
  <c r="M25" i="162" s="1"/>
  <c r="J9" i="162"/>
  <c r="K9" i="162" s="1"/>
  <c r="L3" i="162"/>
  <c r="I66" i="162"/>
  <c r="J51" i="162"/>
  <c r="M51" i="162" s="1"/>
  <c r="L52" i="152"/>
  <c r="J35" i="162"/>
  <c r="M35" i="162" s="1"/>
  <c r="L36" i="152"/>
  <c r="K53" i="162"/>
  <c r="K21" i="162"/>
  <c r="J63" i="162"/>
  <c r="M63" i="162" s="1"/>
  <c r="J59" i="162"/>
  <c r="M59" i="162" s="1"/>
  <c r="J56" i="162"/>
  <c r="M56" i="162" s="1"/>
  <c r="J52" i="162"/>
  <c r="M52" i="162" s="1"/>
  <c r="J47" i="162"/>
  <c r="M47" i="162" s="1"/>
  <c r="J43" i="162"/>
  <c r="M43" i="162" s="1"/>
  <c r="J40" i="162"/>
  <c r="M40" i="162" s="1"/>
  <c r="J36" i="162"/>
  <c r="M36" i="162" s="1"/>
  <c r="J31" i="162"/>
  <c r="M31" i="162" s="1"/>
  <c r="J27" i="162"/>
  <c r="M27" i="162" s="1"/>
  <c r="J24" i="162"/>
  <c r="M24" i="162" s="1"/>
  <c r="J20" i="162"/>
  <c r="M20" i="162" s="1"/>
  <c r="J15" i="162"/>
  <c r="M15" i="162" s="1"/>
  <c r="J11" i="162"/>
  <c r="M11" i="162" s="1"/>
  <c r="J7" i="162"/>
  <c r="M7" i="162" s="1"/>
  <c r="J55" i="162"/>
  <c r="M55" i="162" s="1"/>
  <c r="L56" i="152"/>
  <c r="J39" i="162"/>
  <c r="M39" i="162" s="1"/>
  <c r="L40" i="152"/>
  <c r="J23" i="162"/>
  <c r="M23" i="162" s="1"/>
  <c r="L24" i="152"/>
  <c r="J19" i="162"/>
  <c r="M19" i="162" s="1"/>
  <c r="J65" i="162"/>
  <c r="M65" i="162" s="1"/>
  <c r="J61" i="162"/>
  <c r="M61" i="162" s="1"/>
  <c r="J49" i="162"/>
  <c r="K49" i="162" s="1"/>
  <c r="J45" i="162"/>
  <c r="K45" i="162" s="1"/>
  <c r="J33" i="162"/>
  <c r="M33" i="162" s="1"/>
  <c r="J29" i="162"/>
  <c r="M29" i="162" s="1"/>
  <c r="J17" i="162"/>
  <c r="K17" i="162" s="1"/>
  <c r="J13" i="162"/>
  <c r="M13" i="162" s="1"/>
  <c r="M21" i="162"/>
  <c r="M53" i="162"/>
  <c r="J4" i="162"/>
  <c r="M4" i="162" s="1"/>
  <c r="J8" i="162"/>
  <c r="M8" i="162" s="1"/>
  <c r="K16" i="162"/>
  <c r="J62" i="162"/>
  <c r="M62" i="162" s="1"/>
  <c r="J58" i="162"/>
  <c r="M58" i="162" s="1"/>
  <c r="J54" i="162"/>
  <c r="M54" i="162" s="1"/>
  <c r="J50" i="162"/>
  <c r="M50" i="162" s="1"/>
  <c r="J46" i="162"/>
  <c r="M46" i="162" s="1"/>
  <c r="J42" i="162"/>
  <c r="M42" i="162" s="1"/>
  <c r="J38" i="162"/>
  <c r="M38" i="162" s="1"/>
  <c r="J34" i="162"/>
  <c r="M34" i="162" s="1"/>
  <c r="J30" i="162"/>
  <c r="M30" i="162" s="1"/>
  <c r="J26" i="162"/>
  <c r="M26" i="162" s="1"/>
  <c r="J22" i="162"/>
  <c r="M22" i="162" s="1"/>
  <c r="J18" i="162"/>
  <c r="M18" i="162" s="1"/>
  <c r="J14" i="162"/>
  <c r="M14" i="162" s="1"/>
  <c r="J10" i="162"/>
  <c r="M10" i="162" s="1"/>
  <c r="J6" i="162"/>
  <c r="M6" i="162" s="1"/>
  <c r="L63" i="162"/>
  <c r="L59" i="162"/>
  <c r="L55" i="162"/>
  <c r="L51" i="162"/>
  <c r="L47" i="162"/>
  <c r="L43" i="162"/>
  <c r="L39" i="162"/>
  <c r="L35" i="162"/>
  <c r="L31" i="162"/>
  <c r="L27" i="162"/>
  <c r="L23" i="162"/>
  <c r="L19" i="162"/>
  <c r="L15" i="162"/>
  <c r="L11" i="162"/>
  <c r="L7" i="162"/>
  <c r="L62" i="162"/>
  <c r="L58" i="162"/>
  <c r="L54" i="162"/>
  <c r="L50" i="162"/>
  <c r="L46" i="162"/>
  <c r="L42" i="162"/>
  <c r="L38" i="162"/>
  <c r="L34" i="162"/>
  <c r="L30" i="162"/>
  <c r="L26" i="162"/>
  <c r="L22" i="162"/>
  <c r="L18" i="162"/>
  <c r="L14" i="162"/>
  <c r="L10" i="162"/>
  <c r="L6" i="162"/>
  <c r="M80" i="162"/>
  <c r="K4" i="170"/>
  <c r="L4" i="170" s="1"/>
  <c r="K57" i="162" l="1"/>
  <c r="M5" i="162"/>
  <c r="K29" i="162"/>
  <c r="K48" i="162"/>
  <c r="K64" i="162"/>
  <c r="K37" i="162"/>
  <c r="K15" i="162"/>
  <c r="M9" i="162"/>
  <c r="K47" i="162"/>
  <c r="K60" i="162"/>
  <c r="K44" i="162"/>
  <c r="K35" i="162"/>
  <c r="K28" i="162"/>
  <c r="M17" i="162"/>
  <c r="K25" i="162"/>
  <c r="K12" i="162"/>
  <c r="K36" i="162"/>
  <c r="K20" i="162"/>
  <c r="K55" i="162"/>
  <c r="K52" i="162"/>
  <c r="K61" i="162"/>
  <c r="K23" i="162"/>
  <c r="K56" i="162"/>
  <c r="M45" i="162"/>
  <c r="K32" i="162"/>
  <c r="M41" i="162"/>
  <c r="K43" i="162"/>
  <c r="K11" i="162"/>
  <c r="K63" i="162"/>
  <c r="K13" i="162"/>
  <c r="K19" i="162"/>
  <c r="K39" i="162"/>
  <c r="K31" i="162"/>
  <c r="M49" i="162"/>
  <c r="K33" i="162"/>
  <c r="K27" i="162"/>
  <c r="K59" i="162"/>
  <c r="K24" i="162"/>
  <c r="K51" i="162"/>
  <c r="K7" i="162"/>
  <c r="K65" i="162"/>
  <c r="K40" i="162"/>
  <c r="L66" i="162"/>
  <c r="M79" i="162" s="1"/>
  <c r="M82" i="162" s="1"/>
  <c r="K4" i="162"/>
  <c r="K58" i="162"/>
  <c r="K10" i="162"/>
  <c r="K8" i="162"/>
  <c r="K54" i="162"/>
  <c r="K26" i="162"/>
  <c r="K38" i="162"/>
  <c r="K50" i="162"/>
  <c r="K42" i="162"/>
  <c r="K22" i="162"/>
  <c r="K6" i="162"/>
  <c r="K18" i="162"/>
  <c r="K14" i="162"/>
  <c r="K30" i="162"/>
  <c r="K46" i="162"/>
  <c r="K62" i="162"/>
  <c r="K34" i="162"/>
  <c r="J3" i="162"/>
  <c r="M3" i="162" s="1"/>
  <c r="K3" i="162" l="1"/>
  <c r="K66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Coordenadoria de Licitação e Compras</author>
    <author>Camila</author>
  </authors>
  <commentList>
    <comment ref="N1" authorId="0" shapeId="0" xr:uid="{F5C3DBA3-F1D4-4444-9028-35B33F72BFD7}">
      <text>
        <r>
          <rPr>
            <b/>
            <sz val="9"/>
            <color indexed="81"/>
            <rFont val="Segoe UI"/>
            <family val="2"/>
          </rPr>
          <t>LETÍCIA MEES: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OS DO SETRAN!</t>
        </r>
      </text>
    </comment>
    <comment ref="N34" authorId="0" shapeId="0" xr:uid="{1538D41B-F8EB-4059-BFC1-BB63CBDD44D1}">
      <text>
        <r>
          <rPr>
            <b/>
            <sz val="9"/>
            <color indexed="81"/>
            <rFont val="Segoe UI"/>
            <family val="2"/>
          </rPr>
          <t xml:space="preserve">LETÍCIA MEES: 
</t>
        </r>
        <r>
          <rPr>
            <sz val="9"/>
            <color indexed="81"/>
            <rFont val="Segoe UI"/>
            <family val="2"/>
          </rPr>
          <t xml:space="preserve">OS DO SETRAN!
</t>
        </r>
      </text>
    </comment>
    <comment ref="J38" authorId="1" shapeId="0" xr:uid="{82B75AFC-5026-40E5-AEEC-DF950066F9F9}">
      <text>
        <r>
          <rPr>
            <b/>
            <sz val="9"/>
            <color indexed="81"/>
            <rFont val="Segoe UI"/>
            <family val="2"/>
          </rPr>
          <t>Camila:</t>
        </r>
        <r>
          <rPr>
            <sz val="9"/>
            <color indexed="81"/>
            <rFont val="Segoe UI"/>
            <family val="2"/>
          </rPr>
          <t xml:space="preserve">
PROEX cedeu 11 unid para MUSEU em 15.07.20
Cedência de 04 unidades para o CEO em 28/07/2020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</authors>
  <commentList>
    <comment ref="J34" authorId="0" shapeId="0" xr:uid="{59340A28-B489-4D94-81EC-A8CB48A1B26D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Recebido do CERES para o SETRAN 03 (três) unid dia 07.08.2020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Camila</author>
  </authors>
  <commentList>
    <comment ref="M1" authorId="0" shapeId="0" xr:uid="{6C4C89CA-865F-4E86-8463-8C627B1B0735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USO AUTORIZADO PELO MESC, PARA BU.</t>
        </r>
      </text>
    </comment>
    <comment ref="J38" authorId="1" shapeId="0" xr:uid="{56C5EA88-787F-41A4-8F05-789EAADD7127}">
      <text>
        <r>
          <rPr>
            <b/>
            <sz val="9"/>
            <color indexed="81"/>
            <rFont val="Segoe UI"/>
            <family val="2"/>
          </rPr>
          <t>Camila:</t>
        </r>
        <r>
          <rPr>
            <sz val="9"/>
            <color indexed="81"/>
            <rFont val="Segoe UI"/>
            <family val="2"/>
          </rPr>
          <t xml:space="preserve">
MUSEU recebeu 11 unidades PROEX 15.07.20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41" authorId="0" shapeId="0" xr:uid="{B881CD2F-E50F-41F6-92AD-CF85CEF17344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(CANCELADO em 29/07/20) 04 unidades Cedidas ao CEO em 21/07/20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</authors>
  <commentList>
    <comment ref="J34" authorId="0" shapeId="0" xr:uid="{B965ADB8-B6F6-4785-9D7B-63D8F60D3509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Cedida 03 (três) unidades para o SETRAN  Reitoria em 05.08.2020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tc={C3E1514D-3DEB-4908-93AB-52002C24D861}</author>
  </authors>
  <commentList>
    <comment ref="J54" authorId="0" shapeId="0" xr:uid="{C3E1514D-3DEB-4908-93AB-52002C24D861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CANCELADA - Cedeu 1002 unidades para o CEO em 22.05.20202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tc={58004970-34DA-4FF5-A668-F5FE7AC7DADD}</author>
  </authors>
  <commentList>
    <comment ref="J60" authorId="0" shapeId="0" xr:uid="{58004970-34DA-4FF5-A668-F5FE7AC7DADD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CEPLAN cedeu 600 unidades ao CEO  que não participa da ATA. 01.06.2020</t>
        </r>
      </text>
    </comment>
  </commentList>
</comments>
</file>

<file path=xl/sharedStrings.xml><?xml version="1.0" encoding="utf-8"?>
<sst xmlns="http://schemas.openxmlformats.org/spreadsheetml/2006/main" count="6379" uniqueCount="157">
  <si>
    <t>Saldo / Automático</t>
  </si>
  <si>
    <t>...../...../......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</si>
  <si>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</si>
  <si>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</si>
  <si>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</si>
  <si>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</si>
  <si>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</si>
  <si>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</si>
  <si>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</si>
  <si>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</si>
  <si>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</si>
  <si>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</si>
  <si>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</si>
  <si>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</si>
  <si>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</si>
  <si>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</si>
  <si>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</si>
  <si>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</si>
  <si>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</si>
  <si>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</si>
  <si>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</si>
  <si>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</si>
  <si>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</si>
  <si>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</si>
  <si>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</si>
  <si>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</si>
  <si>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</si>
  <si>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</si>
  <si>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</si>
  <si>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</si>
  <si>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</si>
  <si>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</si>
  <si>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</si>
  <si>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</si>
  <si>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>Adesivo em vinil resistente a água e cloro, próprio para áreas com piscinas, impressão digital 4x0 cores, resolução mínima 300 dpi's e 26 a 30 g/m2 de gramatura mínima de cola; acabamento corte reto.</t>
  </si>
  <si>
    <t xml:space="preserve">Adesivo recortado em vinil colorido (cores diversas a escolher), para adesivagem.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</si>
  <si>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</si>
  <si>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</si>
  <si>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</si>
  <si>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</si>
  <si>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</si>
  <si>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</si>
  <si>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</si>
  <si>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</si>
  <si>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50 X 300 cm</t>
  </si>
  <si>
    <t>70 X 400 cm</t>
  </si>
  <si>
    <t>140 cm X metro linear</t>
  </si>
  <si>
    <t>80 X 110 cm</t>
  </si>
  <si>
    <t>80 X 120 cm</t>
  </si>
  <si>
    <t>90 X 110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</si>
  <si>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</si>
  <si>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</si>
  <si>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</si>
  <si>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</si>
  <si>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</si>
  <si>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</si>
  <si>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</si>
  <si>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</si>
  <si>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</si>
  <si>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</si>
  <si>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</si>
  <si>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 xml:space="preserve">  5,4 X 8,60 cm </t>
  </si>
  <si>
    <t>1,3 a 1,6 X 80 a 90 cm</t>
  </si>
  <si>
    <t>200 X 120 cm</t>
  </si>
  <si>
    <t>25 x 10 cm</t>
  </si>
  <si>
    <t>25 x 15 cm(plano)</t>
  </si>
  <si>
    <t>metro</t>
  </si>
  <si>
    <t>SERVIÇOS GRÁFICOS PARA A UDESC</t>
  </si>
  <si>
    <t>0,98mx1,74m</t>
  </si>
  <si>
    <t>unidade</t>
  </si>
  <si>
    <t>99 x 44,5 cm</t>
  </si>
  <si>
    <t>143 x 40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</si>
  <si>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</si>
  <si>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</si>
  <si>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</si>
  <si>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</si>
  <si>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</si>
  <si>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</si>
  <si>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</si>
  <si>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
</t>
    </r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</si>
  <si>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</si>
  <si>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</si>
  <si>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</si>
  <si>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</si>
  <si>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 INSTALADO E RETIRADA.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</si>
  <si>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>; acabamento meio corte especial com faca.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</si>
  <si>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</si>
  <si>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</si>
  <si>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Empresa</t>
  </si>
  <si>
    <t>até 100 un.</t>
  </si>
  <si>
    <t>101 a 500 un.</t>
  </si>
  <si>
    <t>acima de 501 un.</t>
  </si>
  <si>
    <t>100 a 1.000 un.</t>
  </si>
  <si>
    <t>acima de 1.001 un.</t>
  </si>
  <si>
    <t>acima de 25.000 un.</t>
  </si>
  <si>
    <t>100 a 500 un.</t>
  </si>
  <si>
    <t>Cartaz</t>
  </si>
  <si>
    <t>Flyer</t>
  </si>
  <si>
    <t>Cartão</t>
  </si>
  <si>
    <t>peça</t>
  </si>
  <si>
    <t>Peça</t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</si>
  <si>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>cantos arredondados, com perfuração entre 15 a 20mm compatível com grampo de metal tipo jacaré do cordão. Deverá acompanhar o desenvolvimento da arte para aprovação pela Udesc.</t>
    </r>
  </si>
  <si>
    <t>Cordão para crachá personalizado em impressão digital, com grampo de metal tipo jacaré, em 100% poliéster. Deverá acompanhar o desenvolvimento da arte para aprovação pela Udesc.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</si>
  <si>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</si>
  <si>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</si>
  <si>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</si>
  <si>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</si>
  <si>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</si>
  <si>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</si>
  <si>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</si>
  <si>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</si>
  <si>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</si>
  <si>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</si>
  <si>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 xml:space="preserve">Resumo Atualizado </t>
  </si>
  <si>
    <t>PROCESSO: PE 1456/2019/UDESC</t>
  </si>
  <si>
    <t>VIGÊNCIA DA ATA: 11/12/2019 até 10/12/20</t>
  </si>
  <si>
    <t xml:space="preserve"> AF/OS nº  xxxx/2020 Qtde. DT</t>
  </si>
  <si>
    <t xml:space="preserve"> GL EDITORA GRAFICA LTDA EPP CNPJ 04.137.442/0001-35</t>
  </si>
  <si>
    <t>ELFORT IMPORTAÇÃO E DISTRIBUICAO DE PRODUTOS EIRELI CNPJ 09.213849/0001-18</t>
  </si>
  <si>
    <t xml:space="preserve"> JACKSON DA SILVA STUDIO ME CNPJ 16.600.308/0001-08</t>
  </si>
  <si>
    <r>
      <t xml:space="preserve">Banner em </t>
    </r>
    <r>
      <rPr>
        <b/>
        <sz val="11"/>
        <rFont val="Calibri"/>
        <family val="2"/>
      </rPr>
      <t xml:space="preserve">papel sulfite </t>
    </r>
    <r>
      <rPr>
        <sz val="11"/>
        <rFont val="Calibri"/>
        <family val="2"/>
      </rPr>
      <t xml:space="preserve">- impressão digital 4x0 cores, </t>
    </r>
    <r>
      <rPr>
        <b/>
        <sz val="11"/>
        <rFont val="Calibri"/>
        <family val="2"/>
      </rPr>
      <t>resolução mínima 720 dpi's e 120 g/m² de gramatura mínima</t>
    </r>
    <r>
      <rPr>
        <sz val="11"/>
        <rFont val="Calibri"/>
        <family val="2"/>
      </rPr>
      <t>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</t>
    </r>
  </si>
  <si>
    <t>MÍDIA SIGNS COMUNICAÇÃO VISUAL LTDA CNPJ 95.791.133/0001-30</t>
  </si>
  <si>
    <t xml:space="preserve">ADESIVO JATEADO CUSTOMIZADO PARA VIDRO. Material: película de PVC, referência 3M ou outro de melhor qualidade. Tamanho: variável de acordo com cada trabalho, em m². Método de confecção: impressão HP Latex digital policromia, com recorte eletrônico, e adesivos de comunicação visual. Inclui o serviço impressão e instalação/colocação no local definido pelo contatante (bairro Itacorubi - Florianópolis/SC). Arte gráfica: enviada pelo contratante. </t>
  </si>
  <si>
    <t>m²</t>
  </si>
  <si>
    <t>FLYER. Tamanho A6 (14,8 x 10,5mm); 4x0 cores (impressão só frente), CMYK; papel couchê fosco 115 g/m².</t>
  </si>
  <si>
    <t>1.000 unidades</t>
  </si>
  <si>
    <t>3.000 unidades</t>
  </si>
  <si>
    <t>FOLDER.  Tamanho aberto: 420 x 297mm. Tamanho fechado: 140 x 100mm. 4x4 cores CMYK. Papel couchê fosco 90 g/m². Total de dobras: 4 (duas verticais e duas horizontais)</t>
  </si>
  <si>
    <t>5.000 unidades</t>
  </si>
  <si>
    <t>FOLDER.  Tamanho aberto: 210 X 623mm. Tamanho fechado: 210 X 89mm. 4x4 cores CMYK. Papel couchê fosco 90 g/m². Total de dobras: 6 (estilo Sanfona)</t>
  </si>
  <si>
    <t>Preço  Unitário</t>
  </si>
  <si>
    <t xml:space="preserve"> AF/OS nº  318/2020 Qtde. DT</t>
  </si>
  <si>
    <t>GL Editora Gráfica</t>
  </si>
  <si>
    <t>Elfort</t>
  </si>
  <si>
    <t xml:space="preserve"> AF/OS nº  138/2020  Qtde. DT</t>
  </si>
  <si>
    <t>OS nº 406/2020 Qtde. DT</t>
  </si>
  <si>
    <t xml:space="preserve"> OS nº  317/2020 Qtde. DT</t>
  </si>
  <si>
    <t xml:space="preserve"> OS nº   276/2020 Qtde. DT</t>
  </si>
  <si>
    <t xml:space="preserve"> OS nº 279/2020 Qtde. DT</t>
  </si>
  <si>
    <t xml:space="preserve"> OS nº  163/2020 Qtde. DT</t>
  </si>
  <si>
    <t xml:space="preserve"> OS nº  211/2020 Qtde. DT</t>
  </si>
  <si>
    <t xml:space="preserve"> AF/OS nº  309/2020 Qtde. DT</t>
  </si>
  <si>
    <t xml:space="preserve"> AF/OS nº  43/2020 Qtde. DT</t>
  </si>
  <si>
    <t xml:space="preserve"> AF/OS nº  49/2020 Qtde. DT</t>
  </si>
  <si>
    <t xml:space="preserve"> AF/OS nº  85/2020 Qtde. DT</t>
  </si>
  <si>
    <t xml:space="preserve"> AF/OS nº  343/2020 Qtde. DT</t>
  </si>
  <si>
    <t xml:space="preserve"> AF/OS nº  0255/2020 Qtde. DT</t>
  </si>
  <si>
    <r>
      <t xml:space="preserve">OS nº 599/2020 Qtde. DT </t>
    </r>
    <r>
      <rPr>
        <b/>
        <sz val="11"/>
        <color rgb="FFFF0000"/>
        <rFont val="Calibri"/>
        <family val="2"/>
        <scheme val="minor"/>
      </rPr>
      <t>(SETRAN)</t>
    </r>
  </si>
  <si>
    <t xml:space="preserve"> OS nº   265/2020 Qtde. DT</t>
  </si>
  <si>
    <t xml:space="preserve"> OS nº  583/2020 Qtde. DT</t>
  </si>
  <si>
    <t xml:space="preserve"> AF/OS nº  862/2020 Qtde. DT</t>
  </si>
  <si>
    <t xml:space="preserve"> AF/OS nº 863/2020 Qtde. DT</t>
  </si>
  <si>
    <t xml:space="preserve"> AF/OS nº  853/2020 Qtde. DT - PET-Geo</t>
  </si>
  <si>
    <t xml:space="preserve">1º Termo de Supressão AF 309/2020 </t>
  </si>
  <si>
    <t>Quantitativo cedido à SETRAN/Reitoria</t>
  </si>
  <si>
    <t>Supressão AF/OS nº  373/2020 Qtde. DT</t>
  </si>
  <si>
    <t>supressão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</si>
</sst>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3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Calibri"/>
      <family val="2"/>
      <scheme val="minor"/>
    </font>
    <font>
      <u/>
      <sz val="9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2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9" borderId="1" xfId="1" applyNumberFormat="1" applyFont="1" applyFill="1" applyBorder="1" applyAlignment="1">
      <alignment vertical="center" wrapText="1"/>
    </xf>
    <xf numFmtId="44" fontId="4" fillId="9" borderId="1" xfId="1" applyNumberFormat="1" applyFont="1" applyFill="1" applyBorder="1" applyAlignment="1">
      <alignment horizontal="center" vertical="center" wrapText="1"/>
    </xf>
    <xf numFmtId="41" fontId="4" fillId="11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>
      <alignment horizontal="center" wrapText="1"/>
    </xf>
    <xf numFmtId="0" fontId="15" fillId="8" borderId="12" xfId="1" applyFont="1" applyFill="1" applyBorder="1" applyAlignment="1" applyProtection="1">
      <alignment horizontal="left" wrapText="1"/>
      <protection locked="0"/>
    </xf>
    <xf numFmtId="0" fontId="15" fillId="8" borderId="19" xfId="1" applyFont="1" applyFill="1" applyBorder="1" applyAlignment="1" applyProtection="1">
      <alignment horizontal="left" wrapText="1"/>
      <protection locked="0"/>
    </xf>
    <xf numFmtId="168" fontId="15" fillId="8" borderId="6" xfId="1" applyNumberFormat="1" applyFont="1" applyFill="1" applyBorder="1" applyAlignment="1" applyProtection="1">
      <alignment horizontal="right" wrapText="1"/>
      <protection locked="0"/>
    </xf>
    <xf numFmtId="0" fontId="15" fillId="8" borderId="14" xfId="1" applyFont="1" applyFill="1" applyBorder="1" applyAlignment="1" applyProtection="1">
      <alignment horizontal="left" wrapText="1"/>
      <protection locked="0"/>
    </xf>
    <xf numFmtId="0" fontId="15" fillId="8" borderId="0" xfId="1" applyFont="1" applyFill="1" applyBorder="1" applyAlignment="1" applyProtection="1">
      <alignment horizontal="left" wrapText="1"/>
      <protection locked="0"/>
    </xf>
    <xf numFmtId="168" fontId="15" fillId="8" borderId="11" xfId="1" applyNumberFormat="1" applyFont="1" applyFill="1" applyBorder="1" applyAlignment="1" applyProtection="1">
      <alignment horizontal="right" wrapText="1"/>
      <protection locked="0"/>
    </xf>
    <xf numFmtId="9" fontId="15" fillId="8" borderId="11" xfId="17" applyFont="1" applyFill="1" applyBorder="1" applyAlignment="1">
      <alignment horizontal="right" wrapText="1"/>
    </xf>
    <xf numFmtId="0" fontId="15" fillId="8" borderId="16" xfId="1" applyFont="1" applyFill="1" applyBorder="1" applyAlignment="1" applyProtection="1">
      <alignment horizontal="left" wrapText="1"/>
      <protection locked="0"/>
    </xf>
    <xf numFmtId="0" fontId="15" fillId="8" borderId="18" xfId="1" applyFont="1" applyFill="1" applyBorder="1" applyAlignment="1" applyProtection="1">
      <alignment horizontal="left" wrapText="1"/>
      <protection locked="0"/>
    </xf>
    <xf numFmtId="9" fontId="15" fillId="8" borderId="7" xfId="12" applyFont="1" applyFill="1" applyBorder="1" applyAlignment="1" applyProtection="1">
      <alignment horizontal="right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1" applyFont="1" applyFill="1" applyBorder="1" applyAlignment="1">
      <alignment horizontal="center" vertical="center" wrapText="1"/>
    </xf>
    <xf numFmtId="0" fontId="18" fillId="13" borderId="1" xfId="0" applyFont="1" applyFill="1" applyBorder="1" applyAlignment="1" applyProtection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43" fontId="4" fillId="0" borderId="1" xfId="1" applyNumberFormat="1" applyFont="1" applyBorder="1" applyAlignment="1" applyProtection="1">
      <alignment wrapText="1"/>
      <protection locked="0"/>
    </xf>
    <xf numFmtId="44" fontId="18" fillId="13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8" fontId="4" fillId="7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7" borderId="1" xfId="27" applyNumberFormat="1" applyFont="1" applyFill="1" applyBorder="1" applyAlignment="1" applyProtection="1">
      <alignment vertical="center" wrapText="1"/>
      <protection locked="0"/>
    </xf>
    <xf numFmtId="169" fontId="4" fillId="8" borderId="1" xfId="27" applyNumberFormat="1" applyFont="1" applyFill="1" applyBorder="1" applyAlignment="1">
      <alignment vertical="center" wrapText="1"/>
    </xf>
    <xf numFmtId="169" fontId="4" fillId="0" borderId="0" xfId="27" applyNumberFormat="1" applyFont="1" applyFill="1" applyAlignment="1">
      <alignment wrapText="1"/>
    </xf>
    <xf numFmtId="169" fontId="15" fillId="8" borderId="19" xfId="27" applyNumberFormat="1" applyFont="1" applyFill="1" applyBorder="1" applyAlignment="1" applyProtection="1">
      <alignment wrapText="1"/>
      <protection locked="0"/>
    </xf>
    <xf numFmtId="169" fontId="15" fillId="8" borderId="0" xfId="27" applyNumberFormat="1" applyFont="1" applyFill="1" applyBorder="1" applyAlignment="1" applyProtection="1">
      <alignment wrapText="1"/>
      <protection locked="0"/>
    </xf>
    <xf numFmtId="169" fontId="15" fillId="8" borderId="18" xfId="27" applyNumberFormat="1" applyFont="1" applyFill="1" applyBorder="1" applyAlignment="1" applyProtection="1">
      <alignment wrapText="1"/>
      <protection locked="0"/>
    </xf>
    <xf numFmtId="169" fontId="4" fillId="0" borderId="0" xfId="27" applyNumberFormat="1" applyFont="1" applyAlignment="1">
      <alignment wrapText="1"/>
    </xf>
    <xf numFmtId="0" fontId="4" fillId="14" borderId="1" xfId="0" applyFont="1" applyFill="1" applyBorder="1" applyAlignment="1" applyProtection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 vertical="center" wrapText="1"/>
    </xf>
    <xf numFmtId="0" fontId="4" fillId="16" borderId="1" xfId="0" applyFont="1" applyFill="1" applyBorder="1" applyAlignment="1" applyProtection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49" fontId="4" fillId="16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 applyProtection="1">
      <alignment horizontal="center" vertical="center"/>
      <protection locked="0"/>
    </xf>
    <xf numFmtId="49" fontId="4" fillId="15" borderId="1" xfId="0" applyNumberFormat="1" applyFont="1" applyFill="1" applyBorder="1" applyAlignment="1" applyProtection="1">
      <alignment horizontal="center" vertical="center"/>
      <protection locked="0"/>
    </xf>
    <xf numFmtId="0" fontId="23" fillId="16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4" fillId="16" borderId="1" xfId="1" applyFont="1" applyFill="1" applyBorder="1" applyAlignment="1">
      <alignment horizontal="center" wrapText="1"/>
    </xf>
    <xf numFmtId="0" fontId="4" fillId="16" borderId="1" xfId="1" applyFont="1" applyFill="1" applyBorder="1" applyAlignment="1">
      <alignment horizontal="center" vertical="center" wrapText="1"/>
    </xf>
    <xf numFmtId="49" fontId="4" fillId="16" borderId="1" xfId="0" applyNumberFormat="1" applyFont="1" applyFill="1" applyBorder="1" applyAlignment="1" applyProtection="1">
      <alignment horizontal="center" vertical="center"/>
      <protection locked="0"/>
    </xf>
    <xf numFmtId="0" fontId="0" fillId="16" borderId="1" xfId="0" applyFill="1" applyBorder="1" applyAlignment="1">
      <alignment vertical="center"/>
    </xf>
    <xf numFmtId="0" fontId="4" fillId="16" borderId="1" xfId="0" applyFont="1" applyFill="1" applyBorder="1" applyAlignment="1" applyProtection="1">
      <alignment horizontal="center" wrapText="1"/>
      <protection locked="0"/>
    </xf>
    <xf numFmtId="0" fontId="4" fillId="16" borderId="1" xfId="0" applyFont="1" applyFill="1" applyBorder="1" applyAlignment="1" applyProtection="1">
      <alignment horizontal="center" vertical="center"/>
      <protection locked="0"/>
    </xf>
    <xf numFmtId="0" fontId="4" fillId="15" borderId="1" xfId="0" applyFont="1" applyFill="1" applyBorder="1" applyAlignment="1">
      <alignment horizontal="center" vertical="top" wrapText="1"/>
    </xf>
    <xf numFmtId="0" fontId="4" fillId="15" borderId="1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center" wrapText="1"/>
    </xf>
    <xf numFmtId="0" fontId="4" fillId="15" borderId="6" xfId="0" applyFont="1" applyFill="1" applyBorder="1" applyAlignment="1" applyProtection="1">
      <alignment horizontal="center" vertical="center"/>
    </xf>
    <xf numFmtId="0" fontId="4" fillId="15" borderId="6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left" vertical="center" wrapText="1"/>
    </xf>
    <xf numFmtId="49" fontId="4" fillId="15" borderId="6" xfId="0" applyNumberFormat="1" applyFont="1" applyFill="1" applyBorder="1" applyAlignment="1">
      <alignment horizontal="center" vertical="center" wrapText="1"/>
    </xf>
    <xf numFmtId="0" fontId="4" fillId="15" borderId="6" xfId="0" applyFont="1" applyFill="1" applyBorder="1" applyAlignment="1" applyProtection="1">
      <alignment horizontal="center" vertical="center"/>
      <protection locked="0"/>
    </xf>
    <xf numFmtId="0" fontId="4" fillId="15" borderId="1" xfId="0" applyFont="1" applyFill="1" applyBorder="1" applyAlignment="1">
      <alignment horizontal="center"/>
    </xf>
    <xf numFmtId="0" fontId="4" fillId="15" borderId="1" xfId="1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vertical="center" wrapText="1"/>
    </xf>
    <xf numFmtId="44" fontId="4" fillId="14" borderId="1" xfId="13" applyFont="1" applyFill="1" applyBorder="1" applyAlignment="1" applyProtection="1">
      <alignment horizontal="center" vertical="center"/>
    </xf>
    <xf numFmtId="44" fontId="4" fillId="15" borderId="1" xfId="13" applyFont="1" applyFill="1" applyBorder="1" applyAlignment="1" applyProtection="1">
      <alignment horizontal="center" vertical="center"/>
    </xf>
    <xf numFmtId="44" fontId="4" fillId="16" borderId="1" xfId="13" applyFont="1" applyFill="1" applyBorder="1" applyAlignment="1">
      <alignment horizontal="center" vertical="center"/>
    </xf>
    <xf numFmtId="44" fontId="4" fillId="16" borderId="1" xfId="13" applyFont="1" applyFill="1" applyBorder="1" applyAlignment="1" applyProtection="1">
      <alignment horizontal="center" vertical="center"/>
    </xf>
    <xf numFmtId="44" fontId="4" fillId="15" borderId="1" xfId="13" applyFont="1" applyFill="1" applyBorder="1" applyAlignment="1">
      <alignment horizontal="center" vertical="center"/>
    </xf>
    <xf numFmtId="44" fontId="4" fillId="15" borderId="6" xfId="13" applyFont="1" applyFill="1" applyBorder="1" applyAlignment="1">
      <alignment horizontal="center" vertical="center"/>
    </xf>
    <xf numFmtId="169" fontId="4" fillId="0" borderId="0" xfId="1" applyNumberFormat="1" applyFont="1" applyFill="1" applyAlignment="1">
      <alignment wrapText="1"/>
    </xf>
    <xf numFmtId="44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wrapText="1"/>
    </xf>
    <xf numFmtId="0" fontId="19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wrapText="1"/>
    </xf>
    <xf numFmtId="0" fontId="20" fillId="16" borderId="6" xfId="0" applyFont="1" applyFill="1" applyBorder="1" applyAlignment="1">
      <alignment horizontal="center" vertical="center"/>
    </xf>
    <xf numFmtId="0" fontId="20" fillId="16" borderId="11" xfId="0" applyFont="1" applyFill="1" applyBorder="1" applyAlignment="1">
      <alignment horizontal="center" vertical="center"/>
    </xf>
    <xf numFmtId="0" fontId="20" fillId="16" borderId="6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20" fillId="15" borderId="6" xfId="0" applyFont="1" applyFill="1" applyBorder="1" applyAlignment="1">
      <alignment horizontal="center" vertical="center"/>
    </xf>
    <xf numFmtId="0" fontId="20" fillId="15" borderId="11" xfId="0" applyFont="1" applyFill="1" applyBorder="1" applyAlignment="1">
      <alignment horizontal="center" vertical="center"/>
    </xf>
    <xf numFmtId="0" fontId="20" fillId="15" borderId="6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0" fontId="20" fillId="14" borderId="6" xfId="0" applyFont="1" applyFill="1" applyBorder="1" applyAlignment="1">
      <alignment horizontal="center" vertical="center" wrapText="1"/>
    </xf>
    <xf numFmtId="0" fontId="20" fillId="14" borderId="11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20" fillId="15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horizontal="center" vertical="center" wrapText="1"/>
    </xf>
    <xf numFmtId="3" fontId="1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0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4" fillId="6" borderId="16" xfId="0" applyNumberFormat="1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 wrapText="1"/>
      <protection locked="0"/>
    </xf>
    <xf numFmtId="0" fontId="15" fillId="8" borderId="9" xfId="1" applyFont="1" applyFill="1" applyBorder="1" applyAlignment="1" applyProtection="1">
      <alignment horizontal="left" wrapText="1"/>
      <protection locked="0"/>
    </xf>
    <xf numFmtId="0" fontId="15" fillId="8" borderId="10" xfId="1" applyFont="1" applyFill="1" applyBorder="1" applyAlignment="1" applyProtection="1">
      <alignment horizontal="left" wrapText="1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17" borderId="1" xfId="1" applyFont="1" applyFill="1" applyBorder="1" applyAlignment="1" applyProtection="1">
      <alignment wrapText="1"/>
      <protection locked="0"/>
    </xf>
    <xf numFmtId="14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18" borderId="1" xfId="1" applyFont="1" applyFill="1" applyBorder="1" applyAlignment="1" applyProtection="1">
      <alignment horizontal="right" vertical="center" wrapText="1"/>
      <protection locked="0"/>
    </xf>
    <xf numFmtId="0" fontId="4" fillId="12" borderId="1" xfId="1" applyFont="1" applyFill="1" applyBorder="1" applyAlignment="1" applyProtection="1">
      <alignment vertical="center" wrapText="1"/>
      <protection locked="0"/>
    </xf>
  </cellXfs>
  <cellStyles count="2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4" xfId="14" xr:uid="{00000000-0005-0000-0000-000005000000}"/>
    <cellStyle name="Moeda 4 2" xfId="24" xr:uid="{00000000-0005-0000-0000-000006000000}"/>
    <cellStyle name="Moeda 5" xfId="23" xr:uid="{00000000-0005-0000-0000-000007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2" xr:uid="{00000000-0005-0000-0000-00000F000000}"/>
    <cellStyle name="Separador de milhares 2 2 3" xfId="16" xr:uid="{00000000-0005-0000-0000-000010000000}"/>
    <cellStyle name="Separador de milhares 2 2 3 2" xfId="26" xr:uid="{00000000-0005-0000-0000-000011000000}"/>
    <cellStyle name="Separador de milhares 2 2 4" xfId="19" xr:uid="{00000000-0005-0000-0000-000012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1" xr:uid="{00000000-0005-0000-0000-000015000000}"/>
    <cellStyle name="Separador de milhares 2 3 3" xfId="15" xr:uid="{00000000-0005-0000-0000-000016000000}"/>
    <cellStyle name="Separador de milhares 2 3 3 2" xfId="25" xr:uid="{00000000-0005-0000-0000-000017000000}"/>
    <cellStyle name="Separador de milhares 2 3 4" xfId="18" xr:uid="{00000000-0005-0000-0000-000018000000}"/>
    <cellStyle name="Separador de milhares 3" xfId="3" xr:uid="{00000000-0005-0000-0000-000019000000}"/>
    <cellStyle name="Título 5" xfId="4" xr:uid="{00000000-0005-0000-0000-00001A000000}"/>
    <cellStyle name="Vírgula" xfId="2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2479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2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A90F46E-7375-49D6-BE12-524D07C7AC2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4" dT="2020-05-22T19:31:22.79" personId="{5A90F46E-7375-49D6-BE12-524D07C7AC28}" id="{C3E1514D-3DEB-4908-93AB-52002C24D861}">
    <text>CANCELADA - Cedeu 1002 unidades para o CEO em 22.05.20202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60" dT="2020-06-01T20:59:45.49" personId="{5A90F46E-7375-49D6-BE12-524D07C7AC28}" id="{58004970-34DA-4FF5-A668-F5FE7AC7DADD}">
    <text>CEPLAN cedeu 600 unidades ao CEO  que não participa da ATA. 01.06.2020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"/>
  <sheetViews>
    <sheetView topLeftCell="A52" zoomScale="80" zoomScaleNormal="80" workbookViewId="0">
      <selection activeCell="K4" sqref="K4:L6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116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/>
      <c r="K6" s="31">
        <f t="shared" si="1"/>
        <v>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2</v>
      </c>
      <c r="K12" s="31">
        <f t="shared" si="1"/>
        <v>2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2</v>
      </c>
      <c r="K18" s="31">
        <f t="shared" si="1"/>
        <v>2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100</v>
      </c>
      <c r="K43" s="31">
        <f t="shared" si="1"/>
        <v>100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100</v>
      </c>
      <c r="K53" s="31">
        <f t="shared" si="1"/>
        <v>100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100</v>
      </c>
      <c r="K59" s="31">
        <f t="shared" si="1"/>
        <v>100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100</v>
      </c>
      <c r="K61" s="31">
        <f t="shared" si="1"/>
        <v>100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36:A37"/>
    <mergeCell ref="B36:B37"/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38:A42"/>
    <mergeCell ref="B38:B42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D4:D15"/>
    <mergeCell ref="A4:A17"/>
    <mergeCell ref="B4:B17"/>
    <mergeCell ref="D16:D17"/>
    <mergeCell ref="A19:A22"/>
    <mergeCell ref="B19:B22"/>
    <mergeCell ref="D19:D22"/>
    <mergeCell ref="A24:A26"/>
    <mergeCell ref="B24:B26"/>
    <mergeCell ref="D24:D26"/>
    <mergeCell ref="A27:A34"/>
    <mergeCell ref="B27:B34"/>
    <mergeCell ref="D27:D30"/>
    <mergeCell ref="D31:D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6"/>
  <sheetViews>
    <sheetView topLeftCell="C64"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141</v>
      </c>
      <c r="N1" s="145" t="s">
        <v>153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80">
        <v>43894</v>
      </c>
      <c r="N3" s="113">
        <v>44172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30</v>
      </c>
      <c r="K4" s="31">
        <f>J4-(SUM(M4:AA4))</f>
        <v>30</v>
      </c>
      <c r="L4" s="32" t="str">
        <f t="shared" ref="L4" si="0">IF(K4&lt;0,"ATENÇÃO","OK")</f>
        <v>OK</v>
      </c>
      <c r="M4" s="26">
        <v>10</v>
      </c>
      <c r="N4" s="181">
        <v>-10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50</v>
      </c>
      <c r="K5" s="31">
        <f t="shared" ref="K5:K66" si="1">J5-(SUM(M5:AA5))</f>
        <v>50</v>
      </c>
      <c r="L5" s="32" t="str">
        <f t="shared" ref="L5:L66" si="2">IF(K5&lt;0,"ATENÇÃO","OK")</f>
        <v>OK</v>
      </c>
      <c r="M5" s="26">
        <v>10</v>
      </c>
      <c r="N5" s="181">
        <v>-10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35</v>
      </c>
      <c r="K6" s="31">
        <f t="shared" si="1"/>
        <v>32</v>
      </c>
      <c r="L6" s="32" t="str">
        <f t="shared" si="2"/>
        <v>OK</v>
      </c>
      <c r="M6" s="26">
        <v>15</v>
      </c>
      <c r="N6" s="181">
        <v>-12</v>
      </c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35</v>
      </c>
      <c r="K7" s="31">
        <f t="shared" si="1"/>
        <v>35</v>
      </c>
      <c r="L7" s="32" t="str">
        <f t="shared" si="2"/>
        <v>OK</v>
      </c>
      <c r="M7" s="26">
        <v>10</v>
      </c>
      <c r="N7" s="181">
        <v>-10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5</v>
      </c>
      <c r="K10" s="31">
        <f t="shared" si="1"/>
        <v>5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30</v>
      </c>
      <c r="K28" s="31">
        <f t="shared" si="1"/>
        <v>30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182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20</v>
      </c>
      <c r="K39" s="31">
        <f t="shared" si="1"/>
        <v>20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2</v>
      </c>
      <c r="K40" s="31">
        <f t="shared" si="1"/>
        <v>2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500</v>
      </c>
      <c r="K51" s="31">
        <f t="shared" si="1"/>
        <v>500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27:A34"/>
    <mergeCell ref="B27:B34"/>
    <mergeCell ref="D27:D30"/>
    <mergeCell ref="D31:D3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36:A37"/>
    <mergeCell ref="B36:B37"/>
    <mergeCell ref="A38:A42"/>
    <mergeCell ref="B38:B42"/>
    <mergeCell ref="D41:D42"/>
    <mergeCell ref="AA1:AA2"/>
    <mergeCell ref="A2:L2"/>
    <mergeCell ref="D4:D15"/>
    <mergeCell ref="S1:S2"/>
    <mergeCell ref="T1:T2"/>
    <mergeCell ref="U1:U2"/>
    <mergeCell ref="X1:X2"/>
    <mergeCell ref="V1:V2"/>
    <mergeCell ref="W1:W2"/>
    <mergeCell ref="A4:A17"/>
    <mergeCell ref="B4:B17"/>
    <mergeCell ref="D16:D17"/>
    <mergeCell ref="Y1:Y2"/>
    <mergeCell ref="Z1:Z2"/>
    <mergeCell ref="R1:R2"/>
    <mergeCell ref="P1:P2"/>
    <mergeCell ref="Q1:Q2"/>
    <mergeCell ref="A1:D1"/>
    <mergeCell ref="M1:M2"/>
    <mergeCell ref="N1:N2"/>
    <mergeCell ref="O1:O2"/>
    <mergeCell ref="E1:I1"/>
    <mergeCell ref="J1:L1"/>
    <mergeCell ref="A19:A22"/>
    <mergeCell ref="B19:B22"/>
    <mergeCell ref="D19:D22"/>
    <mergeCell ref="A24:A26"/>
    <mergeCell ref="B24:B26"/>
    <mergeCell ref="D24:D2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6"/>
  <sheetViews>
    <sheetView topLeftCell="A7" zoomScale="80" zoomScaleNormal="80" workbookViewId="0">
      <selection activeCell="J51" sqref="J51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116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10</v>
      </c>
      <c r="K4" s="31">
        <f>J4-(SUM(M4:AA4))</f>
        <v>10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10</v>
      </c>
      <c r="K5" s="31">
        <f t="shared" ref="K5:K66" si="1">J5-(SUM(M5:AA5))</f>
        <v>10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150</v>
      </c>
      <c r="K6" s="31">
        <f t="shared" si="1"/>
        <v>150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5</v>
      </c>
      <c r="K7" s="31">
        <f t="shared" si="1"/>
        <v>5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10</v>
      </c>
      <c r="K8" s="31">
        <f t="shared" si="1"/>
        <v>10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3</v>
      </c>
      <c r="K10" s="31">
        <f t="shared" si="1"/>
        <v>3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5</v>
      </c>
      <c r="K11" s="31">
        <f t="shared" si="1"/>
        <v>5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60</v>
      </c>
      <c r="K12" s="31">
        <f t="shared" si="1"/>
        <v>60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10</v>
      </c>
      <c r="K13" s="31">
        <f t="shared" si="1"/>
        <v>10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10</v>
      </c>
      <c r="K14" s="31">
        <f t="shared" si="1"/>
        <v>10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5</v>
      </c>
      <c r="K16" s="31">
        <f t="shared" si="1"/>
        <v>5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10</v>
      </c>
      <c r="K18" s="31">
        <f t="shared" si="1"/>
        <v>10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>
        <v>10</v>
      </c>
      <c r="K19" s="31">
        <f t="shared" si="1"/>
        <v>10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>
        <v>10</v>
      </c>
      <c r="K20" s="31">
        <f t="shared" si="1"/>
        <v>10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>
        <v>180</v>
      </c>
      <c r="K21" s="31">
        <f t="shared" si="1"/>
        <v>180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>
        <v>150</v>
      </c>
      <c r="K22" s="31">
        <f t="shared" si="1"/>
        <v>150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</v>
      </c>
      <c r="K28" s="31">
        <f t="shared" si="1"/>
        <v>10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50</v>
      </c>
      <c r="K31" s="31">
        <f t="shared" si="1"/>
        <v>50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</v>
      </c>
      <c r="K33" s="31">
        <f t="shared" si="1"/>
        <v>20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20</v>
      </c>
      <c r="K34" s="31">
        <f t="shared" si="1"/>
        <v>20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</v>
      </c>
      <c r="K37" s="31">
        <f t="shared" si="1"/>
        <v>30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2</v>
      </c>
      <c r="K38" s="31">
        <f t="shared" si="1"/>
        <v>2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40</v>
      </c>
      <c r="K39" s="31">
        <f t="shared" si="1"/>
        <v>40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3</v>
      </c>
      <c r="K40" s="31">
        <f t="shared" si="1"/>
        <v>3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120</v>
      </c>
      <c r="K43" s="31">
        <f t="shared" si="1"/>
        <v>120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80</v>
      </c>
      <c r="K45" s="31">
        <f t="shared" si="1"/>
        <v>80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1000</v>
      </c>
      <c r="K48" s="31">
        <f t="shared" si="1"/>
        <v>1000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2000</v>
      </c>
      <c r="K49" s="31">
        <f t="shared" si="1"/>
        <v>2000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1500</v>
      </c>
      <c r="K51" s="31">
        <f t="shared" si="1"/>
        <v>1500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1500</v>
      </c>
      <c r="K55" s="31">
        <f t="shared" si="1"/>
        <v>1500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3000</v>
      </c>
      <c r="K58" s="31">
        <f t="shared" si="1"/>
        <v>3000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500</v>
      </c>
      <c r="K59" s="31">
        <f t="shared" si="1"/>
        <v>500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27:A34"/>
    <mergeCell ref="B27:B34"/>
    <mergeCell ref="D27:D30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A36:A37"/>
    <mergeCell ref="B36:B37"/>
    <mergeCell ref="A38:A42"/>
    <mergeCell ref="B38:B42"/>
    <mergeCell ref="D41:D42"/>
    <mergeCell ref="E1:I1"/>
    <mergeCell ref="J1:L1"/>
    <mergeCell ref="X1:X2"/>
    <mergeCell ref="B19:B22"/>
    <mergeCell ref="AA1:AA2"/>
    <mergeCell ref="D45:D47"/>
    <mergeCell ref="A4:A17"/>
    <mergeCell ref="B4:B17"/>
    <mergeCell ref="D16:D17"/>
    <mergeCell ref="S1:S2"/>
    <mergeCell ref="W1:W2"/>
    <mergeCell ref="A2:L2"/>
    <mergeCell ref="D4:D15"/>
    <mergeCell ref="P1:P2"/>
    <mergeCell ref="A1:D1"/>
    <mergeCell ref="M1:M2"/>
    <mergeCell ref="N1:N2"/>
    <mergeCell ref="Y1:Y2"/>
    <mergeCell ref="D31:D32"/>
    <mergeCell ref="V1:V2"/>
    <mergeCell ref="Z1:Z2"/>
    <mergeCell ref="A19:A22"/>
    <mergeCell ref="A24:A26"/>
    <mergeCell ref="B24:B26"/>
    <mergeCell ref="D24:D26"/>
    <mergeCell ref="Q1:Q2"/>
    <mergeCell ref="R1:R2"/>
    <mergeCell ref="T1:T2"/>
    <mergeCell ref="U1:U2"/>
    <mergeCell ref="D19:D2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6"/>
  <sheetViews>
    <sheetView topLeftCell="A64" zoomScale="60" zoomScaleNormal="6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154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44048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12</v>
      </c>
      <c r="K5" s="31">
        <f t="shared" ref="K5:K66" si="1">J5-(SUM(M5:AA5))</f>
        <v>12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20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5</v>
      </c>
      <c r="K7" s="31">
        <f t="shared" si="1"/>
        <v>5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5</v>
      </c>
      <c r="K8" s="31">
        <f t="shared" si="1"/>
        <v>5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2</v>
      </c>
      <c r="K9" s="31">
        <f t="shared" si="1"/>
        <v>2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2</v>
      </c>
      <c r="K16" s="31">
        <f t="shared" si="1"/>
        <v>2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2</v>
      </c>
      <c r="K17" s="31">
        <f t="shared" si="1"/>
        <v>2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5</v>
      </c>
      <c r="K18" s="31">
        <f t="shared" si="1"/>
        <v>5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2000</v>
      </c>
      <c r="K27" s="31">
        <f t="shared" si="1"/>
        <v>2000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40</v>
      </c>
      <c r="K28" s="31">
        <f t="shared" si="1"/>
        <v>40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48</v>
      </c>
      <c r="K29" s="31">
        <f t="shared" si="1"/>
        <v>48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40</v>
      </c>
      <c r="K30" s="31">
        <f t="shared" si="1"/>
        <v>40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40</v>
      </c>
      <c r="K31" s="31">
        <f t="shared" si="1"/>
        <v>40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540</v>
      </c>
      <c r="K32" s="31">
        <f t="shared" si="1"/>
        <v>540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</v>
      </c>
      <c r="K33" s="31">
        <f t="shared" si="1"/>
        <v>20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f>52-3</f>
        <v>49</v>
      </c>
      <c r="K34" s="31">
        <f t="shared" si="1"/>
        <v>46</v>
      </c>
      <c r="L34" s="32" t="str">
        <f t="shared" si="2"/>
        <v>OK</v>
      </c>
      <c r="M34" s="114">
        <v>3</v>
      </c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75</v>
      </c>
      <c r="K36" s="31">
        <f t="shared" si="1"/>
        <v>75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25</v>
      </c>
      <c r="K37" s="31">
        <f t="shared" si="1"/>
        <v>25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10</v>
      </c>
      <c r="K39" s="31">
        <f t="shared" si="1"/>
        <v>10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1100</v>
      </c>
      <c r="K49" s="31">
        <f t="shared" si="1"/>
        <v>1100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650</v>
      </c>
      <c r="K51" s="31">
        <f t="shared" si="1"/>
        <v>650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1501</v>
      </c>
      <c r="K52" s="31">
        <f t="shared" si="1"/>
        <v>1501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3001</v>
      </c>
      <c r="K54" s="31">
        <f t="shared" si="1"/>
        <v>3001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</v>
      </c>
      <c r="K59" s="31">
        <f t="shared" si="1"/>
        <v>200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D57:D58"/>
    <mergeCell ref="D62:D63"/>
    <mergeCell ref="D64:D65"/>
    <mergeCell ref="A36:A37"/>
    <mergeCell ref="B36:B37"/>
    <mergeCell ref="A38:A42"/>
    <mergeCell ref="B38:B42"/>
    <mergeCell ref="D41:D42"/>
    <mergeCell ref="D45:D47"/>
    <mergeCell ref="A43:A66"/>
    <mergeCell ref="B43:B66"/>
    <mergeCell ref="D43:D44"/>
    <mergeCell ref="D48:D50"/>
    <mergeCell ref="D51:D52"/>
    <mergeCell ref="D53:D54"/>
    <mergeCell ref="D55:D56"/>
    <mergeCell ref="AA1:AA2"/>
    <mergeCell ref="A19:A22"/>
    <mergeCell ref="B19:B22"/>
    <mergeCell ref="D19:D22"/>
    <mergeCell ref="A24:A26"/>
    <mergeCell ref="B24:B26"/>
    <mergeCell ref="D24:D26"/>
    <mergeCell ref="N1:N2"/>
    <mergeCell ref="X1:X2"/>
    <mergeCell ref="A2:L2"/>
    <mergeCell ref="D4:D15"/>
    <mergeCell ref="V1:V2"/>
    <mergeCell ref="W1:W2"/>
    <mergeCell ref="Q1:Q2"/>
    <mergeCell ref="R1:R2"/>
    <mergeCell ref="S1:S2"/>
    <mergeCell ref="A27:A34"/>
    <mergeCell ref="B27:B34"/>
    <mergeCell ref="D27:D30"/>
    <mergeCell ref="D31:D32"/>
    <mergeCell ref="O1:O2"/>
    <mergeCell ref="A1:D1"/>
    <mergeCell ref="E1:I1"/>
    <mergeCell ref="J1:L1"/>
    <mergeCell ref="Y1:Y2"/>
    <mergeCell ref="Z1:Z2"/>
    <mergeCell ref="A4:A17"/>
    <mergeCell ref="B4:B17"/>
    <mergeCell ref="D16:D17"/>
    <mergeCell ref="T1:T2"/>
    <mergeCell ref="U1:U2"/>
    <mergeCell ref="P1:P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6"/>
  <sheetViews>
    <sheetView topLeftCell="A46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134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43871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30</v>
      </c>
      <c r="K4" s="31">
        <f>J4-(SUM(M4:AA4))</f>
        <v>30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10</v>
      </c>
      <c r="K5" s="31">
        <f t="shared" ref="K5:K66" si="1">J5-(SUM(M5:AA5))</f>
        <v>10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10</v>
      </c>
      <c r="K6" s="31">
        <f t="shared" si="1"/>
        <v>10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10</v>
      </c>
      <c r="K7" s="31">
        <f t="shared" si="1"/>
        <v>10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10</v>
      </c>
      <c r="K8" s="31">
        <f t="shared" si="1"/>
        <v>10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10</v>
      </c>
      <c r="K9" s="31">
        <f t="shared" si="1"/>
        <v>10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10</v>
      </c>
      <c r="K10" s="31">
        <f t="shared" si="1"/>
        <v>10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30</v>
      </c>
      <c r="K11" s="31">
        <f t="shared" si="1"/>
        <v>24</v>
      </c>
      <c r="L11" s="32" t="str">
        <f t="shared" si="2"/>
        <v>OK</v>
      </c>
      <c r="M11" s="114">
        <v>6</v>
      </c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20</v>
      </c>
      <c r="K12" s="31">
        <f t="shared" si="1"/>
        <v>20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20</v>
      </c>
      <c r="K13" s="31">
        <f t="shared" si="1"/>
        <v>20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>
        <v>20</v>
      </c>
      <c r="K15" s="31">
        <f t="shared" si="1"/>
        <v>20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10</v>
      </c>
      <c r="K17" s="31">
        <f t="shared" si="1"/>
        <v>10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10</v>
      </c>
      <c r="K18" s="31">
        <f t="shared" si="1"/>
        <v>10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25</v>
      </c>
      <c r="K23" s="31">
        <f t="shared" si="1"/>
        <v>25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2</v>
      </c>
      <c r="K24" s="31">
        <f t="shared" si="1"/>
        <v>2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2</v>
      </c>
      <c r="K26" s="31">
        <f t="shared" si="1"/>
        <v>2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1000</v>
      </c>
      <c r="K27" s="31">
        <f t="shared" si="1"/>
        <v>1000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100</v>
      </c>
      <c r="K28" s="31">
        <f t="shared" si="1"/>
        <v>100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50</v>
      </c>
      <c r="K29" s="31">
        <f t="shared" si="1"/>
        <v>50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20</v>
      </c>
      <c r="K30" s="31">
        <f t="shared" si="1"/>
        <v>20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500</v>
      </c>
      <c r="K31" s="31">
        <f t="shared" si="1"/>
        <v>500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300</v>
      </c>
      <c r="K32" s="31">
        <f t="shared" si="1"/>
        <v>300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200</v>
      </c>
      <c r="K33" s="31">
        <f t="shared" si="1"/>
        <v>200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30</v>
      </c>
      <c r="K34" s="31">
        <f t="shared" si="1"/>
        <v>30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50</v>
      </c>
      <c r="K36" s="31">
        <f t="shared" si="1"/>
        <v>50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50</v>
      </c>
      <c r="K37" s="31">
        <f t="shared" si="1"/>
        <v>50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5</v>
      </c>
      <c r="K38" s="31">
        <f t="shared" si="1"/>
        <v>5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50</v>
      </c>
      <c r="K39" s="31">
        <f t="shared" si="1"/>
        <v>50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10</v>
      </c>
      <c r="K40" s="31">
        <f t="shared" si="1"/>
        <v>10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5</v>
      </c>
      <c r="K41" s="31">
        <f t="shared" si="1"/>
        <v>5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5</v>
      </c>
      <c r="K42" s="31">
        <f t="shared" si="1"/>
        <v>5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400</v>
      </c>
      <c r="K44" s="31">
        <f t="shared" si="1"/>
        <v>400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>
        <v>300</v>
      </c>
      <c r="K46" s="31">
        <f t="shared" si="1"/>
        <v>300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3000</v>
      </c>
      <c r="K49" s="31">
        <f t="shared" si="1"/>
        <v>3000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1000</v>
      </c>
      <c r="K52" s="31">
        <f t="shared" si="1"/>
        <v>1000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f>3000</f>
        <v>3000</v>
      </c>
      <c r="K54" s="31">
        <f t="shared" si="1"/>
        <v>3000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2000</v>
      </c>
      <c r="K56" s="31">
        <f t="shared" si="1"/>
        <v>2000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>
        <v>500</v>
      </c>
      <c r="K57" s="31">
        <f t="shared" si="1"/>
        <v>500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</v>
      </c>
      <c r="K59" s="31">
        <f t="shared" si="1"/>
        <v>200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500</v>
      </c>
      <c r="K60" s="31">
        <f t="shared" si="1"/>
        <v>500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500</v>
      </c>
      <c r="K61" s="31">
        <f t="shared" si="1"/>
        <v>500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D31:D32"/>
    <mergeCell ref="A36:A37"/>
    <mergeCell ref="B36:B37"/>
    <mergeCell ref="A38:A42"/>
    <mergeCell ref="B38:B42"/>
    <mergeCell ref="D41:D42"/>
    <mergeCell ref="A27:A34"/>
    <mergeCell ref="B27:B34"/>
    <mergeCell ref="D27:D30"/>
    <mergeCell ref="AA1:AA2"/>
    <mergeCell ref="A2:L2"/>
    <mergeCell ref="D4:D15"/>
    <mergeCell ref="S1:S2"/>
    <mergeCell ref="N1:N2"/>
    <mergeCell ref="M1:M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A4:A17"/>
    <mergeCell ref="B4:B17"/>
    <mergeCell ref="D16:D17"/>
    <mergeCell ref="A19:A22"/>
    <mergeCell ref="B19:B22"/>
    <mergeCell ref="D19:D22"/>
    <mergeCell ref="A24:A26"/>
    <mergeCell ref="B24:B26"/>
    <mergeCell ref="D24:D2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6"/>
  <sheetViews>
    <sheetView topLeftCell="E1" zoomScale="80" zoomScaleNormal="80" workbookViewId="0">
      <selection activeCell="M1" sqref="M1:M2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146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43887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10</v>
      </c>
      <c r="L6" s="32" t="str">
        <f t="shared" si="2"/>
        <v>OK</v>
      </c>
      <c r="M6" s="39">
        <v>10</v>
      </c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8</v>
      </c>
      <c r="K10" s="31">
        <f t="shared" si="1"/>
        <v>8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500</v>
      </c>
      <c r="K13" s="31">
        <f t="shared" si="1"/>
        <v>400</v>
      </c>
      <c r="L13" s="32" t="str">
        <f t="shared" si="2"/>
        <v>OK</v>
      </c>
      <c r="M13" s="37">
        <v>100</v>
      </c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30</v>
      </c>
      <c r="K14" s="31">
        <f t="shared" si="1"/>
        <v>15</v>
      </c>
      <c r="L14" s="32" t="str">
        <f t="shared" si="2"/>
        <v>OK</v>
      </c>
      <c r="M14" s="37">
        <v>15</v>
      </c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25</v>
      </c>
      <c r="K16" s="31">
        <f t="shared" si="1"/>
        <v>10</v>
      </c>
      <c r="L16" s="32" t="str">
        <f t="shared" si="2"/>
        <v>OK</v>
      </c>
      <c r="M16" s="37">
        <v>15</v>
      </c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4</v>
      </c>
      <c r="K24" s="31">
        <f t="shared" si="1"/>
        <v>4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2500</v>
      </c>
      <c r="K27" s="31">
        <f t="shared" si="1"/>
        <v>2500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20</v>
      </c>
      <c r="K28" s="31">
        <f t="shared" si="1"/>
        <v>20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40</v>
      </c>
      <c r="K34" s="31">
        <f t="shared" si="1"/>
        <v>40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200</v>
      </c>
      <c r="K36" s="31">
        <f t="shared" si="1"/>
        <v>200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300</v>
      </c>
      <c r="K37" s="31">
        <f t="shared" si="1"/>
        <v>300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10</v>
      </c>
      <c r="K38" s="31">
        <f t="shared" si="1"/>
        <v>10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8</v>
      </c>
      <c r="K39" s="31">
        <f t="shared" si="1"/>
        <v>8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10</v>
      </c>
      <c r="K40" s="31">
        <f t="shared" si="1"/>
        <v>10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120</v>
      </c>
      <c r="K41" s="31">
        <f t="shared" si="1"/>
        <v>120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P1:P2"/>
    <mergeCell ref="E1:I1"/>
    <mergeCell ref="A36:A37"/>
    <mergeCell ref="B36:B37"/>
    <mergeCell ref="A38:A42"/>
    <mergeCell ref="B38:B42"/>
    <mergeCell ref="D41:D42"/>
    <mergeCell ref="D27:D30"/>
    <mergeCell ref="D31:D32"/>
    <mergeCell ref="B4:B17"/>
    <mergeCell ref="D16:D17"/>
    <mergeCell ref="J1:L1"/>
    <mergeCell ref="A27:A34"/>
    <mergeCell ref="B27:B34"/>
    <mergeCell ref="AA1:AA2"/>
    <mergeCell ref="A19:A22"/>
    <mergeCell ref="B19:B22"/>
    <mergeCell ref="D19:D22"/>
    <mergeCell ref="A24:A26"/>
    <mergeCell ref="B24:B26"/>
    <mergeCell ref="D24:D26"/>
    <mergeCell ref="Y1:Y2"/>
    <mergeCell ref="A2:L2"/>
    <mergeCell ref="D4:D15"/>
    <mergeCell ref="O1:O2"/>
    <mergeCell ref="A1:D1"/>
    <mergeCell ref="M1:M2"/>
    <mergeCell ref="N1:N2"/>
    <mergeCell ref="Z1:Z2"/>
    <mergeCell ref="A4:A17"/>
    <mergeCell ref="X1:X2"/>
    <mergeCell ref="Q1:Q2"/>
    <mergeCell ref="R1:R2"/>
    <mergeCell ref="S1:S2"/>
    <mergeCell ref="T1:T2"/>
    <mergeCell ref="U1:U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66"/>
  <sheetViews>
    <sheetView zoomScale="80" zoomScaleNormal="80" workbookViewId="0">
      <selection activeCell="K4" sqref="K4:L6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116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25</v>
      </c>
      <c r="K4" s="31">
        <f>J4-(SUM(M4:AA4))</f>
        <v>25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25</v>
      </c>
      <c r="K5" s="31">
        <f t="shared" ref="K5:K66" si="1">J5-(SUM(M5:AA5))</f>
        <v>25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100</v>
      </c>
      <c r="K6" s="31">
        <f t="shared" si="1"/>
        <v>100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10</v>
      </c>
      <c r="K10" s="31">
        <f t="shared" si="1"/>
        <v>10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10</v>
      </c>
      <c r="K11" s="31">
        <f t="shared" si="1"/>
        <v>10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50</v>
      </c>
      <c r="K13" s="31">
        <f t="shared" si="1"/>
        <v>50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30</v>
      </c>
      <c r="K18" s="31">
        <f t="shared" si="1"/>
        <v>30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200</v>
      </c>
      <c r="K36" s="31">
        <f t="shared" si="1"/>
        <v>200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200</v>
      </c>
      <c r="K37" s="31">
        <f t="shared" si="1"/>
        <v>200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200</v>
      </c>
      <c r="K43" s="31">
        <f t="shared" si="1"/>
        <v>200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200</v>
      </c>
      <c r="K45" s="31">
        <f t="shared" si="1"/>
        <v>200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10000</v>
      </c>
      <c r="K49" s="31">
        <f t="shared" si="1"/>
        <v>10000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10000</v>
      </c>
      <c r="K53" s="31">
        <f t="shared" si="1"/>
        <v>10000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10000</v>
      </c>
      <c r="K56" s="31">
        <f t="shared" si="1"/>
        <v>10000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500</v>
      </c>
      <c r="K59" s="31">
        <f t="shared" si="1"/>
        <v>500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2000</v>
      </c>
      <c r="K60" s="31">
        <f t="shared" si="1"/>
        <v>2000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2000</v>
      </c>
      <c r="K61" s="31">
        <f t="shared" si="1"/>
        <v>2000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A27:A34"/>
    <mergeCell ref="B27:B34"/>
    <mergeCell ref="D27:D30"/>
    <mergeCell ref="D31:D32"/>
    <mergeCell ref="A36:A37"/>
    <mergeCell ref="B36:B37"/>
    <mergeCell ref="AA1:AA2"/>
    <mergeCell ref="A19:A22"/>
    <mergeCell ref="B19:B22"/>
    <mergeCell ref="D19:D22"/>
    <mergeCell ref="A24:A26"/>
    <mergeCell ref="B24:B26"/>
    <mergeCell ref="D24:D26"/>
    <mergeCell ref="N1:N2"/>
    <mergeCell ref="O1:O2"/>
    <mergeCell ref="A2:L2"/>
    <mergeCell ref="D4:D15"/>
    <mergeCell ref="A1:D1"/>
    <mergeCell ref="M1:M2"/>
    <mergeCell ref="J1:L1"/>
    <mergeCell ref="Q1:Q2"/>
    <mergeCell ref="E1:I1"/>
    <mergeCell ref="P1:P2"/>
    <mergeCell ref="Y1:Y2"/>
    <mergeCell ref="Z1:Z2"/>
    <mergeCell ref="A4:A17"/>
    <mergeCell ref="B4:B17"/>
    <mergeCell ref="D16:D17"/>
    <mergeCell ref="X1:X2"/>
    <mergeCell ref="V1:V2"/>
    <mergeCell ref="W1:W2"/>
    <mergeCell ref="R1:R2"/>
    <mergeCell ref="S1:S2"/>
    <mergeCell ref="T1:T2"/>
    <mergeCell ref="U1:U2"/>
    <mergeCell ref="D45:D47"/>
    <mergeCell ref="A38:A42"/>
    <mergeCell ref="B38:B42"/>
    <mergeCell ref="D41:D42"/>
    <mergeCell ref="A43:A66"/>
    <mergeCell ref="B43:B66"/>
    <mergeCell ref="D43:D44"/>
    <mergeCell ref="D48:D50"/>
    <mergeCell ref="D64:D65"/>
    <mergeCell ref="D51:D52"/>
    <mergeCell ref="D53:D54"/>
    <mergeCell ref="D55:D56"/>
    <mergeCell ref="D57:D58"/>
    <mergeCell ref="D62:D6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66"/>
  <sheetViews>
    <sheetView topLeftCell="A52" zoomScale="80" zoomScaleNormal="80" workbookViewId="0">
      <selection activeCell="L58" sqref="L5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116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40</v>
      </c>
      <c r="K6" s="31">
        <f t="shared" si="1"/>
        <v>40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20</v>
      </c>
      <c r="K8" s="31">
        <f t="shared" si="1"/>
        <v>20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20</v>
      </c>
      <c r="K12" s="31">
        <f t="shared" si="1"/>
        <v>20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20</v>
      </c>
      <c r="K13" s="31">
        <f t="shared" si="1"/>
        <v>20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20</v>
      </c>
      <c r="K14" s="31">
        <f t="shared" si="1"/>
        <v>20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100</v>
      </c>
      <c r="K23" s="31">
        <f t="shared" si="1"/>
        <v>100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2000</v>
      </c>
      <c r="K27" s="31">
        <f t="shared" si="1"/>
        <v>2000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500</v>
      </c>
      <c r="K31" s="31">
        <f t="shared" si="1"/>
        <v>500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500</v>
      </c>
      <c r="K32" s="31">
        <f t="shared" si="1"/>
        <v>500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5</v>
      </c>
      <c r="K38" s="31">
        <f t="shared" si="1"/>
        <v>5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2000</v>
      </c>
      <c r="K52" s="31">
        <f t="shared" si="1"/>
        <v>2000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2000</v>
      </c>
      <c r="K56" s="31">
        <f t="shared" si="1"/>
        <v>2000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2000</v>
      </c>
      <c r="K59" s="31">
        <f t="shared" si="1"/>
        <v>2000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f>3000-600</f>
        <v>2400</v>
      </c>
      <c r="K60" s="31">
        <f t="shared" si="1"/>
        <v>2400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V1:V2"/>
    <mergeCell ref="W1:W2"/>
    <mergeCell ref="A19:A22"/>
    <mergeCell ref="B19:B22"/>
    <mergeCell ref="D19:D22"/>
    <mergeCell ref="D4:D15"/>
    <mergeCell ref="O1:O2"/>
    <mergeCell ref="P1:P2"/>
    <mergeCell ref="E1:I1"/>
    <mergeCell ref="J1:L1"/>
    <mergeCell ref="Z1:Z2"/>
    <mergeCell ref="AA1:AA2"/>
    <mergeCell ref="A4:A17"/>
    <mergeCell ref="B4:B17"/>
    <mergeCell ref="D16:D17"/>
    <mergeCell ref="R1:R2"/>
    <mergeCell ref="S1:S2"/>
    <mergeCell ref="T1:T2"/>
    <mergeCell ref="U1:U2"/>
    <mergeCell ref="M1:M2"/>
    <mergeCell ref="N1:N2"/>
    <mergeCell ref="Y1:Y2"/>
    <mergeCell ref="A2:L2"/>
    <mergeCell ref="X1:X2"/>
    <mergeCell ref="Q1:Q2"/>
    <mergeCell ref="A1:D1"/>
    <mergeCell ref="A24:A26"/>
    <mergeCell ref="B24:B26"/>
    <mergeCell ref="D24:D26"/>
    <mergeCell ref="A38:A42"/>
    <mergeCell ref="B38:B42"/>
    <mergeCell ref="D41:D42"/>
    <mergeCell ref="D31:D32"/>
    <mergeCell ref="A36:A37"/>
    <mergeCell ref="B36:B37"/>
    <mergeCell ref="A27:A34"/>
    <mergeCell ref="B27:B34"/>
    <mergeCell ref="D27:D30"/>
    <mergeCell ref="D45:D47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67"/>
  <sheetViews>
    <sheetView topLeftCell="E1" zoomScaleNormal="100" workbookViewId="0">
      <selection activeCell="M1" sqref="M1:N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3" width="12.3984375" style="18" customWidth="1"/>
    <col min="14" max="14" width="12.5976562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137</v>
      </c>
      <c r="N1" s="145" t="s">
        <v>138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43888</v>
      </c>
      <c r="N3" s="113">
        <v>43888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35</v>
      </c>
      <c r="K6" s="31">
        <f t="shared" si="1"/>
        <v>35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30</v>
      </c>
      <c r="K28" s="31">
        <f t="shared" si="1"/>
        <v>30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32</v>
      </c>
      <c r="K34" s="31">
        <f t="shared" si="1"/>
        <v>32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>
        <v>30</v>
      </c>
      <c r="K35" s="31">
        <f t="shared" si="1"/>
        <v>27.75</v>
      </c>
      <c r="L35" s="32" t="str">
        <f t="shared" si="2"/>
        <v>OK</v>
      </c>
      <c r="M35" s="114">
        <v>2.25</v>
      </c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4</v>
      </c>
      <c r="K38" s="31">
        <f t="shared" si="1"/>
        <v>4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100</v>
      </c>
      <c r="K39" s="31">
        <f t="shared" si="1"/>
        <v>100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10</v>
      </c>
      <c r="K41" s="31">
        <f t="shared" si="1"/>
        <v>10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20</v>
      </c>
      <c r="K42" s="31">
        <f t="shared" si="1"/>
        <v>4</v>
      </c>
      <c r="L42" s="32" t="str">
        <f t="shared" si="2"/>
        <v>OK</v>
      </c>
      <c r="M42" s="37"/>
      <c r="N42" s="115">
        <v>16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480</v>
      </c>
      <c r="K43" s="31">
        <f t="shared" si="1"/>
        <v>480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480</v>
      </c>
      <c r="K45" s="31">
        <f t="shared" si="1"/>
        <v>480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3000</v>
      </c>
      <c r="K56" s="31">
        <f t="shared" si="1"/>
        <v>3000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>
        <v>1000</v>
      </c>
      <c r="K57" s="31">
        <f t="shared" si="1"/>
        <v>1000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157.20750000000001</v>
      </c>
      <c r="N67" s="116">
        <f>SUMPRODUCT(I4:I66,N4:N66)</f>
        <v>492.64</v>
      </c>
    </row>
  </sheetData>
  <mergeCells count="49"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7"/>
    <mergeCell ref="B4:B17"/>
    <mergeCell ref="D4:D15"/>
    <mergeCell ref="D16:D17"/>
    <mergeCell ref="A19:A22"/>
    <mergeCell ref="B19:B22"/>
    <mergeCell ref="D19:D22"/>
    <mergeCell ref="D24:D26"/>
    <mergeCell ref="A27:A34"/>
    <mergeCell ref="B27:B34"/>
    <mergeCell ref="D27:D30"/>
    <mergeCell ref="D31:D32"/>
    <mergeCell ref="A36:A37"/>
    <mergeCell ref="B36:B37"/>
    <mergeCell ref="A38:A42"/>
    <mergeCell ref="B38:B42"/>
    <mergeCell ref="A24:A26"/>
    <mergeCell ref="B24:B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66"/>
  <sheetViews>
    <sheetView tabSelected="1" topLeftCell="C58"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54" t="s">
        <v>131</v>
      </c>
      <c r="N1" s="154" t="s">
        <v>155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54"/>
      <c r="N2" s="154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27" t="s">
        <v>132</v>
      </c>
      <c r="N3" s="27" t="s">
        <v>133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123</v>
      </c>
      <c r="K6" s="31">
        <f t="shared" si="1"/>
        <v>119</v>
      </c>
      <c r="L6" s="32" t="str">
        <f t="shared" si="2"/>
        <v>OK</v>
      </c>
      <c r="M6" s="112">
        <v>4</v>
      </c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20</v>
      </c>
      <c r="K8" s="31">
        <f t="shared" si="1"/>
        <v>20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40</v>
      </c>
      <c r="K11" s="31">
        <f t="shared" si="1"/>
        <v>40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10</v>
      </c>
      <c r="K16" s="31">
        <f t="shared" si="1"/>
        <v>10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6</v>
      </c>
      <c r="K17" s="31">
        <f t="shared" si="1"/>
        <v>6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2</v>
      </c>
      <c r="K26" s="31">
        <f t="shared" si="1"/>
        <v>2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1000</v>
      </c>
      <c r="K27" s="31">
        <f t="shared" si="1"/>
        <v>1000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25</v>
      </c>
      <c r="K28" s="31">
        <f t="shared" si="1"/>
        <v>25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100</v>
      </c>
      <c r="K32" s="31">
        <f t="shared" si="1"/>
        <v>100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</v>
      </c>
      <c r="K37" s="31">
        <f t="shared" si="1"/>
        <v>30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25</v>
      </c>
      <c r="K42" s="31">
        <f t="shared" si="1"/>
        <v>25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1100</v>
      </c>
      <c r="K49" s="31">
        <f t="shared" si="1"/>
        <v>1100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1000</v>
      </c>
      <c r="K52" s="31">
        <f t="shared" si="1"/>
        <v>1000</v>
      </c>
      <c r="L52" s="32" t="str">
        <f t="shared" si="2"/>
        <v>OK</v>
      </c>
      <c r="M52" s="35"/>
      <c r="N52" s="112" t="s">
        <v>156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2000</v>
      </c>
      <c r="K54" s="31">
        <f t="shared" si="1"/>
        <v>2000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Z1:Z2"/>
    <mergeCell ref="AA1:AA2"/>
    <mergeCell ref="A19:A22"/>
    <mergeCell ref="B19:B22"/>
    <mergeCell ref="D19:D22"/>
    <mergeCell ref="Y1:Y2"/>
    <mergeCell ref="A2:L2"/>
    <mergeCell ref="D4:D15"/>
    <mergeCell ref="W1:W2"/>
    <mergeCell ref="Q1:Q2"/>
    <mergeCell ref="R1:R2"/>
    <mergeCell ref="S1:S2"/>
    <mergeCell ref="V1:V2"/>
    <mergeCell ref="T1:T2"/>
    <mergeCell ref="U1:U2"/>
    <mergeCell ref="A4:A17"/>
    <mergeCell ref="D24:D26"/>
    <mergeCell ref="A27:A34"/>
    <mergeCell ref="B27:B34"/>
    <mergeCell ref="D27:D30"/>
    <mergeCell ref="D31:D32"/>
    <mergeCell ref="D16:D17"/>
    <mergeCell ref="X1:X2"/>
    <mergeCell ref="P1:P2"/>
    <mergeCell ref="A1:D1"/>
    <mergeCell ref="M1:M2"/>
    <mergeCell ref="N1:N2"/>
    <mergeCell ref="O1:O2"/>
    <mergeCell ref="E1:I1"/>
    <mergeCell ref="J1:L1"/>
    <mergeCell ref="A36:A37"/>
    <mergeCell ref="B36:B37"/>
    <mergeCell ref="A38:A42"/>
    <mergeCell ref="B38:B42"/>
    <mergeCell ref="B4:B17"/>
    <mergeCell ref="A24:A26"/>
    <mergeCell ref="B24:B2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92"/>
  <sheetViews>
    <sheetView topLeftCell="A4" zoomScale="80" zoomScaleNormal="80" workbookViewId="0">
      <selection activeCell="M80" sqref="M80"/>
    </sheetView>
  </sheetViews>
  <sheetFormatPr defaultColWidth="9.73046875" defaultRowHeight="14.25" x14ac:dyDescent="0.45"/>
  <cols>
    <col min="1" max="1" width="42.86328125" style="15" customWidth="1"/>
    <col min="2" max="2" width="8.59765625" style="1" customWidth="1"/>
    <col min="3" max="3" width="54.86328125" style="33" customWidth="1"/>
    <col min="4" max="4" width="30.3984375" style="1" customWidth="1"/>
    <col min="5" max="5" width="10.86328125" style="1" hidden="1" customWidth="1"/>
    <col min="6" max="6" width="11.1328125" style="1" hidden="1" customWidth="1"/>
    <col min="7" max="7" width="11" style="1" bestFit="1" customWidth="1"/>
    <col min="8" max="8" width="12.73046875" style="1" bestFit="1" customWidth="1"/>
    <col min="9" max="9" width="13.265625" style="34" customWidth="1"/>
    <col min="10" max="10" width="12.59765625" style="17" customWidth="1"/>
    <col min="11" max="11" width="13.86328125" style="68" customWidth="1"/>
    <col min="12" max="12" width="19.59765625" style="15" customWidth="1"/>
    <col min="13" max="13" width="19.73046875" style="15" customWidth="1"/>
    <col min="14" max="16384" width="9.73046875" style="15"/>
  </cols>
  <sheetData>
    <row r="1" spans="1:13" ht="33" customHeight="1" x14ac:dyDescent="0.45">
      <c r="A1" s="155" t="s">
        <v>114</v>
      </c>
      <c r="B1" s="155"/>
      <c r="C1" s="156"/>
      <c r="D1" s="147" t="s">
        <v>32</v>
      </c>
      <c r="E1" s="148"/>
      <c r="F1" s="148"/>
      <c r="G1" s="148"/>
      <c r="H1" s="160" t="s">
        <v>115</v>
      </c>
      <c r="I1" s="161"/>
      <c r="J1" s="161"/>
      <c r="K1" s="161"/>
      <c r="L1" s="161"/>
      <c r="M1" s="161"/>
    </row>
    <row r="2" spans="1:13" ht="45" customHeight="1" x14ac:dyDescent="0.45">
      <c r="A2" s="53" t="s">
        <v>88</v>
      </c>
      <c r="B2" s="53" t="s">
        <v>3</v>
      </c>
      <c r="C2" s="53" t="s">
        <v>76</v>
      </c>
      <c r="D2" s="54" t="s">
        <v>38</v>
      </c>
      <c r="E2" s="54" t="s">
        <v>77</v>
      </c>
      <c r="F2" s="54" t="s">
        <v>78</v>
      </c>
      <c r="G2" s="54" t="s">
        <v>4</v>
      </c>
      <c r="H2" s="56" t="s">
        <v>130</v>
      </c>
      <c r="I2" s="58" t="s">
        <v>23</v>
      </c>
      <c r="J2" s="59" t="s">
        <v>24</v>
      </c>
      <c r="K2" s="62" t="s">
        <v>25</v>
      </c>
      <c r="L2" s="60" t="s">
        <v>26</v>
      </c>
      <c r="M2" s="60" t="s">
        <v>27</v>
      </c>
    </row>
    <row r="3" spans="1:13" ht="30" customHeight="1" x14ac:dyDescent="0.45">
      <c r="A3" s="139" t="s">
        <v>117</v>
      </c>
      <c r="B3" s="69">
        <v>1</v>
      </c>
      <c r="C3" s="135" t="s">
        <v>79</v>
      </c>
      <c r="D3" s="70" t="s">
        <v>39</v>
      </c>
      <c r="E3" s="71" t="s">
        <v>80</v>
      </c>
      <c r="F3" s="71" t="s">
        <v>81</v>
      </c>
      <c r="G3" s="70" t="s">
        <v>4</v>
      </c>
      <c r="H3" s="103">
        <v>15.16</v>
      </c>
      <c r="I3" s="22">
        <f>BU!J4+PROPPG!J4+PROEN!J4+PROEX!J4+'SCII '!J4+SECOM!J4+Museu!J4+ESAG!J4+CEART!J4+FAED!J4+CEAD!J4+CEFID!J4+CERES!J4+CESFI!J4+CCT!J4+CAV!J4+CEPLAN!J4+CEAVI!J4</f>
        <v>135</v>
      </c>
      <c r="J3" s="23">
        <f>(BU!J4-BU!K4)+(PROPPG!J4-PROPPG!K4)+(PROEN!J4-PROEN!K4)+(PROEX!J4-PROEX!K4)+('SCII '!J4-'SCII '!K4)+(SECOM!J4-SECOM!K4)+(Museu!J4-Museu!K4)+(ESAG!J4-ESAG!K4)+(CEART!J4-CEART!K4)+(FAED!J4-FAED!K4)+(CEAD!J4-CEAD!K4)+(CEFID!J4-CEFID!K4)+(CERES!J4-CERES!K4)+(CESFI!J4-CESFI!K4)+(CCT!J4-CCT!K4)+(CAV!J4-CAV!K4)+(CEPLAN!J4-CEPLAN!K4)+(CEAVI!J4-CEAVI!K4)</f>
        <v>0</v>
      </c>
      <c r="K3" s="63">
        <f>I3-J3</f>
        <v>135</v>
      </c>
      <c r="L3" s="24">
        <f>H3*I3</f>
        <v>2046.6</v>
      </c>
      <c r="M3" s="25">
        <f>H3*J3</f>
        <v>0</v>
      </c>
    </row>
    <row r="4" spans="1:13" ht="30" customHeight="1" x14ac:dyDescent="0.45">
      <c r="A4" s="140"/>
      <c r="B4" s="69">
        <v>2</v>
      </c>
      <c r="C4" s="136"/>
      <c r="D4" s="70" t="s">
        <v>40</v>
      </c>
      <c r="E4" s="71" t="s">
        <v>80</v>
      </c>
      <c r="F4" s="71" t="s">
        <v>81</v>
      </c>
      <c r="G4" s="70" t="s">
        <v>4</v>
      </c>
      <c r="H4" s="103">
        <v>55.9</v>
      </c>
      <c r="I4" s="22">
        <f>BU!J5+PROPPG!J5+PROEN!J5+PROEX!J5+'SCII '!J5+SECOM!J5+Museu!J5+ESAG!J5+CEART!J5+FAED!J5+CEAD!J5+CEFID!J5+CERES!J5+CESFI!J5+CCT!J5+CAV!J5+CEPLAN!J5+CEAVI!J5</f>
        <v>202</v>
      </c>
      <c r="J4" s="23">
        <f>(BU!J5-BU!K5)+(PROPPG!J5-PROPPG!K5)+(PROEN!J5-PROEN!K5)+(PROEX!J5-PROEX!K5)+('SCII '!J5-'SCII '!K5)+(SECOM!J5-SECOM!K5)+(Museu!J5-Museu!K5)+(ESAG!J5-ESAG!K5)+(CEART!J5-CEART!K5)+(FAED!J5-FAED!K5)+(CEAD!J5-CEAD!K5)+(CEFID!J5-CEFID!K5)+(CERES!J5-CERES!K5)+(CESFI!J5-CESFI!K5)+(CCT!J5-CCT!K5)+(CAV!J5-CAV!K5)+(CEPLAN!J5-CEPLAN!K5)+(CEAVI!J5-CEAVI!K5)</f>
        <v>12</v>
      </c>
      <c r="K4" s="63">
        <f t="shared" ref="K4:K65" si="0">I4-J4</f>
        <v>190</v>
      </c>
      <c r="L4" s="24">
        <f t="shared" ref="L4:L65" si="1">H4*I4</f>
        <v>11291.8</v>
      </c>
      <c r="M4" s="25">
        <f t="shared" ref="M4:M65" si="2">H4*J4</f>
        <v>670.8</v>
      </c>
    </row>
    <row r="5" spans="1:13" s="20" customFormat="1" ht="30" customHeight="1" x14ac:dyDescent="0.45">
      <c r="A5" s="140"/>
      <c r="B5" s="69">
        <v>3</v>
      </c>
      <c r="C5" s="136"/>
      <c r="D5" s="70" t="s">
        <v>41</v>
      </c>
      <c r="E5" s="71" t="s">
        <v>80</v>
      </c>
      <c r="F5" s="71" t="s">
        <v>81</v>
      </c>
      <c r="G5" s="70" t="s">
        <v>4</v>
      </c>
      <c r="H5" s="103">
        <v>40.75</v>
      </c>
      <c r="I5" s="22">
        <f>BU!J6+PROPPG!J6+PROEN!J6+PROEX!J6+'SCII '!J6+SECOM!J6+Museu!J6+ESAG!J6+CEART!J6+FAED!J6+CEAD!J6+CEFID!J6+CERES!J6+CESFI!J6+CCT!J6+CAV!J6+CEPLAN!J6+CEAVI!J6</f>
        <v>1203</v>
      </c>
      <c r="J5" s="23">
        <f>(BU!J6-BU!K6)+(PROPPG!J6-PROPPG!K6)+(PROEN!J6-PROEN!K6)+(PROEX!J6-PROEX!K6)+('SCII '!J6-'SCII '!K6)+(SECOM!J6-SECOM!K6)+(Museu!J6-Museu!K6)+(ESAG!J6-ESAG!K6)+(CEART!J6-CEART!K6)+(FAED!J6-FAED!K6)+(CEAD!J6-CEAD!K6)+(CEFID!J6-CEFID!K6)+(CERES!J6-CERES!K6)+(CESFI!J6-CESFI!K6)+(CCT!J6-CCT!K6)+(CAV!J6-CAV!K6)+(CEPLAN!J6-CEPLAN!K6)+(CEAVI!J6-CEAVI!K6)</f>
        <v>52</v>
      </c>
      <c r="K5" s="63">
        <f t="shared" si="0"/>
        <v>1151</v>
      </c>
      <c r="L5" s="24">
        <f t="shared" si="1"/>
        <v>49022.25</v>
      </c>
      <c r="M5" s="25">
        <f t="shared" si="2"/>
        <v>2119</v>
      </c>
    </row>
    <row r="6" spans="1:13" s="20" customFormat="1" ht="30" customHeight="1" x14ac:dyDescent="0.45">
      <c r="A6" s="140"/>
      <c r="B6" s="69">
        <v>4</v>
      </c>
      <c r="C6" s="136"/>
      <c r="D6" s="70" t="s">
        <v>42</v>
      </c>
      <c r="E6" s="71" t="s">
        <v>80</v>
      </c>
      <c r="F6" s="71" t="s">
        <v>81</v>
      </c>
      <c r="G6" s="70" t="s">
        <v>4</v>
      </c>
      <c r="H6" s="103">
        <v>70.7</v>
      </c>
      <c r="I6" s="22">
        <f>BU!J7+PROPPG!J7+PROEN!J7+PROEX!J7+'SCII '!J7+SECOM!J7+Museu!J7+ESAG!J7+CEART!J7+FAED!J7+CEAD!J7+CEFID!J7+CERES!J7+CESFI!J7+CCT!J7+CAV!J7+CEPLAN!J7+CEAVI!J7</f>
        <v>152</v>
      </c>
      <c r="J6" s="23">
        <f>(BU!J7-BU!K7)+(PROPPG!J7-PROPPG!K7)+(PROEN!J7-PROEN!K7)+(PROEX!J7-PROEX!K7)+('SCII '!J7-'SCII '!K7)+(SECOM!J7-SECOM!K7)+(Museu!J7-Museu!K7)+(ESAG!J7-ESAG!K7)+(CEART!J7-CEART!K7)+(FAED!J7-FAED!K7)+(CEAD!J7-CEAD!K7)+(CEFID!J7-CEFID!K7)+(CERES!J7-CERES!K7)+(CESFI!J7-CESFI!K7)+(CCT!J7-CCT!K7)+(CAV!J7-CAV!K7)+(CEPLAN!J7-CEPLAN!K7)+(CEAVI!J7-CEAVI!K7)</f>
        <v>12</v>
      </c>
      <c r="K6" s="63">
        <f t="shared" si="0"/>
        <v>140</v>
      </c>
      <c r="L6" s="24">
        <f t="shared" si="1"/>
        <v>10746.4</v>
      </c>
      <c r="M6" s="25">
        <f t="shared" si="2"/>
        <v>848.40000000000009</v>
      </c>
    </row>
    <row r="7" spans="1:13" s="20" customFormat="1" ht="30" customHeight="1" x14ac:dyDescent="0.45">
      <c r="A7" s="140"/>
      <c r="B7" s="69">
        <v>5</v>
      </c>
      <c r="C7" s="136"/>
      <c r="D7" s="70" t="s">
        <v>43</v>
      </c>
      <c r="E7" s="71" t="s">
        <v>80</v>
      </c>
      <c r="F7" s="71" t="s">
        <v>81</v>
      </c>
      <c r="G7" s="70" t="s">
        <v>4</v>
      </c>
      <c r="H7" s="103">
        <v>84.85</v>
      </c>
      <c r="I7" s="22">
        <f>BU!J8+PROPPG!J8+PROEN!J8+PROEX!J8+'SCII '!J8+SECOM!J8+Museu!J8+ESAG!J8+CEART!J8+FAED!J8+CEAD!J8+CEFID!J8+CERES!J8+CESFI!J8+CCT!J8+CAV!J8+CEPLAN!J8+CEAVI!J8</f>
        <v>170</v>
      </c>
      <c r="J7" s="23">
        <f>(BU!J8-BU!K8)+(PROPPG!J8-PROPPG!K8)+(PROEN!J8-PROEN!K8)+(PROEX!J8-PROEX!K8)+('SCII '!J8-'SCII '!K8)+(SECOM!J8-SECOM!K8)+(Museu!J8-Museu!K8)+(ESAG!J8-ESAG!K8)+(CEART!J8-CEART!K8)+(FAED!J8-FAED!K8)+(CEAD!J8-CEAD!K8)+(CEFID!J8-CEFID!K8)+(CERES!J8-CERES!K8)+(CESFI!J8-CESFI!K8)+(CCT!J8-CCT!K8)+(CAV!J8-CAV!K8)+(CEPLAN!J8-CEPLAN!K8)+(CEAVI!J8-CEAVI!K8)</f>
        <v>10</v>
      </c>
      <c r="K7" s="63">
        <f t="shared" si="0"/>
        <v>160</v>
      </c>
      <c r="L7" s="24">
        <f t="shared" si="1"/>
        <v>14424.499999999998</v>
      </c>
      <c r="M7" s="25">
        <f t="shared" si="2"/>
        <v>848.5</v>
      </c>
    </row>
    <row r="8" spans="1:13" s="20" customFormat="1" ht="30" customHeight="1" x14ac:dyDescent="0.45">
      <c r="A8" s="140"/>
      <c r="B8" s="69">
        <v>6</v>
      </c>
      <c r="C8" s="136"/>
      <c r="D8" s="70" t="s">
        <v>44</v>
      </c>
      <c r="E8" s="71" t="s">
        <v>80</v>
      </c>
      <c r="F8" s="71" t="s">
        <v>81</v>
      </c>
      <c r="G8" s="70" t="s">
        <v>4</v>
      </c>
      <c r="H8" s="103">
        <v>68.489999999999995</v>
      </c>
      <c r="I8" s="22">
        <f>BU!J9+PROPPG!J9+PROEN!J9+PROEX!J9+'SCII '!J9+SECOM!J9+Museu!J9+ESAG!J9+CEART!J9+FAED!J9+CEAD!J9+CEFID!J9+CERES!J9+CESFI!J9+CCT!J9+CAV!J9+CEPLAN!J9+CEAVI!J9</f>
        <v>47</v>
      </c>
      <c r="J8" s="23">
        <f>(BU!J9-BU!K9)+(PROPPG!J9-PROPPG!K9)+(PROEN!J9-PROEN!K9)+(PROEX!J9-PROEX!K9)+('SCII '!J9-'SCII '!K9)+(SECOM!J9-SECOM!K9)+(Museu!J9-Museu!K9)+(ESAG!J9-ESAG!K9)+(CEART!J9-CEART!K9)+(FAED!J9-FAED!K9)+(CEAD!J9-CEAD!K9)+(CEFID!J9-CEFID!K9)+(CERES!J9-CERES!K9)+(CESFI!J9-CESFI!K9)+(CCT!J9-CCT!K9)+(CAV!J9-CAV!K9)+(CEPLAN!J9-CEPLAN!K9)+(CEAVI!J9-CEAVI!K9)</f>
        <v>12</v>
      </c>
      <c r="K8" s="63">
        <f t="shared" si="0"/>
        <v>35</v>
      </c>
      <c r="L8" s="24">
        <f t="shared" si="1"/>
        <v>3219.0299999999997</v>
      </c>
      <c r="M8" s="25">
        <f t="shared" si="2"/>
        <v>821.87999999999988</v>
      </c>
    </row>
    <row r="9" spans="1:13" s="20" customFormat="1" ht="30" customHeight="1" x14ac:dyDescent="0.45">
      <c r="A9" s="140"/>
      <c r="B9" s="69">
        <v>7</v>
      </c>
      <c r="C9" s="136"/>
      <c r="D9" s="70" t="s">
        <v>45</v>
      </c>
      <c r="E9" s="71" t="s">
        <v>80</v>
      </c>
      <c r="F9" s="71" t="s">
        <v>81</v>
      </c>
      <c r="G9" s="70" t="s">
        <v>4</v>
      </c>
      <c r="H9" s="103">
        <v>126</v>
      </c>
      <c r="I9" s="22">
        <f>BU!J10+PROPPG!J10+PROEN!J10+PROEX!J10+'SCII '!J10+SECOM!J10+Museu!J10+ESAG!J10+CEART!J10+FAED!J10+CEAD!J10+CEFID!J10+CERES!J10+CESFI!J10+CCT!J10+CAV!J10+CEPLAN!J10+CEAVI!J10</f>
        <v>66</v>
      </c>
      <c r="J9" s="23">
        <f>(BU!J10-BU!K10)+(PROPPG!J10-PROPPG!K10)+(PROEN!J10-PROEN!K10)+(PROEX!J10-PROEX!K10)+('SCII '!J10-'SCII '!K10)+(SECOM!J10-SECOM!K10)+(Museu!J10-Museu!K10)+(ESAG!J10-ESAG!K10)+(CEART!J10-CEART!K10)+(FAED!J10-FAED!K10)+(CEAD!J10-CEAD!K10)+(CEFID!J10-CEFID!K10)+(CERES!J10-CERES!K10)+(CESFI!J10-CESFI!K10)+(CCT!J10-CCT!K10)+(CAV!J10-CAV!K10)+(CEPLAN!J10-CEPLAN!K10)+(CEAVI!J10-CEAVI!K10)</f>
        <v>0</v>
      </c>
      <c r="K9" s="63">
        <f t="shared" si="0"/>
        <v>66</v>
      </c>
      <c r="L9" s="24">
        <f t="shared" si="1"/>
        <v>8316</v>
      </c>
      <c r="M9" s="25">
        <f t="shared" si="2"/>
        <v>0</v>
      </c>
    </row>
    <row r="10" spans="1:13" s="20" customFormat="1" ht="30" customHeight="1" x14ac:dyDescent="0.45">
      <c r="A10" s="140"/>
      <c r="B10" s="69">
        <v>8</v>
      </c>
      <c r="C10" s="136"/>
      <c r="D10" s="70" t="s">
        <v>46</v>
      </c>
      <c r="E10" s="71" t="s">
        <v>80</v>
      </c>
      <c r="F10" s="71" t="s">
        <v>81</v>
      </c>
      <c r="G10" s="70" t="s">
        <v>66</v>
      </c>
      <c r="H10" s="103">
        <v>40</v>
      </c>
      <c r="I10" s="22">
        <f>BU!J11+PROPPG!J11+PROEN!J11+PROEX!J11+'SCII '!J11+SECOM!J11+Museu!J11+ESAG!J11+CEART!J11+FAED!J11+CEAD!J11+CEFID!J11+CERES!J11+CESFI!J11+CCT!J11+CAV!J11+CEPLAN!J11+CEAVI!J11</f>
        <v>300</v>
      </c>
      <c r="J10" s="23">
        <f>(BU!J11-BU!K11)+(PROPPG!J11-PROPPG!K11)+(PROEN!J11-PROEN!K11)+(PROEX!J11-PROEX!K11)+('SCII '!J11-'SCII '!K11)+(SECOM!J11-SECOM!K11)+(Museu!J11-Museu!K11)+(ESAG!J11-ESAG!K11)+(CEART!J11-CEART!K11)+(FAED!J11-FAED!K11)+(CEAD!J11-CEAD!K11)+(CEFID!J11-CEFID!K11)+(CERES!J11-CERES!K11)+(CESFI!J11-CESFI!K11)+(CCT!J11-CCT!K11)+(CAV!J11-CAV!K11)+(CEPLAN!J11-CEPLAN!K11)+(CEAVI!J11-CEAVI!K11)</f>
        <v>13</v>
      </c>
      <c r="K10" s="63">
        <f t="shared" si="0"/>
        <v>287</v>
      </c>
      <c r="L10" s="24">
        <f t="shared" si="1"/>
        <v>12000</v>
      </c>
      <c r="M10" s="25">
        <f t="shared" si="2"/>
        <v>520</v>
      </c>
    </row>
    <row r="11" spans="1:13" s="20" customFormat="1" ht="30" customHeight="1" x14ac:dyDescent="0.45">
      <c r="A11" s="140"/>
      <c r="B11" s="69">
        <v>9</v>
      </c>
      <c r="C11" s="136"/>
      <c r="D11" s="70" t="s">
        <v>47</v>
      </c>
      <c r="E11" s="71" t="s">
        <v>80</v>
      </c>
      <c r="F11" s="71" t="s">
        <v>81</v>
      </c>
      <c r="G11" s="70" t="s">
        <v>4</v>
      </c>
      <c r="H11" s="103">
        <v>37.26</v>
      </c>
      <c r="I11" s="22">
        <f>BU!J12+PROPPG!J12+PROEN!J12+PROEX!J12+'SCII '!J12+SECOM!J12+Museu!J12+ESAG!J12+CEART!J12+FAED!J12+CEAD!J12+CEFID!J12+CERES!J12+CESFI!J12+CCT!J12+CAV!J12+CEPLAN!J12+CEAVI!J12</f>
        <v>142</v>
      </c>
      <c r="J11" s="23">
        <f>(BU!J12-BU!K12)+(PROPPG!J12-PROPPG!K12)+(PROEN!J12-PROEN!K12)+(PROEX!J12-PROEX!K12)+('SCII '!J12-'SCII '!K12)+(SECOM!J12-SECOM!K12)+(Museu!J12-Museu!K12)+(ESAG!J12-ESAG!K12)+(CEART!J12-CEART!K12)+(FAED!J12-FAED!K12)+(CEAD!J12-CEAD!K12)+(CEFID!J12-CEFID!K12)+(CERES!J12-CERES!K12)+(CESFI!J12-CESFI!K12)+(CCT!J12-CCT!K12)+(CAV!J12-CAV!K12)+(CEPLAN!J12-CEPLAN!K12)+(CEAVI!J12-CEAVI!K12)</f>
        <v>0</v>
      </c>
      <c r="K11" s="63">
        <f t="shared" si="0"/>
        <v>142</v>
      </c>
      <c r="L11" s="24">
        <f t="shared" si="1"/>
        <v>5290.92</v>
      </c>
      <c r="M11" s="25">
        <f t="shared" si="2"/>
        <v>0</v>
      </c>
    </row>
    <row r="12" spans="1:13" s="20" customFormat="1" ht="30" customHeight="1" x14ac:dyDescent="0.45">
      <c r="A12" s="140"/>
      <c r="B12" s="69">
        <v>10</v>
      </c>
      <c r="C12" s="136"/>
      <c r="D12" s="70" t="s">
        <v>48</v>
      </c>
      <c r="E12" s="71" t="s">
        <v>80</v>
      </c>
      <c r="F12" s="71" t="s">
        <v>81</v>
      </c>
      <c r="G12" s="70" t="s">
        <v>4</v>
      </c>
      <c r="H12" s="103">
        <v>31</v>
      </c>
      <c r="I12" s="22">
        <f>BU!J13+PROPPG!J13+PROEN!J13+PROEX!J13+'SCII '!J13+SECOM!J13+Museu!J13+ESAG!J13+CEART!J13+FAED!J13+CEAD!J13+CEFID!J13+CERES!J13+CESFI!J13+CCT!J13+CAV!J13+CEPLAN!J13+CEAVI!J13</f>
        <v>645</v>
      </c>
      <c r="J12" s="23">
        <f>(BU!J13-BU!K13)+(PROPPG!J13-PROPPG!K13)+(PROEN!J13-PROEN!K13)+(PROEX!J13-PROEX!K13)+('SCII '!J13-'SCII '!K13)+(SECOM!J13-SECOM!K13)+(Museu!J13-Museu!K13)+(ESAG!J13-ESAG!K13)+(CEART!J13-CEART!K13)+(FAED!J13-FAED!K13)+(CEAD!J13-CEAD!K13)+(CEFID!J13-CEFID!K13)+(CERES!J13-CERES!K13)+(CESFI!J13-CESFI!K13)+(CCT!J13-CCT!K13)+(CAV!J13-CAV!K13)+(CEPLAN!J13-CEPLAN!K13)+(CEAVI!J13-CEAVI!K13)</f>
        <v>115</v>
      </c>
      <c r="K12" s="63">
        <f t="shared" si="0"/>
        <v>530</v>
      </c>
      <c r="L12" s="24">
        <f t="shared" si="1"/>
        <v>19995</v>
      </c>
      <c r="M12" s="25">
        <f t="shared" si="2"/>
        <v>3565</v>
      </c>
    </row>
    <row r="13" spans="1:13" s="20" customFormat="1" ht="30" customHeight="1" x14ac:dyDescent="0.45">
      <c r="A13" s="140"/>
      <c r="B13" s="69">
        <v>11</v>
      </c>
      <c r="C13" s="136"/>
      <c r="D13" s="70" t="s">
        <v>49</v>
      </c>
      <c r="E13" s="71" t="s">
        <v>80</v>
      </c>
      <c r="F13" s="71" t="s">
        <v>81</v>
      </c>
      <c r="G13" s="70" t="s">
        <v>4</v>
      </c>
      <c r="H13" s="103">
        <v>48.13</v>
      </c>
      <c r="I13" s="22">
        <f>BU!J14+PROPPG!J14+PROEN!J14+PROEX!J14+'SCII '!J14+SECOM!J14+Museu!J14+ESAG!J14+CEART!J14+FAED!J14+CEAD!J14+CEFID!J14+CERES!J14+CESFI!J14+CCT!J14+CAV!J14+CEPLAN!J14+CEAVI!J14</f>
        <v>120</v>
      </c>
      <c r="J13" s="23">
        <f>(BU!J14-BU!K14)+(PROPPG!J14-PROPPG!K14)+(PROEN!J14-PROEN!K14)+(PROEX!J14-PROEX!K14)+('SCII '!J14-'SCII '!K14)+(SECOM!J14-SECOM!K14)+(Museu!J14-Museu!K14)+(ESAG!J14-ESAG!K14)+(CEART!J14-CEART!K14)+(FAED!J14-FAED!K14)+(CEAD!J14-CEAD!K14)+(CEFID!J14-CEFID!K14)+(CERES!J14-CERES!K14)+(CESFI!J14-CESFI!K14)+(CCT!J14-CCT!K14)+(CAV!J14-CAV!K14)+(CEPLAN!J14-CEPLAN!K14)+(CEAVI!J14-CEAVI!K14)</f>
        <v>30</v>
      </c>
      <c r="K13" s="63">
        <f t="shared" si="0"/>
        <v>90</v>
      </c>
      <c r="L13" s="24">
        <f t="shared" si="1"/>
        <v>5775.6</v>
      </c>
      <c r="M13" s="25">
        <f t="shared" si="2"/>
        <v>1443.9</v>
      </c>
    </row>
    <row r="14" spans="1:13" s="20" customFormat="1" ht="30" customHeight="1" x14ac:dyDescent="0.45">
      <c r="A14" s="140"/>
      <c r="B14" s="69">
        <v>12</v>
      </c>
      <c r="C14" s="137"/>
      <c r="D14" s="70" t="s">
        <v>68</v>
      </c>
      <c r="E14" s="71" t="s">
        <v>80</v>
      </c>
      <c r="F14" s="71" t="s">
        <v>81</v>
      </c>
      <c r="G14" s="70" t="s">
        <v>4</v>
      </c>
      <c r="H14" s="103">
        <v>73.37</v>
      </c>
      <c r="I14" s="22">
        <f>BU!J15+PROPPG!J15+PROEN!J15+PROEX!J15+'SCII '!J15+SECOM!J15+Museu!J15+ESAG!J15+CEART!J15+FAED!J15+CEAD!J15+CEFID!J15+CERES!J15+CESFI!J15+CCT!J15+CAV!J15+CEPLAN!J15+CEAVI!J15</f>
        <v>70</v>
      </c>
      <c r="J14" s="23">
        <f>(BU!J15-BU!K15)+(PROPPG!J15-PROPPG!K15)+(PROEN!J15-PROEN!K15)+(PROEX!J15-PROEX!K15)+('SCII '!J15-'SCII '!K15)+(SECOM!J15-SECOM!K15)+(Museu!J15-Museu!K15)+(ESAG!J15-ESAG!K15)+(CEART!J15-CEART!K15)+(FAED!J15-FAED!K15)+(CEAD!J15-CEAD!K15)+(CEFID!J15-CEFID!K15)+(CERES!J15-CERES!K15)+(CESFI!J15-CESFI!K15)+(CCT!J15-CCT!K15)+(CAV!J15-CAV!K15)+(CEPLAN!J15-CEPLAN!K15)+(CEAVI!J15-CEAVI!K15)</f>
        <v>15</v>
      </c>
      <c r="K14" s="63">
        <f t="shared" si="0"/>
        <v>55</v>
      </c>
      <c r="L14" s="24">
        <f t="shared" si="1"/>
        <v>5135.9000000000005</v>
      </c>
      <c r="M14" s="25">
        <f t="shared" si="2"/>
        <v>1100.5500000000002</v>
      </c>
    </row>
    <row r="15" spans="1:13" s="20" customFormat="1" ht="30" customHeight="1" x14ac:dyDescent="0.45">
      <c r="A15" s="140"/>
      <c r="B15" s="69">
        <v>13</v>
      </c>
      <c r="C15" s="142" t="s">
        <v>82</v>
      </c>
      <c r="D15" s="70" t="s">
        <v>50</v>
      </c>
      <c r="E15" s="71" t="s">
        <v>80</v>
      </c>
      <c r="F15" s="71" t="s">
        <v>81</v>
      </c>
      <c r="G15" s="70" t="s">
        <v>66</v>
      </c>
      <c r="H15" s="103">
        <v>115</v>
      </c>
      <c r="I15" s="22">
        <f>BU!J16+PROPPG!J16+PROEN!J16+PROEX!J16+'SCII '!J16+SECOM!J16+Museu!J16+ESAG!J16+CEART!J16+FAED!J16+CEAD!J16+CEFID!J16+CERES!J16+CESFI!J16+CCT!J16+CAV!J16+CEPLAN!J16+CEAVI!J16</f>
        <v>90</v>
      </c>
      <c r="J15" s="23">
        <f>(BU!J16-BU!K16)+(PROPPG!J16-PROPPG!K16)+(PROEN!J16-PROEN!K16)+(PROEX!J16-PROEX!K16)+('SCII '!J16-'SCII '!K16)+(SECOM!J16-SECOM!K16)+(Museu!J16-Museu!K16)+(ESAG!J16-ESAG!K16)+(CEART!J16-CEART!K16)+(FAED!J16-FAED!K16)+(CEAD!J16-CEAD!K16)+(CEFID!J16-CEFID!K16)+(CERES!J16-CERES!K16)+(CESFI!J16-CESFI!K16)+(CCT!J16-CCT!K16)+(CAV!J16-CAV!K16)+(CEPLAN!J16-CEPLAN!K16)+(CEAVI!J16-CEAVI!K16)</f>
        <v>17</v>
      </c>
      <c r="K15" s="63">
        <f t="shared" si="0"/>
        <v>73</v>
      </c>
      <c r="L15" s="24">
        <f t="shared" si="1"/>
        <v>10350</v>
      </c>
      <c r="M15" s="25">
        <f t="shared" si="2"/>
        <v>1955</v>
      </c>
    </row>
    <row r="16" spans="1:13" s="20" customFormat="1" ht="30" customHeight="1" x14ac:dyDescent="0.45">
      <c r="A16" s="141"/>
      <c r="B16" s="69">
        <v>14</v>
      </c>
      <c r="C16" s="142"/>
      <c r="D16" s="70" t="s">
        <v>51</v>
      </c>
      <c r="E16" s="71" t="s">
        <v>80</v>
      </c>
      <c r="F16" s="71" t="s">
        <v>81</v>
      </c>
      <c r="G16" s="70" t="s">
        <v>4</v>
      </c>
      <c r="H16" s="103">
        <v>135</v>
      </c>
      <c r="I16" s="22">
        <f>BU!J17+PROPPG!J17+PROEN!J17+PROEX!J17+'SCII '!J17+SECOM!J17+Museu!J17+ESAG!J17+CEART!J17+FAED!J17+CEAD!J17+CEFID!J17+CERES!J17+CESFI!J17+CCT!J17+CAV!J17+CEPLAN!J17+CEAVI!J17</f>
        <v>65</v>
      </c>
      <c r="J16" s="23">
        <f>(BU!J17-BU!K17)+(PROPPG!J17-PROPPG!K17)+(PROEN!J17-PROEN!K17)+(PROEX!J17-PROEX!K17)+('SCII '!J17-'SCII '!K17)+(SECOM!J17-SECOM!K17)+(Museu!J17-Museu!K17)+(ESAG!J17-ESAG!K17)+(CEART!J17-CEART!K17)+(FAED!J17-FAED!K17)+(CEAD!J17-CEAD!K17)+(CEFID!J17-CEFID!K17)+(CERES!J17-CERES!K17)+(CESFI!J17-CESFI!K17)+(CCT!J17-CCT!K17)+(CAV!J17-CAV!K17)+(CEPLAN!J17-CEPLAN!K17)+(CEAVI!J17-CEAVI!K17)</f>
        <v>0</v>
      </c>
      <c r="K16" s="63">
        <f t="shared" si="0"/>
        <v>65</v>
      </c>
      <c r="L16" s="24">
        <f t="shared" si="1"/>
        <v>8775</v>
      </c>
      <c r="M16" s="25">
        <f t="shared" si="2"/>
        <v>0</v>
      </c>
    </row>
    <row r="17" spans="1:13" s="20" customFormat="1" ht="66.75" customHeight="1" x14ac:dyDescent="0.45">
      <c r="A17" s="73" t="s">
        <v>118</v>
      </c>
      <c r="B17" s="74">
        <v>15</v>
      </c>
      <c r="C17" s="75" t="s">
        <v>83</v>
      </c>
      <c r="D17" s="75" t="s">
        <v>52</v>
      </c>
      <c r="E17" s="76" t="s">
        <v>80</v>
      </c>
      <c r="F17" s="76" t="s">
        <v>81</v>
      </c>
      <c r="G17" s="75" t="s">
        <v>66</v>
      </c>
      <c r="H17" s="104">
        <v>51.44</v>
      </c>
      <c r="I17" s="22">
        <f>BU!J18+PROPPG!J18+PROEN!J18+PROEX!J18+'SCII '!J18+SECOM!J18+Museu!J18+ESAG!J18+CEART!J18+FAED!J18+CEAD!J18+CEFID!J18+CERES!J18+CESFI!J18+CCT!J18+CAV!J18+CEPLAN!J18+CEAVI!J18</f>
        <v>97</v>
      </c>
      <c r="J17" s="23">
        <f>(BU!J18-BU!K18)+(PROPPG!J18-PROPPG!K18)+(PROEN!J18-PROEN!K18)+(PROEX!J18-PROEX!K18)+('SCII '!J18-'SCII '!K18)+(SECOM!J18-SECOM!K18)+(Museu!J18-Museu!K18)+(ESAG!J18-ESAG!K18)+(CEART!J18-CEART!K18)+(FAED!J18-FAED!K18)+(CEAD!J18-CEAD!K18)+(CEFID!J18-CEFID!K18)+(CERES!J18-CERES!K18)+(CESFI!J18-CESFI!K18)+(CCT!J18-CCT!K18)+(CAV!J18-CAV!K18)+(CEPLAN!J18-CEPLAN!K18)+(CEAVI!J18-CEAVI!K18)</f>
        <v>0</v>
      </c>
      <c r="K17" s="63">
        <f t="shared" si="0"/>
        <v>97</v>
      </c>
      <c r="L17" s="24">
        <f t="shared" si="1"/>
        <v>4989.6799999999994</v>
      </c>
      <c r="M17" s="25">
        <f t="shared" si="2"/>
        <v>0</v>
      </c>
    </row>
    <row r="18" spans="1:13" s="20" customFormat="1" ht="45" customHeight="1" x14ac:dyDescent="0.45">
      <c r="A18" s="121" t="s">
        <v>119</v>
      </c>
      <c r="B18" s="77">
        <v>16</v>
      </c>
      <c r="C18" s="144" t="s">
        <v>120</v>
      </c>
      <c r="D18" s="78" t="s">
        <v>39</v>
      </c>
      <c r="E18" s="79" t="s">
        <v>80</v>
      </c>
      <c r="F18" s="79" t="s">
        <v>81</v>
      </c>
      <c r="G18" s="78" t="s">
        <v>4</v>
      </c>
      <c r="H18" s="105">
        <v>19.75</v>
      </c>
      <c r="I18" s="22">
        <f>BU!J19+PROPPG!J19+PROEN!J19+PROEX!J19+'SCII '!J19+SECOM!J19+Museu!J19+ESAG!J19+CEART!J19+FAED!J19+CEAD!J19+CEFID!J19+CERES!J19+CESFI!J19+CCT!J19+CAV!J19+CEPLAN!J19+CEAVI!J19</f>
        <v>10</v>
      </c>
      <c r="J18" s="23">
        <f>(BU!J19-BU!K19)+(PROPPG!J19-PROPPG!K19)+(PROEN!J19-PROEN!K19)+(PROEX!J19-PROEX!K19)+('SCII '!J19-'SCII '!K19)+(SECOM!J19-SECOM!K19)+(Museu!J19-Museu!K19)+(ESAG!J19-ESAG!K19)+(CEART!J19-CEART!K19)+(FAED!J19-FAED!K19)+(CEAD!J19-CEAD!K19)+(CEFID!J19-CEFID!K19)+(CERES!J19-CERES!K19)+(CESFI!J19-CESFI!K19)+(CCT!J19-CCT!K19)+(CAV!J19-CAV!K19)+(CEPLAN!J19-CEPLAN!K19)+(CEAVI!J19-CEAVI!K19)</f>
        <v>0</v>
      </c>
      <c r="K18" s="63">
        <f t="shared" si="0"/>
        <v>10</v>
      </c>
      <c r="L18" s="24">
        <f t="shared" si="1"/>
        <v>197.5</v>
      </c>
      <c r="M18" s="25">
        <f t="shared" si="2"/>
        <v>0</v>
      </c>
    </row>
    <row r="19" spans="1:13" s="20" customFormat="1" ht="45" customHeight="1" x14ac:dyDescent="0.45">
      <c r="A19" s="122"/>
      <c r="B19" s="77">
        <v>17</v>
      </c>
      <c r="C19" s="144"/>
      <c r="D19" s="78" t="s">
        <v>40</v>
      </c>
      <c r="E19" s="79" t="s">
        <v>80</v>
      </c>
      <c r="F19" s="79" t="s">
        <v>81</v>
      </c>
      <c r="G19" s="78" t="s">
        <v>4</v>
      </c>
      <c r="H19" s="105">
        <v>61.88</v>
      </c>
      <c r="I19" s="22">
        <f>BU!J20+PROPPG!J20+PROEN!J20+PROEX!J20+'SCII '!J20+SECOM!J20+Museu!J20+ESAG!J20+CEART!J20+FAED!J20+CEAD!J20+CEFID!J20+CERES!J20+CESFI!J20+CCT!J20+CAV!J20+CEPLAN!J20+CEAVI!J20</f>
        <v>10</v>
      </c>
      <c r="J19" s="23">
        <f>(BU!J20-BU!K20)+(PROPPG!J20-PROPPG!K20)+(PROEN!J20-PROEN!K20)+(PROEX!J20-PROEX!K20)+('SCII '!J20-'SCII '!K20)+(SECOM!J20-SECOM!K20)+(Museu!J20-Museu!K20)+(ESAG!J20-ESAG!K20)+(CEART!J20-CEART!K20)+(FAED!J20-FAED!K20)+(CEAD!J20-CEAD!K20)+(CEFID!J20-CEFID!K20)+(CERES!J20-CERES!K20)+(CESFI!J20-CESFI!K20)+(CCT!J20-CCT!K20)+(CAV!J20-CAV!K20)+(CEPLAN!J20-CEPLAN!K20)+(CEAVI!J20-CEAVI!K20)</f>
        <v>0</v>
      </c>
      <c r="K19" s="63">
        <f t="shared" si="0"/>
        <v>10</v>
      </c>
      <c r="L19" s="24">
        <f t="shared" si="1"/>
        <v>618.80000000000007</v>
      </c>
      <c r="M19" s="25">
        <f t="shared" si="2"/>
        <v>0</v>
      </c>
    </row>
    <row r="20" spans="1:13" s="20" customFormat="1" ht="45" customHeight="1" x14ac:dyDescent="0.45">
      <c r="A20" s="122"/>
      <c r="B20" s="77">
        <v>18</v>
      </c>
      <c r="C20" s="144"/>
      <c r="D20" s="78" t="s">
        <v>41</v>
      </c>
      <c r="E20" s="79" t="s">
        <v>80</v>
      </c>
      <c r="F20" s="79" t="s">
        <v>81</v>
      </c>
      <c r="G20" s="78" t="s">
        <v>4</v>
      </c>
      <c r="H20" s="105">
        <v>49.95</v>
      </c>
      <c r="I20" s="22">
        <f>BU!J21+PROPPG!J21+PROEN!J21+PROEX!J21+'SCII '!J21+SECOM!J21+Museu!J21+ESAG!J21+CEART!J21+FAED!J21+CEAD!J21+CEFID!J21+CERES!J21+CESFI!J21+CCT!J21+CAV!J21+CEPLAN!J21+CEAVI!J21</f>
        <v>180</v>
      </c>
      <c r="J20" s="23">
        <f>(BU!J21-BU!K21)+(PROPPG!J21-PROPPG!K21)+(PROEN!J21-PROEN!K21)+(PROEX!J21-PROEX!K21)+('SCII '!J21-'SCII '!K21)+(SECOM!J21-SECOM!K21)+(Museu!J21-Museu!K21)+(ESAG!J21-ESAG!K21)+(CEART!J21-CEART!K21)+(FAED!J21-FAED!K21)+(CEAD!J21-CEAD!K21)+(CEFID!J21-CEFID!K21)+(CERES!J21-CERES!K21)+(CESFI!J21-CESFI!K21)+(CCT!J21-CCT!K21)+(CAV!J21-CAV!K21)+(CEPLAN!J21-CEPLAN!K21)+(CEAVI!J21-CEAVI!K21)</f>
        <v>0</v>
      </c>
      <c r="K20" s="63">
        <f t="shared" si="0"/>
        <v>180</v>
      </c>
      <c r="L20" s="24">
        <f t="shared" si="1"/>
        <v>8991</v>
      </c>
      <c r="M20" s="25">
        <f t="shared" si="2"/>
        <v>0</v>
      </c>
    </row>
    <row r="21" spans="1:13" s="20" customFormat="1" ht="45" customHeight="1" x14ac:dyDescent="0.45">
      <c r="A21" s="123"/>
      <c r="B21" s="77">
        <v>19</v>
      </c>
      <c r="C21" s="144"/>
      <c r="D21" s="78" t="s">
        <v>47</v>
      </c>
      <c r="E21" s="79" t="s">
        <v>80</v>
      </c>
      <c r="F21" s="79" t="s">
        <v>81</v>
      </c>
      <c r="G21" s="78" t="s">
        <v>4</v>
      </c>
      <c r="H21" s="105">
        <v>44.55</v>
      </c>
      <c r="I21" s="22">
        <f>BU!J22+PROPPG!J22+PROEN!J22+PROEX!J22+'SCII '!J22+SECOM!J22+Museu!J22+ESAG!J22+CEART!J22+FAED!J22+CEAD!J22+CEFID!J22+CERES!J22+CESFI!J22+CCT!J22+CAV!J22+CEPLAN!J22+CEAVI!J22</f>
        <v>150</v>
      </c>
      <c r="J21" s="23">
        <f>(BU!J22-BU!K22)+(PROPPG!J22-PROPPG!K22)+(PROEN!J22-PROEN!K22)+(PROEX!J22-PROEX!K22)+('SCII '!J22-'SCII '!K22)+(SECOM!J22-SECOM!K22)+(Museu!J22-Museu!K22)+(ESAG!J22-ESAG!K22)+(CEART!J22-CEART!K22)+(FAED!J22-FAED!K22)+(CEAD!J22-CEAD!K22)+(CEFID!J22-CEFID!K22)+(CERES!J22-CERES!K22)+(CESFI!J22-CESFI!K22)+(CCT!J22-CCT!K22)+(CAV!J22-CAV!K22)+(CEPLAN!J22-CEPLAN!K22)+(CEAVI!J22-CEAVI!K22)</f>
        <v>0</v>
      </c>
      <c r="K21" s="63">
        <f t="shared" si="0"/>
        <v>150</v>
      </c>
      <c r="L21" s="24">
        <f t="shared" si="1"/>
        <v>6682.5</v>
      </c>
      <c r="M21" s="25">
        <f t="shared" si="2"/>
        <v>0</v>
      </c>
    </row>
    <row r="22" spans="1:13" s="20" customFormat="1" ht="68.25" customHeight="1" x14ac:dyDescent="0.45">
      <c r="A22" s="73" t="s">
        <v>118</v>
      </c>
      <c r="B22" s="74">
        <v>20</v>
      </c>
      <c r="C22" s="75" t="s">
        <v>33</v>
      </c>
      <c r="D22" s="80" t="s">
        <v>53</v>
      </c>
      <c r="E22" s="81" t="s">
        <v>80</v>
      </c>
      <c r="F22" s="81" t="s">
        <v>81</v>
      </c>
      <c r="G22" s="80" t="s">
        <v>66</v>
      </c>
      <c r="H22" s="104">
        <v>68.260000000000005</v>
      </c>
      <c r="I22" s="22">
        <f>BU!J23+PROPPG!J23+PROEN!J23+PROEX!J23+'SCII '!J23+SECOM!J23+Museu!J23+ESAG!J23+CEART!J23+FAED!J23+CEAD!J23+CEFID!J23+CERES!J23+CESFI!J23+CCT!J23+CAV!J23+CEPLAN!J23+CEAVI!J23</f>
        <v>167</v>
      </c>
      <c r="J22" s="23">
        <f>(BU!J23-BU!K23)+(PROPPG!J23-PROPPG!K23)+(PROEN!J23-PROEN!K23)+(PROEX!J23-PROEX!K23)+('SCII '!J23-'SCII '!K23)+(SECOM!J23-SECOM!K23)+(Museu!J23-Museu!K23)+(ESAG!J23-ESAG!K23)+(CEART!J23-CEART!K23)+(FAED!J23-FAED!K23)+(CEAD!J23-CEAD!K23)+(CEFID!J23-CEFID!K23)+(CERES!J23-CERES!K23)+(CESFI!J23-CESFI!K23)+(CCT!J23-CCT!K23)+(CAV!J23-CAV!K23)+(CEPLAN!J23-CEPLAN!K23)+(CEAVI!J23-CEAVI!K23)</f>
        <v>0</v>
      </c>
      <c r="K22" s="63">
        <f t="shared" si="0"/>
        <v>167</v>
      </c>
      <c r="L22" s="24">
        <f t="shared" si="1"/>
        <v>11399.42</v>
      </c>
      <c r="M22" s="25">
        <f t="shared" si="2"/>
        <v>0</v>
      </c>
    </row>
    <row r="23" spans="1:13" s="20" customFormat="1" ht="45" customHeight="1" x14ac:dyDescent="0.45">
      <c r="A23" s="121" t="s">
        <v>118</v>
      </c>
      <c r="B23" s="77">
        <v>21</v>
      </c>
      <c r="C23" s="124" t="s">
        <v>84</v>
      </c>
      <c r="D23" s="78" t="s">
        <v>54</v>
      </c>
      <c r="E23" s="79" t="s">
        <v>80</v>
      </c>
      <c r="F23" s="79" t="s">
        <v>81</v>
      </c>
      <c r="G23" s="78" t="s">
        <v>4</v>
      </c>
      <c r="H23" s="106">
        <v>600.02</v>
      </c>
      <c r="I23" s="22">
        <f>BU!J24+PROPPG!J24+PROEN!J24+PROEX!J24+'SCII '!J24+SECOM!J24+Museu!J24+ESAG!J24+CEART!J24+FAED!J24+CEAD!J24+CEFID!J24+CERES!J24+CESFI!J24+CCT!J24+CAV!J24+CEPLAN!J24+CEAVI!J24</f>
        <v>26</v>
      </c>
      <c r="J23" s="23">
        <f>(BU!J24-BU!K24)+(PROPPG!J24-PROPPG!K24)+(PROEN!J24-PROEN!K24)+(PROEX!J24-PROEX!K24)+('SCII '!J24-'SCII '!K24)+(SECOM!J24-SECOM!K24)+(Museu!J24-Museu!K24)+(ESAG!J24-ESAG!K24)+(CEART!J24-CEART!K24)+(FAED!J24-FAED!K24)+(CEAD!J24-CEAD!K24)+(CEFID!J24-CEFID!K24)+(CERES!J24-CERES!K24)+(CESFI!J24-CESFI!K24)+(CCT!J24-CCT!K24)+(CAV!J24-CAV!K24)+(CEPLAN!J24-CEPLAN!K24)+(CEAVI!J24-CEAVI!K24)</f>
        <v>4</v>
      </c>
      <c r="K23" s="63">
        <f t="shared" si="0"/>
        <v>22</v>
      </c>
      <c r="L23" s="24">
        <f t="shared" si="1"/>
        <v>15600.52</v>
      </c>
      <c r="M23" s="25">
        <f t="shared" si="2"/>
        <v>2400.08</v>
      </c>
    </row>
    <row r="24" spans="1:13" s="20" customFormat="1" ht="45" customHeight="1" x14ac:dyDescent="0.45">
      <c r="A24" s="122"/>
      <c r="B24" s="77">
        <v>22</v>
      </c>
      <c r="C24" s="125"/>
      <c r="D24" s="78" t="s">
        <v>55</v>
      </c>
      <c r="E24" s="79" t="s">
        <v>80</v>
      </c>
      <c r="F24" s="79" t="s">
        <v>81</v>
      </c>
      <c r="G24" s="78" t="s">
        <v>4</v>
      </c>
      <c r="H24" s="106">
        <v>1875.01</v>
      </c>
      <c r="I24" s="22">
        <f>BU!J25+PROPPG!J25+PROEN!J25+PROEX!J25+'SCII '!J25+SECOM!J25+Museu!J25+ESAG!J25+CEART!J25+FAED!J25+CEAD!J25+CEFID!J25+CERES!J25+CESFI!J25+CCT!J25+CAV!J25+CEPLAN!J25+CEAVI!J25</f>
        <v>32</v>
      </c>
      <c r="J24" s="23">
        <f>(BU!J25-BU!K25)+(PROPPG!J25-PROPPG!K25)+(PROEN!J25-PROEN!K25)+(PROEX!J25-PROEX!K25)+('SCII '!J25-'SCII '!K25)+(SECOM!J25-SECOM!K25)+(Museu!J25-Museu!K25)+(ESAG!J25-ESAG!K25)+(CEART!J25-CEART!K25)+(FAED!J25-FAED!K25)+(CEAD!J25-CEAD!K25)+(CEFID!J25-CEFID!K25)+(CERES!J25-CERES!K25)+(CESFI!J25-CESFI!K25)+(CCT!J25-CCT!K25)+(CAV!J25-CAV!K25)+(CEPLAN!J25-CEPLAN!K25)+(CEAVI!J25-CEAVI!K25)</f>
        <v>15</v>
      </c>
      <c r="K24" s="63">
        <f t="shared" si="0"/>
        <v>17</v>
      </c>
      <c r="L24" s="24">
        <f t="shared" si="1"/>
        <v>60000.32</v>
      </c>
      <c r="M24" s="25">
        <f t="shared" si="2"/>
        <v>28125.15</v>
      </c>
    </row>
    <row r="25" spans="1:13" s="20" customFormat="1" ht="45" customHeight="1" x14ac:dyDescent="0.45">
      <c r="A25" s="123"/>
      <c r="B25" s="77">
        <v>23</v>
      </c>
      <c r="C25" s="125"/>
      <c r="D25" s="78" t="s">
        <v>56</v>
      </c>
      <c r="E25" s="79" t="s">
        <v>80</v>
      </c>
      <c r="F25" s="79" t="s">
        <v>81</v>
      </c>
      <c r="G25" s="78" t="s">
        <v>4</v>
      </c>
      <c r="H25" s="106">
        <v>2101.87</v>
      </c>
      <c r="I25" s="22">
        <f>BU!J26+PROPPG!J26+PROEN!J26+PROEX!J26+'SCII '!J26+SECOM!J26+Museu!J26+ESAG!J26+CEART!J26+FAED!J26+CEAD!J26+CEFID!J26+CERES!J26+CESFI!J26+CCT!J26+CAV!J26+CEPLAN!J26+CEAVI!J26</f>
        <v>53</v>
      </c>
      <c r="J25" s="23">
        <f>(BU!J26-BU!K26)+(PROPPG!J26-PROPPG!K26)+(PROEN!J26-PROEN!K26)+(PROEX!J26-PROEX!K26)+('SCII '!J26-'SCII '!K26)+(SECOM!J26-SECOM!K26)+(Museu!J26-Museu!K26)+(ESAG!J26-ESAG!K26)+(CEART!J26-CEART!K26)+(FAED!J26-FAED!K26)+(CEAD!J26-CEAD!K26)+(CEFID!J26-CEFID!K26)+(CERES!J26-CERES!K26)+(CESFI!J26-CESFI!K26)+(CCT!J26-CCT!K26)+(CAV!J26-CAV!K26)+(CEPLAN!J26-CEPLAN!K26)+(CEAVI!J26-CEAVI!K26)</f>
        <v>24</v>
      </c>
      <c r="K25" s="63">
        <f t="shared" si="0"/>
        <v>29</v>
      </c>
      <c r="L25" s="24">
        <f t="shared" si="1"/>
        <v>111399.11</v>
      </c>
      <c r="M25" s="25">
        <f t="shared" si="2"/>
        <v>50444.88</v>
      </c>
    </row>
    <row r="26" spans="1:13" s="20" customFormat="1" ht="45" customHeight="1" x14ac:dyDescent="0.45">
      <c r="A26" s="128" t="s">
        <v>118</v>
      </c>
      <c r="B26" s="74">
        <v>24</v>
      </c>
      <c r="C26" s="131" t="s">
        <v>85</v>
      </c>
      <c r="D26" s="75" t="s">
        <v>57</v>
      </c>
      <c r="E26" s="76" t="s">
        <v>80</v>
      </c>
      <c r="F26" s="76" t="s">
        <v>81</v>
      </c>
      <c r="G26" s="75" t="s">
        <v>4</v>
      </c>
      <c r="H26" s="104">
        <v>0.62</v>
      </c>
      <c r="I26" s="22">
        <f>BU!J27+PROPPG!J27+PROEN!J27+PROEX!J27+'SCII '!J27+SECOM!J27+Museu!J27+ESAG!J27+CEART!J27+FAED!J27+CEAD!J27+CEFID!J27+CERES!J27+CESFI!J27+CCT!J27+CAV!J27+CEPLAN!J27+CEAVI!J27</f>
        <v>14750</v>
      </c>
      <c r="J26" s="23">
        <f>(BU!J27-BU!K27)+(PROPPG!J27-PROPPG!K27)+(PROEN!J27-PROEN!K27)+(PROEX!J27-PROEX!K27)+('SCII '!J27-'SCII '!K27)+(SECOM!J27-SECOM!K27)+(Museu!J27-Museu!K27)+(ESAG!J27-ESAG!K27)+(CEART!J27-CEART!K27)+(FAED!J27-FAED!K27)+(CEAD!J27-CEAD!K27)+(CEFID!J27-CEFID!K27)+(CERES!J27-CERES!K27)+(CESFI!J27-CESFI!K27)+(CCT!J27-CCT!K27)+(CAV!J27-CAV!K27)+(CEPLAN!J27-CEPLAN!K27)+(CEAVI!J27-CEAVI!K27)</f>
        <v>500</v>
      </c>
      <c r="K26" s="63">
        <f t="shared" si="0"/>
        <v>14250</v>
      </c>
      <c r="L26" s="24">
        <f t="shared" si="1"/>
        <v>9145</v>
      </c>
      <c r="M26" s="25">
        <f t="shared" si="2"/>
        <v>310</v>
      </c>
    </row>
    <row r="27" spans="1:13" s="20" customFormat="1" ht="45" customHeight="1" x14ac:dyDescent="0.45">
      <c r="A27" s="129"/>
      <c r="B27" s="74">
        <v>25</v>
      </c>
      <c r="C27" s="132"/>
      <c r="D27" s="75" t="s">
        <v>60</v>
      </c>
      <c r="E27" s="76" t="s">
        <v>80</v>
      </c>
      <c r="F27" s="76" t="s">
        <v>81</v>
      </c>
      <c r="G27" s="75" t="s">
        <v>66</v>
      </c>
      <c r="H27" s="104">
        <v>60</v>
      </c>
      <c r="I27" s="22">
        <f>BU!J28+PROPPG!J28+PROEN!J28+PROEX!J28+'SCII '!J28+SECOM!J28+Museu!J28+ESAG!J28+CEART!J28+FAED!J28+CEAD!J28+CEFID!J28+CERES!J28+CESFI!J28+CCT!J28+CAV!J28+CEPLAN!J28+CEAVI!J28</f>
        <v>355</v>
      </c>
      <c r="J27" s="23">
        <f>(BU!J28-BU!K28)+(PROPPG!J28-PROPPG!K28)+(PROEN!J28-PROEN!K28)+(PROEX!J28-PROEX!K28)+('SCII '!J28-'SCII '!K28)+(SECOM!J28-SECOM!K28)+(Museu!J28-Museu!K28)+(ESAG!J28-ESAG!K28)+(CEART!J28-CEART!K28)+(FAED!J28-FAED!K28)+(CEAD!J28-CEAD!K28)+(CEFID!J28-CEFID!K28)+(CERES!J28-CERES!K28)+(CESFI!J28-CESFI!K28)+(CCT!J28-CCT!K28)+(CAV!J28-CAV!K28)+(CEPLAN!J28-CEPLAN!K28)+(CEAVI!J28-CEAVI!K28)</f>
        <v>0</v>
      </c>
      <c r="K27" s="63">
        <f t="shared" si="0"/>
        <v>355</v>
      </c>
      <c r="L27" s="24">
        <f t="shared" si="1"/>
        <v>21300</v>
      </c>
      <c r="M27" s="25">
        <f t="shared" si="2"/>
        <v>0</v>
      </c>
    </row>
    <row r="28" spans="1:13" s="20" customFormat="1" ht="45" customHeight="1" x14ac:dyDescent="0.45">
      <c r="A28" s="129"/>
      <c r="B28" s="74">
        <v>26</v>
      </c>
      <c r="C28" s="132"/>
      <c r="D28" s="75" t="s">
        <v>70</v>
      </c>
      <c r="E28" s="76" t="s">
        <v>80</v>
      </c>
      <c r="F28" s="76" t="s">
        <v>81</v>
      </c>
      <c r="G28" s="75" t="s">
        <v>69</v>
      </c>
      <c r="H28" s="104">
        <v>39</v>
      </c>
      <c r="I28" s="22">
        <f>BU!J29+PROPPG!J29+PROEN!J29+PROEX!J29+'SCII '!J29+SECOM!J29+Museu!J29+ESAG!J29+CEART!J29+FAED!J29+CEAD!J29+CEFID!J29+CERES!J29+CESFI!J29+CCT!J29+CAV!J29+CEPLAN!J29+CEAVI!J29</f>
        <v>173</v>
      </c>
      <c r="J28" s="23">
        <f>(BU!J29-BU!K29)+(PROPPG!J29-PROPPG!K29)+(PROEN!J29-PROEN!K29)+(PROEX!J29-PROEX!K29)+('SCII '!J29-'SCII '!K29)+(SECOM!J29-SECOM!K29)+(Museu!J29-Museu!K29)+(ESAG!J29-ESAG!K29)+(CEART!J29-CEART!K29)+(FAED!J29-FAED!K29)+(CEAD!J29-CEAD!K29)+(CEFID!J29-CEFID!K29)+(CERES!J29-CERES!K29)+(CESFI!J29-CESFI!K29)+(CCT!J29-CCT!K29)+(CAV!J29-CAV!K29)+(CEPLAN!J29-CEPLAN!K29)+(CEAVI!J29-CEAVI!K29)</f>
        <v>0</v>
      </c>
      <c r="K28" s="63">
        <f t="shared" si="0"/>
        <v>173</v>
      </c>
      <c r="L28" s="24">
        <f t="shared" si="1"/>
        <v>6747</v>
      </c>
      <c r="M28" s="25">
        <f t="shared" si="2"/>
        <v>0</v>
      </c>
    </row>
    <row r="29" spans="1:13" s="20" customFormat="1" ht="45" customHeight="1" x14ac:dyDescent="0.45">
      <c r="A29" s="129"/>
      <c r="B29" s="74">
        <v>27</v>
      </c>
      <c r="C29" s="133"/>
      <c r="D29" s="75" t="s">
        <v>71</v>
      </c>
      <c r="E29" s="76" t="s">
        <v>80</v>
      </c>
      <c r="F29" s="76" t="s">
        <v>81</v>
      </c>
      <c r="G29" s="75" t="s">
        <v>69</v>
      </c>
      <c r="H29" s="104">
        <v>44.04</v>
      </c>
      <c r="I29" s="22">
        <f>BU!J30+PROPPG!J30+PROEN!J30+PROEX!J30+'SCII '!J30+SECOM!J30+Museu!J30+ESAG!J30+CEART!J30+FAED!J30+CEAD!J30+CEFID!J30+CERES!J30+CESFI!J30+CCT!J30+CAV!J30+CEPLAN!J30+CEAVI!J30</f>
        <v>240</v>
      </c>
      <c r="J29" s="23">
        <f>(BU!J30-BU!K30)+(PROPPG!J30-PROPPG!K30)+(PROEN!J30-PROEN!K30)+(PROEX!J30-PROEX!K30)+('SCII '!J30-'SCII '!K30)+(SECOM!J30-SECOM!K30)+(Museu!J30-Museu!K30)+(ESAG!J30-ESAG!K30)+(CEART!J30-CEART!K30)+(FAED!J30-FAED!K30)+(CEAD!J30-CEAD!K30)+(CEFID!J30-CEFID!K30)+(CERES!J30-CERES!K30)+(CESFI!J30-CESFI!K30)+(CCT!J30-CCT!K30)+(CAV!J30-CAV!K30)+(CEPLAN!J30-CEPLAN!K30)+(CEAVI!J30-CEAVI!K30)</f>
        <v>0</v>
      </c>
      <c r="K29" s="63">
        <f t="shared" si="0"/>
        <v>240</v>
      </c>
      <c r="L29" s="24">
        <f t="shared" si="1"/>
        <v>10569.6</v>
      </c>
      <c r="M29" s="25">
        <f t="shared" si="2"/>
        <v>0</v>
      </c>
    </row>
    <row r="30" spans="1:13" s="20" customFormat="1" ht="45" customHeight="1" x14ac:dyDescent="0.45">
      <c r="A30" s="129"/>
      <c r="B30" s="74">
        <v>28</v>
      </c>
      <c r="C30" s="134" t="s">
        <v>86</v>
      </c>
      <c r="D30" s="75" t="s">
        <v>58</v>
      </c>
      <c r="E30" s="76" t="s">
        <v>80</v>
      </c>
      <c r="F30" s="76" t="s">
        <v>81</v>
      </c>
      <c r="G30" s="75" t="s">
        <v>4</v>
      </c>
      <c r="H30" s="104">
        <v>0.98</v>
      </c>
      <c r="I30" s="22">
        <f>BU!J31+PROPPG!J31+PROEN!J31+PROEX!J31+'SCII '!J31+SECOM!J31+Museu!J31+ESAG!J31+CEART!J31+FAED!J31+CEAD!J31+CEFID!J31+CERES!J31+CESFI!J31+CCT!J31+CAV!J31+CEPLAN!J31+CEAVI!J31</f>
        <v>1990</v>
      </c>
      <c r="J30" s="23">
        <f>(BU!J31-BU!K31)+(PROPPG!J31-PROPPG!K31)+(PROEN!J31-PROEN!K31)+(PROEX!J31-PROEX!K31)+('SCII '!J31-'SCII '!K31)+(SECOM!J31-SECOM!K31)+(Museu!J31-Museu!K31)+(ESAG!J31-ESAG!K31)+(CEART!J31-CEART!K31)+(FAED!J31-FAED!K31)+(CEAD!J31-CEAD!K31)+(CEFID!J31-CEFID!K31)+(CERES!J31-CERES!K31)+(CESFI!J31-CESFI!K31)+(CCT!J31-CCT!K31)+(CAV!J31-CAV!K31)+(CEPLAN!J31-CEPLAN!K31)+(CEAVI!J31-CEAVI!K31)</f>
        <v>0</v>
      </c>
      <c r="K30" s="63">
        <f t="shared" si="0"/>
        <v>1990</v>
      </c>
      <c r="L30" s="24">
        <f t="shared" si="1"/>
        <v>1950.2</v>
      </c>
      <c r="M30" s="25">
        <f t="shared" si="2"/>
        <v>0</v>
      </c>
    </row>
    <row r="31" spans="1:13" s="20" customFormat="1" ht="45" customHeight="1" x14ac:dyDescent="0.45">
      <c r="A31" s="129"/>
      <c r="B31" s="74">
        <v>29</v>
      </c>
      <c r="C31" s="134"/>
      <c r="D31" s="75" t="s">
        <v>59</v>
      </c>
      <c r="E31" s="76" t="s">
        <v>80</v>
      </c>
      <c r="F31" s="76" t="s">
        <v>81</v>
      </c>
      <c r="G31" s="75" t="s">
        <v>4</v>
      </c>
      <c r="H31" s="104">
        <v>2.46</v>
      </c>
      <c r="I31" s="22">
        <f>BU!J32+PROPPG!J32+PROEN!J32+PROEX!J32+'SCII '!J32+SECOM!J32+Museu!J32+ESAG!J32+CEART!J32+FAED!J32+CEAD!J32+CEFID!J32+CERES!J32+CESFI!J32+CCT!J32+CAV!J32+CEPLAN!J32+CEAVI!J32</f>
        <v>2440</v>
      </c>
      <c r="J31" s="23">
        <f>(BU!J32-BU!K32)+(PROPPG!J32-PROPPG!K32)+(PROEN!J32-PROEN!K32)+(PROEX!J32-PROEX!K32)+('SCII '!J32-'SCII '!K32)+(SECOM!J32-SECOM!K32)+(Museu!J32-Museu!K32)+(ESAG!J32-ESAG!K32)+(CEART!J32-CEART!K32)+(FAED!J32-FAED!K32)+(CEAD!J32-CEAD!K32)+(CEFID!J32-CEFID!K32)+(CERES!J32-CERES!K32)+(CESFI!J32-CESFI!K32)+(CCT!J32-CCT!K32)+(CAV!J32-CAV!K32)+(CEPLAN!J32-CEPLAN!K32)+(CEAVI!J32-CEAVI!K32)</f>
        <v>0</v>
      </c>
      <c r="K31" s="63">
        <f t="shared" si="0"/>
        <v>2440</v>
      </c>
      <c r="L31" s="24">
        <f t="shared" si="1"/>
        <v>6002.4</v>
      </c>
      <c r="M31" s="25">
        <f t="shared" si="2"/>
        <v>0</v>
      </c>
    </row>
    <row r="32" spans="1:13" s="20" customFormat="1" ht="45" customHeight="1" x14ac:dyDescent="0.45">
      <c r="A32" s="129"/>
      <c r="B32" s="74">
        <v>30</v>
      </c>
      <c r="C32" s="75" t="s">
        <v>34</v>
      </c>
      <c r="D32" s="75" t="s">
        <v>59</v>
      </c>
      <c r="E32" s="76" t="s">
        <v>80</v>
      </c>
      <c r="F32" s="76" t="s">
        <v>81</v>
      </c>
      <c r="G32" s="75" t="s">
        <v>4</v>
      </c>
      <c r="H32" s="104">
        <v>3.27</v>
      </c>
      <c r="I32" s="22">
        <f>BU!J33+PROPPG!J33+PROEN!J33+PROEX!J33+'SCII '!J33+SECOM!J33+Museu!J33+ESAG!J33+CEART!J33+FAED!J33+CEAD!J33+CEFID!J33+CERES!J33+CESFI!J33+CCT!J33+CAV!J33+CEPLAN!J33+CEAVI!J33</f>
        <v>1043</v>
      </c>
      <c r="J32" s="23">
        <f>(BU!J33-BU!K33)+(PROPPG!J33-PROPPG!K33)+(PROEN!J33-PROEN!K33)+(PROEX!J33-PROEX!K33)+('SCII '!J33-'SCII '!K33)+(SECOM!J33-SECOM!K33)+(Museu!J33-Museu!K33)+(ESAG!J33-ESAG!K33)+(CEART!J33-CEART!K33)+(FAED!J33-FAED!K33)+(CEAD!J33-CEAD!K33)+(CEFID!J33-CEFID!K33)+(CERES!J33-CERES!K33)+(CESFI!J33-CESFI!K33)+(CCT!J33-CCT!K33)+(CAV!J33-CAV!K33)+(CEPLAN!J33-CEPLAN!K33)+(CEAVI!J33-CEAVI!K33)</f>
        <v>0</v>
      </c>
      <c r="K32" s="63">
        <f t="shared" si="0"/>
        <v>1043</v>
      </c>
      <c r="L32" s="24">
        <f t="shared" si="1"/>
        <v>3410.61</v>
      </c>
      <c r="M32" s="25">
        <f t="shared" si="2"/>
        <v>0</v>
      </c>
    </row>
    <row r="33" spans="1:13" s="20" customFormat="1" ht="45" customHeight="1" x14ac:dyDescent="0.45">
      <c r="A33" s="130"/>
      <c r="B33" s="74">
        <v>31</v>
      </c>
      <c r="C33" s="91" t="s">
        <v>35</v>
      </c>
      <c r="D33" s="80" t="s">
        <v>53</v>
      </c>
      <c r="E33" s="81" t="s">
        <v>80</v>
      </c>
      <c r="F33" s="76" t="s">
        <v>81</v>
      </c>
      <c r="G33" s="80" t="s">
        <v>66</v>
      </c>
      <c r="H33" s="104">
        <v>63.71</v>
      </c>
      <c r="I33" s="22">
        <f>BU!J34+PROPPG!J34+PROEN!J34+PROEX!J34+'SCII '!J34+SECOM!J34+Museu!J34+ESAG!J34+CEART!J34+FAED!J34+CEAD!J34+CEFID!J34+CERES!J34+CESFI!J34+CCT!J34+CAV!J34+CEPLAN!J34+CEAVI!J34</f>
        <v>279</v>
      </c>
      <c r="J33" s="23">
        <f>(BU!J34-BU!K34)+(PROPPG!J34-PROPPG!K34)+(PROEN!J34-PROEN!K34)+(PROEX!J34-PROEX!K34)+('SCII '!J34-'SCII '!K34)+(SECOM!J34-SECOM!K34)+(Museu!J34-Museu!K34)+(ESAG!J34-ESAG!K34)+(CEART!J34-CEART!K34)+(FAED!J34-FAED!K34)+(CEAD!J34-CEAD!K34)+(CEFID!J34-CEFID!K34)+(CERES!J34-CERES!K34)+(CESFI!J34-CESFI!K34)+(CCT!J34-CCT!K34)+(CAV!J34-CAV!K34)+(CEPLAN!J34-CEPLAN!K34)+(CEAVI!J34-CEAVI!K34)</f>
        <v>41</v>
      </c>
      <c r="K33" s="63">
        <f t="shared" si="0"/>
        <v>238</v>
      </c>
      <c r="L33" s="24">
        <f t="shared" si="1"/>
        <v>17775.09</v>
      </c>
      <c r="M33" s="25">
        <f t="shared" si="2"/>
        <v>2612.11</v>
      </c>
    </row>
    <row r="34" spans="1:13" s="20" customFormat="1" ht="45" customHeight="1" x14ac:dyDescent="0.45">
      <c r="A34" s="83" t="s">
        <v>121</v>
      </c>
      <c r="B34" s="84">
        <v>32</v>
      </c>
      <c r="C34" s="85" t="s">
        <v>122</v>
      </c>
      <c r="D34" s="86" t="s">
        <v>123</v>
      </c>
      <c r="E34" s="87" t="s">
        <v>80</v>
      </c>
      <c r="F34" s="79" t="s">
        <v>81</v>
      </c>
      <c r="G34" s="88"/>
      <c r="H34" s="105">
        <v>69.87</v>
      </c>
      <c r="I34" s="22">
        <f>BU!J35+PROPPG!J35+PROEN!J35+PROEX!J35+'SCII '!J35+SECOM!J35+Museu!J35+ESAG!J35+CEART!J35+FAED!J35+CEAD!J35+CEFID!J35+CERES!J35+CESFI!J35+CCT!J35+CAV!J35+CEPLAN!J35+CEAVI!J35</f>
        <v>100</v>
      </c>
      <c r="J34" s="23">
        <f>(BU!J35-BU!K35)+(PROPPG!J35-PROPPG!K35)+(PROEN!J35-PROEN!K35)+(PROEX!J35-PROEX!K35)+('SCII '!J35-'SCII '!K35)+(SECOM!J35-SECOM!K35)+(Museu!J35-Museu!K35)+(ESAG!J35-ESAG!K35)+(CEART!J35-CEART!K35)+(FAED!J35-FAED!K35)+(CEAD!J35-CEAD!K35)+(CEFID!J35-CEFID!K35)+(CERES!J35-CERES!K35)+(CESFI!J35-CESFI!K35)+(CCT!J35-CCT!K35)+(CAV!J35-CAV!K35)+(CEPLAN!J35-CEPLAN!K35)+(CEAVI!J35-CEAVI!K35)</f>
        <v>2.25</v>
      </c>
      <c r="K34" s="63">
        <f t="shared" si="0"/>
        <v>97.75</v>
      </c>
      <c r="L34" s="24">
        <f t="shared" si="1"/>
        <v>6987</v>
      </c>
      <c r="M34" s="25">
        <f t="shared" si="2"/>
        <v>157.20750000000001</v>
      </c>
    </row>
    <row r="35" spans="1:13" s="20" customFormat="1" ht="45" customHeight="1" x14ac:dyDescent="0.45">
      <c r="A35" s="128" t="s">
        <v>118</v>
      </c>
      <c r="B35" s="74">
        <v>33</v>
      </c>
      <c r="C35" s="75" t="s">
        <v>101</v>
      </c>
      <c r="D35" s="75" t="s">
        <v>61</v>
      </c>
      <c r="E35" s="76" t="s">
        <v>80</v>
      </c>
      <c r="F35" s="76" t="s">
        <v>81</v>
      </c>
      <c r="G35" s="75" t="s">
        <v>4</v>
      </c>
      <c r="H35" s="104">
        <v>6.91</v>
      </c>
      <c r="I35" s="22">
        <f>BU!J36+PROPPG!J36+PROEN!J36+PROEX!J36+'SCII '!J36+SECOM!J36+Museu!J36+ESAG!J36+CEART!J36+FAED!J36+CEAD!J36+CEFID!J36+CERES!J36+CESFI!J36+CCT!J36+CAV!J36+CEPLAN!J36+CEAVI!J36</f>
        <v>1008</v>
      </c>
      <c r="J35" s="23">
        <f>(BU!J36-BU!K36)+(PROPPG!J36-PROPPG!K36)+(PROEN!J36-PROEN!K36)+(PROEX!J36-PROEX!K36)+('SCII '!J36-'SCII '!K36)+(SECOM!J36-SECOM!K36)+(Museu!J36-Museu!K36)+(ESAG!J36-ESAG!K36)+(CEART!J36-CEART!K36)+(FAED!J36-FAED!K36)+(CEAD!J36-CEAD!K36)+(CEFID!J36-CEFID!K36)+(CERES!J36-CERES!K36)+(CESFI!J36-CESFI!K36)+(CCT!J36-CCT!K36)+(CAV!J36-CAV!K36)+(CEPLAN!J36-CEPLAN!K36)+(CEAVI!J36-CEAVI!K36)</f>
        <v>40</v>
      </c>
      <c r="K35" s="63">
        <f t="shared" si="0"/>
        <v>968</v>
      </c>
      <c r="L35" s="24">
        <f t="shared" si="1"/>
        <v>6965.28</v>
      </c>
      <c r="M35" s="25">
        <f t="shared" si="2"/>
        <v>276.39999999999998</v>
      </c>
    </row>
    <row r="36" spans="1:13" s="20" customFormat="1" ht="45" customHeight="1" x14ac:dyDescent="0.45">
      <c r="A36" s="130"/>
      <c r="B36" s="74">
        <v>34</v>
      </c>
      <c r="C36" s="75" t="s">
        <v>102</v>
      </c>
      <c r="D36" s="75" t="s">
        <v>62</v>
      </c>
      <c r="E36" s="76" t="s">
        <v>80</v>
      </c>
      <c r="F36" s="76" t="s">
        <v>81</v>
      </c>
      <c r="G36" s="75" t="s">
        <v>4</v>
      </c>
      <c r="H36" s="104">
        <v>7.19</v>
      </c>
      <c r="I36" s="22">
        <f>BU!J37+PROPPG!J37+PROEN!J37+PROEX!J37+'SCII '!J37+SECOM!J37+Museu!J37+ESAG!J37+CEART!J37+FAED!J37+CEAD!J37+CEFID!J37+CERES!J37+CESFI!J37+CCT!J37+CAV!J37+CEPLAN!J37+CEAVI!J37</f>
        <v>1025</v>
      </c>
      <c r="J36" s="23">
        <f>(BU!J37-BU!K37)+(PROPPG!J37-PROPPG!K37)+(PROEN!J37-PROEN!K37)+(PROEX!J37-PROEX!K37)+('SCII '!J37-'SCII '!K37)+(SECOM!J37-SECOM!K37)+(Museu!J37-Museu!K37)+(ESAG!J37-ESAG!K37)+(CEART!J37-CEART!K37)+(FAED!J37-FAED!K37)+(CEAD!J37-CEAD!K37)+(CEFID!J37-CEFID!K37)+(CERES!J37-CERES!K37)+(CESFI!J37-CESFI!K37)+(CCT!J37-CCT!K37)+(CAV!J37-CAV!K37)+(CEPLAN!J37-CEPLAN!K37)+(CEAVI!J37-CEAVI!K37)</f>
        <v>50</v>
      </c>
      <c r="K36" s="63">
        <f t="shared" si="0"/>
        <v>975</v>
      </c>
      <c r="L36" s="24">
        <f t="shared" si="1"/>
        <v>7369.75</v>
      </c>
      <c r="M36" s="25">
        <f t="shared" si="2"/>
        <v>359.5</v>
      </c>
    </row>
    <row r="37" spans="1:13" s="20" customFormat="1" ht="45" customHeight="1" x14ac:dyDescent="0.45">
      <c r="A37" s="121" t="s">
        <v>119</v>
      </c>
      <c r="B37" s="77">
        <v>35</v>
      </c>
      <c r="C37" s="78" t="s">
        <v>87</v>
      </c>
      <c r="D37" s="78" t="s">
        <v>63</v>
      </c>
      <c r="E37" s="79" t="s">
        <v>80</v>
      </c>
      <c r="F37" s="79" t="s">
        <v>81</v>
      </c>
      <c r="G37" s="78" t="s">
        <v>4</v>
      </c>
      <c r="H37" s="106">
        <v>284.01</v>
      </c>
      <c r="I37" s="22">
        <f>BU!J38+PROPPG!J38+PROEN!J38+PROEX!J38+'SCII '!J38+SECOM!J38+Museu!J38+ESAG!J38+CEART!J38+FAED!J38+CEAD!J38+CEFID!J38+CERES!J38+CESFI!J38+CCT!J38+CAV!J38+CEPLAN!J38+CEAVI!J38</f>
        <v>152</v>
      </c>
      <c r="J37" s="23">
        <f>(BU!J38-BU!K38)+(PROPPG!J38-PROPPG!K38)+(PROEN!J38-PROEN!K38)+(PROEX!J38-PROEX!K38)+('SCII '!J38-'SCII '!K38)+(SECOM!J38-SECOM!K38)+(Museu!J38-Museu!K38)+(ESAG!J38-ESAG!K38)+(CEART!J38-CEART!K38)+(FAED!J38-FAED!K38)+(CEAD!J38-CEAD!K38)+(CEFID!J38-CEFID!K38)+(CERES!J38-CERES!K38)+(CESFI!J38-CESFI!K38)+(CCT!J38-CCT!K38)+(CAV!J38-CAV!K38)+(CEPLAN!J38-CEPLAN!K38)+(CEAVI!J38-CEAVI!K38)</f>
        <v>11</v>
      </c>
      <c r="K37" s="63">
        <f t="shared" si="0"/>
        <v>141</v>
      </c>
      <c r="L37" s="24">
        <f t="shared" si="1"/>
        <v>43169.52</v>
      </c>
      <c r="M37" s="25">
        <f t="shared" si="2"/>
        <v>3124.1099999999997</v>
      </c>
    </row>
    <row r="38" spans="1:13" s="20" customFormat="1" ht="45" customHeight="1" x14ac:dyDescent="0.45">
      <c r="A38" s="122"/>
      <c r="B38" s="77">
        <v>36</v>
      </c>
      <c r="C38" s="89" t="s">
        <v>36</v>
      </c>
      <c r="D38" s="90" t="s">
        <v>64</v>
      </c>
      <c r="E38" s="87" t="s">
        <v>80</v>
      </c>
      <c r="F38" s="79" t="s">
        <v>81</v>
      </c>
      <c r="G38" s="90" t="s">
        <v>4</v>
      </c>
      <c r="H38" s="106">
        <v>7.59</v>
      </c>
      <c r="I38" s="22">
        <f>BU!J39+PROPPG!J39+PROEN!J39+PROEX!J39+'SCII '!J39+SECOM!J39+Museu!J39+ESAG!J39+CEART!J39+FAED!J39+CEAD!J39+CEFID!J39+CERES!J39+CESFI!J39+CCT!J39+CAV!J39+CEPLAN!J39+CEAVI!J39</f>
        <v>294</v>
      </c>
      <c r="J38" s="23">
        <f>(BU!J39-BU!K39)+(PROPPG!J39-PROPPG!K39)+(PROEN!J39-PROEN!K39)+(PROEX!J39-PROEX!K39)+('SCII '!J39-'SCII '!K39)+(SECOM!J39-SECOM!K39)+(Museu!J39-Museu!K39)+(ESAG!J39-ESAG!K39)+(CEART!J39-CEART!K39)+(FAED!J39-FAED!K39)+(CEAD!J39-CEAD!K39)+(CEFID!J39-CEFID!K39)+(CERES!J39-CERES!K39)+(CESFI!J39-CESFI!K39)+(CCT!J39-CCT!K39)+(CAV!J39-CAV!K39)+(CEPLAN!J39-CEPLAN!K39)+(CEAVI!J39-CEAVI!K39)</f>
        <v>0</v>
      </c>
      <c r="K38" s="63">
        <f t="shared" si="0"/>
        <v>294</v>
      </c>
      <c r="L38" s="24">
        <f t="shared" si="1"/>
        <v>2231.46</v>
      </c>
      <c r="M38" s="25">
        <f t="shared" si="2"/>
        <v>0</v>
      </c>
    </row>
    <row r="39" spans="1:13" s="20" customFormat="1" ht="45" customHeight="1" x14ac:dyDescent="0.45">
      <c r="A39" s="122"/>
      <c r="B39" s="77">
        <v>37</v>
      </c>
      <c r="C39" s="89" t="s">
        <v>37</v>
      </c>
      <c r="D39" s="90" t="s">
        <v>65</v>
      </c>
      <c r="E39" s="87" t="s">
        <v>80</v>
      </c>
      <c r="F39" s="79" t="s">
        <v>81</v>
      </c>
      <c r="G39" s="90" t="s">
        <v>4</v>
      </c>
      <c r="H39" s="106">
        <v>19.22</v>
      </c>
      <c r="I39" s="22">
        <f>BU!J40+PROPPG!J40+PROEN!J40+PROEX!J40+'SCII '!J40+SECOM!J40+Museu!J40+ESAG!J40+CEART!J40+FAED!J40+CEAD!J40+CEFID!J40+CERES!J40+CESFI!J40+CCT!J40+CAV!J40+CEPLAN!J40+CEAVI!J40</f>
        <v>72</v>
      </c>
      <c r="J39" s="23">
        <f>(BU!J40-BU!K40)+(PROPPG!J40-PROPPG!K40)+(PROEN!J40-PROEN!K40)+(PROEX!J40-PROEX!K40)+('SCII '!J40-'SCII '!K40)+(SECOM!J40-SECOM!K40)+(Museu!J40-Museu!K40)+(ESAG!J40-ESAG!K40)+(CEART!J40-CEART!K40)+(FAED!J40-FAED!K40)+(CEAD!J40-CEAD!K40)+(CEFID!J40-CEFID!K40)+(CERES!J40-CERES!K40)+(CESFI!J40-CESFI!K40)+(CCT!J40-CCT!K40)+(CAV!J40-CAV!K40)+(CEPLAN!J40-CEPLAN!K40)+(CEAVI!J40-CEAVI!K40)</f>
        <v>0</v>
      </c>
      <c r="K39" s="63">
        <f t="shared" si="0"/>
        <v>72</v>
      </c>
      <c r="L39" s="24">
        <f t="shared" si="1"/>
        <v>1383.84</v>
      </c>
      <c r="M39" s="25">
        <f t="shared" si="2"/>
        <v>0</v>
      </c>
    </row>
    <row r="40" spans="1:13" s="20" customFormat="1" ht="45" customHeight="1" x14ac:dyDescent="0.45">
      <c r="A40" s="122"/>
      <c r="B40" s="77">
        <v>38</v>
      </c>
      <c r="C40" s="124" t="s">
        <v>72</v>
      </c>
      <c r="D40" s="78" t="s">
        <v>73</v>
      </c>
      <c r="E40" s="79" t="s">
        <v>80</v>
      </c>
      <c r="F40" s="79" t="s">
        <v>81</v>
      </c>
      <c r="G40" s="78" t="s">
        <v>4</v>
      </c>
      <c r="H40" s="105">
        <v>56.47</v>
      </c>
      <c r="I40" s="22">
        <f>BU!J41+PROPPG!J41+PROEN!J41+PROEX!J41+'SCII '!J41+SECOM!J41+Museu!J41+ESAG!J41+CEART!J41+FAED!J41+CEAD!J41+CEFID!J41+CERES!J41+CESFI!J41+CCT!J41+CAV!J41+CEPLAN!J41+CEAVI!J41</f>
        <v>184</v>
      </c>
      <c r="J40" s="23">
        <f>(BU!J41-BU!K41)+(PROPPG!J41-PROPPG!K41)+(PROEN!J41-PROEN!K41)+(PROEX!J41-PROEX!K41)+('SCII '!J41-'SCII '!K41)+(SECOM!J41-SECOM!K41)+(Museu!J41-Museu!K41)+(ESAG!J41-ESAG!K41)+(CEART!J41-CEART!K41)+(FAED!J41-FAED!K41)+(CEAD!J41-CEAD!K41)+(CEFID!J41-CEFID!K41)+(CERES!J41-CERES!K41)+(CESFI!J41-CESFI!K41)+(CCT!J41-CCT!K41)+(CAV!J41-CAV!K41)+(CEPLAN!J41-CEPLAN!K41)+(CEAVI!J41-CEAVI!K41)</f>
        <v>0</v>
      </c>
      <c r="K40" s="63">
        <f t="shared" si="0"/>
        <v>184</v>
      </c>
      <c r="L40" s="24">
        <f t="shared" si="1"/>
        <v>10390.48</v>
      </c>
      <c r="M40" s="25">
        <f t="shared" si="2"/>
        <v>0</v>
      </c>
    </row>
    <row r="41" spans="1:13" s="20" customFormat="1" ht="45" customHeight="1" x14ac:dyDescent="0.45">
      <c r="A41" s="123"/>
      <c r="B41" s="77">
        <v>39</v>
      </c>
      <c r="C41" s="151"/>
      <c r="D41" s="78" t="s">
        <v>74</v>
      </c>
      <c r="E41" s="79" t="s">
        <v>80</v>
      </c>
      <c r="F41" s="79" t="s">
        <v>81</v>
      </c>
      <c r="G41" s="78" t="s">
        <v>4</v>
      </c>
      <c r="H41" s="105">
        <v>30.79</v>
      </c>
      <c r="I41" s="22">
        <f>BU!J42+PROPPG!J42+PROEN!J42+PROEX!J42+'SCII '!J42+SECOM!J42+Museu!J42+ESAG!J42+CEART!J42+FAED!J42+CEAD!J42+CEFID!J42+CERES!J42+CESFI!J42+CCT!J42+CAV!J42+CEPLAN!J42+CEAVI!J42</f>
        <v>162</v>
      </c>
      <c r="J41" s="23">
        <f>(BU!J42-BU!K42)+(PROPPG!J42-PROPPG!K42)+(PROEN!J42-PROEN!K42)+(PROEX!J42-PROEX!K42)+('SCII '!J42-'SCII '!K42)+(SECOM!J42-SECOM!K42)+(Museu!J42-Museu!K42)+(ESAG!J42-ESAG!K42)+(CEART!J42-CEART!K42)+(FAED!J42-FAED!K42)+(CEAD!J42-CEAD!K42)+(CEFID!J42-CEFID!K42)+(CERES!J42-CERES!K42)+(CESFI!J42-CESFI!K42)+(CCT!J42-CCT!K42)+(CAV!J42-CAV!K42)+(CEPLAN!J42-CEPLAN!K42)+(CEAVI!J42-CEAVI!K42)</f>
        <v>16</v>
      </c>
      <c r="K41" s="63">
        <f t="shared" si="0"/>
        <v>146</v>
      </c>
      <c r="L41" s="24">
        <f t="shared" si="1"/>
        <v>4987.9799999999996</v>
      </c>
      <c r="M41" s="25">
        <f t="shared" si="2"/>
        <v>492.64</v>
      </c>
    </row>
    <row r="42" spans="1:13" s="20" customFormat="1" ht="45" customHeight="1" x14ac:dyDescent="0.45">
      <c r="A42" s="128" t="s">
        <v>118</v>
      </c>
      <c r="B42" s="74">
        <v>40</v>
      </c>
      <c r="C42" s="134" t="s">
        <v>103</v>
      </c>
      <c r="D42" s="92" t="s">
        <v>89</v>
      </c>
      <c r="E42" s="76" t="s">
        <v>80</v>
      </c>
      <c r="F42" s="76" t="s">
        <v>81</v>
      </c>
      <c r="G42" s="80" t="s">
        <v>96</v>
      </c>
      <c r="H42" s="107">
        <v>4.4000000000000004</v>
      </c>
      <c r="I42" s="22">
        <f>BU!J43+PROPPG!J43+PROEN!J43+PROEX!J43+'SCII '!J43+SECOM!J43+Museu!J43+ESAG!J43+CEART!J43+FAED!J43+CEAD!J43+CEFID!J43+CERES!J43+CESFI!J43+CCT!J43+CAV!J43+CEPLAN!J43+CEAVI!J43</f>
        <v>1442</v>
      </c>
      <c r="J42" s="23">
        <f>(BU!J43-BU!K43)+(PROPPG!J43-PROPPG!K43)+(PROEN!J43-PROEN!K43)+(PROEX!J43-PROEX!K43)+('SCII '!J43-'SCII '!K43)+(SECOM!J43-SECOM!K43)+(Museu!J43-Museu!K43)+(ESAG!J43-ESAG!K43)+(CEART!J43-CEART!K43)+(FAED!J43-FAED!K43)+(CEAD!J43-CEAD!K43)+(CEFID!J43-CEFID!K43)+(CERES!J43-CERES!K43)+(CESFI!J43-CESFI!K43)+(CCT!J43-CCT!K43)+(CAV!J43-CAV!K43)+(CEPLAN!J43-CEPLAN!K43)+(CEAVI!J43-CEAVI!K43)</f>
        <v>0</v>
      </c>
      <c r="K42" s="63">
        <f t="shared" si="0"/>
        <v>1442</v>
      </c>
      <c r="L42" s="24">
        <f t="shared" si="1"/>
        <v>6344.8</v>
      </c>
      <c r="M42" s="25">
        <f t="shared" si="2"/>
        <v>0</v>
      </c>
    </row>
    <row r="43" spans="1:13" s="20" customFormat="1" ht="45" customHeight="1" x14ac:dyDescent="0.45">
      <c r="A43" s="129"/>
      <c r="B43" s="74">
        <v>41</v>
      </c>
      <c r="C43" s="134"/>
      <c r="D43" s="92" t="s">
        <v>90</v>
      </c>
      <c r="E43" s="76" t="s">
        <v>80</v>
      </c>
      <c r="F43" s="76" t="s">
        <v>81</v>
      </c>
      <c r="G43" s="80" t="s">
        <v>96</v>
      </c>
      <c r="H43" s="107">
        <v>1.3</v>
      </c>
      <c r="I43" s="22">
        <f>BU!J44+PROPPG!J44+PROEN!J44+PROEX!J44+'SCII '!J44+SECOM!J44+Museu!J44+ESAG!J44+CEART!J44+FAED!J44+CEAD!J44+CEFID!J44+CERES!J44+CESFI!J44+CCT!J44+CAV!J44+CEPLAN!J44+CEAVI!J44</f>
        <v>2350</v>
      </c>
      <c r="J43" s="23">
        <f>(BU!J44-BU!K44)+(PROPPG!J44-PROPPG!K44)+(PROEN!J44-PROEN!K44)+(PROEX!J44-PROEX!K44)+('SCII '!J44-'SCII '!K44)+(SECOM!J44-SECOM!K44)+(Museu!J44-Museu!K44)+(ESAG!J44-ESAG!K44)+(CEART!J44-CEART!K44)+(FAED!J44-FAED!K44)+(CEAD!J44-CEAD!K44)+(CEFID!J44-CEFID!K44)+(CERES!J44-CERES!K44)+(CESFI!J44-CESFI!K44)+(CCT!J44-CCT!K44)+(CAV!J44-CAV!K44)+(CEPLAN!J44-CEPLAN!K44)+(CEAVI!J44-CEAVI!K44)</f>
        <v>400</v>
      </c>
      <c r="K43" s="63">
        <f t="shared" si="0"/>
        <v>1950</v>
      </c>
      <c r="L43" s="24">
        <f t="shared" si="1"/>
        <v>3055</v>
      </c>
      <c r="M43" s="25">
        <f t="shared" si="2"/>
        <v>520</v>
      </c>
    </row>
    <row r="44" spans="1:13" s="20" customFormat="1" ht="45" customHeight="1" x14ac:dyDescent="0.45">
      <c r="A44" s="129"/>
      <c r="B44" s="74">
        <v>42</v>
      </c>
      <c r="C44" s="134" t="s">
        <v>104</v>
      </c>
      <c r="D44" s="92" t="s">
        <v>89</v>
      </c>
      <c r="E44" s="76" t="s">
        <v>80</v>
      </c>
      <c r="F44" s="76" t="s">
        <v>81</v>
      </c>
      <c r="G44" s="80" t="s">
        <v>96</v>
      </c>
      <c r="H44" s="107">
        <v>2.8</v>
      </c>
      <c r="I44" s="22">
        <f>BU!J45+PROPPG!J45+PROEN!J45+PROEX!J45+'SCII '!J45+SECOM!J45+Museu!J45+ESAG!J45+CEART!J45+FAED!J45+CEAD!J45+CEFID!J45+CERES!J45+CESFI!J45+CCT!J45+CAV!J45+CEPLAN!J45+CEAVI!J45</f>
        <v>1832</v>
      </c>
      <c r="J44" s="23">
        <f>(BU!J45-BU!K45)+(PROPPG!J45-PROPPG!K45)+(PROEN!J45-PROEN!K45)+(PROEX!J45-PROEX!K45)+('SCII '!J45-'SCII '!K45)+(SECOM!J45-SECOM!K45)+(Museu!J45-Museu!K45)+(ESAG!J45-ESAG!K45)+(CEART!J45-CEART!K45)+(FAED!J45-FAED!K45)+(CEAD!J45-CEAD!K45)+(CEFID!J45-CEFID!K45)+(CERES!J45-CERES!K45)+(CESFI!J45-CESFI!K45)+(CCT!J45-CCT!K45)+(CAV!J45-CAV!K45)+(CEPLAN!J45-CEPLAN!K45)+(CEAVI!J45-CEAVI!K45)</f>
        <v>0</v>
      </c>
      <c r="K44" s="63">
        <f t="shared" si="0"/>
        <v>1832</v>
      </c>
      <c r="L44" s="24">
        <f t="shared" si="1"/>
        <v>5129.5999999999995</v>
      </c>
      <c r="M44" s="25">
        <f t="shared" si="2"/>
        <v>0</v>
      </c>
    </row>
    <row r="45" spans="1:13" s="20" customFormat="1" ht="45" customHeight="1" x14ac:dyDescent="0.45">
      <c r="A45" s="129"/>
      <c r="B45" s="74">
        <v>43</v>
      </c>
      <c r="C45" s="134"/>
      <c r="D45" s="92" t="s">
        <v>90</v>
      </c>
      <c r="E45" s="76" t="s">
        <v>80</v>
      </c>
      <c r="F45" s="76" t="s">
        <v>81</v>
      </c>
      <c r="G45" s="80" t="s">
        <v>96</v>
      </c>
      <c r="H45" s="107">
        <v>1.91</v>
      </c>
      <c r="I45" s="22">
        <f>BU!J46+PROPPG!J46+PROEN!J46+PROEX!J46+'SCII '!J46+SECOM!J46+Museu!J46+ESAG!J46+CEART!J46+FAED!J46+CEAD!J46+CEFID!J46+CERES!J46+CESFI!J46+CCT!J46+CAV!J46+CEPLAN!J46+CEAVI!J46</f>
        <v>1650</v>
      </c>
      <c r="J45" s="23">
        <f>(BU!J46-BU!K46)+(PROPPG!J46-PROPPG!K46)+(PROEN!J46-PROEN!K46)+(PROEX!J46-PROEX!K46)+('SCII '!J46-'SCII '!K46)+(SECOM!J46-SECOM!K46)+(Museu!J46-Museu!K46)+(ESAG!J46-ESAG!K46)+(CEART!J46-CEART!K46)+(FAED!J46-FAED!K46)+(CEAD!J46-CEAD!K46)+(CEFID!J46-CEFID!K46)+(CERES!J46-CERES!K46)+(CESFI!J46-CESFI!K46)+(CCT!J46-CCT!K46)+(CAV!J46-CAV!K46)+(CEPLAN!J46-CEPLAN!K46)+(CEAVI!J46-CEAVI!K46)</f>
        <v>0</v>
      </c>
      <c r="K45" s="63">
        <f t="shared" si="0"/>
        <v>1650</v>
      </c>
      <c r="L45" s="24">
        <f t="shared" si="1"/>
        <v>3151.5</v>
      </c>
      <c r="M45" s="25">
        <f t="shared" si="2"/>
        <v>0</v>
      </c>
    </row>
    <row r="46" spans="1:13" s="20" customFormat="1" ht="45" customHeight="1" x14ac:dyDescent="0.45">
      <c r="A46" s="129"/>
      <c r="B46" s="74">
        <v>44</v>
      </c>
      <c r="C46" s="134"/>
      <c r="D46" s="92" t="s">
        <v>91</v>
      </c>
      <c r="E46" s="76" t="s">
        <v>80</v>
      </c>
      <c r="F46" s="76" t="s">
        <v>81</v>
      </c>
      <c r="G46" s="80" t="s">
        <v>96</v>
      </c>
      <c r="H46" s="107">
        <v>1.02</v>
      </c>
      <c r="I46" s="22">
        <f>BU!J47+PROPPG!J47+PROEN!J47+PROEX!J47+'SCII '!J47+SECOM!J47+Museu!J47+ESAG!J47+CEART!J47+FAED!J47+CEAD!J47+CEFID!J47+CERES!J47+CESFI!J47+CCT!J47+CAV!J47+CEPLAN!J47+CEAVI!J47</f>
        <v>1800</v>
      </c>
      <c r="J46" s="23">
        <f>(BU!J47-BU!K47)+(PROPPG!J47-PROPPG!K47)+(PROEN!J47-PROEN!K47)+(PROEX!J47-PROEX!K47)+('SCII '!J47-'SCII '!K47)+(SECOM!J47-SECOM!K47)+(Museu!J47-Museu!K47)+(ESAG!J47-ESAG!K47)+(CEART!J47-CEART!K47)+(FAED!J47-FAED!K47)+(CEAD!J47-CEAD!K47)+(CEFID!J47-CEFID!K47)+(CERES!J47-CERES!K47)+(CESFI!J47-CESFI!K47)+(CCT!J47-CCT!K47)+(CAV!J47-CAV!K47)+(CEPLAN!J47-CEPLAN!K47)+(CEAVI!J47-CEAVI!K47)</f>
        <v>0</v>
      </c>
      <c r="K46" s="63">
        <f t="shared" si="0"/>
        <v>1800</v>
      </c>
      <c r="L46" s="24">
        <f t="shared" si="1"/>
        <v>1836</v>
      </c>
      <c r="M46" s="25">
        <f t="shared" si="2"/>
        <v>0</v>
      </c>
    </row>
    <row r="47" spans="1:13" s="20" customFormat="1" ht="45" customHeight="1" x14ac:dyDescent="0.45">
      <c r="A47" s="129"/>
      <c r="B47" s="74">
        <v>45</v>
      </c>
      <c r="C47" s="131" t="s">
        <v>105</v>
      </c>
      <c r="D47" s="92" t="s">
        <v>92</v>
      </c>
      <c r="E47" s="76" t="s">
        <v>80</v>
      </c>
      <c r="F47" s="76" t="s">
        <v>81</v>
      </c>
      <c r="G47" s="80" t="s">
        <v>97</v>
      </c>
      <c r="H47" s="107">
        <v>0.4</v>
      </c>
      <c r="I47" s="22">
        <f>BU!J48+PROPPG!J48+PROEN!J48+PROEX!J48+'SCII '!J48+SECOM!J48+Museu!J48+ESAG!J48+CEART!J48+FAED!J48+CEAD!J48+CEFID!J48+CERES!J48+CESFI!J48+CCT!J48+CAV!J48+CEPLAN!J48+CEAVI!J48</f>
        <v>9500</v>
      </c>
      <c r="J47" s="23">
        <f>(BU!J48-BU!K48)+(PROPPG!J48-PROPPG!K48)+(PROEN!J48-PROEN!K48)+(PROEX!J48-PROEX!K48)+('SCII '!J48-'SCII '!K48)+(SECOM!J48-SECOM!K48)+(Museu!J48-Museu!K48)+(ESAG!J48-ESAG!K48)+(CEART!J48-CEART!K48)+(FAED!J48-FAED!K48)+(CEAD!J48-CEAD!K48)+(CEFID!J48-CEFID!K48)+(CERES!J48-CERES!K48)+(CESFI!J48-CESFI!K48)+(CCT!J48-CCT!K48)+(CAV!J48-CAV!K48)+(CEPLAN!J48-CEPLAN!K48)+(CEAVI!J48-CEAVI!K48)</f>
        <v>0</v>
      </c>
      <c r="K47" s="63">
        <f t="shared" si="0"/>
        <v>9500</v>
      </c>
      <c r="L47" s="24">
        <f t="shared" si="1"/>
        <v>3800</v>
      </c>
      <c r="M47" s="25">
        <f t="shared" si="2"/>
        <v>0</v>
      </c>
    </row>
    <row r="48" spans="1:13" s="20" customFormat="1" ht="45" customHeight="1" x14ac:dyDescent="0.45">
      <c r="A48" s="129"/>
      <c r="B48" s="74">
        <v>46</v>
      </c>
      <c r="C48" s="132"/>
      <c r="D48" s="92" t="s">
        <v>93</v>
      </c>
      <c r="E48" s="76" t="s">
        <v>80</v>
      </c>
      <c r="F48" s="76" t="s">
        <v>81</v>
      </c>
      <c r="G48" s="80" t="s">
        <v>97</v>
      </c>
      <c r="H48" s="107">
        <v>0.22</v>
      </c>
      <c r="I48" s="22">
        <f>BU!J49+PROPPG!J49+PROEN!J49+PROEX!J49+'SCII '!J49+SECOM!J49+Museu!J49+ESAG!J49+CEART!J49+FAED!J49+CEAD!J49+CEFID!J49+CERES!J49+CESFI!J49+CCT!J49+CAV!J49+CEPLAN!J49+CEAVI!J49</f>
        <v>40950</v>
      </c>
      <c r="J48" s="23">
        <f>(BU!J49-BU!K49)+(PROPPG!J49-PROPPG!K49)+(PROEN!J49-PROEN!K49)+(PROEX!J49-PROEX!K49)+('SCII '!J49-'SCII '!K49)+(SECOM!J49-SECOM!K49)+(Museu!J49-Museu!K49)+(ESAG!J49-ESAG!K49)+(CEART!J49-CEART!K49)+(FAED!J49-FAED!K49)+(CEAD!J49-CEAD!K49)+(CEFID!J49-CEFID!K49)+(CERES!J49-CERES!K49)+(CESFI!J49-CESFI!K49)+(CCT!J49-CCT!K49)+(CAV!J49-CAV!K49)+(CEPLAN!J49-CEPLAN!K49)+(CEAVI!J49-CEAVI!K49)</f>
        <v>0</v>
      </c>
      <c r="K48" s="63">
        <f t="shared" si="0"/>
        <v>40950</v>
      </c>
      <c r="L48" s="24">
        <f t="shared" si="1"/>
        <v>9009</v>
      </c>
      <c r="M48" s="25">
        <f t="shared" si="2"/>
        <v>0</v>
      </c>
    </row>
    <row r="49" spans="1:13" s="20" customFormat="1" ht="45" customHeight="1" x14ac:dyDescent="0.45">
      <c r="A49" s="129"/>
      <c r="B49" s="74">
        <v>47</v>
      </c>
      <c r="C49" s="133"/>
      <c r="D49" s="92" t="s">
        <v>94</v>
      </c>
      <c r="E49" s="76" t="s">
        <v>80</v>
      </c>
      <c r="F49" s="76" t="s">
        <v>81</v>
      </c>
      <c r="G49" s="80" t="s">
        <v>97</v>
      </c>
      <c r="H49" s="107">
        <v>0.08</v>
      </c>
      <c r="I49" s="22">
        <f>BU!J50+PROPPG!J50+PROEN!J50+PROEX!J50+'SCII '!J50+SECOM!J50+Museu!J50+ESAG!J50+CEART!J50+FAED!J50+CEAD!J50+CEFID!J50+CERES!J50+CESFI!J50+CCT!J50+CAV!J50+CEPLAN!J50+CEAVI!J50</f>
        <v>70000</v>
      </c>
      <c r="J49" s="23">
        <f>(BU!J50-BU!K50)+(PROPPG!J50-PROPPG!K50)+(PROEN!J50-PROEN!K50)+(PROEX!J50-PROEX!K50)+('SCII '!J50-'SCII '!K50)+(SECOM!J50-SECOM!K50)+(Museu!J50-Museu!K50)+(ESAG!J50-ESAG!K50)+(CEART!J50-CEART!K50)+(FAED!J50-FAED!K50)+(CEAD!J50-CEAD!K50)+(CEFID!J50-CEFID!K50)+(CERES!J50-CERES!K50)+(CESFI!J50-CESFI!K50)+(CCT!J50-CCT!K50)+(CAV!J50-CAV!K50)+(CEPLAN!J50-CEPLAN!K50)+(CEAVI!J50-CEAVI!K50)</f>
        <v>70000</v>
      </c>
      <c r="K49" s="63">
        <f t="shared" si="0"/>
        <v>0</v>
      </c>
      <c r="L49" s="24">
        <f t="shared" si="1"/>
        <v>5600</v>
      </c>
      <c r="M49" s="25">
        <f t="shared" si="2"/>
        <v>5600</v>
      </c>
    </row>
    <row r="50" spans="1:13" s="20" customFormat="1" ht="45" customHeight="1" x14ac:dyDescent="0.45">
      <c r="A50" s="129"/>
      <c r="B50" s="74">
        <v>48</v>
      </c>
      <c r="C50" s="134" t="s">
        <v>106</v>
      </c>
      <c r="D50" s="92" t="s">
        <v>95</v>
      </c>
      <c r="E50" s="76" t="s">
        <v>80</v>
      </c>
      <c r="F50" s="76" t="s">
        <v>81</v>
      </c>
      <c r="G50" s="80" t="s">
        <v>98</v>
      </c>
      <c r="H50" s="107">
        <v>7.0000000000000007E-2</v>
      </c>
      <c r="I50" s="22">
        <f>BU!J51+PROPPG!J51+PROEN!J51+PROEX!J51+'SCII '!J51+SECOM!J51+Museu!J51+ESAG!J51+CEART!J51+FAED!J51+CEAD!J51+CEFID!J51+CERES!J51+CESFI!J51+CCT!J51+CAV!J51+CEPLAN!J51+CEAVI!J51</f>
        <v>8550</v>
      </c>
      <c r="J50" s="23">
        <f>(BU!J51-BU!K51)+(PROPPG!J51-PROPPG!K51)+(PROEN!J51-PROEN!K51)+(PROEX!J51-PROEX!K51)+('SCII '!J51-'SCII '!K51)+(SECOM!J51-SECOM!K51)+(Museu!J51-Museu!K51)+(ESAG!J51-ESAG!K51)+(CEART!J51-CEART!K51)+(FAED!J51-FAED!K51)+(CEAD!J51-CEAD!K51)+(CEFID!J51-CEFID!K51)+(CERES!J51-CERES!K51)+(CESFI!J51-CESFI!K51)+(CCT!J51-CCT!K51)+(CAV!J51-CAV!K51)+(CEPLAN!J51-CEPLAN!K51)+(CEAVI!J51-CEAVI!K51)</f>
        <v>3000</v>
      </c>
      <c r="K50" s="63">
        <f t="shared" si="0"/>
        <v>5550</v>
      </c>
      <c r="L50" s="24">
        <f t="shared" si="1"/>
        <v>598.50000000000011</v>
      </c>
      <c r="M50" s="25">
        <f t="shared" si="2"/>
        <v>210.00000000000003</v>
      </c>
    </row>
    <row r="51" spans="1:13" s="20" customFormat="1" ht="45" customHeight="1" x14ac:dyDescent="0.45">
      <c r="A51" s="129"/>
      <c r="B51" s="74">
        <v>49</v>
      </c>
      <c r="C51" s="134"/>
      <c r="D51" s="92" t="s">
        <v>91</v>
      </c>
      <c r="E51" s="76" t="s">
        <v>80</v>
      </c>
      <c r="F51" s="76" t="s">
        <v>81</v>
      </c>
      <c r="G51" s="80" t="s">
        <v>98</v>
      </c>
      <c r="H51" s="107">
        <v>0.2</v>
      </c>
      <c r="I51" s="22">
        <f>BU!J52+PROPPG!J52+PROEN!J52+PROEX!J52+'SCII '!J52+SECOM!J52+Museu!J52+ESAG!J52+CEART!J52+FAED!J52+CEAD!J52+CEFID!J52+CERES!J52+CESFI!J52+CCT!J52+CAV!J52+CEPLAN!J52+CEAVI!J52</f>
        <v>6501</v>
      </c>
      <c r="J51" s="23">
        <f>(BU!J52-BU!K52)+(PROPPG!J52-PROPPG!K52)+(PROEN!J52-PROEN!K52)+(PROEX!J52-PROEX!K52)+('SCII '!J52-'SCII '!K52)+(SECOM!J52-SECOM!K52)+(Museu!J52-Museu!K52)+(ESAG!J52-ESAG!K52)+(CEART!J52-CEART!K52)+(FAED!J52-FAED!K52)+(CEAD!J52-CEAD!K52)+(CEFID!J52-CEFID!K52)+(CERES!J52-CERES!K52)+(CESFI!J52-CESFI!K52)+(CCT!J52-CCT!K52)+(CAV!J52-CAV!K52)+(CEPLAN!J52-CEPLAN!K52)+(CEAVI!J52-CEAVI!K52)</f>
        <v>0</v>
      </c>
      <c r="K51" s="63">
        <f t="shared" si="0"/>
        <v>6501</v>
      </c>
      <c r="L51" s="24">
        <f t="shared" si="1"/>
        <v>1300.2</v>
      </c>
      <c r="M51" s="25">
        <f t="shared" si="2"/>
        <v>0</v>
      </c>
    </row>
    <row r="52" spans="1:13" s="20" customFormat="1" ht="45" customHeight="1" x14ac:dyDescent="0.45">
      <c r="A52" s="129"/>
      <c r="B52" s="74">
        <v>50</v>
      </c>
      <c r="C52" s="134" t="s">
        <v>107</v>
      </c>
      <c r="D52" s="92" t="s">
        <v>92</v>
      </c>
      <c r="E52" s="76" t="s">
        <v>80</v>
      </c>
      <c r="F52" s="76" t="s">
        <v>81</v>
      </c>
      <c r="G52" s="80" t="s">
        <v>99</v>
      </c>
      <c r="H52" s="107">
        <v>0.72</v>
      </c>
      <c r="I52" s="22">
        <f>BU!J53+PROPPG!J53+PROEN!J53+PROEX!J53+'SCII '!J53+SECOM!J53+Museu!J53+ESAG!J53+CEART!J53+FAED!J53+CEAD!J53+CEFID!J53+CERES!J53+CESFI!J53+CCT!J53+CAV!J53+CEPLAN!J53+CEAVI!J53</f>
        <v>12300</v>
      </c>
      <c r="J52" s="23">
        <f>(BU!J53-BU!K53)+(PROPPG!J53-PROPPG!K53)+(PROEN!J53-PROEN!K53)+(PROEX!J53-PROEX!K53)+('SCII '!J53-'SCII '!K53)+(SECOM!J53-SECOM!K53)+(Museu!J53-Museu!K53)+(ESAG!J53-ESAG!K53)+(CEART!J53-CEART!K53)+(FAED!J53-FAED!K53)+(CEAD!J53-CEAD!K53)+(CEFID!J53-CEFID!K53)+(CERES!J53-CERES!K53)+(CESFI!J53-CESFI!K53)+(CCT!J53-CCT!K53)+(CAV!J53-CAV!K53)+(CEPLAN!J53-CEPLAN!K53)+(CEAVI!J53-CEAVI!K53)</f>
        <v>0</v>
      </c>
      <c r="K52" s="63">
        <f t="shared" si="0"/>
        <v>12300</v>
      </c>
      <c r="L52" s="24">
        <f t="shared" si="1"/>
        <v>8856</v>
      </c>
      <c r="M52" s="25">
        <f t="shared" si="2"/>
        <v>0</v>
      </c>
    </row>
    <row r="53" spans="1:13" s="20" customFormat="1" ht="45" customHeight="1" x14ac:dyDescent="0.45">
      <c r="A53" s="129"/>
      <c r="B53" s="74">
        <v>51</v>
      </c>
      <c r="C53" s="134"/>
      <c r="D53" s="92" t="s">
        <v>93</v>
      </c>
      <c r="E53" s="76" t="s">
        <v>80</v>
      </c>
      <c r="F53" s="76" t="s">
        <v>81</v>
      </c>
      <c r="G53" s="80" t="s">
        <v>99</v>
      </c>
      <c r="H53" s="107">
        <v>0.4</v>
      </c>
      <c r="I53" s="22">
        <f>BU!J54+PROPPG!J54+PROEN!J54+PROEX!J54+'SCII '!J54+SECOM!J54+Museu!J54+ESAG!J54+CEART!J54+FAED!J54+CEAD!J54+CEFID!J54+CERES!J54+CESFI!J54+CCT!J54+CAV!J54+CEPLAN!J54+CEAVI!J54</f>
        <v>14001</v>
      </c>
      <c r="J53" s="23">
        <f>(BU!J54-BU!K54)+(PROPPG!J54-PROPPG!K54)+(PROEN!J54-PROEN!K54)+(PROEX!J54-PROEX!K54)+('SCII '!J54-'SCII '!K54)+(SECOM!J54-SECOM!K54)+(Museu!J54-Museu!K54)+(ESAG!J54-ESAG!K54)+(CEART!J54-CEART!K54)+(FAED!J54-FAED!K54)+(CEAD!J54-CEAD!K54)+(CEFID!J54-CEFID!K54)+(CERES!J54-CERES!K54)+(CESFI!J54-CESFI!K54)+(CCT!J54-CCT!K54)+(CAV!J54-CAV!K54)+(CEPLAN!J54-CEPLAN!K54)+(CEAVI!J54-CEAVI!K54)</f>
        <v>0</v>
      </c>
      <c r="K53" s="63">
        <f t="shared" si="0"/>
        <v>14001</v>
      </c>
      <c r="L53" s="24">
        <f t="shared" si="1"/>
        <v>5600.4000000000005</v>
      </c>
      <c r="M53" s="25">
        <f t="shared" si="2"/>
        <v>0</v>
      </c>
    </row>
    <row r="54" spans="1:13" s="20" customFormat="1" ht="45" customHeight="1" x14ac:dyDescent="0.45">
      <c r="A54" s="129"/>
      <c r="B54" s="74">
        <v>52</v>
      </c>
      <c r="C54" s="134" t="s">
        <v>108</v>
      </c>
      <c r="D54" s="92" t="s">
        <v>92</v>
      </c>
      <c r="E54" s="76" t="s">
        <v>80</v>
      </c>
      <c r="F54" s="76" t="s">
        <v>81</v>
      </c>
      <c r="G54" s="80" t="s">
        <v>100</v>
      </c>
      <c r="H54" s="107">
        <v>0.7</v>
      </c>
      <c r="I54" s="22">
        <f>BU!J55+PROPPG!J55+PROEN!J55+PROEX!J55+'SCII '!J55+SECOM!J55+Museu!J55+ESAG!J55+CEART!J55+FAED!J55+CEAD!J55+CEFID!J55+CERES!J55+CESFI!J55+CCT!J55+CAV!J55+CEPLAN!J55+CEAVI!J55</f>
        <v>11200</v>
      </c>
      <c r="J54" s="23">
        <f>(BU!J55-BU!K55)+(PROPPG!J55-PROPPG!K55)+(PROEN!J55-PROEN!K55)+(PROEX!J55-PROEX!K55)+('SCII '!J55-'SCII '!K55)+(SECOM!J55-SECOM!K55)+(Museu!J55-Museu!K55)+(ESAG!J55-ESAG!K55)+(CEART!J55-CEART!K55)+(FAED!J55-FAED!K55)+(CEAD!J55-CEAD!K55)+(CEFID!J55-CEFID!K55)+(CERES!J55-CERES!K55)+(CESFI!J55-CESFI!K55)+(CCT!J55-CCT!K55)+(CAV!J55-CAV!K55)+(CEPLAN!J55-CEPLAN!K55)+(CEAVI!J55-CEAVI!K55)</f>
        <v>0</v>
      </c>
      <c r="K54" s="63">
        <f t="shared" si="0"/>
        <v>11200</v>
      </c>
      <c r="L54" s="24">
        <f t="shared" si="1"/>
        <v>7839.9999999999991</v>
      </c>
      <c r="M54" s="25">
        <f t="shared" si="2"/>
        <v>0</v>
      </c>
    </row>
    <row r="55" spans="1:13" s="20" customFormat="1" ht="45" customHeight="1" x14ac:dyDescent="0.45">
      <c r="A55" s="129"/>
      <c r="B55" s="74">
        <v>53</v>
      </c>
      <c r="C55" s="134"/>
      <c r="D55" s="92" t="s">
        <v>93</v>
      </c>
      <c r="E55" s="76" t="s">
        <v>80</v>
      </c>
      <c r="F55" s="76" t="s">
        <v>81</v>
      </c>
      <c r="G55" s="80" t="s">
        <v>100</v>
      </c>
      <c r="H55" s="107">
        <v>0.42</v>
      </c>
      <c r="I55" s="22">
        <f>BU!J56+PROPPG!J56+PROEN!J56+PROEX!J56+'SCII '!J56+SECOM!J56+Museu!J56+ESAG!J56+CEART!J56+FAED!J56+CEAD!J56+CEFID!J56+CERES!J56+CESFI!J56+CCT!J56+CAV!J56+CEPLAN!J56+CEAVI!J56</f>
        <v>35000</v>
      </c>
      <c r="J55" s="23">
        <f>(BU!J56-BU!K56)+(PROPPG!J56-PROPPG!K56)+(PROEN!J56-PROEN!K56)+(PROEX!J56-PROEX!K56)+('SCII '!J56-'SCII '!K56)+(SECOM!J56-SECOM!K56)+(Museu!J56-Museu!K56)+(ESAG!J56-ESAG!K56)+(CEART!J56-CEART!K56)+(FAED!J56-FAED!K56)+(CEAD!J56-CEAD!K56)+(CEFID!J56-CEFID!K56)+(CERES!J56-CERES!K56)+(CESFI!J56-CESFI!K56)+(CCT!J56-CCT!K56)+(CAV!J56-CAV!K56)+(CEPLAN!J56-CEPLAN!K56)+(CEAVI!J56-CEAVI!K56)</f>
        <v>0</v>
      </c>
      <c r="K55" s="63">
        <f t="shared" si="0"/>
        <v>35000</v>
      </c>
      <c r="L55" s="24">
        <f t="shared" si="1"/>
        <v>14700</v>
      </c>
      <c r="M55" s="25">
        <f t="shared" si="2"/>
        <v>0</v>
      </c>
    </row>
    <row r="56" spans="1:13" s="20" customFormat="1" ht="45" customHeight="1" x14ac:dyDescent="0.45">
      <c r="A56" s="129"/>
      <c r="B56" s="74">
        <v>54</v>
      </c>
      <c r="C56" s="134" t="s">
        <v>109</v>
      </c>
      <c r="D56" s="92" t="s">
        <v>92</v>
      </c>
      <c r="E56" s="76" t="s">
        <v>80</v>
      </c>
      <c r="F56" s="76" t="s">
        <v>81</v>
      </c>
      <c r="G56" s="80" t="s">
        <v>99</v>
      </c>
      <c r="H56" s="107">
        <v>1.4</v>
      </c>
      <c r="I56" s="22">
        <f>BU!J57+PROPPG!J57+PROEN!J57+PROEX!J57+'SCII '!J57+SECOM!J57+Museu!J57+ESAG!J57+CEART!J57+FAED!J57+CEAD!J57+CEFID!J57+CERES!J57+CESFI!J57+CCT!J57+CAV!J57+CEPLAN!J57+CEAVI!J57</f>
        <v>6500</v>
      </c>
      <c r="J56" s="23">
        <f>(BU!J57-BU!K57)+(PROPPG!J57-PROPPG!K57)+(PROEN!J57-PROEN!K57)+(PROEX!J57-PROEX!K57)+('SCII '!J57-'SCII '!K57)+(SECOM!J57-SECOM!K57)+(Museu!J57-Museu!K57)+(ESAG!J57-ESAG!K57)+(CEART!J57-CEART!K57)+(FAED!J57-FAED!K57)+(CEAD!J57-CEAD!K57)+(CEFID!J57-CEFID!K57)+(CERES!J57-CERES!K57)+(CESFI!J57-CESFI!K57)+(CCT!J57-CCT!K57)+(CAV!J57-CAV!K57)+(CEPLAN!J57-CEPLAN!K57)+(CEAVI!J57-CEAVI!K57)</f>
        <v>0</v>
      </c>
      <c r="K56" s="63">
        <f t="shared" si="0"/>
        <v>6500</v>
      </c>
      <c r="L56" s="24">
        <f t="shared" si="1"/>
        <v>9100</v>
      </c>
      <c r="M56" s="25">
        <f t="shared" si="2"/>
        <v>0</v>
      </c>
    </row>
    <row r="57" spans="1:13" s="20" customFormat="1" ht="45" customHeight="1" x14ac:dyDescent="0.45">
      <c r="A57" s="129"/>
      <c r="B57" s="74">
        <v>55</v>
      </c>
      <c r="C57" s="134"/>
      <c r="D57" s="92" t="s">
        <v>93</v>
      </c>
      <c r="E57" s="76" t="s">
        <v>80</v>
      </c>
      <c r="F57" s="76" t="s">
        <v>81</v>
      </c>
      <c r="G57" s="80" t="s">
        <v>99</v>
      </c>
      <c r="H57" s="107">
        <v>0.68</v>
      </c>
      <c r="I57" s="22">
        <f>BU!J58+PROPPG!J58+PROEN!J58+PROEX!J58+'SCII '!J58+SECOM!J58+Museu!J58+ESAG!J58+CEART!J58+FAED!J58+CEAD!J58+CEFID!J58+CERES!J58+CESFI!J58+CCT!J58+CAV!J58+CEPLAN!J58+CEAVI!J58</f>
        <v>11050</v>
      </c>
      <c r="J57" s="23">
        <f>(BU!J58-BU!K58)+(PROPPG!J58-PROPPG!K58)+(PROEN!J58-PROEN!K58)+(PROEX!J58-PROEX!K58)+('SCII '!J58-'SCII '!K58)+(SECOM!J58-SECOM!K58)+(Museu!J58-Museu!K58)+(ESAG!J58-ESAG!K58)+(CEART!J58-CEART!K58)+(FAED!J58-FAED!K58)+(CEAD!J58-CEAD!K58)+(CEFID!J58-CEFID!K58)+(CERES!J58-CERES!K58)+(CESFI!J58-CESFI!K58)+(CCT!J58-CCT!K58)+(CAV!J58-CAV!K58)+(CEPLAN!J58-CEPLAN!K58)+(CEAVI!J58-CEAVI!K58)</f>
        <v>0</v>
      </c>
      <c r="K57" s="63">
        <f t="shared" si="0"/>
        <v>11050</v>
      </c>
      <c r="L57" s="24">
        <f t="shared" si="1"/>
        <v>7514.0000000000009</v>
      </c>
      <c r="M57" s="25">
        <f t="shared" si="2"/>
        <v>0</v>
      </c>
    </row>
    <row r="58" spans="1:13" s="20" customFormat="1" ht="60.75" customHeight="1" x14ac:dyDescent="0.45">
      <c r="A58" s="129"/>
      <c r="B58" s="74">
        <v>56</v>
      </c>
      <c r="C58" s="93" t="s">
        <v>110</v>
      </c>
      <c r="D58" s="92" t="s">
        <v>95</v>
      </c>
      <c r="E58" s="76" t="s">
        <v>80</v>
      </c>
      <c r="F58" s="76" t="s">
        <v>81</v>
      </c>
      <c r="G58" s="80" t="s">
        <v>99</v>
      </c>
      <c r="H58" s="107">
        <v>2.15</v>
      </c>
      <c r="I58" s="22">
        <f>BU!J59+PROPPG!J59+PROEN!J59+PROEX!J59+'SCII '!J59+SECOM!J59+Museu!J59+ESAG!J59+CEART!J59+FAED!J59+CEAD!J59+CEFID!J59+CERES!J59+CESFI!J59+CCT!J59+CAV!J59+CEPLAN!J59+CEAVI!J59</f>
        <v>7200</v>
      </c>
      <c r="J58" s="23">
        <f>(BU!J59-BU!K59)+(PROPPG!J59-PROPPG!K59)+(PROEN!J59-PROEN!K59)+(PROEX!J59-PROEX!K59)+('SCII '!J59-'SCII '!K59)+(SECOM!J59-SECOM!K59)+(Museu!J59-Museu!K59)+(ESAG!J59-ESAG!K59)+(CEART!J59-CEART!K59)+(FAED!J59-FAED!K59)+(CEAD!J59-CEAD!K59)+(CEFID!J59-CEFID!K59)+(CERES!J59-CERES!K59)+(CESFI!J59-CESFI!K59)+(CCT!J59-CCT!K59)+(CAV!J59-CAV!K59)+(CEPLAN!J59-CEPLAN!K59)+(CEAVI!J59-CEAVI!K59)</f>
        <v>0</v>
      </c>
      <c r="K58" s="63">
        <f t="shared" si="0"/>
        <v>7200</v>
      </c>
      <c r="L58" s="24">
        <f t="shared" si="1"/>
        <v>15480</v>
      </c>
      <c r="M58" s="25">
        <f t="shared" si="2"/>
        <v>0</v>
      </c>
    </row>
    <row r="59" spans="1:13" s="20" customFormat="1" ht="57" x14ac:dyDescent="0.45">
      <c r="A59" s="129"/>
      <c r="B59" s="74">
        <v>57</v>
      </c>
      <c r="C59" s="75" t="s">
        <v>111</v>
      </c>
      <c r="D59" s="92" t="s">
        <v>92</v>
      </c>
      <c r="E59" s="76" t="s">
        <v>80</v>
      </c>
      <c r="F59" s="76" t="s">
        <v>81</v>
      </c>
      <c r="G59" s="80" t="s">
        <v>99</v>
      </c>
      <c r="H59" s="107">
        <v>0.98</v>
      </c>
      <c r="I59" s="22">
        <f>BU!J60+PROPPG!J60+PROEN!J60+PROEX!J60+'SCII '!J60+SECOM!J60+Museu!J60+ESAG!J60+CEART!J60+FAED!J60+CEAD!J60+CEFID!J60+CERES!J60+CESFI!J60+CCT!J60+CAV!J60+CEPLAN!J60+CEAVI!J60</f>
        <v>11900</v>
      </c>
      <c r="J59" s="23">
        <f>(BU!J60-BU!K60)+(PROPPG!J60-PROPPG!K60)+(PROEN!J60-PROEN!K60)+(PROEX!J60-PROEX!K60)+('SCII '!J60-'SCII '!K60)+(SECOM!J60-SECOM!K60)+(Museu!J60-Museu!K60)+(ESAG!J60-ESAG!K60)+(CEART!J60-CEART!K60)+(FAED!J60-FAED!K60)+(CEAD!J60-CEAD!K60)+(CEFID!J60-CEFID!K60)+(CERES!J60-CERES!K60)+(CESFI!J60-CESFI!K60)+(CCT!J60-CCT!K60)+(CAV!J60-CAV!K60)+(CEPLAN!J60-CEPLAN!K60)+(CEAVI!J60-CEAVI!K60)</f>
        <v>0</v>
      </c>
      <c r="K59" s="63">
        <f t="shared" si="0"/>
        <v>11900</v>
      </c>
      <c r="L59" s="24">
        <f t="shared" si="1"/>
        <v>11662</v>
      </c>
      <c r="M59" s="25">
        <f t="shared" si="2"/>
        <v>0</v>
      </c>
    </row>
    <row r="60" spans="1:13" s="20" customFormat="1" ht="57" x14ac:dyDescent="0.45">
      <c r="A60" s="129"/>
      <c r="B60" s="94">
        <v>58</v>
      </c>
      <c r="C60" s="95" t="s">
        <v>112</v>
      </c>
      <c r="D60" s="96" t="s">
        <v>92</v>
      </c>
      <c r="E60" s="97" t="s">
        <v>80</v>
      </c>
      <c r="F60" s="97" t="s">
        <v>81</v>
      </c>
      <c r="G60" s="98" t="s">
        <v>99</v>
      </c>
      <c r="H60" s="108">
        <v>0.99</v>
      </c>
      <c r="I60" s="22">
        <f>BU!J61+PROPPG!J61+PROEN!J61+PROEX!J61+'SCII '!J61+SECOM!J61+Museu!J61+ESAG!J61+CEART!J61+FAED!J61+CEAD!J61+CEFID!J61+CERES!J61+CESFI!J61+CCT!J61+CAV!J61+CEPLAN!J61+CEAVI!J61</f>
        <v>3600</v>
      </c>
      <c r="J60" s="23">
        <f>(BU!J61-BU!K61)+(PROPPG!J61-PROPPG!K61)+(PROEN!J61-PROEN!K61)+(PROEX!J61-PROEX!K61)+('SCII '!J61-'SCII '!K61)+(SECOM!J61-SECOM!K61)+(Museu!J61-Museu!K61)+(ESAG!J61-ESAG!K61)+(CEART!J61-CEART!K61)+(FAED!J61-FAED!K61)+(CEAD!J61-CEAD!K61)+(CEFID!J61-CEFID!K61)+(CERES!J61-CERES!K61)+(CESFI!J61-CESFI!K61)+(CCT!J61-CCT!K61)+(CAV!J61-CAV!K61)+(CEPLAN!J61-CEPLAN!K61)+(CEAVI!J61-CEAVI!K61)</f>
        <v>0</v>
      </c>
      <c r="K60" s="63">
        <f t="shared" si="0"/>
        <v>3600</v>
      </c>
      <c r="L60" s="24">
        <f t="shared" si="1"/>
        <v>3564</v>
      </c>
      <c r="M60" s="25">
        <f t="shared" si="2"/>
        <v>0</v>
      </c>
    </row>
    <row r="61" spans="1:13" s="20" customFormat="1" x14ac:dyDescent="0.45">
      <c r="A61" s="129"/>
      <c r="B61" s="99">
        <v>59</v>
      </c>
      <c r="C61" s="153" t="s">
        <v>124</v>
      </c>
      <c r="D61" s="100" t="s">
        <v>125</v>
      </c>
      <c r="E61" s="97" t="s">
        <v>80</v>
      </c>
      <c r="F61" s="97" t="s">
        <v>81</v>
      </c>
      <c r="G61" s="101" t="s">
        <v>97</v>
      </c>
      <c r="H61" s="107">
        <v>0.3</v>
      </c>
      <c r="I61" s="22">
        <f>BU!J62+PROPPG!J62+PROEN!J62+PROEX!J62+'SCII '!J62+SECOM!J62+Museu!J62+ESAG!J62+CEART!J62+FAED!J62+CEAD!J62+CEFID!J62+CERES!J62+CESFI!J62+CCT!J62+CAV!J62+CEPLAN!J62+CEAVI!J62</f>
        <v>3000</v>
      </c>
      <c r="J61" s="23">
        <f>(BU!J62-BU!K62)+(PROPPG!J62-PROPPG!K62)+(PROEN!J62-PROEN!K62)+(PROEX!J62-PROEX!K62)+('SCII '!J62-'SCII '!K62)+(SECOM!J62-SECOM!K62)+(Museu!J62-Museu!K62)+(ESAG!J62-ESAG!K62)+(CEART!J62-CEART!K62)+(FAED!J62-FAED!K62)+(CEAD!J62-CEAD!K62)+(CEFID!J62-CEFID!K62)+(CERES!J62-CERES!K62)+(CESFI!J62-CESFI!K62)+(CCT!J62-CCT!K62)+(CAV!J62-CAV!K62)+(CEPLAN!J62-CEPLAN!K62)+(CEAVI!J62-CEAVI!K62)</f>
        <v>0</v>
      </c>
      <c r="K61" s="63">
        <f t="shared" si="0"/>
        <v>3000</v>
      </c>
      <c r="L61" s="24">
        <f t="shared" si="1"/>
        <v>900</v>
      </c>
      <c r="M61" s="25">
        <f t="shared" si="2"/>
        <v>0</v>
      </c>
    </row>
    <row r="62" spans="1:13" s="20" customFormat="1" x14ac:dyDescent="0.45">
      <c r="A62" s="129"/>
      <c r="B62" s="101">
        <v>60</v>
      </c>
      <c r="C62" s="153"/>
      <c r="D62" s="100" t="s">
        <v>126</v>
      </c>
      <c r="E62" s="97" t="s">
        <v>80</v>
      </c>
      <c r="F62" s="97" t="s">
        <v>81</v>
      </c>
      <c r="G62" s="101" t="s">
        <v>97</v>
      </c>
      <c r="H62" s="107">
        <v>0.15</v>
      </c>
      <c r="I62" s="22">
        <f>BU!J63+PROPPG!J63+PROEN!J63+PROEX!J63+'SCII '!J63+SECOM!J63+Museu!J63+ESAG!J63+CEART!J63+FAED!J63+CEAD!J63+CEFID!J63+CERES!J63+CESFI!J63+CCT!J63+CAV!J63+CEPLAN!J63+CEAVI!J63</f>
        <v>5000</v>
      </c>
      <c r="J62" s="23">
        <f>(BU!J63-BU!K63)+(PROPPG!J63-PROPPG!K63)+(PROEN!J63-PROEN!K63)+(PROEX!J63-PROEX!K63)+('SCII '!J63-'SCII '!K63)+(SECOM!J63-SECOM!K63)+(Museu!J63-Museu!K63)+(ESAG!J63-ESAG!K63)+(CEART!J63-CEART!K63)+(FAED!J63-FAED!K63)+(CEAD!J63-CEAD!K63)+(CEFID!J63-CEFID!K63)+(CERES!J63-CERES!K63)+(CESFI!J63-CESFI!K63)+(CCT!J63-CCT!K63)+(CAV!J63-CAV!K63)+(CEPLAN!J63-CEPLAN!K63)+(CEAVI!J63-CEAVI!K63)</f>
        <v>0</v>
      </c>
      <c r="K62" s="63">
        <f t="shared" si="0"/>
        <v>5000</v>
      </c>
      <c r="L62" s="24">
        <f t="shared" si="1"/>
        <v>750</v>
      </c>
      <c r="M62" s="25">
        <f t="shared" si="2"/>
        <v>0</v>
      </c>
    </row>
    <row r="63" spans="1:13" s="20" customFormat="1" x14ac:dyDescent="0.45">
      <c r="A63" s="129"/>
      <c r="B63" s="101">
        <v>61</v>
      </c>
      <c r="C63" s="153" t="s">
        <v>127</v>
      </c>
      <c r="D63" s="100" t="s">
        <v>126</v>
      </c>
      <c r="E63" s="97" t="s">
        <v>80</v>
      </c>
      <c r="F63" s="97" t="s">
        <v>81</v>
      </c>
      <c r="G63" s="101" t="s">
        <v>99</v>
      </c>
      <c r="H63" s="107">
        <v>0.42</v>
      </c>
      <c r="I63" s="22">
        <f>BU!J64+PROPPG!J64+PROEN!J64+PROEX!J64+'SCII '!J64+SECOM!J64+Museu!J64+ESAG!J64+CEART!J64+FAED!J64+CEAD!J64+CEFID!J64+CERES!J64+CESFI!J64+CCT!J64+CAV!J64+CEPLAN!J64+CEAVI!J64</f>
        <v>3000</v>
      </c>
      <c r="J63" s="23">
        <f>(BU!J64-BU!K64)+(PROPPG!J64-PROPPG!K64)+(PROEN!J64-PROEN!K64)+(PROEX!J64-PROEX!K64)+('SCII '!J64-'SCII '!K64)+(SECOM!J64-SECOM!K64)+(Museu!J64-Museu!K64)+(ESAG!J64-ESAG!K64)+(CEART!J64-CEART!K64)+(FAED!J64-FAED!K64)+(CEAD!J64-CEAD!K64)+(CEFID!J64-CEFID!K64)+(CERES!J64-CERES!K64)+(CESFI!J64-CESFI!K64)+(CCT!J64-CCT!K64)+(CAV!J64-CAV!K64)+(CEPLAN!J64-CEPLAN!K64)+(CEAVI!J64-CEAVI!K64)</f>
        <v>0</v>
      </c>
      <c r="K63" s="63">
        <f t="shared" si="0"/>
        <v>3000</v>
      </c>
      <c r="L63" s="24">
        <f t="shared" si="1"/>
        <v>1260</v>
      </c>
      <c r="M63" s="25">
        <f t="shared" si="2"/>
        <v>0</v>
      </c>
    </row>
    <row r="64" spans="1:13" s="20" customFormat="1" x14ac:dyDescent="0.45">
      <c r="A64" s="129"/>
      <c r="B64" s="101">
        <v>62</v>
      </c>
      <c r="C64" s="153"/>
      <c r="D64" s="100" t="s">
        <v>128</v>
      </c>
      <c r="E64" s="97" t="s">
        <v>80</v>
      </c>
      <c r="F64" s="97" t="s">
        <v>81</v>
      </c>
      <c r="G64" s="101" t="s">
        <v>99</v>
      </c>
      <c r="H64" s="107">
        <v>0.42</v>
      </c>
      <c r="I64" s="22">
        <f>BU!J65+PROPPG!J65+PROEN!J65+PROEX!J65+'SCII '!J65+SECOM!J65+Museu!J65+ESAG!J65+CEART!J65+FAED!J65+CEAD!J65+CEFID!J65+CERES!J65+CESFI!J65+CCT!J65+CAV!J65+CEPLAN!J65+CEAVI!J65</f>
        <v>4000</v>
      </c>
      <c r="J64" s="23">
        <f>(BU!J65-BU!K65)+(PROPPG!J65-PROPPG!K65)+(PROEN!J65-PROEN!K65)+(PROEX!J65-PROEX!K65)+('SCII '!J65-'SCII '!K65)+(SECOM!J65-SECOM!K65)+(Museu!J65-Museu!K65)+(ESAG!J65-ESAG!K65)+(CEART!J65-CEART!K65)+(FAED!J65-FAED!K65)+(CEAD!J65-CEAD!K65)+(CEFID!J65-CEFID!K65)+(CERES!J65-CERES!K65)+(CESFI!J65-CESFI!K65)+(CCT!J65-CCT!K65)+(CAV!J65-CAV!K65)+(CEPLAN!J65-CEPLAN!K65)+(CEAVI!J65-CEAVI!K65)</f>
        <v>0</v>
      </c>
      <c r="K64" s="63">
        <f t="shared" si="0"/>
        <v>4000</v>
      </c>
      <c r="L64" s="24">
        <f t="shared" si="1"/>
        <v>1680</v>
      </c>
      <c r="M64" s="25">
        <f t="shared" si="2"/>
        <v>0</v>
      </c>
    </row>
    <row r="65" spans="1:13" s="20" customFormat="1" ht="42.75" x14ac:dyDescent="0.45">
      <c r="A65" s="130"/>
      <c r="B65" s="101">
        <v>63</v>
      </c>
      <c r="C65" s="102" t="s">
        <v>129</v>
      </c>
      <c r="D65" s="100" t="s">
        <v>128</v>
      </c>
      <c r="E65" s="76" t="s">
        <v>80</v>
      </c>
      <c r="F65" s="76" t="s">
        <v>81</v>
      </c>
      <c r="G65" s="101" t="s">
        <v>99</v>
      </c>
      <c r="H65" s="107">
        <v>0.42</v>
      </c>
      <c r="I65" s="22">
        <f>BU!J66+PROPPG!J66+PROEN!J66+PROEX!J66+'SCII '!J66+SECOM!J66+Museu!J66+ESAG!J66+CEART!J66+FAED!J66+CEAD!J66+CEFID!J66+CERES!J66+CESFI!J66+CCT!J66+CAV!J66+CEPLAN!J66+CEAVI!J66</f>
        <v>4000</v>
      </c>
      <c r="J65" s="23">
        <f>(BU!J66-BU!K66)+(PROPPG!J66-PROPPG!K66)+(PROEN!J66-PROEN!K66)+(PROEX!J66-PROEX!K66)+('SCII '!J66-'SCII '!K66)+(SECOM!J66-SECOM!K66)+(Museu!J66-Museu!K66)+(ESAG!J66-ESAG!K66)+(CEART!J66-CEART!K66)+(FAED!J66-FAED!K66)+(CEAD!J66-CEAD!K66)+(CEFID!J66-CEFID!K66)+(CERES!J66-CERES!K66)+(CESFI!J66-CESFI!K66)+(CCT!J66-CCT!K66)+(CAV!J66-CAV!K66)+(CEPLAN!J66-CEPLAN!K66)+(CEAVI!J66-CEAVI!K66)</f>
        <v>0</v>
      </c>
      <c r="K65" s="63">
        <f t="shared" si="0"/>
        <v>4000</v>
      </c>
      <c r="L65" s="24">
        <f t="shared" si="1"/>
        <v>1680</v>
      </c>
      <c r="M65" s="25">
        <f t="shared" si="2"/>
        <v>0</v>
      </c>
    </row>
    <row r="66" spans="1:13" s="20" customFormat="1" x14ac:dyDescent="0.45">
      <c r="B66" s="1"/>
      <c r="C66" s="33"/>
      <c r="D66" s="1"/>
      <c r="E66" s="1"/>
      <c r="F66" s="1"/>
      <c r="G66" s="1"/>
      <c r="H66" s="110">
        <f>SUM(H3:H65)</f>
        <v>6533.0199999999986</v>
      </c>
      <c r="I66" s="111">
        <f>SUM(I3:I65)</f>
        <v>304725</v>
      </c>
      <c r="K66" s="109">
        <f>SUM(K3:K65)</f>
        <v>230333.75</v>
      </c>
      <c r="L66" s="61">
        <f>SUM(L3:L65)</f>
        <v>677064.05999999994</v>
      </c>
    </row>
    <row r="67" spans="1:13" s="20" customFormat="1" x14ac:dyDescent="0.45">
      <c r="B67" s="1"/>
      <c r="C67" s="33"/>
      <c r="D67" s="1"/>
      <c r="E67" s="1"/>
      <c r="F67" s="1"/>
      <c r="G67" s="1"/>
      <c r="H67" s="1"/>
    </row>
    <row r="68" spans="1:13" s="20" customFormat="1" x14ac:dyDescent="0.45">
      <c r="B68" s="1"/>
      <c r="C68" s="33"/>
      <c r="D68" s="1"/>
      <c r="E68" s="1"/>
      <c r="F68" s="1"/>
      <c r="G68" s="1"/>
      <c r="H68" s="1"/>
      <c r="I68" s="34"/>
      <c r="J68" s="21"/>
      <c r="K68" s="64"/>
    </row>
    <row r="69" spans="1:13" s="20" customFormat="1" x14ac:dyDescent="0.45">
      <c r="B69" s="1"/>
      <c r="C69" s="33"/>
      <c r="D69" s="1"/>
      <c r="E69" s="1"/>
      <c r="F69" s="1"/>
      <c r="G69" s="1"/>
      <c r="H69" s="1"/>
      <c r="I69" s="34"/>
      <c r="J69" s="21"/>
      <c r="K69" s="64"/>
    </row>
    <row r="70" spans="1:13" s="20" customFormat="1" x14ac:dyDescent="0.45">
      <c r="B70" s="1"/>
      <c r="C70" s="33"/>
      <c r="D70" s="1"/>
      <c r="E70" s="1"/>
      <c r="F70" s="1"/>
      <c r="G70" s="1"/>
      <c r="H70" s="1"/>
      <c r="I70" s="34"/>
      <c r="J70" s="21"/>
      <c r="K70" s="64"/>
    </row>
    <row r="71" spans="1:13" s="20" customFormat="1" x14ac:dyDescent="0.45">
      <c r="B71" s="1"/>
      <c r="C71" s="33"/>
      <c r="D71" s="1"/>
      <c r="E71" s="1"/>
      <c r="F71" s="1"/>
      <c r="G71" s="1"/>
      <c r="H71" s="1"/>
      <c r="I71" s="34"/>
      <c r="J71" s="21"/>
      <c r="K71" s="64"/>
    </row>
    <row r="72" spans="1:13" s="20" customFormat="1" x14ac:dyDescent="0.45">
      <c r="B72" s="1"/>
      <c r="C72" s="33"/>
      <c r="D72" s="1"/>
      <c r="E72" s="1"/>
      <c r="F72" s="1"/>
      <c r="G72" s="1"/>
      <c r="H72" s="1"/>
      <c r="I72" s="34"/>
      <c r="J72" s="21"/>
      <c r="K72" s="64"/>
    </row>
    <row r="73" spans="1:13" s="20" customFormat="1" x14ac:dyDescent="0.45">
      <c r="B73" s="1"/>
      <c r="C73" s="33"/>
      <c r="D73" s="1"/>
      <c r="E73" s="1"/>
      <c r="F73" s="1"/>
      <c r="G73" s="1"/>
      <c r="H73" s="1"/>
      <c r="I73" s="34"/>
      <c r="J73" s="21"/>
      <c r="K73" s="64"/>
    </row>
    <row r="74" spans="1:13" s="20" customFormat="1" x14ac:dyDescent="0.45">
      <c r="B74" s="1"/>
      <c r="C74" s="33"/>
      <c r="D74" s="1"/>
      <c r="E74" s="1"/>
      <c r="F74" s="1"/>
      <c r="G74" s="1"/>
      <c r="H74" s="1"/>
      <c r="I74" s="34"/>
      <c r="J74" s="21"/>
      <c r="K74" s="64"/>
    </row>
    <row r="75" spans="1:13" s="20" customFormat="1" x14ac:dyDescent="0.45">
      <c r="B75" s="1"/>
      <c r="C75" s="33"/>
      <c r="D75" s="1"/>
      <c r="E75" s="1"/>
      <c r="F75" s="1"/>
      <c r="G75" s="1"/>
      <c r="H75" s="1"/>
      <c r="I75" s="34"/>
      <c r="J75" s="21"/>
      <c r="K75" s="64"/>
    </row>
    <row r="76" spans="1:13" s="20" customFormat="1" ht="15.75" x14ac:dyDescent="0.45">
      <c r="B76" s="1"/>
      <c r="C76" s="33"/>
      <c r="D76" s="1"/>
      <c r="E76" s="1"/>
      <c r="F76" s="1"/>
      <c r="G76" s="1"/>
      <c r="H76" s="1"/>
      <c r="I76" s="165" t="str">
        <f>A1</f>
        <v>PROCESSO: PE 1456/2019/UDESC</v>
      </c>
      <c r="J76" s="166"/>
      <c r="K76" s="166"/>
      <c r="L76" s="166"/>
      <c r="M76" s="167"/>
    </row>
    <row r="77" spans="1:13" s="20" customFormat="1" ht="15.75" x14ac:dyDescent="0.45">
      <c r="B77" s="1"/>
      <c r="C77" s="33"/>
      <c r="D77" s="1"/>
      <c r="E77" s="1"/>
      <c r="F77" s="1"/>
      <c r="G77" s="1"/>
      <c r="H77" s="1"/>
      <c r="I77" s="168" t="s">
        <v>67</v>
      </c>
      <c r="J77" s="169"/>
      <c r="K77" s="169"/>
      <c r="L77" s="169"/>
      <c r="M77" s="170"/>
    </row>
    <row r="78" spans="1:13" s="20" customFormat="1" ht="15.75" x14ac:dyDescent="0.45">
      <c r="B78" s="1"/>
      <c r="C78" s="33"/>
      <c r="D78" s="1"/>
      <c r="E78" s="1"/>
      <c r="F78" s="1"/>
      <c r="G78" s="1"/>
      <c r="H78" s="1"/>
      <c r="I78" s="157" t="str">
        <f>H1</f>
        <v>VIGÊNCIA DA ATA: 11/12/2019 até 10/12/20</v>
      </c>
      <c r="J78" s="158"/>
      <c r="K78" s="158"/>
      <c r="L78" s="158"/>
      <c r="M78" s="159"/>
    </row>
    <row r="79" spans="1:13" s="20" customFormat="1" ht="47.25" x14ac:dyDescent="0.5">
      <c r="B79" s="1"/>
      <c r="C79" s="33"/>
      <c r="D79" s="1"/>
      <c r="E79" s="1"/>
      <c r="F79" s="1"/>
      <c r="G79" s="1"/>
      <c r="H79" s="1"/>
      <c r="I79" s="41" t="s">
        <v>28</v>
      </c>
      <c r="J79" s="42"/>
      <c r="K79" s="65"/>
      <c r="L79" s="42"/>
      <c r="M79" s="43">
        <f>L66</f>
        <v>677064.05999999994</v>
      </c>
    </row>
    <row r="80" spans="1:13" s="20" customFormat="1" ht="31.5" x14ac:dyDescent="0.5">
      <c r="B80" s="1"/>
      <c r="C80" s="33"/>
      <c r="D80" s="1"/>
      <c r="E80" s="1"/>
      <c r="F80" s="1"/>
      <c r="G80" s="1"/>
      <c r="H80" s="1"/>
      <c r="I80" s="44" t="s">
        <v>29</v>
      </c>
      <c r="J80" s="45"/>
      <c r="K80" s="66"/>
      <c r="L80" s="45"/>
      <c r="M80" s="46">
        <f>M58</f>
        <v>0</v>
      </c>
    </row>
    <row r="81" spans="2:13" s="20" customFormat="1" ht="15.75" x14ac:dyDescent="0.5">
      <c r="B81" s="1"/>
      <c r="C81" s="33"/>
      <c r="D81" s="1"/>
      <c r="E81" s="1"/>
      <c r="F81" s="1"/>
      <c r="G81" s="1"/>
      <c r="H81" s="1"/>
      <c r="I81" s="44" t="s">
        <v>30</v>
      </c>
      <c r="J81" s="45"/>
      <c r="K81" s="66"/>
      <c r="L81" s="45"/>
      <c r="M81" s="47"/>
    </row>
    <row r="82" spans="2:13" s="20" customFormat="1" ht="15.75" x14ac:dyDescent="0.5">
      <c r="B82" s="1"/>
      <c r="C82" s="33"/>
      <c r="D82" s="1"/>
      <c r="E82" s="1"/>
      <c r="F82" s="1"/>
      <c r="G82" s="1"/>
      <c r="H82" s="1"/>
      <c r="I82" s="48" t="s">
        <v>31</v>
      </c>
      <c r="J82" s="49"/>
      <c r="K82" s="67"/>
      <c r="L82" s="49"/>
      <c r="M82" s="50">
        <f>M80/M79</f>
        <v>0</v>
      </c>
    </row>
    <row r="83" spans="2:13" s="20" customFormat="1" ht="15.75" x14ac:dyDescent="0.5">
      <c r="B83" s="1"/>
      <c r="C83" s="33"/>
      <c r="D83" s="1"/>
      <c r="E83" s="1"/>
      <c r="F83" s="1"/>
      <c r="G83" s="1"/>
      <c r="H83" s="1"/>
      <c r="I83" s="162" t="s">
        <v>113</v>
      </c>
      <c r="J83" s="163"/>
      <c r="K83" s="163"/>
      <c r="L83" s="163"/>
      <c r="M83" s="164"/>
    </row>
    <row r="84" spans="2:13" s="20" customFormat="1" x14ac:dyDescent="0.45">
      <c r="B84" s="1"/>
      <c r="C84" s="33"/>
      <c r="D84" s="1"/>
      <c r="E84" s="1"/>
      <c r="F84" s="1"/>
      <c r="G84" s="1"/>
      <c r="H84" s="1"/>
      <c r="I84" s="34"/>
      <c r="J84" s="21"/>
      <c r="K84" s="64"/>
    </row>
    <row r="85" spans="2:13" s="20" customFormat="1" x14ac:dyDescent="0.45">
      <c r="B85" s="1"/>
      <c r="C85" s="33"/>
      <c r="D85" s="1"/>
      <c r="E85" s="1"/>
      <c r="F85" s="1"/>
      <c r="G85" s="1"/>
      <c r="H85" s="1"/>
      <c r="I85" s="34"/>
      <c r="J85" s="21"/>
      <c r="K85" s="64"/>
    </row>
    <row r="86" spans="2:13" s="20" customFormat="1" x14ac:dyDescent="0.45">
      <c r="B86" s="1"/>
      <c r="C86" s="33"/>
      <c r="D86" s="1"/>
      <c r="E86" s="1"/>
      <c r="F86" s="1"/>
      <c r="G86" s="1"/>
      <c r="H86" s="1"/>
      <c r="I86" s="34"/>
      <c r="J86" s="21"/>
      <c r="K86" s="64"/>
    </row>
    <row r="87" spans="2:13" s="20" customFormat="1" x14ac:dyDescent="0.45">
      <c r="B87" s="1"/>
      <c r="C87" s="33"/>
      <c r="D87" s="1"/>
      <c r="E87" s="1"/>
      <c r="F87" s="1"/>
      <c r="G87" s="1"/>
      <c r="H87" s="1"/>
      <c r="I87" s="34"/>
      <c r="J87" s="21"/>
      <c r="K87" s="64"/>
    </row>
    <row r="88" spans="2:13" s="20" customFormat="1" x14ac:dyDescent="0.45">
      <c r="B88" s="1"/>
      <c r="C88" s="33"/>
      <c r="D88" s="1"/>
      <c r="E88" s="1"/>
      <c r="F88" s="1"/>
      <c r="G88" s="1"/>
      <c r="H88" s="1"/>
      <c r="I88" s="34"/>
      <c r="J88" s="21"/>
      <c r="K88" s="64"/>
    </row>
    <row r="89" spans="2:13" s="20" customFormat="1" x14ac:dyDescent="0.45">
      <c r="B89" s="1"/>
      <c r="C89" s="33"/>
      <c r="D89" s="1"/>
      <c r="E89" s="1"/>
      <c r="F89" s="1"/>
      <c r="G89" s="1"/>
      <c r="H89" s="1"/>
      <c r="I89" s="34"/>
      <c r="J89" s="21"/>
      <c r="K89" s="64"/>
    </row>
    <row r="90" spans="2:13" s="20" customFormat="1" x14ac:dyDescent="0.45">
      <c r="B90" s="1"/>
      <c r="C90" s="33"/>
      <c r="D90" s="1"/>
      <c r="E90" s="1"/>
      <c r="F90" s="1"/>
      <c r="G90" s="1"/>
      <c r="H90" s="1"/>
      <c r="I90" s="34"/>
      <c r="J90" s="21"/>
      <c r="K90" s="64"/>
    </row>
    <row r="91" spans="2:13" s="20" customFormat="1" x14ac:dyDescent="0.45">
      <c r="B91" s="1"/>
      <c r="C91" s="33"/>
      <c r="D91" s="1"/>
      <c r="E91" s="1"/>
      <c r="F91" s="1"/>
      <c r="G91" s="1"/>
      <c r="H91" s="1"/>
      <c r="I91" s="34"/>
      <c r="J91" s="21"/>
      <c r="K91" s="64"/>
    </row>
    <row r="92" spans="2:13" s="20" customFormat="1" x14ac:dyDescent="0.45">
      <c r="B92" s="1"/>
      <c r="C92" s="33"/>
      <c r="D92" s="1"/>
      <c r="E92" s="1"/>
      <c r="F92" s="1"/>
      <c r="G92" s="1"/>
      <c r="H92" s="1"/>
      <c r="I92" s="34"/>
      <c r="J92" s="21"/>
      <c r="K92" s="64"/>
    </row>
    <row r="93" spans="2:13" s="20" customFormat="1" x14ac:dyDescent="0.45">
      <c r="B93" s="1"/>
      <c r="C93" s="33"/>
      <c r="D93" s="1"/>
      <c r="E93" s="1"/>
      <c r="F93" s="1"/>
      <c r="G93" s="1"/>
      <c r="H93" s="1"/>
      <c r="I93" s="34"/>
      <c r="J93" s="21"/>
      <c r="K93" s="64"/>
    </row>
    <row r="94" spans="2:13" s="20" customFormat="1" x14ac:dyDescent="0.45">
      <c r="B94" s="1"/>
      <c r="C94" s="33"/>
      <c r="D94" s="1"/>
      <c r="E94" s="1"/>
      <c r="F94" s="1"/>
      <c r="G94" s="1"/>
      <c r="H94" s="1"/>
      <c r="I94" s="34"/>
      <c r="J94" s="21"/>
      <c r="K94" s="64"/>
    </row>
    <row r="95" spans="2:13" s="20" customFormat="1" x14ac:dyDescent="0.45">
      <c r="B95" s="1"/>
      <c r="C95" s="33"/>
      <c r="D95" s="1"/>
      <c r="E95" s="1"/>
      <c r="F95" s="1"/>
      <c r="G95" s="1"/>
      <c r="H95" s="1"/>
      <c r="I95" s="34"/>
      <c r="J95" s="21"/>
      <c r="K95" s="64"/>
    </row>
    <row r="96" spans="2:13" s="20" customFormat="1" x14ac:dyDescent="0.45">
      <c r="B96" s="1"/>
      <c r="C96" s="33"/>
      <c r="D96" s="1"/>
      <c r="E96" s="1"/>
      <c r="F96" s="1"/>
      <c r="G96" s="1"/>
      <c r="H96" s="1"/>
      <c r="I96" s="34"/>
      <c r="J96" s="21"/>
      <c r="K96" s="64"/>
    </row>
    <row r="97" spans="2:11" s="20" customFormat="1" x14ac:dyDescent="0.45">
      <c r="B97" s="1"/>
      <c r="C97" s="33"/>
      <c r="D97" s="1"/>
      <c r="E97" s="1"/>
      <c r="F97" s="1"/>
      <c r="G97" s="1"/>
      <c r="H97" s="1"/>
      <c r="I97" s="34"/>
      <c r="J97" s="21"/>
      <c r="K97" s="64"/>
    </row>
    <row r="98" spans="2:11" s="20" customFormat="1" x14ac:dyDescent="0.45">
      <c r="B98" s="1"/>
      <c r="C98" s="33"/>
      <c r="D98" s="1"/>
      <c r="E98" s="1"/>
      <c r="F98" s="1"/>
      <c r="G98" s="1"/>
      <c r="H98" s="1"/>
      <c r="I98" s="34"/>
      <c r="J98" s="21"/>
      <c r="K98" s="64"/>
    </row>
    <row r="99" spans="2:11" s="20" customFormat="1" x14ac:dyDescent="0.45">
      <c r="B99" s="1"/>
      <c r="C99" s="33"/>
      <c r="D99" s="1"/>
      <c r="E99" s="1"/>
      <c r="F99" s="1"/>
      <c r="G99" s="1"/>
      <c r="H99" s="1"/>
      <c r="I99" s="34"/>
      <c r="J99" s="21"/>
      <c r="K99" s="64"/>
    </row>
    <row r="100" spans="2:11" s="20" customFormat="1" x14ac:dyDescent="0.45">
      <c r="B100" s="1"/>
      <c r="C100" s="33"/>
      <c r="D100" s="1"/>
      <c r="E100" s="1"/>
      <c r="F100" s="1"/>
      <c r="G100" s="1"/>
      <c r="H100" s="1"/>
      <c r="I100" s="34"/>
      <c r="J100" s="21"/>
      <c r="K100" s="64"/>
    </row>
    <row r="101" spans="2:11" s="20" customFormat="1" x14ac:dyDescent="0.45">
      <c r="B101" s="1"/>
      <c r="C101" s="33"/>
      <c r="D101" s="1"/>
      <c r="E101" s="1"/>
      <c r="F101" s="1"/>
      <c r="G101" s="1"/>
      <c r="H101" s="1"/>
      <c r="I101" s="34"/>
      <c r="J101" s="21"/>
      <c r="K101" s="64"/>
    </row>
    <row r="102" spans="2:11" s="20" customFormat="1" x14ac:dyDescent="0.45">
      <c r="B102" s="1"/>
      <c r="C102" s="33"/>
      <c r="D102" s="1"/>
      <c r="E102" s="1"/>
      <c r="F102" s="1"/>
      <c r="G102" s="1"/>
      <c r="H102" s="1"/>
      <c r="I102" s="34"/>
      <c r="J102" s="21"/>
      <c r="K102" s="64"/>
    </row>
    <row r="103" spans="2:11" s="20" customFormat="1" x14ac:dyDescent="0.45">
      <c r="B103" s="1"/>
      <c r="C103" s="33"/>
      <c r="D103" s="1"/>
      <c r="E103" s="1"/>
      <c r="F103" s="1"/>
      <c r="G103" s="1"/>
      <c r="H103" s="1"/>
      <c r="I103" s="34"/>
      <c r="J103" s="21"/>
      <c r="K103" s="64"/>
    </row>
    <row r="104" spans="2:11" s="20" customFormat="1" x14ac:dyDescent="0.45">
      <c r="B104" s="1"/>
      <c r="C104" s="33"/>
      <c r="D104" s="1"/>
      <c r="E104" s="1"/>
      <c r="F104" s="1"/>
      <c r="G104" s="1"/>
      <c r="H104" s="1"/>
      <c r="I104" s="34"/>
      <c r="J104" s="21"/>
      <c r="K104" s="64"/>
    </row>
    <row r="105" spans="2:11" s="20" customFormat="1" x14ac:dyDescent="0.45">
      <c r="B105" s="1"/>
      <c r="C105" s="33"/>
      <c r="D105" s="1"/>
      <c r="E105" s="1"/>
      <c r="F105" s="1"/>
      <c r="G105" s="1"/>
      <c r="H105" s="1"/>
      <c r="I105" s="34"/>
      <c r="J105" s="21"/>
      <c r="K105" s="64"/>
    </row>
    <row r="106" spans="2:11" s="20" customFormat="1" x14ac:dyDescent="0.45">
      <c r="B106" s="1"/>
      <c r="C106" s="33"/>
      <c r="D106" s="1"/>
      <c r="E106" s="1"/>
      <c r="F106" s="1"/>
      <c r="G106" s="1"/>
      <c r="H106" s="1"/>
      <c r="I106" s="34"/>
      <c r="J106" s="21"/>
      <c r="K106" s="64"/>
    </row>
    <row r="107" spans="2:11" s="20" customFormat="1" x14ac:dyDescent="0.45">
      <c r="B107" s="1"/>
      <c r="C107" s="33"/>
      <c r="D107" s="1"/>
      <c r="E107" s="1"/>
      <c r="F107" s="1"/>
      <c r="G107" s="1"/>
      <c r="H107" s="1"/>
      <c r="I107" s="34"/>
      <c r="J107" s="21"/>
      <c r="K107" s="64"/>
    </row>
    <row r="108" spans="2:11" s="20" customFormat="1" x14ac:dyDescent="0.45">
      <c r="B108" s="1"/>
      <c r="C108" s="33"/>
      <c r="D108" s="1"/>
      <c r="E108" s="1"/>
      <c r="F108" s="1"/>
      <c r="G108" s="1"/>
      <c r="H108" s="1"/>
      <c r="I108" s="34"/>
      <c r="J108" s="21"/>
      <c r="K108" s="64"/>
    </row>
    <row r="109" spans="2:11" s="20" customFormat="1" x14ac:dyDescent="0.45">
      <c r="B109" s="1"/>
      <c r="C109" s="33"/>
      <c r="D109" s="1"/>
      <c r="E109" s="1"/>
      <c r="F109" s="1"/>
      <c r="G109" s="1"/>
      <c r="H109" s="1"/>
      <c r="I109" s="34"/>
      <c r="J109" s="21"/>
      <c r="K109" s="64"/>
    </row>
    <row r="110" spans="2:11" s="20" customFormat="1" x14ac:dyDescent="0.45">
      <c r="B110" s="1"/>
      <c r="C110" s="33"/>
      <c r="D110" s="1"/>
      <c r="E110" s="1"/>
      <c r="F110" s="1"/>
      <c r="G110" s="1"/>
      <c r="H110" s="1"/>
      <c r="I110" s="34"/>
      <c r="J110" s="21"/>
      <c r="K110" s="64"/>
    </row>
    <row r="111" spans="2:11" s="20" customFormat="1" x14ac:dyDescent="0.45">
      <c r="B111" s="1"/>
      <c r="C111" s="33"/>
      <c r="D111" s="1"/>
      <c r="E111" s="1"/>
      <c r="F111" s="1"/>
      <c r="G111" s="1"/>
      <c r="H111" s="1"/>
      <c r="I111" s="34"/>
      <c r="J111" s="21"/>
      <c r="K111" s="64"/>
    </row>
    <row r="112" spans="2:11" s="20" customFormat="1" x14ac:dyDescent="0.45">
      <c r="B112" s="1"/>
      <c r="C112" s="33"/>
      <c r="D112" s="1"/>
      <c r="E112" s="1"/>
      <c r="F112" s="1"/>
      <c r="G112" s="1"/>
      <c r="H112" s="1"/>
      <c r="I112" s="34"/>
      <c r="J112" s="21"/>
      <c r="K112" s="64"/>
    </row>
    <row r="113" spans="2:11" s="20" customFormat="1" x14ac:dyDescent="0.45">
      <c r="B113" s="1"/>
      <c r="C113" s="33"/>
      <c r="D113" s="1"/>
      <c r="E113" s="1"/>
      <c r="F113" s="1"/>
      <c r="G113" s="1"/>
      <c r="H113" s="1"/>
      <c r="I113" s="34"/>
      <c r="J113" s="21"/>
      <c r="K113" s="64"/>
    </row>
    <row r="114" spans="2:11" s="20" customFormat="1" x14ac:dyDescent="0.45">
      <c r="B114" s="1"/>
      <c r="C114" s="33"/>
      <c r="D114" s="1"/>
      <c r="E114" s="1"/>
      <c r="F114" s="1"/>
      <c r="G114" s="1"/>
      <c r="H114" s="1"/>
      <c r="I114" s="34"/>
      <c r="J114" s="21"/>
      <c r="K114" s="64"/>
    </row>
    <row r="115" spans="2:11" s="20" customFormat="1" x14ac:dyDescent="0.45">
      <c r="B115" s="1"/>
      <c r="C115" s="33"/>
      <c r="D115" s="1"/>
      <c r="E115" s="1"/>
      <c r="F115" s="1"/>
      <c r="G115" s="1"/>
      <c r="H115" s="1"/>
      <c r="I115" s="34"/>
      <c r="J115" s="21"/>
      <c r="K115" s="64"/>
    </row>
    <row r="116" spans="2:11" s="20" customFormat="1" x14ac:dyDescent="0.45">
      <c r="B116" s="1"/>
      <c r="C116" s="33"/>
      <c r="D116" s="1"/>
      <c r="E116" s="1"/>
      <c r="F116" s="1"/>
      <c r="G116" s="1"/>
      <c r="H116" s="1"/>
      <c r="I116" s="34"/>
      <c r="J116" s="21"/>
      <c r="K116" s="64"/>
    </row>
    <row r="117" spans="2:11" s="20" customFormat="1" x14ac:dyDescent="0.45">
      <c r="B117" s="1"/>
      <c r="C117" s="33"/>
      <c r="D117" s="1"/>
      <c r="E117" s="1"/>
      <c r="F117" s="1"/>
      <c r="G117" s="1"/>
      <c r="H117" s="1"/>
      <c r="I117" s="34"/>
      <c r="J117" s="21"/>
      <c r="K117" s="64"/>
    </row>
    <row r="118" spans="2:11" s="20" customFormat="1" x14ac:dyDescent="0.45">
      <c r="B118" s="1"/>
      <c r="C118" s="33"/>
      <c r="D118" s="1"/>
      <c r="E118" s="1"/>
      <c r="F118" s="1"/>
      <c r="G118" s="1"/>
      <c r="H118" s="1"/>
      <c r="I118" s="34"/>
      <c r="J118" s="21"/>
      <c r="K118" s="64"/>
    </row>
    <row r="119" spans="2:11" s="20" customFormat="1" x14ac:dyDescent="0.45">
      <c r="B119" s="1"/>
      <c r="C119" s="33"/>
      <c r="D119" s="1"/>
      <c r="E119" s="1"/>
      <c r="F119" s="1"/>
      <c r="G119" s="1"/>
      <c r="H119" s="1"/>
      <c r="I119" s="34"/>
      <c r="J119" s="21"/>
      <c r="K119" s="64"/>
    </row>
    <row r="120" spans="2:11" s="20" customFormat="1" x14ac:dyDescent="0.45">
      <c r="B120" s="1"/>
      <c r="C120" s="33"/>
      <c r="D120" s="1"/>
      <c r="E120" s="1"/>
      <c r="F120" s="1"/>
      <c r="G120" s="1"/>
      <c r="H120" s="1"/>
      <c r="I120" s="34"/>
      <c r="J120" s="21"/>
      <c r="K120" s="64"/>
    </row>
    <row r="121" spans="2:11" s="20" customFormat="1" x14ac:dyDescent="0.45">
      <c r="B121" s="1"/>
      <c r="C121" s="33"/>
      <c r="D121" s="1"/>
      <c r="E121" s="1"/>
      <c r="F121" s="1"/>
      <c r="G121" s="1"/>
      <c r="H121" s="1"/>
      <c r="I121" s="34"/>
      <c r="J121" s="21"/>
      <c r="K121" s="64"/>
    </row>
    <row r="122" spans="2:11" s="20" customFormat="1" x14ac:dyDescent="0.45">
      <c r="B122" s="1"/>
      <c r="C122" s="33"/>
      <c r="D122" s="1"/>
      <c r="E122" s="1"/>
      <c r="F122" s="1"/>
      <c r="G122" s="1"/>
      <c r="H122" s="1"/>
      <c r="I122" s="34"/>
      <c r="J122" s="21"/>
      <c r="K122" s="64"/>
    </row>
    <row r="123" spans="2:11" s="20" customFormat="1" x14ac:dyDescent="0.45">
      <c r="B123" s="1"/>
      <c r="C123" s="33"/>
      <c r="D123" s="1"/>
      <c r="E123" s="1"/>
      <c r="F123" s="1"/>
      <c r="G123" s="1"/>
      <c r="H123" s="1"/>
      <c r="I123" s="34"/>
      <c r="J123" s="21"/>
      <c r="K123" s="64"/>
    </row>
    <row r="124" spans="2:11" s="20" customFormat="1" x14ac:dyDescent="0.45">
      <c r="B124" s="1"/>
      <c r="C124" s="33"/>
      <c r="D124" s="1"/>
      <c r="E124" s="1"/>
      <c r="F124" s="1"/>
      <c r="G124" s="1"/>
      <c r="H124" s="1"/>
      <c r="I124" s="34"/>
      <c r="J124" s="21"/>
      <c r="K124" s="64"/>
    </row>
    <row r="125" spans="2:11" s="20" customFormat="1" x14ac:dyDescent="0.45">
      <c r="B125" s="1"/>
      <c r="C125" s="33"/>
      <c r="D125" s="1"/>
      <c r="E125" s="1"/>
      <c r="F125" s="1"/>
      <c r="G125" s="1"/>
      <c r="H125" s="1"/>
      <c r="I125" s="34"/>
      <c r="J125" s="21"/>
      <c r="K125" s="64"/>
    </row>
    <row r="126" spans="2:11" s="20" customFormat="1" x14ac:dyDescent="0.45">
      <c r="B126" s="1"/>
      <c r="C126" s="33"/>
      <c r="D126" s="1"/>
      <c r="E126" s="1"/>
      <c r="F126" s="1"/>
      <c r="G126" s="1"/>
      <c r="H126" s="1"/>
      <c r="I126" s="34"/>
      <c r="J126" s="21"/>
      <c r="K126" s="64"/>
    </row>
    <row r="127" spans="2:11" s="20" customFormat="1" x14ac:dyDescent="0.45">
      <c r="B127" s="1"/>
      <c r="C127" s="33"/>
      <c r="D127" s="1"/>
      <c r="E127" s="1"/>
      <c r="F127" s="1"/>
      <c r="G127" s="1"/>
      <c r="H127" s="1"/>
      <c r="I127" s="34"/>
      <c r="J127" s="21"/>
      <c r="K127" s="64"/>
    </row>
    <row r="128" spans="2:11" s="20" customFormat="1" x14ac:dyDescent="0.45">
      <c r="B128" s="1"/>
      <c r="C128" s="33"/>
      <c r="D128" s="1"/>
      <c r="E128" s="1"/>
      <c r="F128" s="1"/>
      <c r="G128" s="1"/>
      <c r="H128" s="1"/>
      <c r="I128" s="34"/>
      <c r="J128" s="21"/>
      <c r="K128" s="64"/>
    </row>
    <row r="129" spans="2:11" s="20" customFormat="1" x14ac:dyDescent="0.45">
      <c r="B129" s="1"/>
      <c r="C129" s="33"/>
      <c r="D129" s="1"/>
      <c r="E129" s="1"/>
      <c r="F129" s="1"/>
      <c r="G129" s="1"/>
      <c r="H129" s="1"/>
      <c r="I129" s="34"/>
      <c r="J129" s="21"/>
      <c r="K129" s="64"/>
    </row>
    <row r="130" spans="2:11" s="20" customFormat="1" x14ac:dyDescent="0.45">
      <c r="B130" s="1"/>
      <c r="C130" s="33"/>
      <c r="D130" s="1"/>
      <c r="E130" s="1"/>
      <c r="F130" s="1"/>
      <c r="G130" s="1"/>
      <c r="H130" s="1"/>
      <c r="I130" s="34"/>
      <c r="J130" s="21"/>
      <c r="K130" s="64"/>
    </row>
    <row r="131" spans="2:11" s="20" customFormat="1" x14ac:dyDescent="0.45">
      <c r="B131" s="1"/>
      <c r="C131" s="33"/>
      <c r="D131" s="1"/>
      <c r="E131" s="1"/>
      <c r="F131" s="1"/>
      <c r="G131" s="1"/>
      <c r="H131" s="1"/>
      <c r="I131" s="34"/>
      <c r="J131" s="21"/>
      <c r="K131" s="64"/>
    </row>
    <row r="132" spans="2:11" s="20" customFormat="1" x14ac:dyDescent="0.45">
      <c r="B132" s="1"/>
      <c r="C132" s="33"/>
      <c r="D132" s="1"/>
      <c r="E132" s="1"/>
      <c r="F132" s="1"/>
      <c r="G132" s="1"/>
      <c r="H132" s="1"/>
      <c r="I132" s="34"/>
      <c r="J132" s="21"/>
      <c r="K132" s="64"/>
    </row>
    <row r="133" spans="2:11" s="20" customFormat="1" x14ac:dyDescent="0.45">
      <c r="B133" s="1"/>
      <c r="C133" s="33"/>
      <c r="D133" s="1"/>
      <c r="E133" s="1"/>
      <c r="F133" s="1"/>
      <c r="G133" s="1"/>
      <c r="H133" s="1"/>
      <c r="I133" s="34"/>
      <c r="J133" s="21"/>
      <c r="K133" s="64"/>
    </row>
    <row r="134" spans="2:11" s="20" customFormat="1" x14ac:dyDescent="0.45">
      <c r="B134" s="1"/>
      <c r="C134" s="33"/>
      <c r="D134" s="1"/>
      <c r="E134" s="1"/>
      <c r="F134" s="1"/>
      <c r="G134" s="1"/>
      <c r="H134" s="1"/>
      <c r="I134" s="34"/>
      <c r="J134" s="21"/>
      <c r="K134" s="64"/>
    </row>
    <row r="135" spans="2:11" s="20" customFormat="1" x14ac:dyDescent="0.45">
      <c r="B135" s="1"/>
      <c r="C135" s="33"/>
      <c r="D135" s="1"/>
      <c r="E135" s="1"/>
      <c r="F135" s="1"/>
      <c r="G135" s="1"/>
      <c r="H135" s="1"/>
      <c r="I135" s="34"/>
      <c r="J135" s="21"/>
      <c r="K135" s="64"/>
    </row>
    <row r="136" spans="2:11" s="20" customFormat="1" x14ac:dyDescent="0.45">
      <c r="B136" s="1"/>
      <c r="C136" s="33"/>
      <c r="D136" s="1"/>
      <c r="E136" s="1"/>
      <c r="F136" s="1"/>
      <c r="G136" s="1"/>
      <c r="H136" s="1"/>
      <c r="I136" s="34"/>
      <c r="J136" s="21"/>
      <c r="K136" s="64"/>
    </row>
    <row r="137" spans="2:11" s="20" customFormat="1" x14ac:dyDescent="0.45">
      <c r="B137" s="1"/>
      <c r="C137" s="33"/>
      <c r="D137" s="1"/>
      <c r="E137" s="1"/>
      <c r="F137" s="1"/>
      <c r="G137" s="1"/>
      <c r="H137" s="1"/>
      <c r="I137" s="34"/>
      <c r="J137" s="21"/>
      <c r="K137" s="64"/>
    </row>
    <row r="138" spans="2:11" s="20" customFormat="1" x14ac:dyDescent="0.45">
      <c r="B138" s="1"/>
      <c r="C138" s="33"/>
      <c r="D138" s="1"/>
      <c r="E138" s="1"/>
      <c r="F138" s="1"/>
      <c r="G138" s="1"/>
      <c r="H138" s="1"/>
      <c r="I138" s="34"/>
      <c r="J138" s="21"/>
      <c r="K138" s="64"/>
    </row>
    <row r="139" spans="2:11" s="20" customFormat="1" x14ac:dyDescent="0.45">
      <c r="B139" s="1"/>
      <c r="C139" s="33"/>
      <c r="D139" s="1"/>
      <c r="E139" s="1"/>
      <c r="F139" s="1"/>
      <c r="G139" s="1"/>
      <c r="H139" s="1"/>
      <c r="I139" s="34"/>
      <c r="J139" s="21"/>
      <c r="K139" s="64"/>
    </row>
    <row r="140" spans="2:11" s="20" customFormat="1" x14ac:dyDescent="0.45">
      <c r="B140" s="1"/>
      <c r="C140" s="33"/>
      <c r="D140" s="1"/>
      <c r="E140" s="1"/>
      <c r="F140" s="1"/>
      <c r="G140" s="1"/>
      <c r="H140" s="1"/>
      <c r="I140" s="34"/>
      <c r="J140" s="21"/>
      <c r="K140" s="64"/>
    </row>
    <row r="141" spans="2:11" s="20" customFormat="1" x14ac:dyDescent="0.45">
      <c r="B141" s="1"/>
      <c r="C141" s="33"/>
      <c r="D141" s="1"/>
      <c r="E141" s="1"/>
      <c r="F141" s="1"/>
      <c r="G141" s="1"/>
      <c r="H141" s="1"/>
      <c r="I141" s="34"/>
      <c r="J141" s="21"/>
      <c r="K141" s="64"/>
    </row>
    <row r="142" spans="2:11" s="20" customFormat="1" x14ac:dyDescent="0.45">
      <c r="B142" s="1"/>
      <c r="C142" s="33"/>
      <c r="D142" s="1"/>
      <c r="E142" s="1"/>
      <c r="F142" s="1"/>
      <c r="G142" s="1"/>
      <c r="H142" s="1"/>
      <c r="I142" s="34"/>
      <c r="J142" s="21"/>
      <c r="K142" s="64"/>
    </row>
    <row r="143" spans="2:11" s="20" customFormat="1" x14ac:dyDescent="0.45">
      <c r="B143" s="1"/>
      <c r="C143" s="33"/>
      <c r="D143" s="1"/>
      <c r="E143" s="1"/>
      <c r="F143" s="1"/>
      <c r="G143" s="1"/>
      <c r="H143" s="1"/>
      <c r="I143" s="34"/>
      <c r="J143" s="21"/>
      <c r="K143" s="64"/>
    </row>
    <row r="144" spans="2:11" s="20" customFormat="1" x14ac:dyDescent="0.45">
      <c r="B144" s="1"/>
      <c r="C144" s="33"/>
      <c r="D144" s="1"/>
      <c r="E144" s="1"/>
      <c r="F144" s="1"/>
      <c r="G144" s="1"/>
      <c r="H144" s="1"/>
      <c r="I144" s="34"/>
      <c r="J144" s="21"/>
      <c r="K144" s="64"/>
    </row>
    <row r="145" spans="2:11" s="20" customFormat="1" x14ac:dyDescent="0.45">
      <c r="B145" s="1"/>
      <c r="C145" s="33"/>
      <c r="D145" s="1"/>
      <c r="E145" s="1"/>
      <c r="F145" s="1"/>
      <c r="G145" s="1"/>
      <c r="H145" s="1"/>
      <c r="I145" s="34"/>
      <c r="J145" s="21"/>
      <c r="K145" s="64"/>
    </row>
    <row r="146" spans="2:11" s="20" customFormat="1" x14ac:dyDescent="0.45">
      <c r="B146" s="1"/>
      <c r="C146" s="33"/>
      <c r="D146" s="1"/>
      <c r="E146" s="1"/>
      <c r="F146" s="1"/>
      <c r="G146" s="1"/>
      <c r="H146" s="1"/>
      <c r="I146" s="34"/>
      <c r="J146" s="21"/>
      <c r="K146" s="64"/>
    </row>
    <row r="147" spans="2:11" s="20" customFormat="1" x14ac:dyDescent="0.45">
      <c r="B147" s="1"/>
      <c r="C147" s="33"/>
      <c r="D147" s="1"/>
      <c r="E147" s="1"/>
      <c r="F147" s="1"/>
      <c r="G147" s="1"/>
      <c r="H147" s="1"/>
      <c r="I147" s="34"/>
      <c r="J147" s="21"/>
      <c r="K147" s="64"/>
    </row>
    <row r="148" spans="2:11" s="20" customFormat="1" x14ac:dyDescent="0.45">
      <c r="B148" s="1"/>
      <c r="C148" s="33"/>
      <c r="D148" s="1"/>
      <c r="E148" s="1"/>
      <c r="F148" s="1"/>
      <c r="G148" s="1"/>
      <c r="H148" s="1"/>
      <c r="I148" s="34"/>
      <c r="J148" s="21"/>
      <c r="K148" s="64"/>
    </row>
    <row r="149" spans="2:11" s="20" customFormat="1" x14ac:dyDescent="0.45">
      <c r="B149" s="1"/>
      <c r="C149" s="33"/>
      <c r="D149" s="1"/>
      <c r="E149" s="1"/>
      <c r="F149" s="1"/>
      <c r="G149" s="1"/>
      <c r="H149" s="1"/>
      <c r="I149" s="34"/>
      <c r="J149" s="21"/>
      <c r="K149" s="64"/>
    </row>
    <row r="150" spans="2:11" s="20" customFormat="1" x14ac:dyDescent="0.45">
      <c r="B150" s="1"/>
      <c r="C150" s="33"/>
      <c r="D150" s="1"/>
      <c r="E150" s="1"/>
      <c r="F150" s="1"/>
      <c r="G150" s="1"/>
      <c r="H150" s="1"/>
      <c r="I150" s="34"/>
      <c r="J150" s="21"/>
      <c r="K150" s="64"/>
    </row>
    <row r="151" spans="2:11" s="20" customFormat="1" x14ac:dyDescent="0.45">
      <c r="B151" s="1"/>
      <c r="C151" s="33"/>
      <c r="D151" s="1"/>
      <c r="E151" s="1"/>
      <c r="F151" s="1"/>
      <c r="G151" s="1"/>
      <c r="H151" s="1"/>
      <c r="I151" s="34"/>
      <c r="J151" s="21"/>
      <c r="K151" s="64"/>
    </row>
    <row r="152" spans="2:11" s="20" customFormat="1" x14ac:dyDescent="0.45">
      <c r="B152" s="1"/>
      <c r="C152" s="33"/>
      <c r="D152" s="1"/>
      <c r="E152" s="1"/>
      <c r="F152" s="1"/>
      <c r="G152" s="1"/>
      <c r="H152" s="1"/>
      <c r="I152" s="34"/>
      <c r="J152" s="21"/>
      <c r="K152" s="64"/>
    </row>
    <row r="153" spans="2:11" s="20" customFormat="1" x14ac:dyDescent="0.45">
      <c r="B153" s="1"/>
      <c r="C153" s="33"/>
      <c r="D153" s="1"/>
      <c r="E153" s="1"/>
      <c r="F153" s="1"/>
      <c r="G153" s="1"/>
      <c r="H153" s="1"/>
      <c r="I153" s="34"/>
      <c r="J153" s="21"/>
      <c r="K153" s="64"/>
    </row>
    <row r="154" spans="2:11" s="20" customFormat="1" x14ac:dyDescent="0.45">
      <c r="B154" s="1"/>
      <c r="C154" s="33"/>
      <c r="D154" s="1"/>
      <c r="E154" s="1"/>
      <c r="F154" s="1"/>
      <c r="G154" s="1"/>
      <c r="H154" s="1"/>
      <c r="I154" s="34"/>
      <c r="J154" s="21"/>
      <c r="K154" s="64"/>
    </row>
    <row r="155" spans="2:11" s="20" customFormat="1" x14ac:dyDescent="0.45">
      <c r="B155" s="1"/>
      <c r="C155" s="33"/>
      <c r="D155" s="1"/>
      <c r="E155" s="1"/>
      <c r="F155" s="1"/>
      <c r="G155" s="1"/>
      <c r="H155" s="1"/>
      <c r="I155" s="34"/>
      <c r="J155" s="21"/>
      <c r="K155" s="64"/>
    </row>
    <row r="156" spans="2:11" s="20" customFormat="1" x14ac:dyDescent="0.45">
      <c r="B156" s="1"/>
      <c r="C156" s="33"/>
      <c r="D156" s="1"/>
      <c r="E156" s="1"/>
      <c r="F156" s="1"/>
      <c r="G156" s="1"/>
      <c r="H156" s="1"/>
      <c r="I156" s="34"/>
      <c r="J156" s="21"/>
      <c r="K156" s="64"/>
    </row>
    <row r="157" spans="2:11" s="20" customFormat="1" x14ac:dyDescent="0.45">
      <c r="B157" s="1"/>
      <c r="C157" s="33"/>
      <c r="D157" s="1"/>
      <c r="E157" s="1"/>
      <c r="F157" s="1"/>
      <c r="G157" s="1"/>
      <c r="H157" s="1"/>
      <c r="I157" s="34"/>
      <c r="J157" s="21"/>
      <c r="K157" s="64"/>
    </row>
    <row r="158" spans="2:11" s="20" customFormat="1" x14ac:dyDescent="0.45">
      <c r="B158" s="1"/>
      <c r="C158" s="33"/>
      <c r="D158" s="1"/>
      <c r="E158" s="1"/>
      <c r="F158" s="1"/>
      <c r="G158" s="1"/>
      <c r="H158" s="1"/>
      <c r="I158" s="34"/>
      <c r="J158" s="21"/>
      <c r="K158" s="64"/>
    </row>
    <row r="159" spans="2:11" s="20" customFormat="1" x14ac:dyDescent="0.45">
      <c r="B159" s="1"/>
      <c r="C159" s="33"/>
      <c r="D159" s="1"/>
      <c r="E159" s="1"/>
      <c r="F159" s="1"/>
      <c r="G159" s="1"/>
      <c r="H159" s="1"/>
      <c r="I159" s="34"/>
      <c r="J159" s="21"/>
      <c r="K159" s="64"/>
    </row>
    <row r="160" spans="2:11" s="20" customFormat="1" x14ac:dyDescent="0.45">
      <c r="B160" s="1"/>
      <c r="C160" s="33"/>
      <c r="D160" s="1"/>
      <c r="E160" s="1"/>
      <c r="F160" s="1"/>
      <c r="G160" s="1"/>
      <c r="H160" s="1"/>
      <c r="I160" s="34"/>
      <c r="J160" s="21"/>
      <c r="K160" s="64"/>
    </row>
    <row r="161" spans="2:11" s="20" customFormat="1" x14ac:dyDescent="0.45">
      <c r="B161" s="1"/>
      <c r="C161" s="33"/>
      <c r="D161" s="1"/>
      <c r="E161" s="1"/>
      <c r="F161" s="1"/>
      <c r="G161" s="1"/>
      <c r="H161" s="1"/>
      <c r="I161" s="34"/>
      <c r="J161" s="21"/>
      <c r="K161" s="64"/>
    </row>
    <row r="162" spans="2:11" s="20" customFormat="1" x14ac:dyDescent="0.45">
      <c r="B162" s="1"/>
      <c r="C162" s="33"/>
      <c r="D162" s="1"/>
      <c r="E162" s="1"/>
      <c r="F162" s="1"/>
      <c r="G162" s="1"/>
      <c r="H162" s="1"/>
      <c r="I162" s="34"/>
      <c r="J162" s="21"/>
      <c r="K162" s="64"/>
    </row>
    <row r="163" spans="2:11" s="20" customFormat="1" x14ac:dyDescent="0.45">
      <c r="B163" s="1"/>
      <c r="C163" s="33"/>
      <c r="D163" s="1"/>
      <c r="E163" s="1"/>
      <c r="F163" s="1"/>
      <c r="G163" s="1"/>
      <c r="H163" s="1"/>
      <c r="I163" s="34"/>
      <c r="J163" s="21"/>
      <c r="K163" s="64"/>
    </row>
    <row r="164" spans="2:11" s="20" customFormat="1" x14ac:dyDescent="0.45">
      <c r="B164" s="1"/>
      <c r="C164" s="33"/>
      <c r="D164" s="1"/>
      <c r="E164" s="1"/>
      <c r="F164" s="1"/>
      <c r="G164" s="1"/>
      <c r="H164" s="1"/>
      <c r="I164" s="34"/>
      <c r="J164" s="21"/>
      <c r="K164" s="64"/>
    </row>
    <row r="165" spans="2:11" s="20" customFormat="1" x14ac:dyDescent="0.45">
      <c r="B165" s="1"/>
      <c r="C165" s="33"/>
      <c r="D165" s="1"/>
      <c r="E165" s="1"/>
      <c r="F165" s="1"/>
      <c r="G165" s="1"/>
      <c r="H165" s="1"/>
      <c r="I165" s="34"/>
      <c r="J165" s="21"/>
      <c r="K165" s="64"/>
    </row>
    <row r="166" spans="2:11" s="20" customFormat="1" x14ac:dyDescent="0.45">
      <c r="B166" s="1"/>
      <c r="C166" s="33"/>
      <c r="D166" s="1"/>
      <c r="E166" s="1"/>
      <c r="F166" s="1"/>
      <c r="G166" s="1"/>
      <c r="H166" s="1"/>
      <c r="I166" s="34"/>
      <c r="J166" s="21"/>
      <c r="K166" s="64"/>
    </row>
    <row r="167" spans="2:11" s="20" customFormat="1" x14ac:dyDescent="0.45">
      <c r="B167" s="1"/>
      <c r="C167" s="33"/>
      <c r="D167" s="1"/>
      <c r="E167" s="1"/>
      <c r="F167" s="1"/>
      <c r="G167" s="1"/>
      <c r="H167" s="1"/>
      <c r="I167" s="34"/>
      <c r="J167" s="21"/>
      <c r="K167" s="64"/>
    </row>
    <row r="168" spans="2:11" s="20" customFormat="1" x14ac:dyDescent="0.45">
      <c r="B168" s="1"/>
      <c r="C168" s="33"/>
      <c r="D168" s="1"/>
      <c r="E168" s="1"/>
      <c r="F168" s="1"/>
      <c r="G168" s="1"/>
      <c r="H168" s="1"/>
      <c r="I168" s="34"/>
      <c r="J168" s="21"/>
      <c r="K168" s="64"/>
    </row>
    <row r="169" spans="2:11" s="20" customFormat="1" x14ac:dyDescent="0.45">
      <c r="B169" s="1"/>
      <c r="C169" s="33"/>
      <c r="D169" s="1"/>
      <c r="E169" s="1"/>
      <c r="F169" s="1"/>
      <c r="G169" s="1"/>
      <c r="H169" s="1"/>
      <c r="I169" s="34"/>
      <c r="J169" s="21"/>
      <c r="K169" s="64"/>
    </row>
    <row r="170" spans="2:11" s="20" customFormat="1" x14ac:dyDescent="0.45">
      <c r="B170" s="1"/>
      <c r="C170" s="33"/>
      <c r="D170" s="1"/>
      <c r="E170" s="1"/>
      <c r="F170" s="1"/>
      <c r="G170" s="1"/>
      <c r="H170" s="1"/>
      <c r="I170" s="34"/>
      <c r="J170" s="21"/>
      <c r="K170" s="64"/>
    </row>
    <row r="171" spans="2:11" s="20" customFormat="1" x14ac:dyDescent="0.45">
      <c r="B171" s="1"/>
      <c r="C171" s="33"/>
      <c r="D171" s="1"/>
      <c r="E171" s="1"/>
      <c r="F171" s="1"/>
      <c r="G171" s="1"/>
      <c r="H171" s="1"/>
      <c r="I171" s="34"/>
      <c r="J171" s="21"/>
      <c r="K171" s="64"/>
    </row>
    <row r="172" spans="2:11" s="20" customFormat="1" x14ac:dyDescent="0.45">
      <c r="B172" s="1"/>
      <c r="C172" s="33"/>
      <c r="D172" s="1"/>
      <c r="E172" s="1"/>
      <c r="F172" s="1"/>
      <c r="G172" s="1"/>
      <c r="H172" s="1"/>
      <c r="I172" s="34"/>
      <c r="J172" s="21"/>
      <c r="K172" s="64"/>
    </row>
    <row r="173" spans="2:11" s="20" customFormat="1" x14ac:dyDescent="0.45">
      <c r="B173" s="1"/>
      <c r="C173" s="33"/>
      <c r="D173" s="1"/>
      <c r="E173" s="1"/>
      <c r="F173" s="1"/>
      <c r="G173" s="1"/>
      <c r="H173" s="1"/>
      <c r="I173" s="34"/>
      <c r="J173" s="21"/>
      <c r="K173" s="64"/>
    </row>
    <row r="174" spans="2:11" s="20" customFormat="1" x14ac:dyDescent="0.45">
      <c r="B174" s="1"/>
      <c r="C174" s="33"/>
      <c r="D174" s="1"/>
      <c r="E174" s="1"/>
      <c r="F174" s="1"/>
      <c r="G174" s="1"/>
      <c r="H174" s="1"/>
      <c r="I174" s="34"/>
      <c r="J174" s="21"/>
      <c r="K174" s="64"/>
    </row>
    <row r="175" spans="2:11" s="20" customFormat="1" x14ac:dyDescent="0.45">
      <c r="B175" s="1"/>
      <c r="C175" s="33"/>
      <c r="D175" s="1"/>
      <c r="E175" s="1"/>
      <c r="F175" s="1"/>
      <c r="G175" s="1"/>
      <c r="H175" s="1"/>
      <c r="I175" s="34"/>
      <c r="J175" s="21"/>
      <c r="K175" s="64"/>
    </row>
    <row r="176" spans="2:11" s="20" customFormat="1" x14ac:dyDescent="0.45">
      <c r="B176" s="1"/>
      <c r="C176" s="33"/>
      <c r="D176" s="1"/>
      <c r="E176" s="1"/>
      <c r="F176" s="1"/>
      <c r="G176" s="1"/>
      <c r="H176" s="1"/>
      <c r="I176" s="34"/>
      <c r="J176" s="21"/>
      <c r="K176" s="64"/>
    </row>
    <row r="177" spans="2:11" s="20" customFormat="1" x14ac:dyDescent="0.45">
      <c r="B177" s="1"/>
      <c r="C177" s="33"/>
      <c r="D177" s="1"/>
      <c r="E177" s="1"/>
      <c r="F177" s="1"/>
      <c r="G177" s="1"/>
      <c r="H177" s="1"/>
      <c r="I177" s="34"/>
      <c r="J177" s="21"/>
      <c r="K177" s="64"/>
    </row>
    <row r="178" spans="2:11" s="20" customFormat="1" x14ac:dyDescent="0.45">
      <c r="B178" s="1"/>
      <c r="C178" s="33"/>
      <c r="D178" s="1"/>
      <c r="E178" s="1"/>
      <c r="F178" s="1"/>
      <c r="G178" s="1"/>
      <c r="H178" s="1"/>
      <c r="I178" s="34"/>
      <c r="J178" s="21"/>
      <c r="K178" s="64"/>
    </row>
    <row r="179" spans="2:11" s="20" customFormat="1" x14ac:dyDescent="0.45">
      <c r="B179" s="1"/>
      <c r="C179" s="33"/>
      <c r="D179" s="1"/>
      <c r="E179" s="1"/>
      <c r="F179" s="1"/>
      <c r="G179" s="1"/>
      <c r="H179" s="1"/>
      <c r="I179" s="34"/>
      <c r="J179" s="21"/>
      <c r="K179" s="64"/>
    </row>
    <row r="180" spans="2:11" s="20" customFormat="1" x14ac:dyDescent="0.45">
      <c r="B180" s="1"/>
      <c r="C180" s="33"/>
      <c r="D180" s="1"/>
      <c r="E180" s="1"/>
      <c r="F180" s="1"/>
      <c r="G180" s="1"/>
      <c r="H180" s="1"/>
      <c r="I180" s="34"/>
      <c r="J180" s="21"/>
      <c r="K180" s="64"/>
    </row>
    <row r="181" spans="2:11" s="20" customFormat="1" x14ac:dyDescent="0.45">
      <c r="B181" s="1"/>
      <c r="C181" s="33"/>
      <c r="D181" s="1"/>
      <c r="E181" s="1"/>
      <c r="F181" s="1"/>
      <c r="G181" s="1"/>
      <c r="H181" s="1"/>
      <c r="I181" s="34"/>
      <c r="J181" s="21"/>
      <c r="K181" s="64"/>
    </row>
    <row r="182" spans="2:11" s="20" customFormat="1" x14ac:dyDescent="0.45">
      <c r="B182" s="1"/>
      <c r="C182" s="33"/>
      <c r="D182" s="1"/>
      <c r="E182" s="1"/>
      <c r="F182" s="1"/>
      <c r="G182" s="1"/>
      <c r="H182" s="1"/>
      <c r="I182" s="34"/>
      <c r="J182" s="21"/>
      <c r="K182" s="64"/>
    </row>
    <row r="183" spans="2:11" s="20" customFormat="1" x14ac:dyDescent="0.45">
      <c r="B183" s="1"/>
      <c r="C183" s="33"/>
      <c r="D183" s="1"/>
      <c r="E183" s="1"/>
      <c r="F183" s="1"/>
      <c r="G183" s="1"/>
      <c r="H183" s="1"/>
      <c r="I183" s="34"/>
      <c r="J183" s="21"/>
      <c r="K183" s="64"/>
    </row>
    <row r="184" spans="2:11" s="20" customFormat="1" x14ac:dyDescent="0.45">
      <c r="B184" s="1"/>
      <c r="C184" s="33"/>
      <c r="D184" s="1"/>
      <c r="E184" s="1"/>
      <c r="F184" s="1"/>
      <c r="G184" s="1"/>
      <c r="H184" s="1"/>
      <c r="I184" s="34"/>
      <c r="J184" s="21"/>
      <c r="K184" s="64"/>
    </row>
    <row r="185" spans="2:11" s="20" customFormat="1" x14ac:dyDescent="0.45">
      <c r="B185" s="1"/>
      <c r="C185" s="33"/>
      <c r="D185" s="1"/>
      <c r="E185" s="1"/>
      <c r="F185" s="1"/>
      <c r="G185" s="1"/>
      <c r="H185" s="1"/>
      <c r="I185" s="34"/>
      <c r="J185" s="21"/>
      <c r="K185" s="64"/>
    </row>
    <row r="186" spans="2:11" s="20" customFormat="1" x14ac:dyDescent="0.45">
      <c r="B186" s="1"/>
      <c r="C186" s="33"/>
      <c r="D186" s="1"/>
      <c r="E186" s="1"/>
      <c r="F186" s="1"/>
      <c r="G186" s="1"/>
      <c r="H186" s="1"/>
      <c r="I186" s="34"/>
      <c r="J186" s="21"/>
      <c r="K186" s="64"/>
    </row>
    <row r="187" spans="2:11" s="20" customFormat="1" x14ac:dyDescent="0.45">
      <c r="B187" s="1"/>
      <c r="C187" s="33"/>
      <c r="D187" s="1"/>
      <c r="E187" s="1"/>
      <c r="F187" s="1"/>
      <c r="G187" s="1"/>
      <c r="H187" s="1"/>
      <c r="I187" s="34"/>
      <c r="J187" s="21"/>
      <c r="K187" s="64"/>
    </row>
    <row r="188" spans="2:11" s="20" customFormat="1" x14ac:dyDescent="0.45">
      <c r="B188" s="1"/>
      <c r="C188" s="33"/>
      <c r="D188" s="1"/>
      <c r="E188" s="1"/>
      <c r="F188" s="1"/>
      <c r="G188" s="1"/>
      <c r="H188" s="1"/>
      <c r="I188" s="34"/>
      <c r="J188" s="21"/>
      <c r="K188" s="64"/>
    </row>
    <row r="189" spans="2:11" s="20" customFormat="1" x14ac:dyDescent="0.45">
      <c r="B189" s="1"/>
      <c r="C189" s="33"/>
      <c r="D189" s="1"/>
      <c r="E189" s="1"/>
      <c r="F189" s="1"/>
      <c r="G189" s="1"/>
      <c r="H189" s="1"/>
      <c r="I189" s="34"/>
      <c r="J189" s="21"/>
      <c r="K189" s="64"/>
    </row>
    <row r="190" spans="2:11" s="20" customFormat="1" x14ac:dyDescent="0.45">
      <c r="B190" s="1"/>
      <c r="C190" s="33"/>
      <c r="D190" s="1"/>
      <c r="E190" s="1"/>
      <c r="F190" s="1"/>
      <c r="G190" s="1"/>
      <c r="H190" s="1"/>
      <c r="I190" s="34"/>
      <c r="J190" s="21"/>
      <c r="K190" s="64"/>
    </row>
    <row r="191" spans="2:11" s="20" customFormat="1" x14ac:dyDescent="0.45">
      <c r="B191" s="1"/>
      <c r="C191" s="33"/>
      <c r="D191" s="1"/>
      <c r="E191" s="1"/>
      <c r="F191" s="1"/>
      <c r="G191" s="1"/>
      <c r="H191" s="1"/>
      <c r="I191" s="34"/>
      <c r="J191" s="21"/>
      <c r="K191" s="64"/>
    </row>
    <row r="192" spans="2:11" s="20" customFormat="1" x14ac:dyDescent="0.45">
      <c r="B192" s="1"/>
      <c r="C192" s="33"/>
      <c r="D192" s="1"/>
      <c r="E192" s="1"/>
      <c r="F192" s="1"/>
      <c r="G192" s="1"/>
      <c r="H192" s="1"/>
      <c r="I192" s="34"/>
      <c r="J192" s="21"/>
      <c r="K192" s="64"/>
    </row>
  </sheetData>
  <mergeCells count="30">
    <mergeCell ref="I83:M83"/>
    <mergeCell ref="I76:M76"/>
    <mergeCell ref="I77:M77"/>
    <mergeCell ref="C23:C25"/>
    <mergeCell ref="A26:A33"/>
    <mergeCell ref="C26:C29"/>
    <mergeCell ref="C30:C31"/>
    <mergeCell ref="A35:A36"/>
    <mergeCell ref="A37:A41"/>
    <mergeCell ref="C40:C41"/>
    <mergeCell ref="A42:A65"/>
    <mergeCell ref="C42:C43"/>
    <mergeCell ref="C47:C49"/>
    <mergeCell ref="C50:C51"/>
    <mergeCell ref="C52:C53"/>
    <mergeCell ref="C54:C55"/>
    <mergeCell ref="A1:C1"/>
    <mergeCell ref="D1:G1"/>
    <mergeCell ref="I78:M78"/>
    <mergeCell ref="H1:M1"/>
    <mergeCell ref="A3:A16"/>
    <mergeCell ref="C3:C14"/>
    <mergeCell ref="C15:C16"/>
    <mergeCell ref="C44:C46"/>
    <mergeCell ref="A23:A25"/>
    <mergeCell ref="A18:A21"/>
    <mergeCell ref="C18:C21"/>
    <mergeCell ref="C56:C57"/>
    <mergeCell ref="C61:C62"/>
    <mergeCell ref="C63:C6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7"/>
  <sheetViews>
    <sheetView topLeftCell="H64" zoomScale="124" zoomScaleNormal="124" workbookViewId="0">
      <selection activeCell="M1" sqref="M1:N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3" width="12.265625" style="18" customWidth="1"/>
    <col min="14" max="14" width="11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139</v>
      </c>
      <c r="N1" s="145" t="s">
        <v>148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43868</v>
      </c>
      <c r="N3" s="113">
        <v>43888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60</v>
      </c>
      <c r="K6" s="31">
        <f t="shared" si="1"/>
        <v>40</v>
      </c>
      <c r="L6" s="32" t="str">
        <f t="shared" si="2"/>
        <v>OK</v>
      </c>
      <c r="M6" s="115">
        <v>20</v>
      </c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10</v>
      </c>
      <c r="K8" s="31">
        <f t="shared" si="1"/>
        <v>10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5</v>
      </c>
      <c r="K9" s="31">
        <f t="shared" si="1"/>
        <v>5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5</v>
      </c>
      <c r="K10" s="31">
        <f t="shared" si="1"/>
        <v>5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20</v>
      </c>
      <c r="K11" s="31">
        <f t="shared" si="1"/>
        <v>20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5</v>
      </c>
      <c r="K16" s="31">
        <f t="shared" si="1"/>
        <v>5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5</v>
      </c>
      <c r="K17" s="31">
        <f t="shared" si="1"/>
        <v>5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</v>
      </c>
      <c r="K28" s="31">
        <f t="shared" si="1"/>
        <v>10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10</v>
      </c>
      <c r="K30" s="31">
        <f t="shared" si="1"/>
        <v>10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35</v>
      </c>
      <c r="K34" s="31">
        <f t="shared" si="1"/>
        <v>0</v>
      </c>
      <c r="L34" s="32" t="str">
        <f t="shared" si="2"/>
        <v>OK</v>
      </c>
      <c r="M34" s="37"/>
      <c r="N34" s="115">
        <v>35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30</v>
      </c>
      <c r="K43" s="31">
        <f t="shared" si="1"/>
        <v>30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2000</v>
      </c>
      <c r="K49" s="31">
        <f t="shared" si="1"/>
        <v>2000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5000</v>
      </c>
      <c r="K56" s="31">
        <f t="shared" si="1"/>
        <v>5000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815</v>
      </c>
      <c r="N67" s="116">
        <f>SUMPRODUCT(I4:I66,N4:N66)</f>
        <v>2229.85</v>
      </c>
    </row>
  </sheetData>
  <mergeCells count="49"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7"/>
    <mergeCell ref="B4:B17"/>
    <mergeCell ref="D4:D15"/>
    <mergeCell ref="D16:D17"/>
    <mergeCell ref="A19:A22"/>
    <mergeCell ref="B19:B22"/>
    <mergeCell ref="D19:D22"/>
    <mergeCell ref="D24:D26"/>
    <mergeCell ref="A27:A34"/>
    <mergeCell ref="B27:B34"/>
    <mergeCell ref="D27:D30"/>
    <mergeCell ref="D31:D32"/>
    <mergeCell ref="A36:A37"/>
    <mergeCell ref="B36:B37"/>
    <mergeCell ref="A38:A42"/>
    <mergeCell ref="B38:B42"/>
    <mergeCell ref="A24:A26"/>
    <mergeCell ref="B24:B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72" t="s">
        <v>6</v>
      </c>
      <c r="B1" s="172"/>
      <c r="C1" s="172"/>
      <c r="D1" s="172"/>
      <c r="E1" s="172"/>
      <c r="F1" s="172"/>
      <c r="G1" s="172"/>
      <c r="H1" s="172"/>
    </row>
    <row r="2" spans="1:8" ht="20.65" x14ac:dyDescent="0.35">
      <c r="B2" s="3"/>
    </row>
    <row r="3" spans="1:8" ht="47.25" customHeight="1" x14ac:dyDescent="0.35">
      <c r="A3" s="173" t="s">
        <v>7</v>
      </c>
      <c r="B3" s="173"/>
      <c r="C3" s="173"/>
      <c r="D3" s="173"/>
      <c r="E3" s="173"/>
      <c r="F3" s="173"/>
      <c r="G3" s="173"/>
      <c r="H3" s="173"/>
    </row>
    <row r="4" spans="1:8" ht="35.25" customHeight="1" x14ac:dyDescent="0.35">
      <c r="B4" s="4"/>
    </row>
    <row r="5" spans="1:8" ht="15" customHeight="1" x14ac:dyDescent="0.35">
      <c r="A5" s="174" t="s">
        <v>8</v>
      </c>
      <c r="B5" s="174"/>
      <c r="C5" s="174"/>
      <c r="D5" s="174"/>
      <c r="E5" s="174"/>
      <c r="F5" s="174"/>
      <c r="G5" s="174"/>
      <c r="H5" s="174"/>
    </row>
    <row r="6" spans="1:8" ht="15" customHeight="1" x14ac:dyDescent="0.35">
      <c r="A6" s="174" t="s">
        <v>9</v>
      </c>
      <c r="B6" s="174"/>
      <c r="C6" s="174"/>
      <c r="D6" s="174"/>
      <c r="E6" s="174"/>
      <c r="F6" s="174"/>
      <c r="G6" s="174"/>
      <c r="H6" s="174"/>
    </row>
    <row r="7" spans="1:8" ht="15" customHeight="1" x14ac:dyDescent="0.35">
      <c r="A7" s="174" t="s">
        <v>10</v>
      </c>
      <c r="B7" s="174"/>
      <c r="C7" s="174"/>
      <c r="D7" s="174"/>
      <c r="E7" s="174"/>
      <c r="F7" s="174"/>
      <c r="G7" s="174"/>
      <c r="H7" s="174"/>
    </row>
    <row r="8" spans="1:8" ht="15" customHeight="1" x14ac:dyDescent="0.35">
      <c r="A8" s="174" t="s">
        <v>11</v>
      </c>
      <c r="B8" s="174"/>
      <c r="C8" s="174"/>
      <c r="D8" s="174"/>
      <c r="E8" s="174"/>
      <c r="F8" s="174"/>
      <c r="G8" s="174"/>
      <c r="H8" s="174"/>
    </row>
    <row r="9" spans="1:8" ht="30" customHeight="1" x14ac:dyDescent="0.35">
      <c r="B9" s="5"/>
    </row>
    <row r="10" spans="1:8" ht="105" customHeight="1" x14ac:dyDescent="0.35">
      <c r="A10" s="175" t="s">
        <v>12</v>
      </c>
      <c r="B10" s="175"/>
      <c r="C10" s="175"/>
      <c r="D10" s="175"/>
      <c r="E10" s="175"/>
      <c r="F10" s="175"/>
      <c r="G10" s="175"/>
      <c r="H10" s="175"/>
    </row>
    <row r="11" spans="1:8" ht="15.75" thickBot="1" x14ac:dyDescent="0.4">
      <c r="B11" s="6"/>
    </row>
    <row r="12" spans="1:8" ht="46.9" thickBot="1" x14ac:dyDescent="0.4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76" t="s">
        <v>18</v>
      </c>
      <c r="B19" s="176"/>
      <c r="C19" s="176"/>
      <c r="D19" s="176"/>
      <c r="E19" s="176"/>
      <c r="F19" s="176"/>
      <c r="G19" s="176"/>
      <c r="H19" s="176"/>
    </row>
    <row r="20" spans="1:8" ht="13.9" x14ac:dyDescent="0.35">
      <c r="A20" s="177" t="s">
        <v>19</v>
      </c>
      <c r="B20" s="177"/>
      <c r="C20" s="177"/>
      <c r="D20" s="177"/>
      <c r="E20" s="177"/>
      <c r="F20" s="177"/>
      <c r="G20" s="177"/>
      <c r="H20" s="177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78" t="s">
        <v>20</v>
      </c>
      <c r="B24" s="178"/>
      <c r="C24" s="178"/>
      <c r="D24" s="178"/>
      <c r="E24" s="178"/>
      <c r="F24" s="178"/>
      <c r="G24" s="178"/>
      <c r="H24" s="178"/>
    </row>
    <row r="25" spans="1:8" ht="15" customHeight="1" x14ac:dyDescent="0.35">
      <c r="A25" s="178" t="s">
        <v>21</v>
      </c>
      <c r="B25" s="178"/>
      <c r="C25" s="178"/>
      <c r="D25" s="178"/>
      <c r="E25" s="178"/>
      <c r="F25" s="178"/>
      <c r="G25" s="178"/>
      <c r="H25" s="178"/>
    </row>
    <row r="26" spans="1:8" ht="15" customHeight="1" x14ac:dyDescent="0.35">
      <c r="A26" s="171" t="s">
        <v>22</v>
      </c>
      <c r="B26" s="171"/>
      <c r="C26" s="171"/>
      <c r="D26" s="171"/>
      <c r="E26" s="171"/>
      <c r="F26" s="171"/>
      <c r="G26" s="171"/>
      <c r="H26" s="17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0"/>
  <dimension ref="A1:AA67"/>
  <sheetViews>
    <sheetView topLeftCell="D1"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135</v>
      </c>
      <c r="N1" s="145" t="s">
        <v>147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43906</v>
      </c>
      <c r="N3" s="113">
        <v>44050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5</v>
      </c>
      <c r="K4" s="31">
        <f>J4-(SUM(M4:AA4))</f>
        <v>5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5</v>
      </c>
      <c r="K5" s="31">
        <f t="shared" ref="K5:K66" si="1">J5-(SUM(M5:AA5))</f>
        <v>5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400</v>
      </c>
      <c r="K6" s="31">
        <f t="shared" si="1"/>
        <v>400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10</v>
      </c>
      <c r="K7" s="31">
        <f t="shared" si="1"/>
        <v>10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35</v>
      </c>
      <c r="K8" s="31">
        <f t="shared" si="1"/>
        <v>35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110</v>
      </c>
      <c r="K11" s="31">
        <f t="shared" si="1"/>
        <v>103</v>
      </c>
      <c r="L11" s="32" t="str">
        <f t="shared" si="2"/>
        <v>OK</v>
      </c>
      <c r="M11" s="115">
        <v>7</v>
      </c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13</v>
      </c>
      <c r="K16" s="31">
        <f t="shared" si="1"/>
        <v>13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12</v>
      </c>
      <c r="K17" s="31">
        <f t="shared" si="1"/>
        <v>12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10</v>
      </c>
      <c r="K23" s="31">
        <f t="shared" si="1"/>
        <v>10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2</v>
      </c>
      <c r="K24" s="31">
        <f t="shared" si="1"/>
        <v>2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1</v>
      </c>
      <c r="K26" s="31">
        <f t="shared" si="1"/>
        <v>1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20</v>
      </c>
      <c r="K28" s="31">
        <f t="shared" si="1"/>
        <v>20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10</v>
      </c>
      <c r="K29" s="31">
        <f t="shared" si="1"/>
        <v>10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200</v>
      </c>
      <c r="K32" s="31">
        <f t="shared" si="1"/>
        <v>200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10</v>
      </c>
      <c r="K34" s="31">
        <f t="shared" si="1"/>
        <v>7</v>
      </c>
      <c r="L34" s="32" t="str">
        <f t="shared" si="2"/>
        <v>OK</v>
      </c>
      <c r="N34" s="114">
        <v>3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f>100-11-4</f>
        <v>85</v>
      </c>
      <c r="K38" s="31">
        <f t="shared" si="1"/>
        <v>85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1</v>
      </c>
      <c r="K39" s="31">
        <f t="shared" si="1"/>
        <v>1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12</v>
      </c>
      <c r="K40" s="31">
        <f t="shared" si="1"/>
        <v>12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10</v>
      </c>
      <c r="K41" s="31">
        <f t="shared" si="1"/>
        <v>10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12</v>
      </c>
      <c r="K42" s="31">
        <f t="shared" si="1"/>
        <v>12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100</v>
      </c>
      <c r="K44" s="31">
        <f t="shared" si="1"/>
        <v>100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>
        <v>300</v>
      </c>
      <c r="K47" s="31">
        <f t="shared" si="1"/>
        <v>300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1200</v>
      </c>
      <c r="K49" s="31">
        <f t="shared" si="1"/>
        <v>1200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1200</v>
      </c>
      <c r="K53" s="31">
        <f t="shared" si="1"/>
        <v>1200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280</v>
      </c>
      <c r="N67" s="116">
        <f>SUMPRODUCT(I4:I66,N4:N66)</f>
        <v>191.13</v>
      </c>
    </row>
  </sheetData>
  <mergeCells count="49"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4:A17"/>
    <mergeCell ref="B4:B17"/>
    <mergeCell ref="D16:D17"/>
    <mergeCell ref="Z1:Z2"/>
    <mergeCell ref="X1:X2"/>
    <mergeCell ref="Y1:Y2"/>
    <mergeCell ref="D4:D15"/>
    <mergeCell ref="O1:O2"/>
    <mergeCell ref="J1:L1"/>
    <mergeCell ref="M1:M2"/>
    <mergeCell ref="A19:A22"/>
    <mergeCell ref="B19:B22"/>
    <mergeCell ref="D19:D22"/>
    <mergeCell ref="AA1:AA2"/>
    <mergeCell ref="A2:L2"/>
    <mergeCell ref="S1:S2"/>
    <mergeCell ref="T1:T2"/>
    <mergeCell ref="U1:U2"/>
    <mergeCell ref="V1:V2"/>
    <mergeCell ref="W1:W2"/>
    <mergeCell ref="Q1:Q2"/>
    <mergeCell ref="R1:R2"/>
    <mergeCell ref="P1:P2"/>
    <mergeCell ref="N1:N2"/>
    <mergeCell ref="A1:D1"/>
    <mergeCell ref="E1:I1"/>
    <mergeCell ref="D24:D26"/>
    <mergeCell ref="A27:A34"/>
    <mergeCell ref="B27:B34"/>
    <mergeCell ref="D27:D30"/>
    <mergeCell ref="D31:D32"/>
    <mergeCell ref="A36:A37"/>
    <mergeCell ref="B36:B37"/>
    <mergeCell ref="A38:A42"/>
    <mergeCell ref="B38:B42"/>
    <mergeCell ref="A24:A26"/>
    <mergeCell ref="B24:B26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6"/>
  <sheetViews>
    <sheetView topLeftCell="E13" zoomScaleNormal="100" workbookViewId="0">
      <selection activeCell="H59" sqref="H59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116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/>
      <c r="K6" s="31">
        <f t="shared" si="1"/>
        <v>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1050</v>
      </c>
      <c r="K49" s="31">
        <f t="shared" si="1"/>
        <v>1050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1050</v>
      </c>
      <c r="K58" s="31">
        <f t="shared" si="1"/>
        <v>1050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7"/>
    <mergeCell ref="B4:B17"/>
    <mergeCell ref="D4:D15"/>
    <mergeCell ref="D16:D17"/>
    <mergeCell ref="A19:A22"/>
    <mergeCell ref="B19:B22"/>
    <mergeCell ref="D19:D22"/>
    <mergeCell ref="D24:D26"/>
    <mergeCell ref="A27:A34"/>
    <mergeCell ref="B27:B34"/>
    <mergeCell ref="D27:D30"/>
    <mergeCell ref="D31:D32"/>
    <mergeCell ref="A36:A37"/>
    <mergeCell ref="B36:B37"/>
    <mergeCell ref="A38:A42"/>
    <mergeCell ref="B38:B42"/>
    <mergeCell ref="A24:A26"/>
    <mergeCell ref="B24:B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7"/>
  <sheetViews>
    <sheetView topLeftCell="A61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3" width="12.73046875" style="18" customWidth="1"/>
    <col min="14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136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43894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20</v>
      </c>
      <c r="K5" s="31">
        <f t="shared" ref="K5:K66" si="1">J5-(SUM(M5:AA5))</f>
        <v>20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20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30</v>
      </c>
      <c r="K11" s="31">
        <f t="shared" si="1"/>
        <v>30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10</v>
      </c>
      <c r="K14" s="31">
        <f t="shared" si="1"/>
        <v>10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4</v>
      </c>
      <c r="K24" s="31">
        <f t="shared" si="1"/>
        <v>0</v>
      </c>
      <c r="L24" s="32" t="str">
        <f t="shared" si="2"/>
        <v>OK</v>
      </c>
      <c r="M24" s="115">
        <v>4</v>
      </c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>
        <v>16</v>
      </c>
      <c r="K25" s="31">
        <f t="shared" si="1"/>
        <v>4</v>
      </c>
      <c r="L25" s="32" t="str">
        <f t="shared" si="2"/>
        <v>OK</v>
      </c>
      <c r="M25" s="115">
        <v>12</v>
      </c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40</v>
      </c>
      <c r="K26" s="31">
        <f t="shared" si="1"/>
        <v>16</v>
      </c>
      <c r="L26" s="32" t="str">
        <f t="shared" si="2"/>
        <v>OK</v>
      </c>
      <c r="M26" s="115">
        <v>24</v>
      </c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1000</v>
      </c>
      <c r="K27" s="31">
        <f t="shared" si="1"/>
        <v>1000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100</v>
      </c>
      <c r="K30" s="31">
        <f t="shared" si="1"/>
        <v>100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100</v>
      </c>
      <c r="K31" s="31">
        <f t="shared" si="1"/>
        <v>100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f>3</f>
        <v>3</v>
      </c>
      <c r="K34" s="31">
        <f t="shared" si="1"/>
        <v>3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/>
      <c r="K36" s="31">
        <f t="shared" si="1"/>
        <v>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20</v>
      </c>
      <c r="K38" s="31">
        <f t="shared" si="1"/>
        <v>20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/>
      <c r="K41" s="31">
        <f t="shared" si="1"/>
        <v>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800</v>
      </c>
      <c r="K44" s="31">
        <f t="shared" si="1"/>
        <v>400</v>
      </c>
      <c r="L44" s="32" t="str">
        <f t="shared" si="2"/>
        <v>OK</v>
      </c>
      <c r="M44" s="115">
        <v>400</v>
      </c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/>
      <c r="K48" s="31">
        <f t="shared" si="1"/>
        <v>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>
        <v>70000</v>
      </c>
      <c r="K50" s="31">
        <f t="shared" si="1"/>
        <v>0</v>
      </c>
      <c r="L50" s="32" t="str">
        <f t="shared" si="2"/>
        <v>OK</v>
      </c>
      <c r="M50" s="115">
        <v>70000</v>
      </c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3000</v>
      </c>
      <c r="K51" s="31">
        <f t="shared" si="1"/>
        <v>0</v>
      </c>
      <c r="L51" s="32" t="str">
        <f t="shared" si="2"/>
        <v>OK</v>
      </c>
      <c r="M51" s="115">
        <v>3000</v>
      </c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5000</v>
      </c>
      <c r="K54" s="31">
        <f t="shared" si="1"/>
        <v>5000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/>
      <c r="K55" s="31">
        <f t="shared" si="1"/>
        <v>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5000</v>
      </c>
      <c r="K60" s="31">
        <f t="shared" si="1"/>
        <v>5000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81675.079999999987</v>
      </c>
    </row>
  </sheetData>
  <mergeCells count="49"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36:A37"/>
    <mergeCell ref="B36:B37"/>
    <mergeCell ref="A38:A42"/>
    <mergeCell ref="B38:B42"/>
    <mergeCell ref="D41:D42"/>
    <mergeCell ref="A24:A26"/>
    <mergeCell ref="B24:B26"/>
    <mergeCell ref="D24:D26"/>
    <mergeCell ref="A27:A34"/>
    <mergeCell ref="B27:B34"/>
    <mergeCell ref="D27:D30"/>
    <mergeCell ref="D31:D32"/>
    <mergeCell ref="Z1:Z2"/>
    <mergeCell ref="AA1:AA2"/>
    <mergeCell ref="A19:A22"/>
    <mergeCell ref="B19:B22"/>
    <mergeCell ref="D19:D22"/>
    <mergeCell ref="Y1:Y2"/>
    <mergeCell ref="A2:L2"/>
    <mergeCell ref="D4:D15"/>
    <mergeCell ref="W1:W2"/>
    <mergeCell ref="X1:X2"/>
    <mergeCell ref="Q1:Q2"/>
    <mergeCell ref="R1:R2"/>
    <mergeCell ref="S1:S2"/>
    <mergeCell ref="T1:T2"/>
    <mergeCell ref="U1:U2"/>
    <mergeCell ref="M1:M2"/>
    <mergeCell ref="A1:D1"/>
    <mergeCell ref="V1:V2"/>
    <mergeCell ref="A4:A17"/>
    <mergeCell ref="B4:B17"/>
    <mergeCell ref="D16:D17"/>
    <mergeCell ref="P1:P2"/>
    <mergeCell ref="E1:I1"/>
    <mergeCell ref="J1:L1"/>
    <mergeCell ref="N1:N2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7"/>
  <sheetViews>
    <sheetView topLeftCell="C67"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140</v>
      </c>
      <c r="N1" s="145" t="s">
        <v>149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43875</v>
      </c>
      <c r="N3" s="113">
        <v>44035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20</v>
      </c>
      <c r="K6" s="31">
        <f t="shared" si="1"/>
        <v>20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/>
      <c r="K7" s="31">
        <f t="shared" si="1"/>
        <v>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5</v>
      </c>
      <c r="K11" s="31">
        <f t="shared" si="1"/>
        <v>5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250</v>
      </c>
      <c r="K27" s="31">
        <f t="shared" si="1"/>
        <v>250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/>
      <c r="K33" s="31">
        <f t="shared" si="1"/>
        <v>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300</v>
      </c>
      <c r="K36" s="31">
        <f t="shared" si="1"/>
        <v>270</v>
      </c>
      <c r="L36" s="32" t="str">
        <f t="shared" si="2"/>
        <v>OK</v>
      </c>
      <c r="M36" s="115">
        <v>30</v>
      </c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300</v>
      </c>
      <c r="K37" s="31">
        <f t="shared" si="1"/>
        <v>270</v>
      </c>
      <c r="L37" s="32" t="str">
        <f t="shared" si="2"/>
        <v>OK</v>
      </c>
      <c r="M37" s="115">
        <v>30</v>
      </c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f>11</f>
        <v>11</v>
      </c>
      <c r="K38" s="31">
        <f t="shared" si="1"/>
        <v>0</v>
      </c>
      <c r="L38" s="32" t="str">
        <f t="shared" si="2"/>
        <v>OK</v>
      </c>
      <c r="M38" s="37"/>
      <c r="N38" s="115">
        <v>11</v>
      </c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10</v>
      </c>
      <c r="K41" s="31">
        <f t="shared" si="1"/>
        <v>10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20</v>
      </c>
      <c r="K42" s="31">
        <f t="shared" si="1"/>
        <v>20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12</v>
      </c>
      <c r="K43" s="31">
        <f t="shared" si="1"/>
        <v>12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12</v>
      </c>
      <c r="K45" s="31">
        <f t="shared" si="1"/>
        <v>12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1500</v>
      </c>
      <c r="K48" s="31">
        <f t="shared" si="1"/>
        <v>1500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/>
      <c r="K49" s="31">
        <f t="shared" si="1"/>
        <v>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500</v>
      </c>
      <c r="K51" s="31">
        <f t="shared" si="1"/>
        <v>500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1500</v>
      </c>
      <c r="K55" s="31">
        <f t="shared" si="1"/>
        <v>1500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M67" s="116">
        <f>SUMPRODUCT(I4:I66,M4:M66)</f>
        <v>423</v>
      </c>
    </row>
  </sheetData>
  <mergeCells count="49">
    <mergeCell ref="A27:A34"/>
    <mergeCell ref="B27:B34"/>
    <mergeCell ref="D27:D30"/>
    <mergeCell ref="D31:D3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A36:A37"/>
    <mergeCell ref="B36:B37"/>
    <mergeCell ref="A38:A42"/>
    <mergeCell ref="B38:B42"/>
    <mergeCell ref="D41:D42"/>
    <mergeCell ref="AA1:AA2"/>
    <mergeCell ref="A2:L2"/>
    <mergeCell ref="D4:D15"/>
    <mergeCell ref="S1:S2"/>
    <mergeCell ref="N1:N2"/>
    <mergeCell ref="A1:D1"/>
    <mergeCell ref="M1:M2"/>
    <mergeCell ref="E1:I1"/>
    <mergeCell ref="J1:L1"/>
    <mergeCell ref="Y1:Y2"/>
    <mergeCell ref="Z1:Z2"/>
    <mergeCell ref="T1:T2"/>
    <mergeCell ref="V1:V2"/>
    <mergeCell ref="W1:W2"/>
    <mergeCell ref="X1:X2"/>
    <mergeCell ref="O1:O2"/>
    <mergeCell ref="U1:U2"/>
    <mergeCell ref="R1:R2"/>
    <mergeCell ref="A4:A17"/>
    <mergeCell ref="B4:B17"/>
    <mergeCell ref="D16:D17"/>
    <mergeCell ref="P1:P2"/>
    <mergeCell ref="Q1:Q2"/>
    <mergeCell ref="A19:A22"/>
    <mergeCell ref="B19:B22"/>
    <mergeCell ref="D19:D22"/>
    <mergeCell ref="A24:A26"/>
    <mergeCell ref="B24:B26"/>
    <mergeCell ref="D24:D26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6"/>
  <sheetViews>
    <sheetView zoomScale="80" zoomScaleNormal="80" workbookViewId="0">
      <selection activeCell="K4" sqref="K4:L6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116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/>
      <c r="K4" s="31">
        <f>J4-(SUM(M4:AA4))</f>
        <v>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/>
      <c r="K5" s="31">
        <f t="shared" ref="K5:K66" si="1">J5-(SUM(M5:AA5))</f>
        <v>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30</v>
      </c>
      <c r="K6" s="31">
        <f t="shared" si="1"/>
        <v>30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24</v>
      </c>
      <c r="K7" s="31">
        <f t="shared" si="1"/>
        <v>24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/>
      <c r="K8" s="31">
        <f t="shared" si="1"/>
        <v>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/>
      <c r="K9" s="31">
        <f t="shared" si="1"/>
        <v>0</v>
      </c>
      <c r="L9" s="32" t="str">
        <f t="shared" si="2"/>
        <v>OK</v>
      </c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/>
      <c r="K10" s="31">
        <f t="shared" si="1"/>
        <v>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/>
      <c r="K12" s="31">
        <f t="shared" si="1"/>
        <v>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/>
      <c r="K13" s="31">
        <f t="shared" si="1"/>
        <v>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/>
      <c r="K14" s="31">
        <f t="shared" si="1"/>
        <v>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/>
      <c r="K17" s="31">
        <f t="shared" si="1"/>
        <v>0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>
        <v>4</v>
      </c>
      <c r="K25" s="31">
        <f t="shared" si="1"/>
        <v>4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/>
      <c r="K27" s="31">
        <f t="shared" si="1"/>
        <v>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/>
      <c r="K28" s="31">
        <f t="shared" si="1"/>
        <v>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/>
      <c r="K29" s="31">
        <f t="shared" si="1"/>
        <v>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/>
      <c r="K30" s="31">
        <f t="shared" si="1"/>
        <v>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/>
      <c r="K31" s="31">
        <f t="shared" si="1"/>
        <v>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/>
      <c r="K32" s="31">
        <f t="shared" si="1"/>
        <v>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3</v>
      </c>
      <c r="K33" s="31">
        <f t="shared" si="1"/>
        <v>3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/>
      <c r="K34" s="31">
        <f t="shared" si="1"/>
        <v>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3</v>
      </c>
      <c r="K36" s="31">
        <f t="shared" si="1"/>
        <v>3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/>
      <c r="K37" s="31">
        <f t="shared" si="1"/>
        <v>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/>
      <c r="K39" s="31">
        <f t="shared" si="1"/>
        <v>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1</v>
      </c>
      <c r="K41" s="31">
        <f t="shared" si="1"/>
        <v>1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/>
      <c r="K42" s="31">
        <f t="shared" si="1"/>
        <v>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100</v>
      </c>
      <c r="K43" s="31">
        <f t="shared" si="1"/>
        <v>100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60</v>
      </c>
      <c r="K45" s="31">
        <f t="shared" si="1"/>
        <v>60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/>
      <c r="K46" s="31">
        <f t="shared" si="1"/>
        <v>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1000</v>
      </c>
      <c r="K48" s="31">
        <f t="shared" si="1"/>
        <v>1000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1500</v>
      </c>
      <c r="K49" s="31">
        <f t="shared" si="1"/>
        <v>1500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1700</v>
      </c>
      <c r="K51" s="31">
        <f t="shared" si="1"/>
        <v>1700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>
        <v>1000</v>
      </c>
      <c r="K53" s="31">
        <f t="shared" si="1"/>
        <v>1000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2200</v>
      </c>
      <c r="K55" s="31">
        <f t="shared" si="1"/>
        <v>2200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/>
      <c r="K56" s="31">
        <f t="shared" si="1"/>
        <v>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/>
      <c r="K58" s="31">
        <f t="shared" si="1"/>
        <v>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1700</v>
      </c>
      <c r="K59" s="31">
        <f t="shared" si="1"/>
        <v>1700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1000</v>
      </c>
      <c r="K60" s="31">
        <f t="shared" si="1"/>
        <v>1000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Q1:Q2"/>
    <mergeCell ref="R1:R2"/>
    <mergeCell ref="A1:D1"/>
    <mergeCell ref="N1:N2"/>
    <mergeCell ref="B4:B17"/>
    <mergeCell ref="O1:O2"/>
    <mergeCell ref="E1:I1"/>
    <mergeCell ref="J1:L1"/>
    <mergeCell ref="A43:A66"/>
    <mergeCell ref="B43:B66"/>
    <mergeCell ref="D43:D44"/>
    <mergeCell ref="D45:D47"/>
    <mergeCell ref="D48:D50"/>
    <mergeCell ref="D55:D56"/>
    <mergeCell ref="D57:D58"/>
    <mergeCell ref="D62:D63"/>
    <mergeCell ref="D64:D65"/>
    <mergeCell ref="D53:D54"/>
    <mergeCell ref="D51:D52"/>
    <mergeCell ref="A4:A17"/>
    <mergeCell ref="B36:B37"/>
    <mergeCell ref="AA1:AA2"/>
    <mergeCell ref="A2:L2"/>
    <mergeCell ref="D4:D15"/>
    <mergeCell ref="Y1:Y2"/>
    <mergeCell ref="Z1:Z2"/>
    <mergeCell ref="T1:T2"/>
    <mergeCell ref="U1:U2"/>
    <mergeCell ref="V1:V2"/>
    <mergeCell ref="W1:W2"/>
    <mergeCell ref="X1:X2"/>
    <mergeCell ref="S1:S2"/>
    <mergeCell ref="M1:M2"/>
    <mergeCell ref="P1:P2"/>
    <mergeCell ref="D16:D17"/>
    <mergeCell ref="A38:A42"/>
    <mergeCell ref="B38:B42"/>
    <mergeCell ref="D41:D42"/>
    <mergeCell ref="A19:A22"/>
    <mergeCell ref="B19:B22"/>
    <mergeCell ref="D19:D22"/>
    <mergeCell ref="A24:A26"/>
    <mergeCell ref="B24:B26"/>
    <mergeCell ref="D24:D26"/>
    <mergeCell ref="A27:A34"/>
    <mergeCell ref="B27:B34"/>
    <mergeCell ref="D27:D30"/>
    <mergeCell ref="D31:D32"/>
    <mergeCell ref="A36:A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2"/>
  <sheetViews>
    <sheetView topLeftCell="D46" zoomScale="80" zoomScaleNormal="80" workbookViewId="0">
      <selection activeCell="M1" sqref="M1:R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142</v>
      </c>
      <c r="N1" s="145" t="s">
        <v>143</v>
      </c>
      <c r="O1" s="145" t="s">
        <v>144</v>
      </c>
      <c r="P1" s="145" t="s">
        <v>145</v>
      </c>
      <c r="Q1" s="145" t="s">
        <v>150</v>
      </c>
      <c r="R1" s="145" t="s">
        <v>151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43854</v>
      </c>
      <c r="N3" s="113">
        <v>43854</v>
      </c>
      <c r="O3" s="113">
        <v>43854</v>
      </c>
      <c r="P3" s="113">
        <v>43899</v>
      </c>
      <c r="Q3" s="113">
        <v>44131</v>
      </c>
      <c r="R3" s="113">
        <v>44131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15</v>
      </c>
      <c r="K4" s="31">
        <f>J4-(SUM(M4:AA4))</f>
        <v>15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40</v>
      </c>
      <c r="K5" s="31">
        <f t="shared" ref="K5:K66" si="1">J5-(SUM(M5:AA5))</f>
        <v>28</v>
      </c>
      <c r="L5" s="32" t="str">
        <f t="shared" ref="L5:L66" si="2">IF(K5&lt;0,"ATENÇÃO","OK")</f>
        <v>OK</v>
      </c>
      <c r="M5" s="37"/>
      <c r="N5" s="37"/>
      <c r="O5" s="117">
        <v>12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40</v>
      </c>
      <c r="K6" s="31">
        <f t="shared" si="1"/>
        <v>25</v>
      </c>
      <c r="L6" s="32" t="str">
        <f t="shared" si="2"/>
        <v>OK</v>
      </c>
      <c r="M6" s="39"/>
      <c r="N6" s="37"/>
      <c r="O6" s="117">
        <v>15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43</v>
      </c>
      <c r="K7" s="31">
        <f t="shared" si="1"/>
        <v>31</v>
      </c>
      <c r="L7" s="32" t="str">
        <f t="shared" si="2"/>
        <v>OK</v>
      </c>
      <c r="M7" s="37"/>
      <c r="N7" s="37"/>
      <c r="O7" s="117">
        <v>12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40</v>
      </c>
      <c r="K8" s="31">
        <f t="shared" si="1"/>
        <v>30</v>
      </c>
      <c r="L8" s="32" t="str">
        <f t="shared" si="2"/>
        <v>OK</v>
      </c>
      <c r="M8" s="37"/>
      <c r="N8" s="39"/>
      <c r="O8" s="117">
        <v>10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20</v>
      </c>
      <c r="K9" s="31">
        <f t="shared" si="1"/>
        <v>10</v>
      </c>
      <c r="L9" s="32" t="str">
        <f t="shared" si="2"/>
        <v>OK</v>
      </c>
      <c r="M9" s="37"/>
      <c r="N9" s="37"/>
      <c r="O9" s="117">
        <v>10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15</v>
      </c>
      <c r="K10" s="31">
        <f t="shared" si="1"/>
        <v>15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>
        <v>50</v>
      </c>
      <c r="K11" s="31">
        <f t="shared" si="1"/>
        <v>50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30</v>
      </c>
      <c r="K12" s="31">
        <f t="shared" si="1"/>
        <v>30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35</v>
      </c>
      <c r="K13" s="31">
        <f t="shared" si="1"/>
        <v>20</v>
      </c>
      <c r="L13" s="32" t="str">
        <f t="shared" si="2"/>
        <v>OK</v>
      </c>
      <c r="M13" s="37"/>
      <c r="N13" s="37"/>
      <c r="O13" s="118">
        <v>15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40</v>
      </c>
      <c r="K14" s="31">
        <f t="shared" si="1"/>
        <v>25</v>
      </c>
      <c r="L14" s="32" t="str">
        <f t="shared" si="2"/>
        <v>OK</v>
      </c>
      <c r="M14" s="37"/>
      <c r="N14" s="37"/>
      <c r="O14" s="118">
        <v>15</v>
      </c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>
        <v>50</v>
      </c>
      <c r="K15" s="31">
        <f t="shared" si="1"/>
        <v>35</v>
      </c>
      <c r="L15" s="32" t="str">
        <f t="shared" si="2"/>
        <v>OK</v>
      </c>
      <c r="M15" s="37"/>
      <c r="N15" s="37"/>
      <c r="O15" s="118">
        <v>15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>
        <v>30</v>
      </c>
      <c r="K16" s="31">
        <f t="shared" si="1"/>
        <v>28</v>
      </c>
      <c r="L16" s="32" t="str">
        <f t="shared" si="2"/>
        <v>OK</v>
      </c>
      <c r="M16" s="37"/>
      <c r="N16" s="114">
        <v>2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25</v>
      </c>
      <c r="K17" s="31">
        <f t="shared" si="1"/>
        <v>25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>
        <v>40</v>
      </c>
      <c r="K18" s="31">
        <f t="shared" si="1"/>
        <v>40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>
        <v>32</v>
      </c>
      <c r="K23" s="31">
        <f t="shared" si="1"/>
        <v>32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>
        <v>14</v>
      </c>
      <c r="K24" s="31">
        <f t="shared" si="1"/>
        <v>14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>
        <v>12</v>
      </c>
      <c r="K25" s="31">
        <f t="shared" si="1"/>
        <v>9</v>
      </c>
      <c r="L25" s="32" t="str">
        <f t="shared" si="2"/>
        <v>OK</v>
      </c>
      <c r="M25" s="114">
        <v>2</v>
      </c>
      <c r="N25" s="37"/>
      <c r="O25" s="38"/>
      <c r="P25" s="40"/>
      <c r="Q25" s="117">
        <v>1</v>
      </c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>
        <v>8</v>
      </c>
      <c r="K26" s="31">
        <f t="shared" si="1"/>
        <v>8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2000</v>
      </c>
      <c r="K27" s="31">
        <f t="shared" si="1"/>
        <v>1500</v>
      </c>
      <c r="L27" s="32" t="str">
        <f t="shared" si="2"/>
        <v>OK</v>
      </c>
      <c r="M27" s="37"/>
      <c r="N27" s="37"/>
      <c r="O27" s="38"/>
      <c r="P27" s="38"/>
      <c r="Q27" s="38"/>
      <c r="R27" s="117">
        <v>500</v>
      </c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60</v>
      </c>
      <c r="K28" s="31">
        <f t="shared" si="1"/>
        <v>60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55</v>
      </c>
      <c r="K29" s="31">
        <f t="shared" si="1"/>
        <v>55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60</v>
      </c>
      <c r="K30" s="31">
        <f t="shared" si="1"/>
        <v>60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700</v>
      </c>
      <c r="K31" s="31">
        <f t="shared" si="1"/>
        <v>700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700</v>
      </c>
      <c r="K32" s="31">
        <f t="shared" si="1"/>
        <v>700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600</v>
      </c>
      <c r="K33" s="31">
        <f t="shared" si="1"/>
        <v>600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50</v>
      </c>
      <c r="K34" s="31">
        <f t="shared" si="1"/>
        <v>50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>
        <v>70</v>
      </c>
      <c r="K35" s="31">
        <f t="shared" si="1"/>
        <v>70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40</v>
      </c>
      <c r="K36" s="31">
        <f t="shared" si="1"/>
        <v>30</v>
      </c>
      <c r="L36" s="32" t="str">
        <f t="shared" si="2"/>
        <v>OK</v>
      </c>
      <c r="M36" s="37"/>
      <c r="N36" s="37"/>
      <c r="O36" s="38"/>
      <c r="P36" s="117">
        <v>10</v>
      </c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40</v>
      </c>
      <c r="K37" s="31">
        <f t="shared" si="1"/>
        <v>20</v>
      </c>
      <c r="L37" s="32" t="str">
        <f t="shared" si="2"/>
        <v>OK</v>
      </c>
      <c r="M37" s="37"/>
      <c r="N37" s="37"/>
      <c r="O37" s="38"/>
      <c r="P37" s="117">
        <v>20</v>
      </c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>
        <v>10</v>
      </c>
      <c r="K38" s="31">
        <f t="shared" si="1"/>
        <v>10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45</v>
      </c>
      <c r="K39" s="31">
        <f t="shared" si="1"/>
        <v>45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>
        <v>35</v>
      </c>
      <c r="K40" s="31">
        <f t="shared" si="1"/>
        <v>35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f>25</f>
        <v>25</v>
      </c>
      <c r="K41" s="31">
        <f t="shared" si="1"/>
        <v>25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60</v>
      </c>
      <c r="K42" s="31">
        <f t="shared" si="1"/>
        <v>60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>
        <v>400</v>
      </c>
      <c r="K43" s="31">
        <f t="shared" si="1"/>
        <v>400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>
        <v>1050</v>
      </c>
      <c r="K44" s="31">
        <f t="shared" si="1"/>
        <v>1050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>
        <v>1000</v>
      </c>
      <c r="K45" s="31">
        <f t="shared" si="1"/>
        <v>1000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>
        <v>1050</v>
      </c>
      <c r="K46" s="31">
        <f t="shared" si="1"/>
        <v>1050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>
        <v>1500</v>
      </c>
      <c r="K47" s="31">
        <f t="shared" si="1"/>
        <v>1500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5000</v>
      </c>
      <c r="K48" s="31">
        <f t="shared" si="1"/>
        <v>5000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8000</v>
      </c>
      <c r="K49" s="31">
        <f t="shared" si="1"/>
        <v>8000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>
        <v>700</v>
      </c>
      <c r="K51" s="31">
        <f t="shared" si="1"/>
        <v>700</v>
      </c>
      <c r="L51" s="32" t="str">
        <f t="shared" si="2"/>
        <v>OK</v>
      </c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/>
      <c r="K52" s="31">
        <f t="shared" si="1"/>
        <v>0</v>
      </c>
      <c r="L52" s="32" t="str">
        <f t="shared" si="2"/>
        <v>OK</v>
      </c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/>
      <c r="K54" s="31">
        <f t="shared" si="1"/>
        <v>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5000</v>
      </c>
      <c r="K55" s="31">
        <f t="shared" si="1"/>
        <v>5000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8000</v>
      </c>
      <c r="K56" s="31">
        <f t="shared" si="1"/>
        <v>8000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>
        <v>5000</v>
      </c>
      <c r="K57" s="31">
        <f t="shared" si="1"/>
        <v>5000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6000</v>
      </c>
      <c r="K58" s="31">
        <f t="shared" si="1"/>
        <v>6000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/>
      <c r="K59" s="31">
        <f t="shared" si="1"/>
        <v>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/>
      <c r="K60" s="31">
        <f t="shared" si="1"/>
        <v>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/>
      <c r="K61" s="31">
        <f t="shared" si="1"/>
        <v>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>
        <v>3000</v>
      </c>
      <c r="K62" s="31">
        <f t="shared" si="1"/>
        <v>3000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>
        <v>5000</v>
      </c>
      <c r="K63" s="31">
        <f t="shared" si="1"/>
        <v>5000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>
        <v>3000</v>
      </c>
      <c r="K64" s="31">
        <f t="shared" si="1"/>
        <v>3000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>
        <v>4000</v>
      </c>
      <c r="K65" s="31">
        <f t="shared" si="1"/>
        <v>4000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>
        <v>4000</v>
      </c>
      <c r="K66" s="31">
        <f t="shared" si="1"/>
        <v>4000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45">
      <c r="J67" s="19">
        <v>4000</v>
      </c>
    </row>
    <row r="72" spans="1:27" x14ac:dyDescent="0.45">
      <c r="O72" s="15">
        <f>SUMPRODUCT(O4:O66,I4:I66)</f>
        <v>5951.35</v>
      </c>
    </row>
  </sheetData>
  <mergeCells count="49"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B27:B34"/>
    <mergeCell ref="D27:D30"/>
    <mergeCell ref="D31:D32"/>
    <mergeCell ref="A24:A26"/>
    <mergeCell ref="A38:A42"/>
    <mergeCell ref="B38:B42"/>
    <mergeCell ref="D41:D42"/>
    <mergeCell ref="A36:A37"/>
    <mergeCell ref="B36:B37"/>
    <mergeCell ref="B24:B26"/>
    <mergeCell ref="D24:D26"/>
    <mergeCell ref="A27:A34"/>
    <mergeCell ref="X1:X2"/>
    <mergeCell ref="Y1:Y2"/>
    <mergeCell ref="Z1:Z2"/>
    <mergeCell ref="AA1:AA2"/>
    <mergeCell ref="A19:A22"/>
    <mergeCell ref="B19:B22"/>
    <mergeCell ref="D19:D22"/>
    <mergeCell ref="A2:L2"/>
    <mergeCell ref="D4:D15"/>
    <mergeCell ref="S1:S2"/>
    <mergeCell ref="Q1:Q2"/>
    <mergeCell ref="R1:R2"/>
    <mergeCell ref="E1:I1"/>
    <mergeCell ref="J1:L1"/>
    <mergeCell ref="M1:M2"/>
    <mergeCell ref="W1:W2"/>
    <mergeCell ref="V1:V2"/>
    <mergeCell ref="A4:A17"/>
    <mergeCell ref="B4:B17"/>
    <mergeCell ref="D16:D17"/>
    <mergeCell ref="U1:U2"/>
    <mergeCell ref="T1:T2"/>
    <mergeCell ref="P1:P2"/>
    <mergeCell ref="N1:N2"/>
    <mergeCell ref="O1:O2"/>
    <mergeCell ref="A1:D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6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7.86328125" style="33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57" bestFit="1" customWidth="1"/>
    <col min="10" max="10" width="13.265625" style="19" customWidth="1"/>
    <col min="11" max="11" width="13.265625" style="34" customWidth="1"/>
    <col min="12" max="12" width="12.59765625" style="17" customWidth="1"/>
    <col min="13" max="14" width="13.73046875" style="18" customWidth="1"/>
    <col min="15" max="27" width="13.73046875" style="15" customWidth="1"/>
    <col min="28" max="16384" width="9.73046875" style="15"/>
  </cols>
  <sheetData>
    <row r="1" spans="1:27" ht="34.5" customHeight="1" x14ac:dyDescent="0.45">
      <c r="A1" s="147" t="s">
        <v>114</v>
      </c>
      <c r="B1" s="148"/>
      <c r="C1" s="148"/>
      <c r="D1" s="149"/>
      <c r="E1" s="147" t="s">
        <v>32</v>
      </c>
      <c r="F1" s="148"/>
      <c r="G1" s="148"/>
      <c r="H1" s="148"/>
      <c r="I1" s="149"/>
      <c r="J1" s="147" t="s">
        <v>115</v>
      </c>
      <c r="K1" s="148"/>
      <c r="L1" s="149"/>
      <c r="M1" s="145" t="s">
        <v>152</v>
      </c>
      <c r="N1" s="145" t="s">
        <v>116</v>
      </c>
      <c r="O1" s="145" t="s">
        <v>116</v>
      </c>
      <c r="P1" s="145" t="s">
        <v>116</v>
      </c>
      <c r="Q1" s="145" t="s">
        <v>116</v>
      </c>
      <c r="R1" s="145" t="s">
        <v>116</v>
      </c>
      <c r="S1" s="145" t="s">
        <v>116</v>
      </c>
      <c r="T1" s="145" t="s">
        <v>116</v>
      </c>
      <c r="U1" s="145" t="s">
        <v>116</v>
      </c>
      <c r="V1" s="145" t="s">
        <v>116</v>
      </c>
      <c r="W1" s="145" t="s">
        <v>116</v>
      </c>
      <c r="X1" s="145" t="s">
        <v>116</v>
      </c>
      <c r="Y1" s="145" t="s">
        <v>116</v>
      </c>
      <c r="Z1" s="145" t="s">
        <v>116</v>
      </c>
      <c r="AA1" s="145" t="s">
        <v>116</v>
      </c>
    </row>
    <row r="2" spans="1:27" ht="34.5" customHeight="1" x14ac:dyDescent="0.45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6" customFormat="1" ht="28.5" x14ac:dyDescent="0.35">
      <c r="A3" s="53" t="s">
        <v>5</v>
      </c>
      <c r="B3" s="53" t="s">
        <v>88</v>
      </c>
      <c r="C3" s="53" t="s">
        <v>3</v>
      </c>
      <c r="D3" s="53" t="s">
        <v>76</v>
      </c>
      <c r="E3" s="54" t="s">
        <v>38</v>
      </c>
      <c r="F3" s="54" t="s">
        <v>77</v>
      </c>
      <c r="G3" s="54" t="s">
        <v>78</v>
      </c>
      <c r="H3" s="54" t="s">
        <v>4</v>
      </c>
      <c r="I3" s="56" t="s">
        <v>130</v>
      </c>
      <c r="J3" s="28" t="s">
        <v>23</v>
      </c>
      <c r="K3" s="29" t="s">
        <v>0</v>
      </c>
      <c r="L3" s="27" t="s">
        <v>2</v>
      </c>
      <c r="M3" s="113">
        <v>44127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30" customHeight="1" x14ac:dyDescent="0.45">
      <c r="A4" s="138">
        <v>1</v>
      </c>
      <c r="B4" s="139" t="s">
        <v>117</v>
      </c>
      <c r="C4" s="69">
        <v>1</v>
      </c>
      <c r="D4" s="135" t="s">
        <v>79</v>
      </c>
      <c r="E4" s="70" t="s">
        <v>39</v>
      </c>
      <c r="F4" s="71" t="s">
        <v>80</v>
      </c>
      <c r="G4" s="71" t="s">
        <v>81</v>
      </c>
      <c r="H4" s="70" t="s">
        <v>4</v>
      </c>
      <c r="I4" s="103">
        <v>15.16</v>
      </c>
      <c r="J4" s="26">
        <v>20</v>
      </c>
      <c r="K4" s="31">
        <f>J4-(SUM(M4:AA4))</f>
        <v>20</v>
      </c>
      <c r="L4" s="32" t="str">
        <f t="shared" ref="L4" si="0">IF(K4&lt;0,"ATENÇÃO","OK")</f>
        <v>OK</v>
      </c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x14ac:dyDescent="0.45">
      <c r="A5" s="138"/>
      <c r="B5" s="140"/>
      <c r="C5" s="69">
        <v>2</v>
      </c>
      <c r="D5" s="136"/>
      <c r="E5" s="70" t="s">
        <v>40</v>
      </c>
      <c r="F5" s="71" t="s">
        <v>80</v>
      </c>
      <c r="G5" s="71" t="s">
        <v>81</v>
      </c>
      <c r="H5" s="70" t="s">
        <v>4</v>
      </c>
      <c r="I5" s="103">
        <v>55.9</v>
      </c>
      <c r="J5" s="26">
        <v>30</v>
      </c>
      <c r="K5" s="31">
        <f t="shared" ref="K5:K66" si="1">J5-(SUM(M5:AA5))</f>
        <v>30</v>
      </c>
      <c r="L5" s="32" t="str">
        <f t="shared" ref="L5:L66" si="2">IF(K5&lt;0,"ATENÇÃO","OK")</f>
        <v>OK</v>
      </c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30" customHeight="1" x14ac:dyDescent="0.45">
      <c r="A6" s="138"/>
      <c r="B6" s="140"/>
      <c r="C6" s="69">
        <v>3</v>
      </c>
      <c r="D6" s="136"/>
      <c r="E6" s="70" t="s">
        <v>41</v>
      </c>
      <c r="F6" s="71" t="s">
        <v>80</v>
      </c>
      <c r="G6" s="71" t="s">
        <v>81</v>
      </c>
      <c r="H6" s="70" t="s">
        <v>4</v>
      </c>
      <c r="I6" s="103">
        <v>40.75</v>
      </c>
      <c r="J6" s="26">
        <v>100</v>
      </c>
      <c r="K6" s="31">
        <f t="shared" si="1"/>
        <v>100</v>
      </c>
      <c r="L6" s="32" t="str">
        <f t="shared" si="2"/>
        <v>OK</v>
      </c>
      <c r="M6" s="39"/>
      <c r="N6" s="37"/>
      <c r="O6" s="40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30" customHeight="1" x14ac:dyDescent="0.45">
      <c r="A7" s="138"/>
      <c r="B7" s="140"/>
      <c r="C7" s="69">
        <v>4</v>
      </c>
      <c r="D7" s="136"/>
      <c r="E7" s="70" t="s">
        <v>42</v>
      </c>
      <c r="F7" s="71" t="s">
        <v>80</v>
      </c>
      <c r="G7" s="71" t="s">
        <v>81</v>
      </c>
      <c r="H7" s="70" t="s">
        <v>4</v>
      </c>
      <c r="I7" s="103">
        <v>70.7</v>
      </c>
      <c r="J7" s="26">
        <v>20</v>
      </c>
      <c r="K7" s="31">
        <f t="shared" si="1"/>
        <v>20</v>
      </c>
      <c r="L7" s="32" t="str">
        <f t="shared" si="2"/>
        <v>OK</v>
      </c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30" customHeight="1" x14ac:dyDescent="0.45">
      <c r="A8" s="138"/>
      <c r="B8" s="140"/>
      <c r="C8" s="69">
        <v>5</v>
      </c>
      <c r="D8" s="136"/>
      <c r="E8" s="70" t="s">
        <v>43</v>
      </c>
      <c r="F8" s="71" t="s">
        <v>80</v>
      </c>
      <c r="G8" s="71" t="s">
        <v>81</v>
      </c>
      <c r="H8" s="70" t="s">
        <v>4</v>
      </c>
      <c r="I8" s="103">
        <v>84.85</v>
      </c>
      <c r="J8" s="26">
        <v>20</v>
      </c>
      <c r="K8" s="31">
        <f t="shared" si="1"/>
        <v>20</v>
      </c>
      <c r="L8" s="32" t="str">
        <f t="shared" si="2"/>
        <v>OK</v>
      </c>
      <c r="M8" s="37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30" customHeight="1" x14ac:dyDescent="0.45">
      <c r="A9" s="138"/>
      <c r="B9" s="140"/>
      <c r="C9" s="69">
        <v>6</v>
      </c>
      <c r="D9" s="136"/>
      <c r="E9" s="70" t="s">
        <v>44</v>
      </c>
      <c r="F9" s="71" t="s">
        <v>80</v>
      </c>
      <c r="G9" s="71" t="s">
        <v>81</v>
      </c>
      <c r="H9" s="70" t="s">
        <v>4</v>
      </c>
      <c r="I9" s="103">
        <v>68.489999999999995</v>
      </c>
      <c r="J9" s="26">
        <v>10</v>
      </c>
      <c r="K9" s="31">
        <f t="shared" si="1"/>
        <v>8</v>
      </c>
      <c r="L9" s="32" t="str">
        <f t="shared" si="2"/>
        <v>OK</v>
      </c>
      <c r="M9" s="112">
        <v>2</v>
      </c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30" customHeight="1" x14ac:dyDescent="0.45">
      <c r="A10" s="138"/>
      <c r="B10" s="140"/>
      <c r="C10" s="69">
        <v>7</v>
      </c>
      <c r="D10" s="136"/>
      <c r="E10" s="70" t="s">
        <v>45</v>
      </c>
      <c r="F10" s="71" t="s">
        <v>80</v>
      </c>
      <c r="G10" s="71" t="s">
        <v>81</v>
      </c>
      <c r="H10" s="70" t="s">
        <v>4</v>
      </c>
      <c r="I10" s="103">
        <v>126</v>
      </c>
      <c r="J10" s="26">
        <v>10</v>
      </c>
      <c r="K10" s="31">
        <f t="shared" si="1"/>
        <v>10</v>
      </c>
      <c r="L10" s="32" t="str">
        <f t="shared" si="2"/>
        <v>OK</v>
      </c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30" customHeight="1" x14ac:dyDescent="0.45">
      <c r="A11" s="138"/>
      <c r="B11" s="140"/>
      <c r="C11" s="69">
        <v>8</v>
      </c>
      <c r="D11" s="136"/>
      <c r="E11" s="70" t="s">
        <v>46</v>
      </c>
      <c r="F11" s="71" t="s">
        <v>80</v>
      </c>
      <c r="G11" s="71" t="s">
        <v>81</v>
      </c>
      <c r="H11" s="70" t="s">
        <v>66</v>
      </c>
      <c r="I11" s="103">
        <v>40</v>
      </c>
      <c r="J11" s="26"/>
      <c r="K11" s="31">
        <f t="shared" si="1"/>
        <v>0</v>
      </c>
      <c r="L11" s="32" t="str">
        <f t="shared" si="2"/>
        <v>OK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30" customHeight="1" x14ac:dyDescent="0.45">
      <c r="A12" s="138"/>
      <c r="B12" s="140"/>
      <c r="C12" s="69">
        <v>9</v>
      </c>
      <c r="D12" s="136"/>
      <c r="E12" s="70" t="s">
        <v>47</v>
      </c>
      <c r="F12" s="71" t="s">
        <v>80</v>
      </c>
      <c r="G12" s="71" t="s">
        <v>81</v>
      </c>
      <c r="H12" s="70" t="s">
        <v>4</v>
      </c>
      <c r="I12" s="103">
        <v>37.26</v>
      </c>
      <c r="J12" s="26">
        <v>10</v>
      </c>
      <c r="K12" s="31">
        <f t="shared" si="1"/>
        <v>10</v>
      </c>
      <c r="L12" s="32" t="str">
        <f t="shared" si="2"/>
        <v>OK</v>
      </c>
      <c r="M12" s="37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0" customHeight="1" x14ac:dyDescent="0.45">
      <c r="A13" s="138"/>
      <c r="B13" s="140"/>
      <c r="C13" s="69">
        <v>10</v>
      </c>
      <c r="D13" s="136"/>
      <c r="E13" s="70" t="s">
        <v>48</v>
      </c>
      <c r="F13" s="71" t="s">
        <v>80</v>
      </c>
      <c r="G13" s="71" t="s">
        <v>81</v>
      </c>
      <c r="H13" s="70" t="s">
        <v>4</v>
      </c>
      <c r="I13" s="103">
        <v>31</v>
      </c>
      <c r="J13" s="26">
        <v>10</v>
      </c>
      <c r="K13" s="31">
        <f t="shared" si="1"/>
        <v>10</v>
      </c>
      <c r="L13" s="32" t="str">
        <f t="shared" si="2"/>
        <v>OK</v>
      </c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30" customHeight="1" x14ac:dyDescent="0.45">
      <c r="A14" s="138"/>
      <c r="B14" s="140"/>
      <c r="C14" s="69">
        <v>11</v>
      </c>
      <c r="D14" s="136"/>
      <c r="E14" s="70" t="s">
        <v>49</v>
      </c>
      <c r="F14" s="71" t="s">
        <v>80</v>
      </c>
      <c r="G14" s="71" t="s">
        <v>81</v>
      </c>
      <c r="H14" s="70" t="s">
        <v>4</v>
      </c>
      <c r="I14" s="103">
        <v>48.13</v>
      </c>
      <c r="J14" s="26">
        <v>10</v>
      </c>
      <c r="K14" s="31">
        <f t="shared" si="1"/>
        <v>10</v>
      </c>
      <c r="L14" s="32" t="str">
        <f t="shared" si="2"/>
        <v>OK</v>
      </c>
      <c r="M14" s="37"/>
      <c r="N14" s="37"/>
      <c r="O14" s="38"/>
      <c r="P14" s="38"/>
      <c r="Q14" s="40"/>
      <c r="R14" s="40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30" customHeight="1" x14ac:dyDescent="0.45">
      <c r="A15" s="138"/>
      <c r="B15" s="140"/>
      <c r="C15" s="69">
        <v>12</v>
      </c>
      <c r="D15" s="137"/>
      <c r="E15" s="70" t="s">
        <v>68</v>
      </c>
      <c r="F15" s="71" t="s">
        <v>80</v>
      </c>
      <c r="G15" s="71" t="s">
        <v>81</v>
      </c>
      <c r="H15" s="70" t="s">
        <v>4</v>
      </c>
      <c r="I15" s="103">
        <v>73.37</v>
      </c>
      <c r="J15" s="26"/>
      <c r="K15" s="31">
        <f t="shared" si="1"/>
        <v>0</v>
      </c>
      <c r="L15" s="32" t="str">
        <f t="shared" si="2"/>
        <v>OK</v>
      </c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45" customHeight="1" x14ac:dyDescent="0.45">
      <c r="A16" s="138"/>
      <c r="B16" s="140"/>
      <c r="C16" s="69">
        <v>13</v>
      </c>
      <c r="D16" s="142" t="s">
        <v>82</v>
      </c>
      <c r="E16" s="70" t="s">
        <v>50</v>
      </c>
      <c r="F16" s="71" t="s">
        <v>80</v>
      </c>
      <c r="G16" s="71" t="s">
        <v>81</v>
      </c>
      <c r="H16" s="70" t="s">
        <v>66</v>
      </c>
      <c r="I16" s="103">
        <v>115</v>
      </c>
      <c r="J16" s="26"/>
      <c r="K16" s="31">
        <f t="shared" si="1"/>
        <v>0</v>
      </c>
      <c r="L16" s="32" t="str">
        <f t="shared" si="2"/>
        <v>OK</v>
      </c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45" customHeight="1" x14ac:dyDescent="0.45">
      <c r="A17" s="138"/>
      <c r="B17" s="141"/>
      <c r="C17" s="69">
        <v>14</v>
      </c>
      <c r="D17" s="142"/>
      <c r="E17" s="70" t="s">
        <v>51</v>
      </c>
      <c r="F17" s="71" t="s">
        <v>80</v>
      </c>
      <c r="G17" s="71" t="s">
        <v>81</v>
      </c>
      <c r="H17" s="70" t="s">
        <v>4</v>
      </c>
      <c r="I17" s="103">
        <v>135</v>
      </c>
      <c r="J17" s="26">
        <v>5</v>
      </c>
      <c r="K17" s="31">
        <f t="shared" si="1"/>
        <v>5</v>
      </c>
      <c r="L17" s="32" t="str">
        <f t="shared" si="2"/>
        <v>OK</v>
      </c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80.25" customHeight="1" x14ac:dyDescent="0.45">
      <c r="A18" s="72">
        <v>2</v>
      </c>
      <c r="B18" s="73" t="s">
        <v>118</v>
      </c>
      <c r="C18" s="74">
        <v>15</v>
      </c>
      <c r="D18" s="75" t="s">
        <v>83</v>
      </c>
      <c r="E18" s="75" t="s">
        <v>52</v>
      </c>
      <c r="F18" s="76" t="s">
        <v>80</v>
      </c>
      <c r="G18" s="76" t="s">
        <v>81</v>
      </c>
      <c r="H18" s="75" t="s">
        <v>66</v>
      </c>
      <c r="I18" s="104">
        <v>51.44</v>
      </c>
      <c r="J18" s="26"/>
      <c r="K18" s="31">
        <f t="shared" si="1"/>
        <v>0</v>
      </c>
      <c r="L18" s="32" t="str">
        <f t="shared" si="2"/>
        <v>OK</v>
      </c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45" customHeight="1" x14ac:dyDescent="0.45">
      <c r="A19" s="119">
        <v>3</v>
      </c>
      <c r="B19" s="121" t="s">
        <v>119</v>
      </c>
      <c r="C19" s="77">
        <v>16</v>
      </c>
      <c r="D19" s="144" t="s">
        <v>120</v>
      </c>
      <c r="E19" s="78" t="s">
        <v>39</v>
      </c>
      <c r="F19" s="79" t="s">
        <v>80</v>
      </c>
      <c r="G19" s="79" t="s">
        <v>81</v>
      </c>
      <c r="H19" s="78" t="s">
        <v>4</v>
      </c>
      <c r="I19" s="105">
        <v>19.75</v>
      </c>
      <c r="J19" s="26"/>
      <c r="K19" s="31">
        <f t="shared" si="1"/>
        <v>0</v>
      </c>
      <c r="L19" s="32" t="str">
        <f t="shared" si="2"/>
        <v>OK</v>
      </c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45" customHeight="1" x14ac:dyDescent="0.45">
      <c r="A20" s="120"/>
      <c r="B20" s="122"/>
      <c r="C20" s="77">
        <v>17</v>
      </c>
      <c r="D20" s="144"/>
      <c r="E20" s="78" t="s">
        <v>40</v>
      </c>
      <c r="F20" s="79" t="s">
        <v>80</v>
      </c>
      <c r="G20" s="79" t="s">
        <v>81</v>
      </c>
      <c r="H20" s="78" t="s">
        <v>4</v>
      </c>
      <c r="I20" s="105">
        <v>61.88</v>
      </c>
      <c r="J20" s="26"/>
      <c r="K20" s="31">
        <f t="shared" si="1"/>
        <v>0</v>
      </c>
      <c r="L20" s="32" t="str">
        <f t="shared" si="2"/>
        <v>OK</v>
      </c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45" customHeight="1" x14ac:dyDescent="0.45">
      <c r="A21" s="120"/>
      <c r="B21" s="122"/>
      <c r="C21" s="77">
        <v>18</v>
      </c>
      <c r="D21" s="144"/>
      <c r="E21" s="78" t="s">
        <v>41</v>
      </c>
      <c r="F21" s="79" t="s">
        <v>80</v>
      </c>
      <c r="G21" s="79" t="s">
        <v>81</v>
      </c>
      <c r="H21" s="78" t="s">
        <v>4</v>
      </c>
      <c r="I21" s="105">
        <v>49.95</v>
      </c>
      <c r="J21" s="26"/>
      <c r="K21" s="31">
        <f t="shared" si="1"/>
        <v>0</v>
      </c>
      <c r="L21" s="32" t="str">
        <f t="shared" si="2"/>
        <v>OK</v>
      </c>
      <c r="M21" s="37"/>
      <c r="N21" s="39"/>
      <c r="O21" s="38"/>
      <c r="P21" s="38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45" customHeight="1" x14ac:dyDescent="0.45">
      <c r="A22" s="143"/>
      <c r="B22" s="123"/>
      <c r="C22" s="77">
        <v>19</v>
      </c>
      <c r="D22" s="144"/>
      <c r="E22" s="78" t="s">
        <v>47</v>
      </c>
      <c r="F22" s="79" t="s">
        <v>80</v>
      </c>
      <c r="G22" s="79" t="s">
        <v>81</v>
      </c>
      <c r="H22" s="78" t="s">
        <v>4</v>
      </c>
      <c r="I22" s="105">
        <v>44.55</v>
      </c>
      <c r="J22" s="26"/>
      <c r="K22" s="31">
        <f t="shared" si="1"/>
        <v>0</v>
      </c>
      <c r="L22" s="32" t="str">
        <f t="shared" si="2"/>
        <v>OK</v>
      </c>
      <c r="M22" s="37"/>
      <c r="N22" s="39"/>
      <c r="O22" s="40"/>
      <c r="P22" s="38"/>
      <c r="Q22" s="40"/>
      <c r="R22" s="38"/>
      <c r="S22" s="40"/>
      <c r="T22" s="38"/>
      <c r="U22" s="38"/>
      <c r="V22" s="38"/>
      <c r="W22" s="38"/>
      <c r="X22" s="38"/>
      <c r="Y22" s="38"/>
      <c r="Z22" s="38"/>
      <c r="AA22" s="38"/>
    </row>
    <row r="23" spans="1:27" ht="148.5" customHeight="1" x14ac:dyDescent="0.45">
      <c r="A23" s="72">
        <v>4</v>
      </c>
      <c r="B23" s="73" t="s">
        <v>118</v>
      </c>
      <c r="C23" s="74">
        <v>20</v>
      </c>
      <c r="D23" s="75" t="s">
        <v>33</v>
      </c>
      <c r="E23" s="80" t="s">
        <v>53</v>
      </c>
      <c r="F23" s="81" t="s">
        <v>80</v>
      </c>
      <c r="G23" s="81" t="s">
        <v>81</v>
      </c>
      <c r="H23" s="80" t="s">
        <v>66</v>
      </c>
      <c r="I23" s="104">
        <v>68.260000000000005</v>
      </c>
      <c r="J23" s="26"/>
      <c r="K23" s="31">
        <f t="shared" si="1"/>
        <v>0</v>
      </c>
      <c r="L23" s="32" t="str">
        <f t="shared" si="2"/>
        <v>OK</v>
      </c>
      <c r="M23" s="37"/>
      <c r="N23" s="39"/>
      <c r="O23" s="40"/>
      <c r="P23" s="38"/>
      <c r="Q23" s="38"/>
      <c r="R23" s="38"/>
      <c r="S23" s="40"/>
      <c r="T23" s="38"/>
      <c r="U23" s="38"/>
      <c r="V23" s="38"/>
      <c r="W23" s="38"/>
      <c r="X23" s="38"/>
      <c r="Y23" s="38"/>
      <c r="Z23" s="38"/>
      <c r="AA23" s="38"/>
    </row>
    <row r="24" spans="1:27" ht="45" customHeight="1" x14ac:dyDescent="0.45">
      <c r="A24" s="119">
        <v>5</v>
      </c>
      <c r="B24" s="121" t="s">
        <v>118</v>
      </c>
      <c r="C24" s="77">
        <v>21</v>
      </c>
      <c r="D24" s="124" t="s">
        <v>84</v>
      </c>
      <c r="E24" s="78" t="s">
        <v>54</v>
      </c>
      <c r="F24" s="79" t="s">
        <v>80</v>
      </c>
      <c r="G24" s="79" t="s">
        <v>81</v>
      </c>
      <c r="H24" s="78" t="s">
        <v>4</v>
      </c>
      <c r="I24" s="106">
        <v>600.02</v>
      </c>
      <c r="J24" s="26"/>
      <c r="K24" s="31">
        <f t="shared" si="1"/>
        <v>0</v>
      </c>
      <c r="L24" s="32" t="str">
        <f t="shared" si="2"/>
        <v>OK</v>
      </c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45" customHeight="1" x14ac:dyDescent="0.45">
      <c r="A25" s="120"/>
      <c r="B25" s="122"/>
      <c r="C25" s="77">
        <v>22</v>
      </c>
      <c r="D25" s="125"/>
      <c r="E25" s="78" t="s">
        <v>55</v>
      </c>
      <c r="F25" s="79" t="s">
        <v>80</v>
      </c>
      <c r="G25" s="79" t="s">
        <v>81</v>
      </c>
      <c r="H25" s="78" t="s">
        <v>4</v>
      </c>
      <c r="I25" s="106">
        <v>1875.01</v>
      </c>
      <c r="J25" s="26"/>
      <c r="K25" s="31">
        <f t="shared" si="1"/>
        <v>0</v>
      </c>
      <c r="L25" s="32" t="str">
        <f t="shared" si="2"/>
        <v>OK</v>
      </c>
      <c r="M25" s="37"/>
      <c r="N25" s="37"/>
      <c r="O25" s="38"/>
      <c r="P25" s="40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45" customHeight="1" x14ac:dyDescent="0.45">
      <c r="A26" s="120"/>
      <c r="B26" s="123"/>
      <c r="C26" s="77">
        <v>23</v>
      </c>
      <c r="D26" s="125"/>
      <c r="E26" s="78" t="s">
        <v>56</v>
      </c>
      <c r="F26" s="79" t="s">
        <v>80</v>
      </c>
      <c r="G26" s="79" t="s">
        <v>81</v>
      </c>
      <c r="H26" s="78" t="s">
        <v>4</v>
      </c>
      <c r="I26" s="106">
        <v>2101.87</v>
      </c>
      <c r="J26" s="26"/>
      <c r="K26" s="31">
        <f t="shared" si="1"/>
        <v>0</v>
      </c>
      <c r="L26" s="32" t="str">
        <f t="shared" si="2"/>
        <v>OK</v>
      </c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45" customHeight="1" x14ac:dyDescent="0.45">
      <c r="A27" s="126">
        <v>6</v>
      </c>
      <c r="B27" s="128" t="s">
        <v>118</v>
      </c>
      <c r="C27" s="74">
        <v>24</v>
      </c>
      <c r="D27" s="131" t="s">
        <v>85</v>
      </c>
      <c r="E27" s="75" t="s">
        <v>57</v>
      </c>
      <c r="F27" s="76" t="s">
        <v>80</v>
      </c>
      <c r="G27" s="76" t="s">
        <v>81</v>
      </c>
      <c r="H27" s="75" t="s">
        <v>4</v>
      </c>
      <c r="I27" s="104">
        <v>0.62</v>
      </c>
      <c r="J27" s="26">
        <v>3000</v>
      </c>
      <c r="K27" s="31">
        <f t="shared" si="1"/>
        <v>3000</v>
      </c>
      <c r="L27" s="32" t="str">
        <f t="shared" si="2"/>
        <v>OK</v>
      </c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45" customHeight="1" x14ac:dyDescent="0.45">
      <c r="A28" s="127"/>
      <c r="B28" s="129"/>
      <c r="C28" s="74">
        <v>25</v>
      </c>
      <c r="D28" s="132"/>
      <c r="E28" s="75" t="s">
        <v>60</v>
      </c>
      <c r="F28" s="76" t="s">
        <v>80</v>
      </c>
      <c r="G28" s="76" t="s">
        <v>81</v>
      </c>
      <c r="H28" s="75" t="s">
        <v>66</v>
      </c>
      <c r="I28" s="104">
        <v>60</v>
      </c>
      <c r="J28" s="26">
        <v>10</v>
      </c>
      <c r="K28" s="31">
        <f t="shared" si="1"/>
        <v>10</v>
      </c>
      <c r="L28" s="32" t="str">
        <f t="shared" si="2"/>
        <v>OK</v>
      </c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45" customHeight="1" x14ac:dyDescent="0.45">
      <c r="A29" s="127"/>
      <c r="B29" s="129"/>
      <c r="C29" s="74">
        <v>26</v>
      </c>
      <c r="D29" s="132"/>
      <c r="E29" s="75" t="s">
        <v>70</v>
      </c>
      <c r="F29" s="76" t="s">
        <v>80</v>
      </c>
      <c r="G29" s="76" t="s">
        <v>81</v>
      </c>
      <c r="H29" s="75" t="s">
        <v>69</v>
      </c>
      <c r="I29" s="104">
        <v>39</v>
      </c>
      <c r="J29" s="26">
        <v>10</v>
      </c>
      <c r="K29" s="31">
        <f t="shared" si="1"/>
        <v>10</v>
      </c>
      <c r="L29" s="32" t="str">
        <f t="shared" si="2"/>
        <v>OK</v>
      </c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customHeight="1" x14ac:dyDescent="0.45">
      <c r="A30" s="127"/>
      <c r="B30" s="129"/>
      <c r="C30" s="74">
        <v>27</v>
      </c>
      <c r="D30" s="133"/>
      <c r="E30" s="75" t="s">
        <v>71</v>
      </c>
      <c r="F30" s="76" t="s">
        <v>80</v>
      </c>
      <c r="G30" s="76" t="s">
        <v>81</v>
      </c>
      <c r="H30" s="75" t="s">
        <v>69</v>
      </c>
      <c r="I30" s="104">
        <v>44.04</v>
      </c>
      <c r="J30" s="26">
        <v>10</v>
      </c>
      <c r="K30" s="31">
        <f t="shared" si="1"/>
        <v>10</v>
      </c>
      <c r="L30" s="32" t="str">
        <f t="shared" si="2"/>
        <v>OK</v>
      </c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45" customHeight="1" x14ac:dyDescent="0.45">
      <c r="A31" s="127"/>
      <c r="B31" s="129"/>
      <c r="C31" s="74">
        <v>28</v>
      </c>
      <c r="D31" s="134" t="s">
        <v>86</v>
      </c>
      <c r="E31" s="75" t="s">
        <v>58</v>
      </c>
      <c r="F31" s="76" t="s">
        <v>80</v>
      </c>
      <c r="G31" s="76" t="s">
        <v>81</v>
      </c>
      <c r="H31" s="75" t="s">
        <v>4</v>
      </c>
      <c r="I31" s="104">
        <v>0.98</v>
      </c>
      <c r="J31" s="26">
        <v>100</v>
      </c>
      <c r="K31" s="31">
        <f t="shared" si="1"/>
        <v>100</v>
      </c>
      <c r="L31" s="32" t="str">
        <f t="shared" si="2"/>
        <v>OK</v>
      </c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45" customHeight="1" x14ac:dyDescent="0.45">
      <c r="A32" s="127"/>
      <c r="B32" s="129"/>
      <c r="C32" s="74">
        <v>29</v>
      </c>
      <c r="D32" s="134"/>
      <c r="E32" s="75" t="s">
        <v>59</v>
      </c>
      <c r="F32" s="76" t="s">
        <v>80</v>
      </c>
      <c r="G32" s="76" t="s">
        <v>81</v>
      </c>
      <c r="H32" s="75" t="s">
        <v>4</v>
      </c>
      <c r="I32" s="104">
        <v>2.46</v>
      </c>
      <c r="J32" s="26">
        <v>100</v>
      </c>
      <c r="K32" s="31">
        <f t="shared" si="1"/>
        <v>100</v>
      </c>
      <c r="L32" s="32" t="str">
        <f t="shared" si="2"/>
        <v>OK</v>
      </c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45" customHeight="1" x14ac:dyDescent="0.45">
      <c r="A33" s="127"/>
      <c r="B33" s="129"/>
      <c r="C33" s="74">
        <v>30</v>
      </c>
      <c r="D33" s="75" t="s">
        <v>34</v>
      </c>
      <c r="E33" s="75" t="s">
        <v>59</v>
      </c>
      <c r="F33" s="76" t="s">
        <v>80</v>
      </c>
      <c r="G33" s="76" t="s">
        <v>81</v>
      </c>
      <c r="H33" s="75" t="s">
        <v>4</v>
      </c>
      <c r="I33" s="104">
        <v>3.27</v>
      </c>
      <c r="J33" s="26">
        <v>200</v>
      </c>
      <c r="K33" s="31">
        <f t="shared" si="1"/>
        <v>200</v>
      </c>
      <c r="L33" s="32" t="str">
        <f t="shared" si="2"/>
        <v>OK</v>
      </c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45" customHeight="1" x14ac:dyDescent="0.45">
      <c r="A34" s="127"/>
      <c r="B34" s="130"/>
      <c r="C34" s="74">
        <v>31</v>
      </c>
      <c r="D34" s="91" t="s">
        <v>35</v>
      </c>
      <c r="E34" s="80" t="s">
        <v>53</v>
      </c>
      <c r="F34" s="81" t="s">
        <v>80</v>
      </c>
      <c r="G34" s="76" t="s">
        <v>81</v>
      </c>
      <c r="H34" s="80" t="s">
        <v>66</v>
      </c>
      <c r="I34" s="104">
        <v>63.71</v>
      </c>
      <c r="J34" s="26">
        <v>10</v>
      </c>
      <c r="K34" s="31">
        <f t="shared" si="1"/>
        <v>10</v>
      </c>
      <c r="L34" s="32" t="str">
        <f t="shared" si="2"/>
        <v>OK</v>
      </c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89.25" customHeight="1" x14ac:dyDescent="0.45">
      <c r="A35" s="82">
        <v>7</v>
      </c>
      <c r="B35" s="83" t="s">
        <v>121</v>
      </c>
      <c r="C35" s="84">
        <v>32</v>
      </c>
      <c r="D35" s="85" t="s">
        <v>122</v>
      </c>
      <c r="E35" s="86" t="s">
        <v>123</v>
      </c>
      <c r="F35" s="87" t="s">
        <v>80</v>
      </c>
      <c r="G35" s="79" t="s">
        <v>81</v>
      </c>
      <c r="H35" s="88"/>
      <c r="I35" s="105">
        <v>69.87</v>
      </c>
      <c r="J35" s="26"/>
      <c r="K35" s="31">
        <f t="shared" si="1"/>
        <v>0</v>
      </c>
      <c r="L35" s="32" t="str">
        <f t="shared" si="2"/>
        <v>OK</v>
      </c>
      <c r="M35" s="51"/>
      <c r="N35" s="37"/>
      <c r="O35" s="52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45" customHeight="1" x14ac:dyDescent="0.45">
      <c r="A36" s="150">
        <v>8</v>
      </c>
      <c r="B36" s="128" t="s">
        <v>118</v>
      </c>
      <c r="C36" s="74">
        <v>33</v>
      </c>
      <c r="D36" s="75" t="s">
        <v>101</v>
      </c>
      <c r="E36" s="75" t="s">
        <v>61</v>
      </c>
      <c r="F36" s="76" t="s">
        <v>80</v>
      </c>
      <c r="G36" s="76" t="s">
        <v>81</v>
      </c>
      <c r="H36" s="75" t="s">
        <v>4</v>
      </c>
      <c r="I36" s="104">
        <v>6.91</v>
      </c>
      <c r="J36" s="26">
        <v>50</v>
      </c>
      <c r="K36" s="31">
        <f t="shared" si="1"/>
        <v>50</v>
      </c>
      <c r="L36" s="32" t="str">
        <f t="shared" si="2"/>
        <v>OK</v>
      </c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45" customHeight="1" x14ac:dyDescent="0.45">
      <c r="A37" s="150"/>
      <c r="B37" s="130"/>
      <c r="C37" s="74">
        <v>34</v>
      </c>
      <c r="D37" s="75" t="s">
        <v>102</v>
      </c>
      <c r="E37" s="75" t="s">
        <v>62</v>
      </c>
      <c r="F37" s="76" t="s">
        <v>80</v>
      </c>
      <c r="G37" s="76" t="s">
        <v>81</v>
      </c>
      <c r="H37" s="75" t="s">
        <v>4</v>
      </c>
      <c r="I37" s="104">
        <v>7.19</v>
      </c>
      <c r="J37" s="26">
        <v>50</v>
      </c>
      <c r="K37" s="31">
        <f t="shared" si="1"/>
        <v>50</v>
      </c>
      <c r="L37" s="32" t="str">
        <f t="shared" si="2"/>
        <v>OK</v>
      </c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45" customHeight="1" x14ac:dyDescent="0.45">
      <c r="A38" s="119">
        <v>9</v>
      </c>
      <c r="B38" s="121" t="s">
        <v>119</v>
      </c>
      <c r="C38" s="77">
        <v>35</v>
      </c>
      <c r="D38" s="78" t="s">
        <v>87</v>
      </c>
      <c r="E38" s="78" t="s">
        <v>63</v>
      </c>
      <c r="F38" s="79" t="s">
        <v>80</v>
      </c>
      <c r="G38" s="79" t="s">
        <v>81</v>
      </c>
      <c r="H38" s="78" t="s">
        <v>4</v>
      </c>
      <c r="I38" s="106">
        <v>284.01</v>
      </c>
      <c r="J38" s="26"/>
      <c r="K38" s="31">
        <f t="shared" si="1"/>
        <v>0</v>
      </c>
      <c r="L38" s="32" t="str">
        <f t="shared" si="2"/>
        <v>OK</v>
      </c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45" customHeight="1" x14ac:dyDescent="0.45">
      <c r="A39" s="120"/>
      <c r="B39" s="122"/>
      <c r="C39" s="77">
        <v>36</v>
      </c>
      <c r="D39" s="89" t="s">
        <v>36</v>
      </c>
      <c r="E39" s="90" t="s">
        <v>64</v>
      </c>
      <c r="F39" s="87" t="s">
        <v>80</v>
      </c>
      <c r="G39" s="79" t="s">
        <v>81</v>
      </c>
      <c r="H39" s="90" t="s">
        <v>4</v>
      </c>
      <c r="I39" s="106">
        <v>7.59</v>
      </c>
      <c r="J39" s="26">
        <v>20</v>
      </c>
      <c r="K39" s="31">
        <f t="shared" si="1"/>
        <v>20</v>
      </c>
      <c r="L39" s="32" t="str">
        <f t="shared" si="2"/>
        <v>OK</v>
      </c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45" customHeight="1" x14ac:dyDescent="0.45">
      <c r="A40" s="120"/>
      <c r="B40" s="122"/>
      <c r="C40" s="77">
        <v>37</v>
      </c>
      <c r="D40" s="89" t="s">
        <v>37</v>
      </c>
      <c r="E40" s="90" t="s">
        <v>65</v>
      </c>
      <c r="F40" s="87" t="s">
        <v>80</v>
      </c>
      <c r="G40" s="79" t="s">
        <v>81</v>
      </c>
      <c r="H40" s="90" t="s">
        <v>4</v>
      </c>
      <c r="I40" s="106">
        <v>19.22</v>
      </c>
      <c r="J40" s="26"/>
      <c r="K40" s="31">
        <f t="shared" si="1"/>
        <v>0</v>
      </c>
      <c r="L40" s="32" t="str">
        <f t="shared" si="2"/>
        <v>OK</v>
      </c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45" customHeight="1" x14ac:dyDescent="0.45">
      <c r="A41" s="120"/>
      <c r="B41" s="122"/>
      <c r="C41" s="77">
        <v>38</v>
      </c>
      <c r="D41" s="124" t="s">
        <v>72</v>
      </c>
      <c r="E41" s="78" t="s">
        <v>73</v>
      </c>
      <c r="F41" s="79" t="s">
        <v>80</v>
      </c>
      <c r="G41" s="79" t="s">
        <v>81</v>
      </c>
      <c r="H41" s="78" t="s">
        <v>4</v>
      </c>
      <c r="I41" s="105">
        <v>56.47</v>
      </c>
      <c r="J41" s="26">
        <v>3</v>
      </c>
      <c r="K41" s="31">
        <f t="shared" si="1"/>
        <v>3</v>
      </c>
      <c r="L41" s="32" t="str">
        <f t="shared" si="2"/>
        <v>OK</v>
      </c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45" customHeight="1" x14ac:dyDescent="0.45">
      <c r="A42" s="143"/>
      <c r="B42" s="123"/>
      <c r="C42" s="77">
        <v>39</v>
      </c>
      <c r="D42" s="151"/>
      <c r="E42" s="78" t="s">
        <v>74</v>
      </c>
      <c r="F42" s="79" t="s">
        <v>80</v>
      </c>
      <c r="G42" s="79" t="s">
        <v>81</v>
      </c>
      <c r="H42" s="78" t="s">
        <v>4</v>
      </c>
      <c r="I42" s="105">
        <v>30.79</v>
      </c>
      <c r="J42" s="26">
        <v>20</v>
      </c>
      <c r="K42" s="31">
        <f t="shared" si="1"/>
        <v>20</v>
      </c>
      <c r="L42" s="32" t="str">
        <f t="shared" si="2"/>
        <v>OK</v>
      </c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45" customHeight="1" x14ac:dyDescent="0.45">
      <c r="A43" s="126">
        <v>10</v>
      </c>
      <c r="B43" s="128" t="s">
        <v>118</v>
      </c>
      <c r="C43" s="74">
        <v>40</v>
      </c>
      <c r="D43" s="134" t="s">
        <v>103</v>
      </c>
      <c r="E43" s="92" t="s">
        <v>89</v>
      </c>
      <c r="F43" s="76" t="s">
        <v>80</v>
      </c>
      <c r="G43" s="76" t="s">
        <v>81</v>
      </c>
      <c r="H43" s="80" t="s">
        <v>96</v>
      </c>
      <c r="I43" s="107">
        <v>4.4000000000000004</v>
      </c>
      <c r="J43" s="26"/>
      <c r="K43" s="31">
        <f t="shared" si="1"/>
        <v>0</v>
      </c>
      <c r="L43" s="32" t="str">
        <f t="shared" si="2"/>
        <v>OK</v>
      </c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45" customHeight="1" x14ac:dyDescent="0.45">
      <c r="A44" s="127"/>
      <c r="B44" s="129"/>
      <c r="C44" s="74">
        <v>41</v>
      </c>
      <c r="D44" s="134"/>
      <c r="E44" s="92" t="s">
        <v>90</v>
      </c>
      <c r="F44" s="76" t="s">
        <v>80</v>
      </c>
      <c r="G44" s="76" t="s">
        <v>81</v>
      </c>
      <c r="H44" s="80" t="s">
        <v>96</v>
      </c>
      <c r="I44" s="107">
        <v>1.3</v>
      </c>
      <c r="J44" s="26"/>
      <c r="K44" s="31">
        <f t="shared" si="1"/>
        <v>0</v>
      </c>
      <c r="L44" s="32" t="str">
        <f t="shared" si="2"/>
        <v>OK</v>
      </c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45" customHeight="1" x14ac:dyDescent="0.45">
      <c r="A45" s="127"/>
      <c r="B45" s="129"/>
      <c r="C45" s="74">
        <v>42</v>
      </c>
      <c r="D45" s="134" t="s">
        <v>104</v>
      </c>
      <c r="E45" s="92" t="s">
        <v>89</v>
      </c>
      <c r="F45" s="76" t="s">
        <v>80</v>
      </c>
      <c r="G45" s="76" t="s">
        <v>81</v>
      </c>
      <c r="H45" s="80" t="s">
        <v>96</v>
      </c>
      <c r="I45" s="107">
        <v>2.8</v>
      </c>
      <c r="J45" s="26"/>
      <c r="K45" s="31">
        <f t="shared" si="1"/>
        <v>0</v>
      </c>
      <c r="L45" s="32" t="str">
        <f t="shared" si="2"/>
        <v>OK</v>
      </c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45" customHeight="1" x14ac:dyDescent="0.45">
      <c r="A46" s="127"/>
      <c r="B46" s="129"/>
      <c r="C46" s="74">
        <v>43</v>
      </c>
      <c r="D46" s="134"/>
      <c r="E46" s="92" t="s">
        <v>90</v>
      </c>
      <c r="F46" s="76" t="s">
        <v>80</v>
      </c>
      <c r="G46" s="76" t="s">
        <v>81</v>
      </c>
      <c r="H46" s="80" t="s">
        <v>96</v>
      </c>
      <c r="I46" s="107">
        <v>1.91</v>
      </c>
      <c r="J46" s="26">
        <v>300</v>
      </c>
      <c r="K46" s="31">
        <f t="shared" si="1"/>
        <v>300</v>
      </c>
      <c r="L46" s="32" t="str">
        <f t="shared" si="2"/>
        <v>OK</v>
      </c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45" customHeight="1" x14ac:dyDescent="0.45">
      <c r="A47" s="127"/>
      <c r="B47" s="129"/>
      <c r="C47" s="74">
        <v>44</v>
      </c>
      <c r="D47" s="134"/>
      <c r="E47" s="92" t="s">
        <v>91</v>
      </c>
      <c r="F47" s="76" t="s">
        <v>80</v>
      </c>
      <c r="G47" s="76" t="s">
        <v>81</v>
      </c>
      <c r="H47" s="80" t="s">
        <v>96</v>
      </c>
      <c r="I47" s="107">
        <v>1.02</v>
      </c>
      <c r="J47" s="26"/>
      <c r="K47" s="31">
        <f t="shared" si="1"/>
        <v>0</v>
      </c>
      <c r="L47" s="32" t="str">
        <f t="shared" si="2"/>
        <v>OK</v>
      </c>
      <c r="M47" s="5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45" customHeight="1" x14ac:dyDescent="0.45">
      <c r="A48" s="127"/>
      <c r="B48" s="129"/>
      <c r="C48" s="74">
        <v>45</v>
      </c>
      <c r="D48" s="131" t="s">
        <v>105</v>
      </c>
      <c r="E48" s="92" t="s">
        <v>92</v>
      </c>
      <c r="F48" s="76" t="s">
        <v>80</v>
      </c>
      <c r="G48" s="76" t="s">
        <v>81</v>
      </c>
      <c r="H48" s="80" t="s">
        <v>97</v>
      </c>
      <c r="I48" s="107">
        <v>0.4</v>
      </c>
      <c r="J48" s="26">
        <v>1000</v>
      </c>
      <c r="K48" s="31">
        <f t="shared" si="1"/>
        <v>1000</v>
      </c>
      <c r="L48" s="32" t="str">
        <f t="shared" si="2"/>
        <v>OK</v>
      </c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45" customHeight="1" x14ac:dyDescent="0.45">
      <c r="A49" s="127"/>
      <c r="B49" s="129"/>
      <c r="C49" s="74">
        <v>46</v>
      </c>
      <c r="D49" s="132"/>
      <c r="E49" s="92" t="s">
        <v>93</v>
      </c>
      <c r="F49" s="76" t="s">
        <v>80</v>
      </c>
      <c r="G49" s="76" t="s">
        <v>81</v>
      </c>
      <c r="H49" s="80" t="s">
        <v>97</v>
      </c>
      <c r="I49" s="107">
        <v>0.22</v>
      </c>
      <c r="J49" s="26">
        <v>10000</v>
      </c>
      <c r="K49" s="31">
        <f t="shared" si="1"/>
        <v>10000</v>
      </c>
      <c r="L49" s="32" t="str">
        <f t="shared" si="2"/>
        <v>OK</v>
      </c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45" customHeight="1" x14ac:dyDescent="0.45">
      <c r="A50" s="127"/>
      <c r="B50" s="129"/>
      <c r="C50" s="74">
        <v>47</v>
      </c>
      <c r="D50" s="133"/>
      <c r="E50" s="92" t="s">
        <v>94</v>
      </c>
      <c r="F50" s="76" t="s">
        <v>80</v>
      </c>
      <c r="G50" s="76" t="s">
        <v>81</v>
      </c>
      <c r="H50" s="80" t="s">
        <v>97</v>
      </c>
      <c r="I50" s="107">
        <v>0.08</v>
      </c>
      <c r="J50" s="26"/>
      <c r="K50" s="31">
        <f t="shared" si="1"/>
        <v>0</v>
      </c>
      <c r="L50" s="32" t="str">
        <f t="shared" si="2"/>
        <v>OK</v>
      </c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45" customHeight="1" x14ac:dyDescent="0.45">
      <c r="A51" s="127"/>
      <c r="B51" s="129"/>
      <c r="C51" s="74">
        <v>48</v>
      </c>
      <c r="D51" s="134" t="s">
        <v>106</v>
      </c>
      <c r="E51" s="92" t="s">
        <v>95</v>
      </c>
      <c r="F51" s="76" t="s">
        <v>80</v>
      </c>
      <c r="G51" s="76" t="s">
        <v>81</v>
      </c>
      <c r="H51" s="80" t="s">
        <v>98</v>
      </c>
      <c r="I51" s="107">
        <v>7.0000000000000007E-2</v>
      </c>
      <c r="J51" s="26"/>
      <c r="K51" s="31">
        <f t="shared" si="1"/>
        <v>0</v>
      </c>
      <c r="L51" s="32" t="str">
        <f t="shared" si="2"/>
        <v>OK</v>
      </c>
      <c r="M51" s="179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45" customHeight="1" x14ac:dyDescent="0.45">
      <c r="A52" s="127"/>
      <c r="B52" s="129"/>
      <c r="C52" s="74">
        <v>49</v>
      </c>
      <c r="D52" s="134"/>
      <c r="E52" s="92" t="s">
        <v>91</v>
      </c>
      <c r="F52" s="76" t="s">
        <v>80</v>
      </c>
      <c r="G52" s="76" t="s">
        <v>81</v>
      </c>
      <c r="H52" s="80" t="s">
        <v>98</v>
      </c>
      <c r="I52" s="107">
        <v>0.2</v>
      </c>
      <c r="J52" s="26">
        <v>1000</v>
      </c>
      <c r="K52" s="31">
        <f t="shared" si="1"/>
        <v>1000</v>
      </c>
      <c r="L52" s="32" t="str">
        <f t="shared" si="2"/>
        <v>OK</v>
      </c>
      <c r="M52" s="179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45" customHeight="1" x14ac:dyDescent="0.45">
      <c r="A53" s="127"/>
      <c r="B53" s="129"/>
      <c r="C53" s="74">
        <v>50</v>
      </c>
      <c r="D53" s="134" t="s">
        <v>107</v>
      </c>
      <c r="E53" s="92" t="s">
        <v>92</v>
      </c>
      <c r="F53" s="76" t="s">
        <v>80</v>
      </c>
      <c r="G53" s="76" t="s">
        <v>81</v>
      </c>
      <c r="H53" s="80" t="s">
        <v>99</v>
      </c>
      <c r="I53" s="107">
        <v>0.72</v>
      </c>
      <c r="J53" s="26"/>
      <c r="K53" s="31">
        <f t="shared" si="1"/>
        <v>0</v>
      </c>
      <c r="L53" s="32" t="str">
        <f t="shared" si="2"/>
        <v>OK</v>
      </c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45" customHeight="1" x14ac:dyDescent="0.45">
      <c r="A54" s="127"/>
      <c r="B54" s="129"/>
      <c r="C54" s="74">
        <v>51</v>
      </c>
      <c r="D54" s="134"/>
      <c r="E54" s="92" t="s">
        <v>93</v>
      </c>
      <c r="F54" s="76" t="s">
        <v>80</v>
      </c>
      <c r="G54" s="76" t="s">
        <v>81</v>
      </c>
      <c r="H54" s="80" t="s">
        <v>99</v>
      </c>
      <c r="I54" s="107">
        <v>0.4</v>
      </c>
      <c r="J54" s="26">
        <v>1000</v>
      </c>
      <c r="K54" s="31">
        <f t="shared" si="1"/>
        <v>1000</v>
      </c>
      <c r="L54" s="32" t="str">
        <f t="shared" si="2"/>
        <v>OK</v>
      </c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5" customHeight="1" x14ac:dyDescent="0.45">
      <c r="A55" s="127"/>
      <c r="B55" s="129"/>
      <c r="C55" s="74">
        <v>52</v>
      </c>
      <c r="D55" s="134" t="s">
        <v>108</v>
      </c>
      <c r="E55" s="92" t="s">
        <v>92</v>
      </c>
      <c r="F55" s="76" t="s">
        <v>80</v>
      </c>
      <c r="G55" s="76" t="s">
        <v>81</v>
      </c>
      <c r="H55" s="80" t="s">
        <v>100</v>
      </c>
      <c r="I55" s="107">
        <v>0.7</v>
      </c>
      <c r="J55" s="26">
        <v>1000</v>
      </c>
      <c r="K55" s="31">
        <f t="shared" si="1"/>
        <v>1000</v>
      </c>
      <c r="L55" s="32" t="str">
        <f t="shared" si="2"/>
        <v>OK</v>
      </c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45" customHeight="1" x14ac:dyDescent="0.45">
      <c r="A56" s="127"/>
      <c r="B56" s="129"/>
      <c r="C56" s="74">
        <v>53</v>
      </c>
      <c r="D56" s="134"/>
      <c r="E56" s="92" t="s">
        <v>93</v>
      </c>
      <c r="F56" s="76" t="s">
        <v>80</v>
      </c>
      <c r="G56" s="76" t="s">
        <v>81</v>
      </c>
      <c r="H56" s="80" t="s">
        <v>100</v>
      </c>
      <c r="I56" s="107">
        <v>0.42</v>
      </c>
      <c r="J56" s="26">
        <v>5000</v>
      </c>
      <c r="K56" s="31">
        <f t="shared" si="1"/>
        <v>5000</v>
      </c>
      <c r="L56" s="32" t="str">
        <f t="shared" si="2"/>
        <v>OK</v>
      </c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45" customHeight="1" x14ac:dyDescent="0.45">
      <c r="A57" s="127"/>
      <c r="B57" s="129"/>
      <c r="C57" s="74">
        <v>54</v>
      </c>
      <c r="D57" s="134" t="s">
        <v>109</v>
      </c>
      <c r="E57" s="92" t="s">
        <v>92</v>
      </c>
      <c r="F57" s="76" t="s">
        <v>80</v>
      </c>
      <c r="G57" s="76" t="s">
        <v>81</v>
      </c>
      <c r="H57" s="80" t="s">
        <v>99</v>
      </c>
      <c r="I57" s="107">
        <v>1.4</v>
      </c>
      <c r="J57" s="26"/>
      <c r="K57" s="31">
        <f t="shared" si="1"/>
        <v>0</v>
      </c>
      <c r="L57" s="32" t="str">
        <f t="shared" si="2"/>
        <v>OK</v>
      </c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45" customHeight="1" x14ac:dyDescent="0.45">
      <c r="A58" s="127"/>
      <c r="B58" s="129"/>
      <c r="C58" s="74">
        <v>55</v>
      </c>
      <c r="D58" s="134"/>
      <c r="E58" s="92" t="s">
        <v>93</v>
      </c>
      <c r="F58" s="76" t="s">
        <v>80</v>
      </c>
      <c r="G58" s="76" t="s">
        <v>81</v>
      </c>
      <c r="H58" s="80" t="s">
        <v>99</v>
      </c>
      <c r="I58" s="107">
        <v>0.68</v>
      </c>
      <c r="J58" s="26">
        <v>1000</v>
      </c>
      <c r="K58" s="31">
        <f t="shared" si="1"/>
        <v>1000</v>
      </c>
      <c r="L58" s="32" t="str">
        <f t="shared" si="2"/>
        <v>OK</v>
      </c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42.75" x14ac:dyDescent="0.45">
      <c r="A59" s="127"/>
      <c r="B59" s="129"/>
      <c r="C59" s="74">
        <v>56</v>
      </c>
      <c r="D59" s="93" t="s">
        <v>110</v>
      </c>
      <c r="E59" s="92" t="s">
        <v>95</v>
      </c>
      <c r="F59" s="76" t="s">
        <v>80</v>
      </c>
      <c r="G59" s="76" t="s">
        <v>81</v>
      </c>
      <c r="H59" s="80" t="s">
        <v>99</v>
      </c>
      <c r="I59" s="107">
        <v>2.15</v>
      </c>
      <c r="J59" s="26">
        <v>2000</v>
      </c>
      <c r="K59" s="31">
        <f t="shared" si="1"/>
        <v>2000</v>
      </c>
      <c r="L59" s="32" t="str">
        <f t="shared" si="2"/>
        <v>OK</v>
      </c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57" x14ac:dyDescent="0.45">
      <c r="A60" s="127"/>
      <c r="B60" s="129"/>
      <c r="C60" s="74">
        <v>57</v>
      </c>
      <c r="D60" s="75" t="s">
        <v>111</v>
      </c>
      <c r="E60" s="92" t="s">
        <v>92</v>
      </c>
      <c r="F60" s="76" t="s">
        <v>80</v>
      </c>
      <c r="G60" s="76" t="s">
        <v>81</v>
      </c>
      <c r="H60" s="80" t="s">
        <v>99</v>
      </c>
      <c r="I60" s="107">
        <v>0.98</v>
      </c>
      <c r="J60" s="26">
        <v>1000</v>
      </c>
      <c r="K60" s="31">
        <f t="shared" si="1"/>
        <v>1000</v>
      </c>
      <c r="L60" s="32" t="str">
        <f t="shared" si="2"/>
        <v>OK</v>
      </c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57" x14ac:dyDescent="0.45">
      <c r="A61" s="127"/>
      <c r="B61" s="129"/>
      <c r="C61" s="94">
        <v>58</v>
      </c>
      <c r="D61" s="95" t="s">
        <v>112</v>
      </c>
      <c r="E61" s="96" t="s">
        <v>92</v>
      </c>
      <c r="F61" s="97" t="s">
        <v>80</v>
      </c>
      <c r="G61" s="97" t="s">
        <v>81</v>
      </c>
      <c r="H61" s="98" t="s">
        <v>99</v>
      </c>
      <c r="I61" s="108">
        <v>0.99</v>
      </c>
      <c r="J61" s="26">
        <v>1000</v>
      </c>
      <c r="K61" s="31">
        <f t="shared" si="1"/>
        <v>1000</v>
      </c>
      <c r="L61" s="32" t="str">
        <f t="shared" si="2"/>
        <v>OK</v>
      </c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23.25" customHeight="1" x14ac:dyDescent="0.45">
      <c r="A62" s="127"/>
      <c r="B62" s="129"/>
      <c r="C62" s="99">
        <v>59</v>
      </c>
      <c r="D62" s="153" t="s">
        <v>124</v>
      </c>
      <c r="E62" s="100" t="s">
        <v>125</v>
      </c>
      <c r="F62" s="97" t="s">
        <v>80</v>
      </c>
      <c r="G62" s="97" t="s">
        <v>81</v>
      </c>
      <c r="H62" s="101" t="s">
        <v>97</v>
      </c>
      <c r="I62" s="107">
        <v>0.3</v>
      </c>
      <c r="J62" s="26"/>
      <c r="K62" s="31">
        <f t="shared" si="1"/>
        <v>0</v>
      </c>
      <c r="L62" s="32" t="str">
        <f t="shared" si="2"/>
        <v>OK</v>
      </c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25.5" customHeight="1" x14ac:dyDescent="0.45">
      <c r="A63" s="127"/>
      <c r="B63" s="129"/>
      <c r="C63" s="101">
        <v>60</v>
      </c>
      <c r="D63" s="153"/>
      <c r="E63" s="100" t="s">
        <v>126</v>
      </c>
      <c r="F63" s="97" t="s">
        <v>80</v>
      </c>
      <c r="G63" s="97" t="s">
        <v>81</v>
      </c>
      <c r="H63" s="101" t="s">
        <v>97</v>
      </c>
      <c r="I63" s="107">
        <v>0.15</v>
      </c>
      <c r="J63" s="26"/>
      <c r="K63" s="31">
        <f t="shared" si="1"/>
        <v>0</v>
      </c>
      <c r="L63" s="32" t="str">
        <f t="shared" si="2"/>
        <v>OK</v>
      </c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8.5" customHeight="1" x14ac:dyDescent="0.45">
      <c r="A64" s="127"/>
      <c r="B64" s="129"/>
      <c r="C64" s="101">
        <v>61</v>
      </c>
      <c r="D64" s="153" t="s">
        <v>127</v>
      </c>
      <c r="E64" s="100" t="s">
        <v>126</v>
      </c>
      <c r="F64" s="97" t="s">
        <v>80</v>
      </c>
      <c r="G64" s="97" t="s">
        <v>81</v>
      </c>
      <c r="H64" s="101" t="s">
        <v>99</v>
      </c>
      <c r="I64" s="107">
        <v>0.42</v>
      </c>
      <c r="J64" s="26"/>
      <c r="K64" s="31">
        <f t="shared" si="1"/>
        <v>0</v>
      </c>
      <c r="L64" s="32" t="str">
        <f t="shared" si="2"/>
        <v>OK</v>
      </c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39" customHeight="1" x14ac:dyDescent="0.45">
      <c r="A65" s="127"/>
      <c r="B65" s="129"/>
      <c r="C65" s="101">
        <v>62</v>
      </c>
      <c r="D65" s="153"/>
      <c r="E65" s="100" t="s">
        <v>128</v>
      </c>
      <c r="F65" s="97" t="s">
        <v>80</v>
      </c>
      <c r="G65" s="97" t="s">
        <v>81</v>
      </c>
      <c r="H65" s="101" t="s">
        <v>99</v>
      </c>
      <c r="I65" s="107">
        <v>0.42</v>
      </c>
      <c r="J65" s="26"/>
      <c r="K65" s="31">
        <f t="shared" si="1"/>
        <v>0</v>
      </c>
      <c r="L65" s="32" t="str">
        <f t="shared" si="2"/>
        <v>OK</v>
      </c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42.75" x14ac:dyDescent="0.45">
      <c r="A66" s="152"/>
      <c r="B66" s="130"/>
      <c r="C66" s="101">
        <v>63</v>
      </c>
      <c r="D66" s="102" t="s">
        <v>129</v>
      </c>
      <c r="E66" s="100" t="s">
        <v>128</v>
      </c>
      <c r="F66" s="76" t="s">
        <v>80</v>
      </c>
      <c r="G66" s="76" t="s">
        <v>81</v>
      </c>
      <c r="H66" s="101" t="s">
        <v>99</v>
      </c>
      <c r="I66" s="107">
        <v>0.42</v>
      </c>
      <c r="J66" s="26"/>
      <c r="K66" s="31">
        <f t="shared" si="1"/>
        <v>0</v>
      </c>
      <c r="L66" s="32" t="str">
        <f t="shared" si="2"/>
        <v>OK</v>
      </c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</sheetData>
  <mergeCells count="49">
    <mergeCell ref="D41:D42"/>
    <mergeCell ref="A43:A66"/>
    <mergeCell ref="B43:B66"/>
    <mergeCell ref="D43:D44"/>
    <mergeCell ref="D48:D50"/>
    <mergeCell ref="D51:D52"/>
    <mergeCell ref="D53:D54"/>
    <mergeCell ref="D55:D56"/>
    <mergeCell ref="D57:D58"/>
    <mergeCell ref="D62:D63"/>
    <mergeCell ref="D64:D65"/>
    <mergeCell ref="D45:D47"/>
    <mergeCell ref="Z1:Z2"/>
    <mergeCell ref="AA1:AA2"/>
    <mergeCell ref="A19:A22"/>
    <mergeCell ref="B19:B22"/>
    <mergeCell ref="D19:D22"/>
    <mergeCell ref="U1:U2"/>
    <mergeCell ref="V1:V2"/>
    <mergeCell ref="Y1:Y2"/>
    <mergeCell ref="W1:W2"/>
    <mergeCell ref="X1:X2"/>
    <mergeCell ref="A2:L2"/>
    <mergeCell ref="D4:D15"/>
    <mergeCell ref="R1:R2"/>
    <mergeCell ref="Q1:Q2"/>
    <mergeCell ref="A24:A26"/>
    <mergeCell ref="B24:B26"/>
    <mergeCell ref="D24:D26"/>
    <mergeCell ref="A27:A34"/>
    <mergeCell ref="B27:B34"/>
    <mergeCell ref="D27:D30"/>
    <mergeCell ref="D31:D32"/>
    <mergeCell ref="A36:A37"/>
    <mergeCell ref="B36:B37"/>
    <mergeCell ref="A38:A42"/>
    <mergeCell ref="B38:B42"/>
    <mergeCell ref="T1:T2"/>
    <mergeCell ref="O1:O2"/>
    <mergeCell ref="P1:P2"/>
    <mergeCell ref="A1:D1"/>
    <mergeCell ref="M1:M2"/>
    <mergeCell ref="N1:N2"/>
    <mergeCell ref="A4:A17"/>
    <mergeCell ref="B4:B17"/>
    <mergeCell ref="D16:D17"/>
    <mergeCell ref="S1:S2"/>
    <mergeCell ref="E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PROPPG</vt:lpstr>
      <vt:lpstr>PROEN</vt:lpstr>
      <vt:lpstr>PROEX</vt:lpstr>
      <vt:lpstr>SCII </vt:lpstr>
      <vt:lpstr>SECOM</vt:lpstr>
      <vt:lpstr>Museu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CAV</vt:lpstr>
      <vt:lpstr>CEPLAN</vt:lpstr>
      <vt:lpstr>BU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2021-02-28T03:54:31Z</dcterms:modified>
</cp:coreProperties>
</file>