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486.2022 SRP SGPE 44995.2022 - Serviços Gráficos - VIG 24.11.2023\"/>
    </mc:Choice>
  </mc:AlternateContent>
  <xr:revisionPtr revIDLastSave="0" documentId="13_ncr:1_{20472E23-8B35-40F8-803D-CCAB5EA9341F}" xr6:coauthVersionLast="36" xr6:coauthVersionMax="36" xr10:uidLastSave="{00000000-0000-0000-0000-000000000000}"/>
  <bookViews>
    <workbookView xWindow="-105" yWindow="-105" windowWidth="19425" windowHeight="10305" tabRatio="917" activeTab="17" xr2:uid="{00000000-000D-0000-FFFF-FFFF00000000}"/>
  </bookViews>
  <sheets>
    <sheet name="SECOM" sheetId="163" r:id="rId1"/>
    <sheet name="BU" sheetId="170" r:id="rId2"/>
    <sheet name="SCII" sheetId="172" r:id="rId3"/>
    <sheet name="PROEX" sheetId="171" r:id="rId4"/>
    <sheet name="Museu" sheetId="166" r:id="rId5"/>
    <sheet name="ESAG" sheetId="150" r:id="rId6"/>
    <sheet name="CEART" sheetId="151" r:id="rId7"/>
    <sheet name="FAED" sheetId="153" r:id="rId8"/>
    <sheet name="CEAD" sheetId="154" r:id="rId9"/>
    <sheet name="CEFID" sheetId="152" r:id="rId10"/>
    <sheet name="CAV" sheetId="157" r:id="rId11"/>
    <sheet name="CEO" sheetId="180" r:id="rId12"/>
    <sheet name="CEPLAN" sheetId="156" r:id="rId13"/>
    <sheet name="CEAVI" sheetId="159" r:id="rId14"/>
    <sheet name="CCT" sheetId="181" r:id="rId15"/>
    <sheet name="CERES" sheetId="161" r:id="rId16"/>
    <sheet name="CESFI" sheetId="160" r:id="rId17"/>
    <sheet name="GESTOR" sheetId="162" r:id="rId18"/>
  </sheets>
  <definedNames>
    <definedName name="_PE1451" localSheetId="14">OFFSET(#REF!,(MATCH(SMALL(#REF!,ROW()-10),#REF!,0)-1),0)</definedName>
    <definedName name="_PE1451" localSheetId="11">OFFSET(#REF!,(MATCH(SMALL(#REF!,ROW()-10),#REF!,0)-1),0)</definedName>
    <definedName name="_PE1451">OFFSET(#REF!,(MATCH(SMALL(#REF!,ROW()-10),#REF!,0)-1),0)</definedName>
    <definedName name="diasuteis" localSheetId="1">#REF!</definedName>
    <definedName name="diasuteis" localSheetId="10">#REF!</definedName>
    <definedName name="diasuteis" localSheetId="14">#REF!</definedName>
    <definedName name="diasuteis" localSheetId="8">#REF!</definedName>
    <definedName name="diasuteis" localSheetId="6">#REF!</definedName>
    <definedName name="diasuteis" localSheetId="13">#REF!</definedName>
    <definedName name="diasuteis" localSheetId="9">#REF!</definedName>
    <definedName name="diasuteis" localSheetId="11">#REF!</definedName>
    <definedName name="diasuteis" localSheetId="12">#REF!</definedName>
    <definedName name="diasuteis" localSheetId="15">#REF!</definedName>
    <definedName name="diasuteis" localSheetId="16">#REF!</definedName>
    <definedName name="diasuteis" localSheetId="5">#REF!</definedName>
    <definedName name="diasuteis" localSheetId="7">#REF!</definedName>
    <definedName name="diasuteis" localSheetId="17">#REF!</definedName>
    <definedName name="diasuteis" localSheetId="3">#REF!</definedName>
    <definedName name="diasuteis" localSheetId="2">#REF!</definedName>
    <definedName name="diasuteis">#REF!</definedName>
    <definedName name="Ferias" localSheetId="1">#REF!</definedName>
    <definedName name="Ferias" localSheetId="14">#REF!</definedName>
    <definedName name="Ferias" localSheetId="8">#REF!</definedName>
    <definedName name="Ferias" localSheetId="9">#REF!</definedName>
    <definedName name="Ferias" localSheetId="11">#REF!</definedName>
    <definedName name="Ferias" localSheetId="12">#REF!</definedName>
    <definedName name="Ferias" localSheetId="15">#REF!</definedName>
    <definedName name="Ferias" localSheetId="16">#REF!</definedName>
    <definedName name="Ferias" localSheetId="5">#REF!</definedName>
    <definedName name="Ferias" localSheetId="17">#REF!</definedName>
    <definedName name="Ferias" localSheetId="3">#REF!</definedName>
    <definedName name="Ferias" localSheetId="2">#REF!</definedName>
    <definedName name="Ferias">#REF!</definedName>
    <definedName name="RD" localSheetId="1">OFFSET(#REF!,(MATCH(SMALL(#REF!,ROW()-10),#REF!,0)-1),0)</definedName>
    <definedName name="RD" localSheetId="14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2">OFFSET(#REF!,(MATCH(SMALL(#REF!,ROW()-10),#REF!,0)-1),0)</definedName>
    <definedName name="RD" localSheetId="15">OFFSET(#REF!,(MATCH(SMALL(#REF!,ROW()-10),#REF!,0)-1),0)</definedName>
    <definedName name="RD" localSheetId="16">OFFSET(#REF!,(MATCH(SMALL(#REF!,ROW()-10),#REF!,0)-1),0)</definedName>
    <definedName name="RD" localSheetId="5">OFFSET(#REF!,(MATCH(SMALL(#REF!,ROW()-10),#REF!,0)-1),0)</definedName>
    <definedName name="RD" localSheetId="17">OFFSET(#REF!,(MATCH(SMALL(#REF!,ROW()-10),#REF!,0)-1),0)</definedName>
    <definedName name="RD" localSheetId="3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  <definedName name="teste" localSheetId="14">#REF!</definedName>
    <definedName name="teste" localSheetId="11">#REF!</definedName>
    <definedName name="teste" localSheetId="3">#REF!</definedName>
    <definedName name="teste" localSheetId="2">#REF!</definedName>
    <definedName name="teste">#REF!</definedName>
  </definedNames>
  <calcPr calcId="191029" iterateDelta="1E-4"/>
</workbook>
</file>

<file path=xl/calcChain.xml><?xml version="1.0" encoding="utf-8"?>
<calcChain xmlns="http://schemas.openxmlformats.org/spreadsheetml/2006/main">
  <c r="M64" i="162" l="1"/>
  <c r="J49" i="156" l="1"/>
  <c r="J49" i="154"/>
  <c r="J39" i="156" l="1"/>
  <c r="J39" i="160"/>
  <c r="J8" i="150" l="1"/>
  <c r="J8" i="151"/>
  <c r="J30" i="163" l="1"/>
  <c r="J30" i="166"/>
  <c r="J48" i="181" l="1"/>
  <c r="J48" i="153"/>
  <c r="J4" i="162" l="1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M34" i="162" s="1"/>
  <c r="J35" i="162"/>
  <c r="J36" i="162"/>
  <c r="J37" i="162"/>
  <c r="J38" i="162"/>
  <c r="J39" i="162"/>
  <c r="J40" i="162"/>
  <c r="M40" i="162" s="1"/>
  <c r="J41" i="162"/>
  <c r="J42" i="162"/>
  <c r="J43" i="162"/>
  <c r="J44" i="162"/>
  <c r="J45" i="162"/>
  <c r="J46" i="162"/>
  <c r="J47" i="162"/>
  <c r="J48" i="162"/>
  <c r="J49" i="162"/>
  <c r="J50" i="162"/>
  <c r="J51" i="162"/>
  <c r="J52" i="162"/>
  <c r="J53" i="162"/>
  <c r="J3" i="162"/>
  <c r="M35" i="162"/>
  <c r="M25" i="162"/>
  <c r="M23" i="162"/>
  <c r="K54" i="160"/>
  <c r="L54" i="160" s="1"/>
  <c r="K53" i="160"/>
  <c r="L53" i="160" s="1"/>
  <c r="K52" i="160"/>
  <c r="L52" i="160" s="1"/>
  <c r="K51" i="160"/>
  <c r="L51" i="160" s="1"/>
  <c r="K50" i="160"/>
  <c r="L50" i="160" s="1"/>
  <c r="K49" i="160"/>
  <c r="L49" i="160" s="1"/>
  <c r="K48" i="160"/>
  <c r="L48" i="160" s="1"/>
  <c r="K47" i="160"/>
  <c r="L47" i="160" s="1"/>
  <c r="K46" i="160"/>
  <c r="L46" i="160" s="1"/>
  <c r="K45" i="160"/>
  <c r="L45" i="160" s="1"/>
  <c r="K44" i="160"/>
  <c r="L44" i="160" s="1"/>
  <c r="K43" i="160"/>
  <c r="L43" i="160" s="1"/>
  <c r="K42" i="160"/>
  <c r="L42" i="160" s="1"/>
  <c r="K41" i="160"/>
  <c r="L41" i="160" s="1"/>
  <c r="K40" i="160"/>
  <c r="L40" i="160" s="1"/>
  <c r="K39" i="160"/>
  <c r="L39" i="160" s="1"/>
  <c r="K38" i="160"/>
  <c r="L38" i="160" s="1"/>
  <c r="K37" i="160"/>
  <c r="L37" i="160" s="1"/>
  <c r="K36" i="160"/>
  <c r="L36" i="160" s="1"/>
  <c r="K35" i="160"/>
  <c r="L35" i="160" s="1"/>
  <c r="K34" i="160"/>
  <c r="L34" i="160" s="1"/>
  <c r="K33" i="160"/>
  <c r="L33" i="160" s="1"/>
  <c r="K32" i="160"/>
  <c r="L32" i="160" s="1"/>
  <c r="K31" i="160"/>
  <c r="L31" i="160" s="1"/>
  <c r="K30" i="160"/>
  <c r="L30" i="160" s="1"/>
  <c r="K29" i="160"/>
  <c r="L29" i="160" s="1"/>
  <c r="K28" i="160"/>
  <c r="L28" i="160" s="1"/>
  <c r="K27" i="160"/>
  <c r="L27" i="160" s="1"/>
  <c r="K26" i="160"/>
  <c r="L26" i="160" s="1"/>
  <c r="K25" i="160"/>
  <c r="L25" i="160" s="1"/>
  <c r="K24" i="160"/>
  <c r="L24" i="160" s="1"/>
  <c r="K23" i="160"/>
  <c r="L23" i="160" s="1"/>
  <c r="K22" i="160"/>
  <c r="L22" i="160" s="1"/>
  <c r="K21" i="160"/>
  <c r="L21" i="160" s="1"/>
  <c r="K20" i="160"/>
  <c r="L20" i="160" s="1"/>
  <c r="K19" i="160"/>
  <c r="L19" i="160" s="1"/>
  <c r="K18" i="160"/>
  <c r="L18" i="160" s="1"/>
  <c r="K17" i="160"/>
  <c r="L17" i="160" s="1"/>
  <c r="K16" i="160"/>
  <c r="L16" i="160" s="1"/>
  <c r="K15" i="160"/>
  <c r="L15" i="160" s="1"/>
  <c r="K14" i="160"/>
  <c r="L14" i="160" s="1"/>
  <c r="K13" i="160"/>
  <c r="L13" i="160" s="1"/>
  <c r="K12" i="160"/>
  <c r="L12" i="160" s="1"/>
  <c r="K11" i="160"/>
  <c r="L11" i="160" s="1"/>
  <c r="K10" i="160"/>
  <c r="L10" i="160" s="1"/>
  <c r="K9" i="160"/>
  <c r="L9" i="160" s="1"/>
  <c r="K8" i="160"/>
  <c r="L8" i="160" s="1"/>
  <c r="K7" i="160"/>
  <c r="L7" i="160" s="1"/>
  <c r="K6" i="160"/>
  <c r="L6" i="160" s="1"/>
  <c r="K5" i="160"/>
  <c r="L5" i="160" s="1"/>
  <c r="K4" i="160"/>
  <c r="L4" i="160" s="1"/>
  <c r="K54" i="161"/>
  <c r="L54" i="161" s="1"/>
  <c r="K53" i="161"/>
  <c r="L53" i="161" s="1"/>
  <c r="K52" i="161"/>
  <c r="L52" i="161" s="1"/>
  <c r="K51" i="161"/>
  <c r="L51" i="161" s="1"/>
  <c r="K50" i="161"/>
  <c r="L50" i="161" s="1"/>
  <c r="K49" i="161"/>
  <c r="L49" i="161" s="1"/>
  <c r="K48" i="161"/>
  <c r="L48" i="161" s="1"/>
  <c r="K47" i="161"/>
  <c r="L47" i="161" s="1"/>
  <c r="K46" i="161"/>
  <c r="L46" i="161" s="1"/>
  <c r="K45" i="161"/>
  <c r="L45" i="161" s="1"/>
  <c r="K44" i="161"/>
  <c r="L44" i="161" s="1"/>
  <c r="K43" i="161"/>
  <c r="L43" i="161" s="1"/>
  <c r="K42" i="161"/>
  <c r="L42" i="161" s="1"/>
  <c r="K41" i="161"/>
  <c r="L41" i="161" s="1"/>
  <c r="K40" i="161"/>
  <c r="L40" i="161" s="1"/>
  <c r="K39" i="161"/>
  <c r="L39" i="161" s="1"/>
  <c r="K38" i="161"/>
  <c r="L38" i="161" s="1"/>
  <c r="K37" i="161"/>
  <c r="L37" i="161" s="1"/>
  <c r="L36" i="161"/>
  <c r="K36" i="161"/>
  <c r="K35" i="161"/>
  <c r="L35" i="161" s="1"/>
  <c r="K34" i="161"/>
  <c r="L34" i="161" s="1"/>
  <c r="K33" i="161"/>
  <c r="L33" i="161" s="1"/>
  <c r="K32" i="161"/>
  <c r="L32" i="161" s="1"/>
  <c r="K31" i="161"/>
  <c r="L31" i="161" s="1"/>
  <c r="K30" i="161"/>
  <c r="L30" i="161" s="1"/>
  <c r="K29" i="161"/>
  <c r="L29" i="161" s="1"/>
  <c r="K28" i="161"/>
  <c r="L28" i="161" s="1"/>
  <c r="K27" i="161"/>
  <c r="L27" i="161" s="1"/>
  <c r="K26" i="161"/>
  <c r="L26" i="161" s="1"/>
  <c r="K25" i="161"/>
  <c r="L25" i="161" s="1"/>
  <c r="K24" i="161"/>
  <c r="L24" i="161" s="1"/>
  <c r="K23" i="161"/>
  <c r="L23" i="161" s="1"/>
  <c r="K22" i="161"/>
  <c r="L22" i="161" s="1"/>
  <c r="K21" i="161"/>
  <c r="L21" i="161" s="1"/>
  <c r="K20" i="161"/>
  <c r="L20" i="161" s="1"/>
  <c r="K19" i="161"/>
  <c r="L19" i="161" s="1"/>
  <c r="K18" i="161"/>
  <c r="L18" i="161" s="1"/>
  <c r="K17" i="161"/>
  <c r="L17" i="161" s="1"/>
  <c r="K16" i="161"/>
  <c r="L16" i="161" s="1"/>
  <c r="K15" i="161"/>
  <c r="L15" i="161" s="1"/>
  <c r="K14" i="161"/>
  <c r="L14" i="161" s="1"/>
  <c r="K13" i="161"/>
  <c r="L13" i="161" s="1"/>
  <c r="K12" i="161"/>
  <c r="L12" i="161" s="1"/>
  <c r="K11" i="161"/>
  <c r="L11" i="161" s="1"/>
  <c r="K10" i="161"/>
  <c r="L10" i="161" s="1"/>
  <c r="L9" i="161"/>
  <c r="K9" i="161"/>
  <c r="K8" i="161"/>
  <c r="L8" i="161" s="1"/>
  <c r="K7" i="161"/>
  <c r="L7" i="161" s="1"/>
  <c r="K6" i="161"/>
  <c r="L6" i="161" s="1"/>
  <c r="K5" i="161"/>
  <c r="L5" i="161" s="1"/>
  <c r="K4" i="161"/>
  <c r="L4" i="161" s="1"/>
  <c r="K54" i="181"/>
  <c r="L54" i="181" s="1"/>
  <c r="K53" i="181"/>
  <c r="L53" i="181" s="1"/>
  <c r="K52" i="181"/>
  <c r="L52" i="181" s="1"/>
  <c r="K51" i="181"/>
  <c r="L51" i="181" s="1"/>
  <c r="K50" i="181"/>
  <c r="L50" i="181" s="1"/>
  <c r="K49" i="181"/>
  <c r="L49" i="181" s="1"/>
  <c r="K48" i="181"/>
  <c r="L48" i="181" s="1"/>
  <c r="K47" i="181"/>
  <c r="L47" i="181" s="1"/>
  <c r="K46" i="181"/>
  <c r="L46" i="181" s="1"/>
  <c r="K45" i="181"/>
  <c r="L45" i="181" s="1"/>
  <c r="K44" i="181"/>
  <c r="L44" i="181" s="1"/>
  <c r="K43" i="181"/>
  <c r="L43" i="181" s="1"/>
  <c r="K42" i="181"/>
  <c r="L42" i="181" s="1"/>
  <c r="K41" i="181"/>
  <c r="L41" i="181" s="1"/>
  <c r="K40" i="181"/>
  <c r="L40" i="181" s="1"/>
  <c r="L39" i="181"/>
  <c r="K39" i="181"/>
  <c r="K38" i="181"/>
  <c r="L38" i="181" s="1"/>
  <c r="K37" i="181"/>
  <c r="L37" i="181" s="1"/>
  <c r="K36" i="181"/>
  <c r="L36" i="181" s="1"/>
  <c r="K35" i="181"/>
  <c r="L35" i="181" s="1"/>
  <c r="K34" i="181"/>
  <c r="L34" i="181" s="1"/>
  <c r="K33" i="181"/>
  <c r="L33" i="181" s="1"/>
  <c r="K32" i="181"/>
  <c r="L32" i="181" s="1"/>
  <c r="K31" i="181"/>
  <c r="L31" i="181" s="1"/>
  <c r="K30" i="181"/>
  <c r="L30" i="181" s="1"/>
  <c r="K29" i="181"/>
  <c r="L29" i="181" s="1"/>
  <c r="K28" i="181"/>
  <c r="L28" i="181" s="1"/>
  <c r="K27" i="181"/>
  <c r="L27" i="181" s="1"/>
  <c r="K26" i="181"/>
  <c r="L26" i="181" s="1"/>
  <c r="K25" i="181"/>
  <c r="L25" i="181" s="1"/>
  <c r="K24" i="181"/>
  <c r="L24" i="181" s="1"/>
  <c r="K23" i="181"/>
  <c r="L23" i="181" s="1"/>
  <c r="K22" i="181"/>
  <c r="L22" i="181" s="1"/>
  <c r="L21" i="181"/>
  <c r="K21" i="181"/>
  <c r="K20" i="181"/>
  <c r="L20" i="181" s="1"/>
  <c r="K19" i="181"/>
  <c r="L19" i="181" s="1"/>
  <c r="K18" i="181"/>
  <c r="L18" i="181" s="1"/>
  <c r="K17" i="181"/>
  <c r="L17" i="181" s="1"/>
  <c r="K16" i="181"/>
  <c r="L16" i="181" s="1"/>
  <c r="K15" i="181"/>
  <c r="L15" i="181" s="1"/>
  <c r="L14" i="181"/>
  <c r="K14" i="181"/>
  <c r="K13" i="181"/>
  <c r="L13" i="181" s="1"/>
  <c r="L12" i="181"/>
  <c r="K12" i="181"/>
  <c r="K11" i="181"/>
  <c r="L11" i="181" s="1"/>
  <c r="K10" i="181"/>
  <c r="L10" i="181" s="1"/>
  <c r="K9" i="181"/>
  <c r="L9" i="181" s="1"/>
  <c r="K8" i="181"/>
  <c r="L8" i="181" s="1"/>
  <c r="K7" i="181"/>
  <c r="L7" i="181" s="1"/>
  <c r="K6" i="181"/>
  <c r="L6" i="181" s="1"/>
  <c r="K5" i="181"/>
  <c r="L5" i="181" s="1"/>
  <c r="K4" i="181"/>
  <c r="L4" i="181" s="1"/>
  <c r="K54" i="159"/>
  <c r="L54" i="159" s="1"/>
  <c r="L53" i="159"/>
  <c r="K53" i="159"/>
  <c r="K52" i="159"/>
  <c r="L52" i="159" s="1"/>
  <c r="K51" i="159"/>
  <c r="L51" i="159" s="1"/>
  <c r="K50" i="159"/>
  <c r="L50" i="159" s="1"/>
  <c r="K49" i="159"/>
  <c r="L49" i="159" s="1"/>
  <c r="K48" i="159"/>
  <c r="L48" i="159" s="1"/>
  <c r="L47" i="159"/>
  <c r="K47" i="159"/>
  <c r="K46" i="159"/>
  <c r="L46" i="159" s="1"/>
  <c r="K45" i="159"/>
  <c r="L45" i="159" s="1"/>
  <c r="L44" i="159"/>
  <c r="K44" i="159"/>
  <c r="K43" i="159"/>
  <c r="L43" i="159" s="1"/>
  <c r="K42" i="159"/>
  <c r="L42" i="159" s="1"/>
  <c r="K41" i="159"/>
  <c r="L41" i="159" s="1"/>
  <c r="K40" i="159"/>
  <c r="L40" i="159" s="1"/>
  <c r="K39" i="159"/>
  <c r="L39" i="159" s="1"/>
  <c r="L38" i="159"/>
  <c r="K38" i="159"/>
  <c r="K37" i="159"/>
  <c r="L37" i="159" s="1"/>
  <c r="K36" i="159"/>
  <c r="L36" i="159" s="1"/>
  <c r="L35" i="159"/>
  <c r="K35" i="159"/>
  <c r="K34" i="159"/>
  <c r="L34" i="159" s="1"/>
  <c r="K33" i="159"/>
  <c r="L33" i="159" s="1"/>
  <c r="K32" i="159"/>
  <c r="L32" i="159" s="1"/>
  <c r="K31" i="159"/>
  <c r="L31" i="159" s="1"/>
  <c r="K30" i="159"/>
  <c r="L30" i="159" s="1"/>
  <c r="L29" i="159"/>
  <c r="K29" i="159"/>
  <c r="K28" i="159"/>
  <c r="L28" i="159" s="1"/>
  <c r="K27" i="159"/>
  <c r="L27" i="159" s="1"/>
  <c r="L26" i="159"/>
  <c r="K26" i="159"/>
  <c r="K25" i="159"/>
  <c r="L25" i="159" s="1"/>
  <c r="K24" i="159"/>
  <c r="L24" i="159" s="1"/>
  <c r="K23" i="159"/>
  <c r="L23" i="159" s="1"/>
  <c r="K22" i="159"/>
  <c r="L22" i="159" s="1"/>
  <c r="K21" i="159"/>
  <c r="L21" i="159" s="1"/>
  <c r="L20" i="159"/>
  <c r="K20" i="159"/>
  <c r="K19" i="159"/>
  <c r="L19" i="159" s="1"/>
  <c r="K18" i="159"/>
  <c r="L18" i="159" s="1"/>
  <c r="L17" i="159"/>
  <c r="K17" i="159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L8" i="159"/>
  <c r="K8" i="159"/>
  <c r="K7" i="159"/>
  <c r="L7" i="159" s="1"/>
  <c r="K6" i="159"/>
  <c r="L6" i="159" s="1"/>
  <c r="K5" i="159"/>
  <c r="L5" i="159" s="1"/>
  <c r="K4" i="159"/>
  <c r="L4" i="159" s="1"/>
  <c r="K54" i="156"/>
  <c r="L54" i="156" s="1"/>
  <c r="L53" i="156"/>
  <c r="K53" i="156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K46" i="156"/>
  <c r="L46" i="156" s="1"/>
  <c r="K45" i="156"/>
  <c r="L45" i="156" s="1"/>
  <c r="L44" i="156"/>
  <c r="K44" i="156"/>
  <c r="K43" i="156"/>
  <c r="L43" i="156" s="1"/>
  <c r="K42" i="156"/>
  <c r="L42" i="156" s="1"/>
  <c r="K41" i="156"/>
  <c r="L41" i="156" s="1"/>
  <c r="K40" i="156"/>
  <c r="L40" i="156" s="1"/>
  <c r="K39" i="156"/>
  <c r="L39" i="156" s="1"/>
  <c r="K38" i="156"/>
  <c r="L38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K28" i="156"/>
  <c r="L28" i="156" s="1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54" i="180"/>
  <c r="L54" i="180" s="1"/>
  <c r="K53" i="180"/>
  <c r="L53" i="180" s="1"/>
  <c r="K52" i="180"/>
  <c r="L52" i="180" s="1"/>
  <c r="K51" i="180"/>
  <c r="L51" i="180" s="1"/>
  <c r="K50" i="180"/>
  <c r="L50" i="180" s="1"/>
  <c r="K49" i="180"/>
  <c r="L49" i="180" s="1"/>
  <c r="K48" i="180"/>
  <c r="L48" i="180" s="1"/>
  <c r="K47" i="180"/>
  <c r="L47" i="180" s="1"/>
  <c r="K46" i="180"/>
  <c r="L46" i="180" s="1"/>
  <c r="K45" i="180"/>
  <c r="L45" i="180" s="1"/>
  <c r="K44" i="180"/>
  <c r="L44" i="180" s="1"/>
  <c r="K43" i="180"/>
  <c r="L43" i="180" s="1"/>
  <c r="L42" i="180"/>
  <c r="K42" i="180"/>
  <c r="L41" i="180"/>
  <c r="K41" i="180"/>
  <c r="K40" i="180"/>
  <c r="L40" i="180" s="1"/>
  <c r="K39" i="180"/>
  <c r="L39" i="180" s="1"/>
  <c r="K38" i="180"/>
  <c r="L38" i="180" s="1"/>
  <c r="K37" i="180"/>
  <c r="L37" i="180" s="1"/>
  <c r="K36" i="180"/>
  <c r="L36" i="180" s="1"/>
  <c r="K35" i="180"/>
  <c r="L35" i="180" s="1"/>
  <c r="K34" i="180"/>
  <c r="L34" i="180" s="1"/>
  <c r="K33" i="180"/>
  <c r="L33" i="180" s="1"/>
  <c r="K32" i="180"/>
  <c r="L32" i="180" s="1"/>
  <c r="K31" i="180"/>
  <c r="L31" i="180" s="1"/>
  <c r="K30" i="180"/>
  <c r="L30" i="180" s="1"/>
  <c r="K29" i="180"/>
  <c r="L29" i="180" s="1"/>
  <c r="K28" i="180"/>
  <c r="L28" i="180" s="1"/>
  <c r="K27" i="180"/>
  <c r="L27" i="180" s="1"/>
  <c r="K26" i="180"/>
  <c r="L26" i="180" s="1"/>
  <c r="K25" i="180"/>
  <c r="L25" i="180" s="1"/>
  <c r="K24" i="180"/>
  <c r="L24" i="180" s="1"/>
  <c r="L23" i="180"/>
  <c r="K23" i="180"/>
  <c r="K22" i="180"/>
  <c r="L22" i="180" s="1"/>
  <c r="K21" i="180"/>
  <c r="L21" i="180" s="1"/>
  <c r="K20" i="180"/>
  <c r="L20" i="180" s="1"/>
  <c r="K19" i="180"/>
  <c r="L19" i="180" s="1"/>
  <c r="K18" i="180"/>
  <c r="L18" i="180" s="1"/>
  <c r="K17" i="180"/>
  <c r="L17" i="180" s="1"/>
  <c r="K16" i="180"/>
  <c r="L16" i="180" s="1"/>
  <c r="K15" i="180"/>
  <c r="L15" i="180" s="1"/>
  <c r="K14" i="180"/>
  <c r="L14" i="180" s="1"/>
  <c r="K13" i="180"/>
  <c r="L13" i="180" s="1"/>
  <c r="K12" i="180"/>
  <c r="L12" i="180" s="1"/>
  <c r="K11" i="180"/>
  <c r="L11" i="180" s="1"/>
  <c r="K10" i="180"/>
  <c r="L10" i="180" s="1"/>
  <c r="K9" i="180"/>
  <c r="L9" i="180" s="1"/>
  <c r="K8" i="180"/>
  <c r="L8" i="180" s="1"/>
  <c r="K7" i="180"/>
  <c r="L7" i="180" s="1"/>
  <c r="L6" i="180"/>
  <c r="K6" i="180"/>
  <c r="K5" i="180"/>
  <c r="L5" i="180" s="1"/>
  <c r="K4" i="180"/>
  <c r="L4" i="180" s="1"/>
  <c r="K54" i="157"/>
  <c r="L54" i="157" s="1"/>
  <c r="K53" i="157"/>
  <c r="L53" i="157" s="1"/>
  <c r="K52" i="157"/>
  <c r="L52" i="157" s="1"/>
  <c r="K51" i="157"/>
  <c r="L51" i="157" s="1"/>
  <c r="L50" i="157"/>
  <c r="K50" i="157"/>
  <c r="K49" i="157"/>
  <c r="L49" i="157" s="1"/>
  <c r="L48" i="157"/>
  <c r="K48" i="157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L41" i="157"/>
  <c r="K41" i="157"/>
  <c r="K40" i="157"/>
  <c r="L40" i="157" s="1"/>
  <c r="L39" i="157"/>
  <c r="K39" i="157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L32" i="157"/>
  <c r="K32" i="157"/>
  <c r="K31" i="157"/>
  <c r="L31" i="157" s="1"/>
  <c r="L30" i="157"/>
  <c r="K30" i="157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L23" i="157"/>
  <c r="K23" i="157"/>
  <c r="K22" i="157"/>
  <c r="L22" i="157" s="1"/>
  <c r="L21" i="157"/>
  <c r="K21" i="157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L14" i="157"/>
  <c r="K14" i="157"/>
  <c r="K13" i="157"/>
  <c r="L13" i="157" s="1"/>
  <c r="L12" i="157"/>
  <c r="K12" i="157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L5" i="157"/>
  <c r="K5" i="157"/>
  <c r="K4" i="157"/>
  <c r="L4" i="157" s="1"/>
  <c r="K54" i="152"/>
  <c r="L54" i="152" s="1"/>
  <c r="K53" i="152"/>
  <c r="L53" i="152" s="1"/>
  <c r="K52" i="152"/>
  <c r="L52" i="152" s="1"/>
  <c r="K51" i="152"/>
  <c r="L51" i="152" s="1"/>
  <c r="K50" i="152"/>
  <c r="L50" i="152" s="1"/>
  <c r="K49" i="152"/>
  <c r="L49" i="152" s="1"/>
  <c r="K48" i="152"/>
  <c r="L48" i="152" s="1"/>
  <c r="K47" i="152"/>
  <c r="L47" i="152" s="1"/>
  <c r="K46" i="152"/>
  <c r="L46" i="152" s="1"/>
  <c r="K45" i="152"/>
  <c r="L45" i="152" s="1"/>
  <c r="K44" i="152"/>
  <c r="L44" i="152" s="1"/>
  <c r="K43" i="152"/>
  <c r="L43" i="152" s="1"/>
  <c r="K42" i="152"/>
  <c r="L42" i="152" s="1"/>
  <c r="K41" i="152"/>
  <c r="L41" i="152" s="1"/>
  <c r="K40" i="152"/>
  <c r="L40" i="152" s="1"/>
  <c r="K39" i="152"/>
  <c r="L39" i="152" s="1"/>
  <c r="K38" i="152"/>
  <c r="L38" i="152" s="1"/>
  <c r="K37" i="152"/>
  <c r="L37" i="152" s="1"/>
  <c r="K36" i="152"/>
  <c r="L36" i="152" s="1"/>
  <c r="K35" i="152"/>
  <c r="L35" i="152" s="1"/>
  <c r="K34" i="152"/>
  <c r="L34" i="152" s="1"/>
  <c r="K33" i="152"/>
  <c r="L33" i="152" s="1"/>
  <c r="K32" i="152"/>
  <c r="L32" i="152" s="1"/>
  <c r="K31" i="152"/>
  <c r="L31" i="152" s="1"/>
  <c r="K30" i="152"/>
  <c r="L30" i="152" s="1"/>
  <c r="K29" i="152"/>
  <c r="L29" i="152" s="1"/>
  <c r="K28" i="152"/>
  <c r="L28" i="152" s="1"/>
  <c r="K27" i="152"/>
  <c r="L27" i="152" s="1"/>
  <c r="K26" i="152"/>
  <c r="L26" i="152" s="1"/>
  <c r="K25" i="152"/>
  <c r="L25" i="152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9" i="154"/>
  <c r="L39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K43" i="153"/>
  <c r="L43" i="153" s="1"/>
  <c r="K42" i="153"/>
  <c r="L42" i="153" s="1"/>
  <c r="K41" i="153"/>
  <c r="L41" i="153" s="1"/>
  <c r="K40" i="153"/>
  <c r="L40" i="153" s="1"/>
  <c r="K39" i="153"/>
  <c r="L39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54" i="151"/>
  <c r="L54" i="151" s="1"/>
  <c r="K53" i="151"/>
  <c r="L53" i="151" s="1"/>
  <c r="K52" i="151"/>
  <c r="L52" i="151" s="1"/>
  <c r="K51" i="151"/>
  <c r="L51" i="151" s="1"/>
  <c r="K50" i="151"/>
  <c r="L50" i="151" s="1"/>
  <c r="K49" i="151"/>
  <c r="L49" i="151" s="1"/>
  <c r="K48" i="151"/>
  <c r="L48" i="151" s="1"/>
  <c r="K47" i="151"/>
  <c r="L47" i="151" s="1"/>
  <c r="K46" i="151"/>
  <c r="L46" i="151" s="1"/>
  <c r="L45" i="151"/>
  <c r="K45" i="151"/>
  <c r="K44" i="151"/>
  <c r="L44" i="151" s="1"/>
  <c r="K43" i="151"/>
  <c r="L43" i="151" s="1"/>
  <c r="K42" i="151"/>
  <c r="L42" i="151" s="1"/>
  <c r="L41" i="151"/>
  <c r="K41" i="151"/>
  <c r="K40" i="151"/>
  <c r="L40" i="151" s="1"/>
  <c r="K39" i="151"/>
  <c r="L39" i="151" s="1"/>
  <c r="K38" i="151"/>
  <c r="L38" i="151" s="1"/>
  <c r="K37" i="151"/>
  <c r="L37" i="151" s="1"/>
  <c r="K36" i="151"/>
  <c r="L36" i="151" s="1"/>
  <c r="K35" i="151"/>
  <c r="L35" i="151" s="1"/>
  <c r="K34" i="151"/>
  <c r="L34" i="151" s="1"/>
  <c r="K33" i="151"/>
  <c r="L33" i="151" s="1"/>
  <c r="K32" i="151"/>
  <c r="L32" i="151" s="1"/>
  <c r="K31" i="151"/>
  <c r="L31" i="151" s="1"/>
  <c r="L30" i="151"/>
  <c r="K30" i="151"/>
  <c r="K29" i="151"/>
  <c r="L29" i="151" s="1"/>
  <c r="K28" i="151"/>
  <c r="L28" i="151" s="1"/>
  <c r="K27" i="151"/>
  <c r="L27" i="151" s="1"/>
  <c r="K26" i="151"/>
  <c r="L26" i="151" s="1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L12" i="151"/>
  <c r="K12" i="15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9" i="150"/>
  <c r="L39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L47" i="166"/>
  <c r="K47" i="166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L32" i="166"/>
  <c r="K32" i="166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L20" i="166"/>
  <c r="K20" i="166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L5" i="166"/>
  <c r="K5" i="166"/>
  <c r="K4" i="166"/>
  <c r="L4" i="166" s="1"/>
  <c r="K54" i="171"/>
  <c r="L54" i="171" s="1"/>
  <c r="K53" i="171"/>
  <c r="L53" i="171" s="1"/>
  <c r="K52" i="171"/>
  <c r="L52" i="171" s="1"/>
  <c r="K51" i="171"/>
  <c r="L51" i="171" s="1"/>
  <c r="L50" i="171"/>
  <c r="K50" i="171"/>
  <c r="K49" i="171"/>
  <c r="L49" i="171" s="1"/>
  <c r="K48" i="171"/>
  <c r="L48" i="171" s="1"/>
  <c r="K47" i="171"/>
  <c r="L47" i="171" s="1"/>
  <c r="K46" i="171"/>
  <c r="L46" i="171" s="1"/>
  <c r="K45" i="171"/>
  <c r="L45" i="171" s="1"/>
  <c r="K44" i="171"/>
  <c r="L44" i="171" s="1"/>
  <c r="K43" i="171"/>
  <c r="L43" i="171" s="1"/>
  <c r="K42" i="171"/>
  <c r="L42" i="171" s="1"/>
  <c r="K41" i="171"/>
  <c r="L41" i="171" s="1"/>
  <c r="K40" i="171"/>
  <c r="L40" i="171" s="1"/>
  <c r="K39" i="171"/>
  <c r="L39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L11" i="171"/>
  <c r="K11" i="17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54" i="172"/>
  <c r="L54" i="172" s="1"/>
  <c r="L53" i="172"/>
  <c r="K53" i="172"/>
  <c r="K52" i="172"/>
  <c r="L52" i="172" s="1"/>
  <c r="K51" i="172"/>
  <c r="L51" i="172" s="1"/>
  <c r="K50" i="172"/>
  <c r="L50" i="172" s="1"/>
  <c r="K49" i="172"/>
  <c r="L49" i="172" s="1"/>
  <c r="K48" i="172"/>
  <c r="L48" i="172" s="1"/>
  <c r="K47" i="172"/>
  <c r="L47" i="172" s="1"/>
  <c r="K46" i="172"/>
  <c r="L46" i="172" s="1"/>
  <c r="K45" i="172"/>
  <c r="L45" i="172" s="1"/>
  <c r="L44" i="172"/>
  <c r="K44" i="172"/>
  <c r="K43" i="172"/>
  <c r="L43" i="172" s="1"/>
  <c r="K42" i="172"/>
  <c r="L42" i="172" s="1"/>
  <c r="K41" i="172"/>
  <c r="L41" i="172" s="1"/>
  <c r="K40" i="172"/>
  <c r="L40" i="172" s="1"/>
  <c r="K39" i="172"/>
  <c r="L39" i="172" s="1"/>
  <c r="L38" i="172"/>
  <c r="K38" i="172"/>
  <c r="K37" i="172"/>
  <c r="L37" i="172" s="1"/>
  <c r="K36" i="172"/>
  <c r="L36" i="172" s="1"/>
  <c r="L35" i="172"/>
  <c r="K35" i="172"/>
  <c r="K34" i="172"/>
  <c r="L34" i="172" s="1"/>
  <c r="K33" i="172"/>
  <c r="L33" i="172" s="1"/>
  <c r="K32" i="172"/>
  <c r="L32" i="172" s="1"/>
  <c r="K31" i="172"/>
  <c r="L31" i="172" s="1"/>
  <c r="K30" i="172"/>
  <c r="L30" i="172" s="1"/>
  <c r="L29" i="172"/>
  <c r="K29" i="172"/>
  <c r="K28" i="172"/>
  <c r="L28" i="172" s="1"/>
  <c r="K27" i="172"/>
  <c r="L27" i="172" s="1"/>
  <c r="L26" i="172"/>
  <c r="K26" i="172"/>
  <c r="K25" i="172"/>
  <c r="L25" i="172" s="1"/>
  <c r="K24" i="172"/>
  <c r="L24" i="172" s="1"/>
  <c r="K23" i="172"/>
  <c r="L23" i="172" s="1"/>
  <c r="K22" i="172"/>
  <c r="L22" i="172" s="1"/>
  <c r="K21" i="172"/>
  <c r="L21" i="172" s="1"/>
  <c r="L20" i="172"/>
  <c r="K20" i="172"/>
  <c r="K19" i="172"/>
  <c r="L19" i="172" s="1"/>
  <c r="K18" i="172"/>
  <c r="L18" i="172" s="1"/>
  <c r="L17" i="172"/>
  <c r="K17" i="172"/>
  <c r="K16" i="172"/>
  <c r="L16" i="172" s="1"/>
  <c r="K15" i="172"/>
  <c r="L15" i="172" s="1"/>
  <c r="K14" i="172"/>
  <c r="L14" i="172" s="1"/>
  <c r="K13" i="172"/>
  <c r="L13" i="172" s="1"/>
  <c r="K12" i="172"/>
  <c r="L12" i="172" s="1"/>
  <c r="L11" i="172"/>
  <c r="K11" i="172"/>
  <c r="K10" i="172"/>
  <c r="L10" i="172" s="1"/>
  <c r="K9" i="172"/>
  <c r="L9" i="172" s="1"/>
  <c r="L8" i="172"/>
  <c r="K8" i="172"/>
  <c r="K7" i="172"/>
  <c r="L7" i="172" s="1"/>
  <c r="K6" i="172"/>
  <c r="L6" i="172" s="1"/>
  <c r="K5" i="172"/>
  <c r="L5" i="172" s="1"/>
  <c r="K4" i="172"/>
  <c r="L4" i="172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53" i="163"/>
  <c r="L53" i="163" s="1"/>
  <c r="L35" i="163"/>
  <c r="K35" i="163"/>
  <c r="K34" i="162" s="1"/>
  <c r="K36" i="163"/>
  <c r="K27" i="163"/>
  <c r="L27" i="163" s="1"/>
  <c r="K24" i="163"/>
  <c r="L24" i="163" s="1"/>
  <c r="K35" i="162" l="1"/>
  <c r="L36" i="163"/>
  <c r="L14" i="166"/>
  <c r="K26" i="162"/>
  <c r="K52" i="162"/>
  <c r="K23" i="162"/>
  <c r="N23" i="162" s="1"/>
  <c r="N35" i="162"/>
  <c r="N34" i="162"/>
  <c r="L23" i="162" l="1"/>
  <c r="L34" i="162"/>
  <c r="L35" i="162"/>
  <c r="M66" i="162" l="1"/>
  <c r="M65" i="162"/>
  <c r="M4" i="162"/>
  <c r="M5" i="162"/>
  <c r="M6" i="162"/>
  <c r="M7" i="162"/>
  <c r="M8" i="162"/>
  <c r="M9" i="162"/>
  <c r="M10" i="162"/>
  <c r="M11" i="162"/>
  <c r="M12" i="162"/>
  <c r="M13" i="162"/>
  <c r="M14" i="162"/>
  <c r="M15" i="162"/>
  <c r="M16" i="162"/>
  <c r="M17" i="162"/>
  <c r="M18" i="162"/>
  <c r="M19" i="162"/>
  <c r="M20" i="162"/>
  <c r="M21" i="162"/>
  <c r="M22" i="162"/>
  <c r="M24" i="162"/>
  <c r="M26" i="162"/>
  <c r="M27" i="162"/>
  <c r="M28" i="162"/>
  <c r="M29" i="162"/>
  <c r="M30" i="162"/>
  <c r="M31" i="162"/>
  <c r="M32" i="162"/>
  <c r="M33" i="162"/>
  <c r="M36" i="162"/>
  <c r="M37" i="162"/>
  <c r="M38" i="162"/>
  <c r="M39" i="162"/>
  <c r="M41" i="162"/>
  <c r="M42" i="162"/>
  <c r="M43" i="162"/>
  <c r="M44" i="162"/>
  <c r="M45" i="162"/>
  <c r="M46" i="162"/>
  <c r="M47" i="162"/>
  <c r="M48" i="162"/>
  <c r="M49" i="162"/>
  <c r="M50" i="162"/>
  <c r="M51" i="162"/>
  <c r="M52" i="162"/>
  <c r="M53" i="162"/>
  <c r="M3" i="162"/>
  <c r="K54" i="163"/>
  <c r="K52" i="163"/>
  <c r="K51" i="163"/>
  <c r="K50" i="163"/>
  <c r="K49" i="163"/>
  <c r="K48" i="163"/>
  <c r="K47" i="163"/>
  <c r="K46" i="163"/>
  <c r="K45" i="163"/>
  <c r="K44" i="163"/>
  <c r="K43" i="163"/>
  <c r="K42" i="163"/>
  <c r="K41" i="163"/>
  <c r="K40" i="162" s="1"/>
  <c r="K40" i="163"/>
  <c r="K39" i="163"/>
  <c r="K38" i="163"/>
  <c r="K37" i="163"/>
  <c r="K34" i="163"/>
  <c r="K33" i="163"/>
  <c r="K32" i="163"/>
  <c r="K31" i="163"/>
  <c r="K30" i="163"/>
  <c r="K29" i="163"/>
  <c r="K28" i="163"/>
  <c r="K26" i="163"/>
  <c r="K25" i="162" s="1"/>
  <c r="K25" i="163"/>
  <c r="K23" i="163"/>
  <c r="K22" i="163"/>
  <c r="K21" i="163"/>
  <c r="K20" i="163"/>
  <c r="K19" i="163"/>
  <c r="K18" i="163"/>
  <c r="K17" i="163"/>
  <c r="K16" i="163"/>
  <c r="K15" i="163"/>
  <c r="K14" i="163"/>
  <c r="K13" i="163"/>
  <c r="K12" i="163"/>
  <c r="K11" i="163"/>
  <c r="K10" i="163"/>
  <c r="K9" i="163"/>
  <c r="K8" i="163"/>
  <c r="K7" i="163"/>
  <c r="K6" i="163"/>
  <c r="K5" i="163"/>
  <c r="K4" i="163"/>
  <c r="L5" i="163" l="1"/>
  <c r="K4" i="162"/>
  <c r="N4" i="162" s="1"/>
  <c r="L11" i="163"/>
  <c r="K10" i="162"/>
  <c r="N10" i="162" s="1"/>
  <c r="L17" i="163"/>
  <c r="K16" i="162"/>
  <c r="N16" i="162" s="1"/>
  <c r="L23" i="163"/>
  <c r="K22" i="162"/>
  <c r="N22" i="162" s="1"/>
  <c r="L31" i="163"/>
  <c r="K30" i="162"/>
  <c r="N30" i="162" s="1"/>
  <c r="L39" i="163"/>
  <c r="K38" i="162"/>
  <c r="N38" i="162" s="1"/>
  <c r="L45" i="163"/>
  <c r="K44" i="162"/>
  <c r="N44" i="162" s="1"/>
  <c r="L51" i="163"/>
  <c r="K50" i="162"/>
  <c r="N50" i="162" s="1"/>
  <c r="L6" i="163"/>
  <c r="K5" i="162"/>
  <c r="N5" i="162" s="1"/>
  <c r="L12" i="163"/>
  <c r="K11" i="162"/>
  <c r="N11" i="162" s="1"/>
  <c r="L18" i="163"/>
  <c r="K17" i="162"/>
  <c r="N17" i="162" s="1"/>
  <c r="L25" i="163"/>
  <c r="K24" i="162"/>
  <c r="N24" i="162" s="1"/>
  <c r="L32" i="163"/>
  <c r="K31" i="162"/>
  <c r="N31" i="162" s="1"/>
  <c r="L40" i="163"/>
  <c r="K39" i="162"/>
  <c r="N39" i="162" s="1"/>
  <c r="L46" i="163"/>
  <c r="K45" i="162"/>
  <c r="N45" i="162" s="1"/>
  <c r="L52" i="163"/>
  <c r="K51" i="162"/>
  <c r="N51" i="162" s="1"/>
  <c r="L7" i="163"/>
  <c r="K6" i="162"/>
  <c r="N6" i="162" s="1"/>
  <c r="L13" i="163"/>
  <c r="K12" i="162"/>
  <c r="N12" i="162" s="1"/>
  <c r="L19" i="163"/>
  <c r="K18" i="162"/>
  <c r="N18" i="162" s="1"/>
  <c r="L33" i="163"/>
  <c r="K32" i="162"/>
  <c r="N32" i="162" s="1"/>
  <c r="L47" i="163"/>
  <c r="K46" i="162"/>
  <c r="N46" i="162" s="1"/>
  <c r="L54" i="163"/>
  <c r="K53" i="162"/>
  <c r="N53" i="162" s="1"/>
  <c r="L8" i="163"/>
  <c r="K7" i="162"/>
  <c r="N7" i="162" s="1"/>
  <c r="L14" i="163"/>
  <c r="K13" i="162"/>
  <c r="N13" i="162" s="1"/>
  <c r="L20" i="163"/>
  <c r="K19" i="162"/>
  <c r="N19" i="162" s="1"/>
  <c r="L28" i="163"/>
  <c r="K27" i="162"/>
  <c r="N27" i="162" s="1"/>
  <c r="L34" i="163"/>
  <c r="K33" i="162"/>
  <c r="N33" i="162" s="1"/>
  <c r="L42" i="163"/>
  <c r="K41" i="162"/>
  <c r="N41" i="162" s="1"/>
  <c r="L48" i="163"/>
  <c r="K47" i="162"/>
  <c r="N47" i="162" s="1"/>
  <c r="L9" i="163"/>
  <c r="K8" i="162"/>
  <c r="N8" i="162" s="1"/>
  <c r="L15" i="163"/>
  <c r="K14" i="162"/>
  <c r="N14" i="162" s="1"/>
  <c r="L21" i="163"/>
  <c r="K20" i="162"/>
  <c r="N20" i="162" s="1"/>
  <c r="L29" i="163"/>
  <c r="K28" i="162"/>
  <c r="N28" i="162" s="1"/>
  <c r="L37" i="163"/>
  <c r="K36" i="162"/>
  <c r="N36" i="162" s="1"/>
  <c r="L43" i="163"/>
  <c r="K42" i="162"/>
  <c r="N42" i="162" s="1"/>
  <c r="L49" i="163"/>
  <c r="K48" i="162"/>
  <c r="N48" i="162" s="1"/>
  <c r="L10" i="163"/>
  <c r="K9" i="162"/>
  <c r="N9" i="162" s="1"/>
  <c r="L16" i="163"/>
  <c r="K15" i="162"/>
  <c r="N15" i="162" s="1"/>
  <c r="L22" i="163"/>
  <c r="K21" i="162"/>
  <c r="N21" i="162" s="1"/>
  <c r="L38" i="163"/>
  <c r="K37" i="162"/>
  <c r="N37" i="162" s="1"/>
  <c r="L44" i="163"/>
  <c r="K43" i="162"/>
  <c r="N43" i="162" s="1"/>
  <c r="L50" i="163"/>
  <c r="K49" i="162"/>
  <c r="N49" i="162" s="1"/>
  <c r="L30" i="163"/>
  <c r="K29" i="162"/>
  <c r="N29" i="162" s="1"/>
  <c r="L4" i="163"/>
  <c r="K3" i="162"/>
  <c r="N3" i="162" s="1"/>
  <c r="L26" i="163"/>
  <c r="L41" i="163"/>
  <c r="N26" i="162"/>
  <c r="N52" i="162"/>
  <c r="N40" i="162" l="1"/>
  <c r="L40" i="162"/>
  <c r="N25" i="162"/>
  <c r="L25" i="162"/>
  <c r="L50" i="162"/>
  <c r="L51" i="162"/>
  <c r="L53" i="162"/>
  <c r="L42" i="162"/>
  <c r="L52" i="162"/>
  <c r="L44" i="162"/>
  <c r="L43" i="162"/>
  <c r="L48" i="162"/>
  <c r="L49" i="162"/>
  <c r="L39" i="162"/>
  <c r="L47" i="162"/>
  <c r="I54" i="162"/>
  <c r="N54" i="162" l="1"/>
  <c r="P68" i="162" s="1"/>
  <c r="L21" i="162"/>
  <c r="L5" i="162"/>
  <c r="L9" i="162"/>
  <c r="J54" i="162"/>
  <c r="L17" i="162"/>
  <c r="L16" i="162" l="1"/>
  <c r="L31" i="162"/>
  <c r="L46" i="162"/>
  <c r="L15" i="162"/>
  <c r="L41" i="162"/>
  <c r="L30" i="162"/>
  <c r="L27" i="162"/>
  <c r="L12" i="162"/>
  <c r="L45" i="162"/>
  <c r="L20" i="162"/>
  <c r="L24" i="162"/>
  <c r="L36" i="162"/>
  <c r="L11" i="162"/>
  <c r="L13" i="162"/>
  <c r="L19" i="162"/>
  <c r="L33" i="162"/>
  <c r="L37" i="162"/>
  <c r="L29" i="162"/>
  <c r="L26" i="162"/>
  <c r="L7" i="162"/>
  <c r="M54" i="162"/>
  <c r="P67" i="162" s="1"/>
  <c r="P70" i="162" s="1"/>
  <c r="L4" i="162"/>
  <c r="L10" i="162"/>
  <c r="L8" i="162"/>
  <c r="L28" i="162"/>
  <c r="L22" i="162"/>
  <c r="L6" i="162"/>
  <c r="L18" i="162"/>
  <c r="L14" i="162"/>
  <c r="L32" i="162"/>
  <c r="L38" i="162"/>
  <c r="L3" i="162" l="1"/>
  <c r="L54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30" authorId="0" shapeId="0" xr:uid="{5868BD87-68AC-49A2-BEC1-0E5AD160C53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-11 cedidos ao MUSEUM 07/02/2023
- 5 cedidos ao MUSEUM 14/03/2023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30" authorId="0" shapeId="0" xr:uid="{B4516CE6-5FC6-4BEE-9E55-0FAF0D9603D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+11 cedidos pela SECOM 07/02/2023
+ 5 cedidos pela SECOM 14/03/2023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98C737FA-6020-4E7B-8BA3-D126CBD92BF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+4 cedidos pelo CEART 27/04/2023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8" authorId="0" shapeId="0" xr:uid="{25EC7D03-CF76-480B-9AD3-684C5C0AF6B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-4 cedido a ESAG 27/04/2023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8" authorId="0" shapeId="0" xr:uid="{D7087F0D-9E9C-44A4-83A6-31AE93D3FA4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-300 cedidos ao CCT 07/02/2023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9" authorId="0" shapeId="0" xr:uid="{BBB3F165-C5EA-484F-871E-1CD6DACE6CB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-3000 cedidos ao CEPLAN 04/05/2023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39" authorId="0" shapeId="0" xr:uid="{1A4EBE98-3129-425A-8B7A-B603E96AA514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+50 cedidos pelo CESFI 03/05/2023</t>
        </r>
      </text>
    </comment>
    <comment ref="J49" authorId="0" shapeId="0" xr:uid="{99F4913C-4F9E-4E50-A097-C515D6E7FC4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+3000 cedidos pelo CEAD 04/05/2023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8" authorId="0" shapeId="0" xr:uid="{360C0B2E-AB33-4634-9DD6-D010CE7ACD5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+300 cedidos pela FAED 07/02/2023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39" authorId="0" shapeId="0" xr:uid="{A7E95D78-37F0-42E1-869F-8400C394310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-50 cedidos ao CEPLAN 03/05/2023</t>
        </r>
      </text>
    </comment>
  </commentList>
</comments>
</file>

<file path=xl/sharedStrings.xml><?xml version="1.0" encoding="utf-8"?>
<sst xmlns="http://schemas.openxmlformats.org/spreadsheetml/2006/main" count="5114" uniqueCount="141">
  <si>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</si>
  <si>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</si>
  <si>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</si>
  <si>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</si>
  <si>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</si>
  <si>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</si>
  <si>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</si>
  <si>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</si>
  <si>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</si>
  <si>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</si>
  <si>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</si>
  <si>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</si>
  <si>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</si>
  <si>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</si>
  <si>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</si>
  <si>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</si>
  <si>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</si>
  <si>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</si>
  <si>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</si>
  <si>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90 cm x metro linear</t>
  </si>
  <si>
    <t xml:space="preserve">7 X 9 cm </t>
  </si>
  <si>
    <t>75 cm X metro linear</t>
  </si>
  <si>
    <t>metro</t>
  </si>
  <si>
    <t>99 x 44,5 cm</t>
  </si>
  <si>
    <t xml:space="preserve">Placa em PVC, branca, impressão digital 4x0 cores, resolução mínima 300dpi's e espessura de 2mm, acabamento corte a laser, inclui adequação de layout, instalada com fita. </t>
  </si>
  <si>
    <t xml:space="preserve">CENTRO PARTICIPANTE: </t>
  </si>
  <si>
    <t>Especificação</t>
  </si>
  <si>
    <t>Grupo-Classe</t>
  </si>
  <si>
    <t>Código NUC</t>
  </si>
  <si>
    <t>02-12</t>
  </si>
  <si>
    <t>50031-001</t>
  </si>
  <si>
    <t>Empresa</t>
  </si>
  <si>
    <t>até 100 un.</t>
  </si>
  <si>
    <t>101 a 500 un.</t>
  </si>
  <si>
    <t>acima de 501 un.</t>
  </si>
  <si>
    <t>100 a 1.000 un.</t>
  </si>
  <si>
    <t>acima de 1.001 un.</t>
  </si>
  <si>
    <t>100 a 500 un.</t>
  </si>
  <si>
    <t>Cartaz</t>
  </si>
  <si>
    <t>Flyer</t>
  </si>
  <si>
    <t>Cartão</t>
  </si>
  <si>
    <t>Peça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</si>
  <si>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</si>
  <si>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</si>
  <si>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</si>
  <si>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</si>
  <si>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</si>
  <si>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</si>
  <si>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</si>
  <si>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</si>
  <si>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>Preço  Unitário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</si>
  <si>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 DIMENSÕES 
</t>
    </r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</si>
  <si>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 xml:space="preserve">; acabamento meio corte especial com faca. DIMENSÕES </t>
    </r>
  </si>
  <si>
    <t xml:space="preserve">Adesivo recortado em vinil colorido (cores diversas a escolher), para adesivagem. DIMENSÃO </t>
  </si>
  <si>
    <t xml:space="preserve"> AF/OS nº  xxxx/2022 Qtde. DT</t>
  </si>
  <si>
    <t>m²</t>
  </si>
  <si>
    <t>ARAÇÁ MATERIAL PUBLICITARIO EIRELLI, CNPJ 16.600.308/0001-08</t>
  </si>
  <si>
    <t>POLIMPRESSOS SERVIÇOS GRÁFICOS LTDA, CNPJ 14.292.313/0001-75</t>
  </si>
  <si>
    <t xml:space="preserve">Valor Total da Ata </t>
  </si>
  <si>
    <t>PROCESSO: PE 1486/2022/UDESC</t>
  </si>
  <si>
    <t>VIGÊNCIA DA ATA: 24/11/2022 até 24/11/2023</t>
  </si>
  <si>
    <t>3D IMPRESSAO DIGITAL LTDA, CNPJ 10.198.543/0001-19</t>
  </si>
  <si>
    <t>50 X 70cm</t>
  </si>
  <si>
    <t>90 X 150cm</t>
  </si>
  <si>
    <t>110 X 150cm</t>
  </si>
  <si>
    <t>130 X 180cm</t>
  </si>
  <si>
    <t>70 X 400cm</t>
  </si>
  <si>
    <t>140cm X metro linear</t>
  </si>
  <si>
    <t>80 X 120cm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</si>
  <si>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20cm, em ferro ou alumínio e de diâmetro compatível com a corda utilizada - corda trançada de no mínimo 4mm e de resistência suficiente e compatível com o frontlight.</t>
    </r>
  </si>
  <si>
    <t>320cm X metro linear</t>
  </si>
  <si>
    <t>250 X 120cm</t>
  </si>
  <si>
    <t>Banner em papel fotográfico com laminação brilhante, resolução mínima de 600 dpi's e 280g/m² de gramatura mínima, suporte em plástico em duas das menores extremidades e corda de no mínimo 1mm e de resistência suficiente e compatível com o banner.</t>
  </si>
  <si>
    <t>90cm X metro linear</t>
  </si>
  <si>
    <t xml:space="preserve">Banner em papel sulfite - impressão digital 4x0 cores, resolução mínima 720 dpi's e 120 g/m² de gramatura mínima;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banner. DIMENSÕES </t>
  </si>
  <si>
    <t xml:space="preserve">90 X 120cm </t>
  </si>
  <si>
    <t xml:space="preserve">Frontlight em lona, impressão digital 4x0 cores, resolução mínima 1200 dpi's e 440 g/m² de gramatura mínima; fixado com ilhóses dispostos de 20 em 20 cm, em ferro ou alumínio e de diâmetro compatível com a corda utilizada - corda trançada de no mínimo 4mm e de resistência suficiente e compatível com o frontlight. INSTALADO E RETIRADO. DIMENSÕES </t>
  </si>
  <si>
    <t>255 X 275cm</t>
  </si>
  <si>
    <t xml:space="preserve">295 X  875cm   </t>
  </si>
  <si>
    <t>310 X 914cm</t>
  </si>
  <si>
    <t xml:space="preserve">Adesivo em vinil, impressão digital 4x0 cores, resolução mínima 300 dpi's e 26 a 30 g/m² de gramatura mínima de cola; acabamento meio corte especial com faca. DIMENSÕES </t>
  </si>
  <si>
    <t xml:space="preserve">Adesivo em vinil transparente para vidro, impressão digital 4x0 cores, resolução mínima 300 dpi's e 26 a 30 g/m² de gramatura mínima de cola; acabamento corte reto. DIMENSÕES </t>
  </si>
  <si>
    <t xml:space="preserve">7 X 9cm </t>
  </si>
  <si>
    <t>75cm X metro linear</t>
  </si>
  <si>
    <t>99 x 44,5cm</t>
  </si>
  <si>
    <t>5 X 20cm</t>
  </si>
  <si>
    <t xml:space="preserve">10 X 25cm </t>
  </si>
  <si>
    <t xml:space="preserve">Adesivo em vinil resistente a água e cloro, próprio para áreas com piscinas, impressão digital 4x0 cores, resolução mínima 300 dpi's e 26 a 30 g/m² de gramatura mínima de cola; acabamento corte reto. DIMENSÃO </t>
  </si>
  <si>
    <t>Adesivo em vinil microperfurado para vidro, impressão digital 4x0 cores, resolução mínima 300 dpi's e 26 a 30 g/m² de gramatura mínima de cola; acabamento corte reto. Dimensão</t>
  </si>
  <si>
    <t>90cm x metro linear</t>
  </si>
  <si>
    <t>Crachá em cartão PVC laminado branco, impressão digital 4x1 cores, resolução mínima 300 dpi's e espessura de 0,70 a 0,80mm cantos arredondados, com perfuração entre 15 a 20mm compatível com grampo de metal tipo jacaré do cordão. Deverá acompanhar o desenvolvimento da arte para aprovação pela UDESC. Acompanha cordão para crachá personalizado em impressão digital, com grampo de metal tipo jacaré, em 100% poliéster.</t>
  </si>
  <si>
    <t>Crachá  5,4 X 8,60cm , cordão 1,3 a 1,6 X 80 a 90cm</t>
  </si>
  <si>
    <t xml:space="preserve">Placa em PVC branco, impressão digital 4x0 cores, resolução mínima 300 dpi's e espessura de 2mm, com fixação dupla face de espuma acrílica para ambiente externo de no mínimo 20mm de largura e de no mínimo 10 cm de tamanho para cada 150g de placa. </t>
  </si>
  <si>
    <t>200 X 120cm</t>
  </si>
  <si>
    <t>25 x 10cm</t>
  </si>
  <si>
    <t>25 x 15cm (plano)</t>
  </si>
  <si>
    <t>70 x 35cm</t>
  </si>
  <si>
    <t>14 x 14cm</t>
  </si>
  <si>
    <t>GRUPO TIZA EIRELI, CNPJ 36.679.696/0001-71</t>
  </si>
  <si>
    <t>Placa de acrílico branco leitoso com 2mm de espessura, sem impressão.</t>
  </si>
  <si>
    <t xml:space="preserve">110mm x 140mm </t>
  </si>
  <si>
    <t>Placa de sinalização em Braille, confeccionada em acrílico de no mínimo 3 mm, e pictogramas em relevo, conforme ABNT-NBR 9050,  para sinalização acessível dos espaços.</t>
  </si>
  <si>
    <t xml:space="preserve">25 cm x 8 cm </t>
  </si>
  <si>
    <t xml:space="preserve">Peça </t>
  </si>
  <si>
    <t>30 x 40 cm</t>
  </si>
  <si>
    <t>CARTAZ. Formato 30 (largura) x 40 (altura) cm; Impresso em papel fotográfico de alta qualidade, brilho, com gramatura 200g; qualidade de impressão de pelo menos 300 DPIs; Impressão colorida 4 cores - impressão só frente (sem verso)</t>
  </si>
  <si>
    <t>FLYER FRENTE E VERSO; FORMATO A5 = 15 (largura) X 21 (altura) cm; Papel Couchê Brilho, com gramatura 115 G; COR DE IMPRESSÃO 4 CORES (Colorido) - impressão frente e verso</t>
  </si>
  <si>
    <t>Pasta em papel branco triplex, gramatura 250g, formato aberto  44 X 32cm, formato fechado 22x32cm, acabamento no meio com bolsa colada, impressão 4 cores, frente e verso.</t>
  </si>
  <si>
    <t>OS nº 103/2023 Qtde. DT</t>
  </si>
  <si>
    <t>OS nº  401/2023 Qtde. DT</t>
  </si>
  <si>
    <t>OS nº 665/2023 Qtde. DT</t>
  </si>
  <si>
    <t>OS nº 666/2023 Qtde. DT</t>
  </si>
  <si>
    <t>OS nº 11/2023 Qtde. DT</t>
  </si>
  <si>
    <t xml:space="preserve"> OS nº 120/2023 Qtde. DT</t>
  </si>
  <si>
    <t xml:space="preserve"> OS nº 543/2023 Qtde. DT</t>
  </si>
  <si>
    <t xml:space="preserve"> OS nº 544/2023 Qtde. DT</t>
  </si>
  <si>
    <t xml:space="preserve"> OS nº  535/2023 Qtde. DT</t>
  </si>
  <si>
    <t xml:space="preserve"> AF/OS nº  79/2023 </t>
  </si>
  <si>
    <t xml:space="preserve"> AF/OS nº  375/2023</t>
  </si>
  <si>
    <t xml:space="preserve"> AF/OS nº  507/2023</t>
  </si>
  <si>
    <t xml:space="preserve"> AF/OS nº  532/2023</t>
  </si>
  <si>
    <t xml:space="preserve"> AF/OS nº  553/2023</t>
  </si>
  <si>
    <t xml:space="preserve"> AF/OS nº  730/2023</t>
  </si>
  <si>
    <t>Resumo Atualizado em 16/05/2023</t>
  </si>
  <si>
    <t xml:space="preserve"> AF/OS nº  693/2023 ZOO</t>
  </si>
  <si>
    <t xml:space="preserve"> AF 678/2023 DEAQ</t>
  </si>
  <si>
    <t xml:space="preserve"> AF680/2023 - DENF- Patricia</t>
  </si>
  <si>
    <t xml:space="preserve"> AF 735/2023  DENF</t>
  </si>
  <si>
    <t xml:space="preserve"> AF/OS nº  0080/2023 Qtde. DT</t>
  </si>
  <si>
    <t xml:space="preserve"> AF/OS nº  0469/2023 Qtde. DT</t>
  </si>
  <si>
    <t xml:space="preserve"> AF/OS nº  0470/2023 Qtde. DT</t>
  </si>
  <si>
    <t xml:space="preserve"> AF/OS nº  0471/2023 Qtde. DT</t>
  </si>
  <si>
    <t xml:space="preserve"> AF/OS nº  598/2023 Qtde. DT</t>
  </si>
  <si>
    <t xml:space="preserve"> AF/OS nº  116/2023 Qtde. DT</t>
  </si>
  <si>
    <t xml:space="preserve"> AF/OS nº  363/2023 Qtde. DT</t>
  </si>
  <si>
    <t xml:space="preserve"> AF/OS nº  654/2023 Qtde. DT</t>
  </si>
  <si>
    <t xml:space="preserve"> AF/OS nº  689/2023 Qtde. DT</t>
  </si>
  <si>
    <t>09/03/223</t>
  </si>
  <si>
    <t xml:space="preserve"> AF/OS nº  777/2023 Qtde. DT</t>
  </si>
  <si>
    <t>OS nº 494/2023          3D</t>
  </si>
  <si>
    <t>OS nº  563/2023    Polimpressos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</si>
</sst>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3" formatCode="_-&quot;R$&quot;\ * #,##0.00_-;\-&quot;R$&quot;\ * #,##0.00_-;_-&quot;R$&quot;\ * &quot;-&quot;??_-;_-@_-"/>
    <numFmt numFmtId="174" formatCode="_-* #,##0.00_-;\-* #,##0.00_-;_-* &quot;-&quot;??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2"/>
      <color rgb="FF00B05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</font>
    <font>
      <sz val="1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0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ont="0" applyFill="0" applyBorder="0" applyAlignment="0" applyProtection="0"/>
    <xf numFmtId="0" fontId="20" fillId="0" borderId="0"/>
    <xf numFmtId="165" fontId="20" fillId="0" borderId="0" applyBorder="0" applyProtection="0"/>
    <xf numFmtId="173" fontId="19" fillId="0" borderId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3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9" fillId="0" borderId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15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1" fontId="5" fillId="0" borderId="0" xfId="1" applyNumberFormat="1" applyFont="1" applyFill="1" applyAlignment="1" applyProtection="1">
      <alignment horizontal="center" wrapText="1"/>
      <protection locked="0"/>
    </xf>
    <xf numFmtId="0" fontId="5" fillId="0" borderId="0" xfId="1" applyFont="1" applyFill="1" applyAlignment="1">
      <alignment wrapText="1"/>
    </xf>
    <xf numFmtId="3" fontId="5" fillId="0" borderId="0" xfId="1" applyNumberFormat="1" applyFont="1" applyFill="1" applyAlignment="1" applyProtection="1">
      <alignment wrapText="1"/>
      <protection locked="0"/>
    </xf>
    <xf numFmtId="166" fontId="5" fillId="6" borderId="1" xfId="0" applyNumberFormat="1" applyFont="1" applyFill="1" applyBorder="1" applyAlignment="1">
      <alignment horizontal="center" vertical="center" wrapText="1"/>
    </xf>
    <xf numFmtId="3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8" borderId="1" xfId="1" applyNumberFormat="1" applyFont="1" applyFill="1" applyBorder="1" applyAlignment="1">
      <alignment vertical="center" wrapText="1"/>
    </xf>
    <xf numFmtId="44" fontId="5" fillId="8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0" fontId="8" fillId="7" borderId="8" xfId="1" applyFont="1" applyFill="1" applyBorder="1" applyAlignment="1" applyProtection="1">
      <alignment horizontal="left" wrapText="1"/>
      <protection locked="0"/>
    </xf>
    <xf numFmtId="0" fontId="8" fillId="7" borderId="13" xfId="1" applyFont="1" applyFill="1" applyBorder="1" applyAlignment="1" applyProtection="1">
      <alignment horizontal="left" wrapText="1"/>
      <protection locked="0"/>
    </xf>
    <xf numFmtId="168" fontId="8" fillId="7" borderId="2" xfId="1" applyNumberFormat="1" applyFont="1" applyFill="1" applyBorder="1" applyAlignment="1" applyProtection="1">
      <alignment horizontal="right" wrapText="1"/>
      <protection locked="0"/>
    </xf>
    <xf numFmtId="0" fontId="8" fillId="7" borderId="9" xfId="1" applyFont="1" applyFill="1" applyBorder="1" applyAlignment="1" applyProtection="1">
      <alignment horizontal="left" wrapText="1"/>
      <protection locked="0"/>
    </xf>
    <xf numFmtId="0" fontId="8" fillId="7" borderId="0" xfId="1" applyFont="1" applyFill="1" applyBorder="1" applyAlignment="1" applyProtection="1">
      <alignment horizontal="left" wrapText="1"/>
      <protection locked="0"/>
    </xf>
    <xf numFmtId="168" fontId="8" fillId="7" borderId="7" xfId="1" applyNumberFormat="1" applyFont="1" applyFill="1" applyBorder="1" applyAlignment="1" applyProtection="1">
      <alignment horizontal="right" wrapText="1"/>
      <protection locked="0"/>
    </xf>
    <xf numFmtId="9" fontId="8" fillId="7" borderId="7" xfId="17" applyFont="1" applyFill="1" applyBorder="1" applyAlignment="1">
      <alignment horizontal="right" wrapText="1"/>
    </xf>
    <xf numFmtId="0" fontId="8" fillId="7" borderId="10" xfId="1" applyFont="1" applyFill="1" applyBorder="1" applyAlignment="1" applyProtection="1">
      <alignment horizontal="left" wrapText="1"/>
      <protection locked="0"/>
    </xf>
    <xf numFmtId="0" fontId="8" fillId="7" borderId="12" xfId="1" applyFont="1" applyFill="1" applyBorder="1" applyAlignment="1" applyProtection="1">
      <alignment horizontal="left" wrapText="1"/>
      <protection locked="0"/>
    </xf>
    <xf numFmtId="9" fontId="8" fillId="7" borderId="3" xfId="12" applyFont="1" applyFill="1" applyBorder="1" applyAlignment="1" applyProtection="1">
      <alignment horizontal="right" wrapText="1"/>
      <protection locked="0"/>
    </xf>
    <xf numFmtId="0" fontId="11" fillId="12" borderId="1" xfId="0" applyFont="1" applyFill="1" applyBorder="1" applyAlignment="1" applyProtection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44" fontId="11" fillId="12" borderId="1" xfId="13" applyFont="1" applyFill="1" applyBorder="1" applyAlignment="1" applyProtection="1">
      <alignment horizontal="center" vertical="center" wrapText="1"/>
    </xf>
    <xf numFmtId="44" fontId="5" fillId="0" borderId="0" xfId="13" applyFont="1" applyFill="1" applyAlignment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 wrapText="1"/>
    </xf>
    <xf numFmtId="166" fontId="5" fillId="6" borderId="1" xfId="1" applyNumberFormat="1" applyFont="1" applyFill="1" applyBorder="1" applyAlignment="1">
      <alignment horizontal="center" vertical="center" wrapText="1"/>
    </xf>
    <xf numFmtId="168" fontId="5" fillId="6" borderId="1" xfId="3" applyNumberFormat="1" applyFont="1" applyFill="1" applyBorder="1" applyAlignment="1" applyProtection="1">
      <alignment horizontal="center" vertical="center" wrapText="1"/>
    </xf>
    <xf numFmtId="44" fontId="5" fillId="0" borderId="0" xfId="1" applyNumberFormat="1" applyFont="1" applyFill="1" applyAlignment="1">
      <alignment wrapText="1"/>
    </xf>
    <xf numFmtId="169" fontId="5" fillId="6" borderId="1" xfId="27" applyNumberFormat="1" applyFont="1" applyFill="1" applyBorder="1" applyAlignment="1" applyProtection="1">
      <alignment vertical="center" wrapText="1"/>
      <protection locked="0"/>
    </xf>
    <xf numFmtId="169" fontId="5" fillId="7" borderId="1" xfId="27" applyNumberFormat="1" applyFont="1" applyFill="1" applyBorder="1" applyAlignment="1">
      <alignment vertical="center" wrapText="1"/>
    </xf>
    <xf numFmtId="169" fontId="5" fillId="0" borderId="0" xfId="27" applyNumberFormat="1" applyFont="1" applyFill="1" applyAlignment="1">
      <alignment wrapText="1"/>
    </xf>
    <xf numFmtId="169" fontId="8" fillId="7" borderId="13" xfId="27" applyNumberFormat="1" applyFont="1" applyFill="1" applyBorder="1" applyAlignment="1" applyProtection="1">
      <alignment wrapText="1"/>
      <protection locked="0"/>
    </xf>
    <xf numFmtId="169" fontId="8" fillId="7" borderId="0" xfId="27" applyNumberFormat="1" applyFont="1" applyFill="1" applyBorder="1" applyAlignment="1" applyProtection="1">
      <alignment wrapText="1"/>
      <protection locked="0"/>
    </xf>
    <xf numFmtId="169" fontId="8" fillId="7" borderId="12" xfId="27" applyNumberFormat="1" applyFont="1" applyFill="1" applyBorder="1" applyAlignment="1" applyProtection="1">
      <alignment wrapText="1"/>
      <protection locked="0"/>
    </xf>
    <xf numFmtId="169" fontId="5" fillId="0" borderId="0" xfId="27" applyNumberFormat="1" applyFont="1" applyAlignment="1">
      <alignment wrapText="1"/>
    </xf>
    <xf numFmtId="169" fontId="5" fillId="0" borderId="0" xfId="1" applyNumberFormat="1" applyFont="1" applyFill="1" applyAlignment="1">
      <alignment wrapText="1"/>
    </xf>
    <xf numFmtId="44" fontId="5" fillId="0" borderId="0" xfId="1" applyNumberFormat="1" applyFont="1" applyFill="1" applyAlignment="1">
      <alignment horizontal="center" vertical="center" wrapText="1"/>
    </xf>
    <xf numFmtId="166" fontId="5" fillId="0" borderId="0" xfId="1" applyNumberFormat="1" applyFont="1" applyFill="1" applyAlignment="1">
      <alignment wrapText="1"/>
    </xf>
    <xf numFmtId="49" fontId="5" fillId="11" borderId="1" xfId="0" applyNumberFormat="1" applyFont="1" applyFill="1" applyBorder="1" applyAlignment="1">
      <alignment horizontal="center" vertical="center" wrapText="1"/>
    </xf>
    <xf numFmtId="49" fontId="5" fillId="11" borderId="1" xfId="0" applyNumberFormat="1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center" wrapText="1"/>
    </xf>
    <xf numFmtId="3" fontId="0" fillId="10" borderId="1" xfId="0" applyNumberFormat="1" applyFill="1" applyBorder="1" applyAlignment="1">
      <alignment horizontal="center" vertical="center"/>
    </xf>
    <xf numFmtId="3" fontId="2" fillId="10" borderId="1" xfId="0" applyNumberFormat="1" applyFont="1" applyFill="1" applyBorder="1" applyAlignment="1" applyProtection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 applyProtection="1">
      <alignment horizontal="center" vertical="center"/>
    </xf>
    <xf numFmtId="170" fontId="5" fillId="11" borderId="1" xfId="1" applyNumberFormat="1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 applyProtection="1">
      <alignment horizontal="center" vertical="center"/>
      <protection locked="0"/>
    </xf>
    <xf numFmtId="49" fontId="5" fillId="14" borderId="1" xfId="0" applyNumberFormat="1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 applyProtection="1">
      <alignment horizontal="center" vertical="center"/>
      <protection locked="0"/>
    </xf>
    <xf numFmtId="170" fontId="5" fillId="14" borderId="1" xfId="1" applyNumberFormat="1" applyFont="1" applyFill="1" applyBorder="1" applyAlignment="1">
      <alignment vertical="center" wrapText="1"/>
    </xf>
    <xf numFmtId="0" fontId="13" fillId="14" borderId="1" xfId="1" applyFont="1" applyFill="1" applyBorder="1" applyAlignment="1">
      <alignment horizontal="center" vertical="center" wrapText="1"/>
    </xf>
    <xf numFmtId="0" fontId="13" fillId="11" borderId="1" xfId="1" applyFont="1" applyFill="1" applyBorder="1" applyAlignment="1">
      <alignment horizontal="center" vertical="center" wrapText="1"/>
    </xf>
    <xf numFmtId="0" fontId="12" fillId="14" borderId="1" xfId="0" applyFont="1" applyFill="1" applyBorder="1" applyAlignment="1" applyProtection="1">
      <alignment horizontal="center" vertical="center"/>
    </xf>
    <xf numFmtId="0" fontId="5" fillId="11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top" wrapText="1"/>
    </xf>
    <xf numFmtId="0" fontId="5" fillId="14" borderId="1" xfId="0" applyFont="1" applyFill="1" applyBorder="1" applyAlignment="1" applyProtection="1">
      <alignment horizontal="left" wrapText="1"/>
      <protection locked="0"/>
    </xf>
    <xf numFmtId="0" fontId="5" fillId="11" borderId="1" xfId="0" applyFont="1" applyFill="1" applyBorder="1" applyAlignment="1">
      <alignment horizontal="left" wrapText="1"/>
    </xf>
    <xf numFmtId="0" fontId="8" fillId="7" borderId="6" xfId="1" applyFont="1" applyFill="1" applyBorder="1" applyAlignment="1" applyProtection="1">
      <alignment wrapText="1"/>
      <protection locked="0"/>
    </xf>
    <xf numFmtId="170" fontId="5" fillId="11" borderId="1" xfId="1" applyNumberFormat="1" applyFont="1" applyFill="1" applyBorder="1" applyAlignment="1">
      <alignment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13" fillId="11" borderId="1" xfId="1" applyFont="1" applyFill="1" applyBorder="1" applyAlignment="1">
      <alignment horizontal="center" vertical="center" wrapText="1"/>
    </xf>
    <xf numFmtId="0" fontId="13" fillId="14" borderId="1" xfId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0" applyNumberFormat="1" applyFont="1" applyFill="1" applyBorder="1" applyAlignment="1">
      <alignment horizontal="left" vertical="center" wrapText="1"/>
    </xf>
    <xf numFmtId="0" fontId="5" fillId="13" borderId="4" xfId="0" applyNumberFormat="1" applyFont="1" applyFill="1" applyBorder="1" applyAlignment="1">
      <alignment horizontal="left" vertical="center" wrapText="1"/>
    </xf>
    <xf numFmtId="0" fontId="5" fillId="13" borderId="5" xfId="0" applyNumberFormat="1" applyFont="1" applyFill="1" applyBorder="1" applyAlignment="1">
      <alignment horizontal="left" vertical="center" wrapText="1"/>
    </xf>
    <xf numFmtId="0" fontId="5" fillId="13" borderId="6" xfId="0" applyNumberFormat="1" applyFont="1" applyFill="1" applyBorder="1" applyAlignment="1">
      <alignment horizontal="left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justify" vertical="top" wrapText="1"/>
    </xf>
    <xf numFmtId="0" fontId="13" fillId="11" borderId="1" xfId="1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13" fillId="14" borderId="1" xfId="1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12" fillId="11" borderId="2" xfId="1" applyFont="1" applyFill="1" applyBorder="1" applyAlignment="1">
      <alignment horizontal="center" vertical="center" wrapText="1"/>
    </xf>
    <xf numFmtId="0" fontId="12" fillId="11" borderId="3" xfId="1" applyFont="1" applyFill="1" applyBorder="1" applyAlignment="1">
      <alignment horizontal="center" vertical="center" wrapText="1"/>
    </xf>
    <xf numFmtId="0" fontId="13" fillId="11" borderId="1" xfId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justify" vertical="center" wrapText="1"/>
    </xf>
    <xf numFmtId="0" fontId="5" fillId="11" borderId="1" xfId="0" applyFont="1" applyFill="1" applyBorder="1" applyAlignment="1">
      <alignment horizontal="justify" vertical="top" wrapText="1"/>
    </xf>
    <xf numFmtId="0" fontId="13" fillId="11" borderId="2" xfId="1" applyFont="1" applyFill="1" applyBorder="1" applyAlignment="1">
      <alignment horizontal="center" vertical="center" wrapText="1"/>
    </xf>
    <xf numFmtId="0" fontId="13" fillId="11" borderId="3" xfId="1" applyFont="1" applyFill="1" applyBorder="1" applyAlignment="1">
      <alignment horizontal="center" vertical="center" wrapText="1"/>
    </xf>
    <xf numFmtId="0" fontId="8" fillId="7" borderId="4" xfId="1" applyFont="1" applyFill="1" applyBorder="1" applyAlignment="1" applyProtection="1">
      <alignment horizontal="left" wrapText="1"/>
      <protection locked="0"/>
    </xf>
    <xf numFmtId="0" fontId="8" fillId="7" borderId="5" xfId="1" applyFont="1" applyFill="1" applyBorder="1" applyAlignment="1" applyProtection="1">
      <alignment horizontal="left" wrapText="1"/>
      <protection locked="0"/>
    </xf>
    <xf numFmtId="0" fontId="5" fillId="13" borderId="10" xfId="0" applyNumberFormat="1" applyFont="1" applyFill="1" applyBorder="1" applyAlignment="1">
      <alignment horizontal="center" vertical="center" wrapText="1"/>
    </xf>
    <xf numFmtId="0" fontId="5" fillId="13" borderId="12" xfId="0" applyNumberFormat="1" applyFont="1" applyFill="1" applyBorder="1" applyAlignment="1">
      <alignment horizontal="center" vertical="center" wrapText="1"/>
    </xf>
    <xf numFmtId="0" fontId="5" fillId="13" borderId="4" xfId="0" applyNumberFormat="1" applyFont="1" applyFill="1" applyBorder="1" applyAlignment="1">
      <alignment horizontal="center" vertical="center" wrapText="1"/>
    </xf>
    <xf numFmtId="0" fontId="5" fillId="13" borderId="5" xfId="0" applyNumberFormat="1" applyFont="1" applyFill="1" applyBorder="1" applyAlignment="1">
      <alignment horizontal="center" vertical="center" wrapText="1"/>
    </xf>
    <xf numFmtId="0" fontId="5" fillId="13" borderId="6" xfId="0" applyNumberFormat="1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3" borderId="11" xfId="0" applyNumberFormat="1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horizontal="center" vertical="center" wrapText="1"/>
    </xf>
    <xf numFmtId="0" fontId="5" fillId="11" borderId="3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left" vertical="top" wrapText="1"/>
    </xf>
    <xf numFmtId="0" fontId="5" fillId="14" borderId="7" xfId="0" applyFont="1" applyFill="1" applyBorder="1" applyAlignment="1">
      <alignment horizontal="center" vertical="center" wrapText="1"/>
    </xf>
    <xf numFmtId="0" fontId="13" fillId="14" borderId="2" xfId="1" applyFont="1" applyFill="1" applyBorder="1" applyAlignment="1">
      <alignment horizontal="center" vertical="center" wrapText="1"/>
    </xf>
    <xf numFmtId="0" fontId="13" fillId="14" borderId="3" xfId="1" applyFont="1" applyFill="1" applyBorder="1" applyAlignment="1">
      <alignment horizontal="center" vertical="center" wrapText="1"/>
    </xf>
    <xf numFmtId="0" fontId="0" fillId="0" borderId="0" xfId="0"/>
    <xf numFmtId="3" fontId="12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wrapText="1"/>
    </xf>
    <xf numFmtId="170" fontId="5" fillId="11" borderId="1" xfId="1" applyNumberFormat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5" fillId="11" borderId="1" xfId="1" applyNumberFormat="1" applyFont="1" applyFill="1" applyBorder="1" applyAlignment="1">
      <alignment horizontal="center" vertical="center" wrapText="1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horizontal="center" vertical="center" wrapText="1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wrapText="1"/>
      <protection locked="0"/>
    </xf>
    <xf numFmtId="0" fontId="16" fillId="7" borderId="1" xfId="1" applyFont="1" applyFill="1" applyBorder="1" applyAlignment="1">
      <alignment vertical="center"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70" fontId="5" fillId="11" borderId="1" xfId="1" applyNumberFormat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 applyProtection="1">
      <alignment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70" fontId="5" fillId="11" borderId="1" xfId="1" applyNumberFormat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NumberFormat="1" applyFont="1" applyFill="1" applyBorder="1" applyAlignment="1">
      <alignment wrapText="1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>
      <alignment horizontal="center" wrapText="1"/>
    </xf>
    <xf numFmtId="170" fontId="5" fillId="11" borderId="1" xfId="1" applyNumberFormat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70" fontId="5" fillId="11" borderId="1" xfId="1" applyNumberFormat="1" applyFont="1" applyFill="1" applyBorder="1" applyAlignment="1">
      <alignment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>
      <alignment wrapText="1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0" borderId="1" xfId="1" applyFont="1" applyFill="1" applyBorder="1" applyAlignment="1" applyProtection="1">
      <alignment horizontal="center" wrapText="1"/>
      <protection locked="0"/>
    </xf>
    <xf numFmtId="0" fontId="5" fillId="10" borderId="1" xfId="1" applyFont="1" applyFill="1" applyBorder="1" applyAlignment="1">
      <alignment wrapText="1"/>
    </xf>
    <xf numFmtId="0" fontId="5" fillId="10" borderId="1" xfId="1" applyFont="1" applyFill="1" applyBorder="1" applyAlignment="1">
      <alignment horizontal="center" wrapText="1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0" fontId="12" fillId="10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Font="1" applyFill="1" applyBorder="1" applyAlignment="1" applyProtection="1">
      <alignment wrapText="1"/>
      <protection locked="0"/>
    </xf>
    <xf numFmtId="0" fontId="5" fillId="11" borderId="1" xfId="1" applyFont="1" applyFill="1" applyBorder="1" applyAlignment="1" applyProtection="1">
      <alignment horizontal="center" wrapText="1"/>
      <protection locked="0"/>
    </xf>
    <xf numFmtId="0" fontId="5" fillId="11" borderId="1" xfId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60">
    <cellStyle name="Moeda" xfId="13" builtinId="4"/>
    <cellStyle name="Moeda 10" xfId="108" xr:uid="{00000000-0005-0000-0000-000092000000}"/>
    <cellStyle name="Moeda 2" xfId="5" xr:uid="{00000000-0005-0000-0000-000001000000}"/>
    <cellStyle name="Moeda 2 2" xfId="9" xr:uid="{00000000-0005-0000-0000-000002000000}"/>
    <cellStyle name="Moeda 2 2 2" xfId="204" xr:uid="{00000000-0005-0000-0000-000039000000}"/>
    <cellStyle name="Moeda 2 2 2 2" xfId="235" xr:uid="{00000000-0005-0000-0000-000039000000}"/>
    <cellStyle name="Moeda 2 2 3" xfId="231" xr:uid="{00000000-0005-0000-0000-000038000000}"/>
    <cellStyle name="Moeda 2 2 4" xfId="200" xr:uid="{00000000-0005-0000-0000-000038000000}"/>
    <cellStyle name="Moeda 2 3" xfId="205" xr:uid="{00000000-0005-0000-0000-00003A000000}"/>
    <cellStyle name="Moeda 2 3 2" xfId="236" xr:uid="{00000000-0005-0000-0000-00003A000000}"/>
    <cellStyle name="Moeda 2 4" xfId="206" xr:uid="{00000000-0005-0000-0000-00003B000000}"/>
    <cellStyle name="Moeda 2 4 2" xfId="237" xr:uid="{00000000-0005-0000-0000-00003B000000}"/>
    <cellStyle name="Moeda 2 5" xfId="207" xr:uid="{00000000-0005-0000-0000-00003C000000}"/>
    <cellStyle name="Moeda 2 5 2" xfId="238" xr:uid="{00000000-0005-0000-0000-00003C000000}"/>
    <cellStyle name="Moeda 2 6" xfId="201" xr:uid="{00000000-0005-0000-0000-000037000000}"/>
    <cellStyle name="Moeda 2 6 2" xfId="232" xr:uid="{00000000-0005-0000-0000-000037000000}"/>
    <cellStyle name="Moeda 2 7" xfId="230" xr:uid="{93664B6D-F781-4683-BC43-4A52FED39152}"/>
    <cellStyle name="Moeda 2 8" xfId="198" xr:uid="{93664B6D-F781-4683-BC43-4A52FED39152}"/>
    <cellStyle name="Moeda 3" xfId="8" xr:uid="{00000000-0005-0000-0000-000003000000}"/>
    <cellStyle name="Moeda 3 2" xfId="20" xr:uid="{00000000-0005-0000-0000-000004000000}"/>
    <cellStyle name="Moeda 3 2 2" xfId="39" xr:uid="{00000000-0005-0000-0000-000004000000}"/>
    <cellStyle name="Moeda 3 2 2 2" xfId="132" xr:uid="{00000000-0005-0000-0000-000005000000}"/>
    <cellStyle name="Moeda 3 2 2 2 2" xfId="241" xr:uid="{00000000-0005-0000-0000-00003F000000}"/>
    <cellStyle name="Moeda 3 2 2 3" xfId="210" xr:uid="{00000000-0005-0000-0000-00003F000000}"/>
    <cellStyle name="Moeda 3 2 3" xfId="58" xr:uid="{00000000-0005-0000-0000-000004000000}"/>
    <cellStyle name="Moeda 3 2 3 2" xfId="151" xr:uid="{00000000-0005-0000-0000-000006000000}"/>
    <cellStyle name="Moeda 3 2 3 2 2" xfId="240" xr:uid="{00000000-0005-0000-0000-00003E000000}"/>
    <cellStyle name="Moeda 3 2 4" xfId="77" xr:uid="{00000000-0005-0000-0000-000004000000}"/>
    <cellStyle name="Moeda 3 2 4 2" xfId="170" xr:uid="{00000000-0005-0000-0000-000007000000}"/>
    <cellStyle name="Moeda 3 2 5" xfId="95" xr:uid="{00000000-0005-0000-0000-000004000000}"/>
    <cellStyle name="Moeda 3 2 5 2" xfId="188" xr:uid="{00000000-0005-0000-0000-000008000000}"/>
    <cellStyle name="Moeda 3 2 6" xfId="114" xr:uid="{00000000-0005-0000-0000-000004000000}"/>
    <cellStyle name="Moeda 3 2 6 2" xfId="209" xr:uid="{00000000-0005-0000-0000-00003E000000}"/>
    <cellStyle name="Moeda 3 3" xfId="30" xr:uid="{00000000-0005-0000-0000-000003000000}"/>
    <cellStyle name="Moeda 3 3 2" xfId="123" xr:uid="{00000000-0005-0000-0000-000009000000}"/>
    <cellStyle name="Moeda 3 3 2 2" xfId="242" xr:uid="{00000000-0005-0000-0000-000040000000}"/>
    <cellStyle name="Moeda 3 3 3" xfId="211" xr:uid="{00000000-0005-0000-0000-000040000000}"/>
    <cellStyle name="Moeda 3 4" xfId="49" xr:uid="{00000000-0005-0000-0000-000003000000}"/>
    <cellStyle name="Moeda 3 4 2" xfId="142" xr:uid="{00000000-0005-0000-0000-00000A000000}"/>
    <cellStyle name="Moeda 3 4 2 2" xfId="243" xr:uid="{00000000-0005-0000-0000-000041000000}"/>
    <cellStyle name="Moeda 3 4 3" xfId="212" xr:uid="{00000000-0005-0000-0000-000041000000}"/>
    <cellStyle name="Moeda 3 5" xfId="68" xr:uid="{00000000-0005-0000-0000-000003000000}"/>
    <cellStyle name="Moeda 3 5 2" xfId="161" xr:uid="{00000000-0005-0000-0000-00000B000000}"/>
    <cellStyle name="Moeda 3 5 2 2" xfId="244" xr:uid="{00000000-0005-0000-0000-000042000000}"/>
    <cellStyle name="Moeda 3 5 3" xfId="213" xr:uid="{00000000-0005-0000-0000-000042000000}"/>
    <cellStyle name="Moeda 3 6" xfId="86" xr:uid="{00000000-0005-0000-0000-000003000000}"/>
    <cellStyle name="Moeda 3 6 2" xfId="179" xr:uid="{00000000-0005-0000-0000-00000C000000}"/>
    <cellStyle name="Moeda 3 6 2 2" xfId="239" xr:uid="{00000000-0005-0000-0000-00003D000000}"/>
    <cellStyle name="Moeda 3 6 3" xfId="208" xr:uid="{00000000-0005-0000-0000-00003D000000}"/>
    <cellStyle name="Moeda 3 7" xfId="105" xr:uid="{00000000-0005-0000-0000-000003000000}"/>
    <cellStyle name="Moeda 3 8" xfId="199" xr:uid="{00000000-0005-0000-0000-000035000000}"/>
    <cellStyle name="Moeda 4" xfId="14" xr:uid="{00000000-0005-0000-0000-000005000000}"/>
    <cellStyle name="Moeda 4 2" xfId="24" xr:uid="{00000000-0005-0000-0000-000006000000}"/>
    <cellStyle name="Moeda 4 2 2" xfId="43" xr:uid="{00000000-0005-0000-0000-000006000000}"/>
    <cellStyle name="Moeda 4 2 2 2" xfId="136" xr:uid="{00000000-0005-0000-0000-00000F000000}"/>
    <cellStyle name="Moeda 4 2 2 2 2" xfId="246" xr:uid="{00000000-0005-0000-0000-000044000000}"/>
    <cellStyle name="Moeda 4 2 3" xfId="62" xr:uid="{00000000-0005-0000-0000-000006000000}"/>
    <cellStyle name="Moeda 4 2 3 2" xfId="155" xr:uid="{00000000-0005-0000-0000-000010000000}"/>
    <cellStyle name="Moeda 4 2 4" xfId="81" xr:uid="{00000000-0005-0000-0000-000006000000}"/>
    <cellStyle name="Moeda 4 2 4 2" xfId="174" xr:uid="{00000000-0005-0000-0000-000011000000}"/>
    <cellStyle name="Moeda 4 2 5" xfId="99" xr:uid="{00000000-0005-0000-0000-000006000000}"/>
    <cellStyle name="Moeda 4 2 5 2" xfId="192" xr:uid="{00000000-0005-0000-0000-000012000000}"/>
    <cellStyle name="Moeda 4 2 6" xfId="118" xr:uid="{00000000-0005-0000-0000-00000E000000}"/>
    <cellStyle name="Moeda 4 2 6 2" xfId="215" xr:uid="{00000000-0005-0000-0000-000044000000}"/>
    <cellStyle name="Moeda 4 3" xfId="34" xr:uid="{00000000-0005-0000-0000-000005000000}"/>
    <cellStyle name="Moeda 4 3 2" xfId="127" xr:uid="{00000000-0005-0000-0000-000013000000}"/>
    <cellStyle name="Moeda 4 3 2 2" xfId="245" xr:uid="{00000000-0005-0000-0000-000043000000}"/>
    <cellStyle name="Moeda 4 4" xfId="53" xr:uid="{00000000-0005-0000-0000-000005000000}"/>
    <cellStyle name="Moeda 4 4 2" xfId="146" xr:uid="{00000000-0005-0000-0000-000014000000}"/>
    <cellStyle name="Moeda 4 5" xfId="72" xr:uid="{00000000-0005-0000-0000-000005000000}"/>
    <cellStyle name="Moeda 4 5 2" xfId="165" xr:uid="{00000000-0005-0000-0000-000015000000}"/>
    <cellStyle name="Moeda 4 6" xfId="90" xr:uid="{00000000-0005-0000-0000-000005000000}"/>
    <cellStyle name="Moeda 4 6 2" xfId="183" xr:uid="{00000000-0005-0000-0000-000016000000}"/>
    <cellStyle name="Moeda 4 7" xfId="109" xr:uid="{00000000-0005-0000-0000-00000D000000}"/>
    <cellStyle name="Moeda 4 7 2" xfId="214" xr:uid="{00000000-0005-0000-0000-000043000000}"/>
    <cellStyle name="Moeda 5" xfId="23" xr:uid="{00000000-0005-0000-0000-000007000000}"/>
    <cellStyle name="Moeda 5 2" xfId="42" xr:uid="{00000000-0005-0000-0000-000007000000}"/>
    <cellStyle name="Moeda 5 2 2" xfId="135" xr:uid="{00000000-0005-0000-0000-000018000000}"/>
    <cellStyle name="Moeda 5 2 2 2" xfId="247" xr:uid="{00000000-0005-0000-0000-000045000000}"/>
    <cellStyle name="Moeda 5 3" xfId="61" xr:uid="{00000000-0005-0000-0000-000007000000}"/>
    <cellStyle name="Moeda 5 3 2" xfId="154" xr:uid="{00000000-0005-0000-0000-000019000000}"/>
    <cellStyle name="Moeda 5 4" xfId="80" xr:uid="{00000000-0005-0000-0000-000007000000}"/>
    <cellStyle name="Moeda 5 4 2" xfId="173" xr:uid="{00000000-0005-0000-0000-00001A000000}"/>
    <cellStyle name="Moeda 5 5" xfId="98" xr:uid="{00000000-0005-0000-0000-000007000000}"/>
    <cellStyle name="Moeda 5 5 2" xfId="191" xr:uid="{00000000-0005-0000-0000-00001B000000}"/>
    <cellStyle name="Moeda 5 6" xfId="117" xr:uid="{00000000-0005-0000-0000-000017000000}"/>
    <cellStyle name="Moeda 5 6 2" xfId="216" xr:uid="{00000000-0005-0000-0000-000045000000}"/>
    <cellStyle name="Moeda 6" xfId="33" xr:uid="{00000000-0005-0000-0000-000047000000}"/>
    <cellStyle name="Moeda 6 2" xfId="126" xr:uid="{00000000-0005-0000-0000-00001C000000}"/>
    <cellStyle name="Moeda 6 2 2" xfId="248" xr:uid="{00000000-0005-0000-0000-000046000000}"/>
    <cellStyle name="Moeda 6 3" xfId="217" xr:uid="{00000000-0005-0000-0000-000046000000}"/>
    <cellStyle name="Moeda 7" xfId="52" xr:uid="{00000000-0005-0000-0000-00005A000000}"/>
    <cellStyle name="Moeda 7 2" xfId="145" xr:uid="{00000000-0005-0000-0000-00001D000000}"/>
    <cellStyle name="Moeda 7 2 2" xfId="249" xr:uid="{00000000-0005-0000-0000-000047000000}"/>
    <cellStyle name="Moeda 7 3" xfId="218" xr:uid="{00000000-0005-0000-0000-000047000000}"/>
    <cellStyle name="Moeda 8" xfId="71" xr:uid="{00000000-0005-0000-0000-00006D000000}"/>
    <cellStyle name="Moeda 8 2" xfId="164" xr:uid="{00000000-0005-0000-0000-00001E000000}"/>
    <cellStyle name="Moeda 8 2 2" xfId="234" xr:uid="{00000000-0005-0000-0000-000036000000}"/>
    <cellStyle name="Moeda 8 3" xfId="203" xr:uid="{00000000-0005-0000-0000-000036000000}"/>
    <cellStyle name="Moeda 9" xfId="89" xr:uid="{00000000-0005-0000-0000-00007F000000}"/>
    <cellStyle name="Moeda 9 2" xfId="182" xr:uid="{00000000-0005-0000-0000-00001F000000}"/>
    <cellStyle name="Normal" xfId="0" builtinId="0"/>
    <cellStyle name="Normal 2" xfId="1" xr:uid="{00000000-0005-0000-0000-000009000000}"/>
    <cellStyle name="Normal 3" xfId="196" xr:uid="{CE6E60A8-2151-4EFE-B857-3B67A9582B8A}"/>
    <cellStyle name="Normal 3 2" xfId="220" xr:uid="{00000000-0005-0000-0000-00004A000000}"/>
    <cellStyle name="Normal 3 3" xfId="219" xr:uid="{00000000-0005-0000-0000-000049000000}"/>
    <cellStyle name="Normal 3 3 2" xfId="250" xr:uid="{00000000-0005-0000-0000-000049000000}"/>
    <cellStyle name="Normal 4" xfId="202" xr:uid="{00000000-0005-0000-0000-000048000000}"/>
    <cellStyle name="Normal 4 2" xfId="233" xr:uid="{00000000-0005-0000-0000-000048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2" xr:uid="{00000000-0005-0000-0000-00000F000000}"/>
    <cellStyle name="Separador de milhares 2 2 2 2 2" xfId="41" xr:uid="{00000000-0005-0000-0000-00000E000000}"/>
    <cellStyle name="Separador de milhares 2 2 2 2 2 2" xfId="134" xr:uid="{00000000-0005-0000-0000-000027000000}"/>
    <cellStyle name="Separador de milhares 2 2 2 2 3" xfId="60" xr:uid="{00000000-0005-0000-0000-00000F000000}"/>
    <cellStyle name="Separador de milhares 2 2 2 2 3 2" xfId="153" xr:uid="{00000000-0005-0000-0000-000028000000}"/>
    <cellStyle name="Separador de milhares 2 2 2 2 4" xfId="79" xr:uid="{00000000-0005-0000-0000-00000F000000}"/>
    <cellStyle name="Separador de milhares 2 2 2 2 4 2" xfId="172" xr:uid="{00000000-0005-0000-0000-000029000000}"/>
    <cellStyle name="Separador de milhares 2 2 2 2 5" xfId="97" xr:uid="{00000000-0005-0000-0000-00000F000000}"/>
    <cellStyle name="Separador de milhares 2 2 2 2 5 2" xfId="190" xr:uid="{00000000-0005-0000-0000-00002A000000}"/>
    <cellStyle name="Separador de milhares 2 2 2 2 6" xfId="116" xr:uid="{00000000-0005-0000-0000-000026000000}"/>
    <cellStyle name="Separador de milhares 2 2 2 3" xfId="32" xr:uid="{00000000-0005-0000-0000-00000D000000}"/>
    <cellStyle name="Separador de milhares 2 2 2 3 2" xfId="125" xr:uid="{00000000-0005-0000-0000-00002B000000}"/>
    <cellStyle name="Separador de milhares 2 2 2 4" xfId="51" xr:uid="{00000000-0005-0000-0000-00000E000000}"/>
    <cellStyle name="Separador de milhares 2 2 2 4 2" xfId="144" xr:uid="{00000000-0005-0000-0000-00002C000000}"/>
    <cellStyle name="Separador de milhares 2 2 2 5" xfId="70" xr:uid="{00000000-0005-0000-0000-00000E000000}"/>
    <cellStyle name="Separador de milhares 2 2 2 5 2" xfId="163" xr:uid="{00000000-0005-0000-0000-00002D000000}"/>
    <cellStyle name="Separador de milhares 2 2 2 6" xfId="88" xr:uid="{00000000-0005-0000-0000-00000E000000}"/>
    <cellStyle name="Separador de milhares 2 2 2 6 2" xfId="181" xr:uid="{00000000-0005-0000-0000-00002E000000}"/>
    <cellStyle name="Separador de milhares 2 2 2 7" xfId="107" xr:uid="{00000000-0005-0000-0000-000025000000}"/>
    <cellStyle name="Separador de milhares 2 2 3" xfId="16" xr:uid="{00000000-0005-0000-0000-000010000000}"/>
    <cellStyle name="Separador de milhares 2 2 3 2" xfId="26" xr:uid="{00000000-0005-0000-0000-000011000000}"/>
    <cellStyle name="Separador de milhares 2 2 3 2 2" xfId="45" xr:uid="{00000000-0005-0000-0000-000010000000}"/>
    <cellStyle name="Separador de milhares 2 2 3 2 2 2" xfId="138" xr:uid="{00000000-0005-0000-0000-000031000000}"/>
    <cellStyle name="Separador de milhares 2 2 3 2 3" xfId="64" xr:uid="{00000000-0005-0000-0000-000011000000}"/>
    <cellStyle name="Separador de milhares 2 2 3 2 3 2" xfId="157" xr:uid="{00000000-0005-0000-0000-000032000000}"/>
    <cellStyle name="Separador de milhares 2 2 3 2 4" xfId="83" xr:uid="{00000000-0005-0000-0000-000011000000}"/>
    <cellStyle name="Separador de milhares 2 2 3 2 4 2" xfId="176" xr:uid="{00000000-0005-0000-0000-000033000000}"/>
    <cellStyle name="Separador de milhares 2 2 3 2 5" xfId="101" xr:uid="{00000000-0005-0000-0000-000011000000}"/>
    <cellStyle name="Separador de milhares 2 2 3 2 5 2" xfId="194" xr:uid="{00000000-0005-0000-0000-000034000000}"/>
    <cellStyle name="Separador de milhares 2 2 3 2 6" xfId="120" xr:uid="{00000000-0005-0000-0000-000030000000}"/>
    <cellStyle name="Separador de milhares 2 2 3 3" xfId="36" xr:uid="{00000000-0005-0000-0000-00000F000000}"/>
    <cellStyle name="Separador de milhares 2 2 3 3 2" xfId="129" xr:uid="{00000000-0005-0000-0000-000035000000}"/>
    <cellStyle name="Separador de milhares 2 2 3 4" xfId="55" xr:uid="{00000000-0005-0000-0000-000010000000}"/>
    <cellStyle name="Separador de milhares 2 2 3 4 2" xfId="148" xr:uid="{00000000-0005-0000-0000-000036000000}"/>
    <cellStyle name="Separador de milhares 2 2 3 5" xfId="74" xr:uid="{00000000-0005-0000-0000-000010000000}"/>
    <cellStyle name="Separador de milhares 2 2 3 5 2" xfId="167" xr:uid="{00000000-0005-0000-0000-000037000000}"/>
    <cellStyle name="Separador de milhares 2 2 3 6" xfId="92" xr:uid="{00000000-0005-0000-0000-000010000000}"/>
    <cellStyle name="Separador de milhares 2 2 3 6 2" xfId="185" xr:uid="{00000000-0005-0000-0000-000038000000}"/>
    <cellStyle name="Separador de milhares 2 2 3 7" xfId="111" xr:uid="{00000000-0005-0000-0000-00002F000000}"/>
    <cellStyle name="Separador de milhares 2 2 4" xfId="19" xr:uid="{00000000-0005-0000-0000-000012000000}"/>
    <cellStyle name="Separador de milhares 2 2 4 2" xfId="38" xr:uid="{00000000-0005-0000-0000-000011000000}"/>
    <cellStyle name="Separador de milhares 2 2 4 2 2" xfId="131" xr:uid="{00000000-0005-0000-0000-00003A000000}"/>
    <cellStyle name="Separador de milhares 2 2 4 3" xfId="57" xr:uid="{00000000-0005-0000-0000-000012000000}"/>
    <cellStyle name="Separador de milhares 2 2 4 3 2" xfId="150" xr:uid="{00000000-0005-0000-0000-00003B000000}"/>
    <cellStyle name="Separador de milhares 2 2 4 4" xfId="76" xr:uid="{00000000-0005-0000-0000-000012000000}"/>
    <cellStyle name="Separador de milhares 2 2 4 4 2" xfId="169" xr:uid="{00000000-0005-0000-0000-00003C000000}"/>
    <cellStyle name="Separador de milhares 2 2 4 5" xfId="94" xr:uid="{00000000-0005-0000-0000-000012000000}"/>
    <cellStyle name="Separador de milhares 2 2 4 5 2" xfId="187" xr:uid="{00000000-0005-0000-0000-00003D000000}"/>
    <cellStyle name="Separador de milhares 2 2 4 6" xfId="113" xr:uid="{00000000-0005-0000-0000-000039000000}"/>
    <cellStyle name="Separador de milhares 2 2 5" xfId="29" xr:uid="{00000000-0005-0000-0000-00000C000000}"/>
    <cellStyle name="Separador de milhares 2 2 5 2" xfId="122" xr:uid="{00000000-0005-0000-0000-00003E000000}"/>
    <cellStyle name="Separador de milhares 2 2 6" xfId="48" xr:uid="{00000000-0005-0000-0000-00000D000000}"/>
    <cellStyle name="Separador de milhares 2 2 6 2" xfId="141" xr:uid="{00000000-0005-0000-0000-00003F000000}"/>
    <cellStyle name="Separador de milhares 2 2 7" xfId="67" xr:uid="{00000000-0005-0000-0000-00000D000000}"/>
    <cellStyle name="Separador de milhares 2 2 7 2" xfId="160" xr:uid="{00000000-0005-0000-0000-000040000000}"/>
    <cellStyle name="Separador de milhares 2 2 8" xfId="85" xr:uid="{00000000-0005-0000-0000-00000D000000}"/>
    <cellStyle name="Separador de milhares 2 2 8 2" xfId="178" xr:uid="{00000000-0005-0000-0000-000041000000}"/>
    <cellStyle name="Separador de milhares 2 2 9" xfId="104" xr:uid="{00000000-0005-0000-0000-000024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1" xr:uid="{00000000-0005-0000-0000-000015000000}"/>
    <cellStyle name="Separador de milhares 2 3 2 2 2" xfId="40" xr:uid="{00000000-0005-0000-0000-000014000000}"/>
    <cellStyle name="Separador de milhares 2 3 2 2 2 2" xfId="133" xr:uid="{00000000-0005-0000-0000-000045000000}"/>
    <cellStyle name="Separador de milhares 2 3 2 2 3" xfId="59" xr:uid="{00000000-0005-0000-0000-000015000000}"/>
    <cellStyle name="Separador de milhares 2 3 2 2 3 2" xfId="152" xr:uid="{00000000-0005-0000-0000-000046000000}"/>
    <cellStyle name="Separador de milhares 2 3 2 2 4" xfId="78" xr:uid="{00000000-0005-0000-0000-000015000000}"/>
    <cellStyle name="Separador de milhares 2 3 2 2 4 2" xfId="171" xr:uid="{00000000-0005-0000-0000-000047000000}"/>
    <cellStyle name="Separador de milhares 2 3 2 2 5" xfId="96" xr:uid="{00000000-0005-0000-0000-000015000000}"/>
    <cellStyle name="Separador de milhares 2 3 2 2 5 2" xfId="189" xr:uid="{00000000-0005-0000-0000-000048000000}"/>
    <cellStyle name="Separador de milhares 2 3 2 2 6" xfId="115" xr:uid="{00000000-0005-0000-0000-000044000000}"/>
    <cellStyle name="Separador de milhares 2 3 2 3" xfId="31" xr:uid="{00000000-0005-0000-0000-000013000000}"/>
    <cellStyle name="Separador de milhares 2 3 2 3 2" xfId="124" xr:uid="{00000000-0005-0000-0000-000049000000}"/>
    <cellStyle name="Separador de milhares 2 3 2 4" xfId="50" xr:uid="{00000000-0005-0000-0000-000014000000}"/>
    <cellStyle name="Separador de milhares 2 3 2 4 2" xfId="143" xr:uid="{00000000-0005-0000-0000-00004A000000}"/>
    <cellStyle name="Separador de milhares 2 3 2 5" xfId="69" xr:uid="{00000000-0005-0000-0000-000014000000}"/>
    <cellStyle name="Separador de milhares 2 3 2 5 2" xfId="162" xr:uid="{00000000-0005-0000-0000-00004B000000}"/>
    <cellStyle name="Separador de milhares 2 3 2 6" xfId="87" xr:uid="{00000000-0005-0000-0000-000014000000}"/>
    <cellStyle name="Separador de milhares 2 3 2 6 2" xfId="180" xr:uid="{00000000-0005-0000-0000-00004C000000}"/>
    <cellStyle name="Separador de milhares 2 3 2 7" xfId="106" xr:uid="{00000000-0005-0000-0000-000043000000}"/>
    <cellStyle name="Separador de milhares 2 3 3" xfId="15" xr:uid="{00000000-0005-0000-0000-000016000000}"/>
    <cellStyle name="Separador de milhares 2 3 3 2" xfId="25" xr:uid="{00000000-0005-0000-0000-000017000000}"/>
    <cellStyle name="Separador de milhares 2 3 3 2 2" xfId="44" xr:uid="{00000000-0005-0000-0000-000016000000}"/>
    <cellStyle name="Separador de milhares 2 3 3 2 2 2" xfId="137" xr:uid="{00000000-0005-0000-0000-00004F000000}"/>
    <cellStyle name="Separador de milhares 2 3 3 2 3" xfId="63" xr:uid="{00000000-0005-0000-0000-000017000000}"/>
    <cellStyle name="Separador de milhares 2 3 3 2 3 2" xfId="156" xr:uid="{00000000-0005-0000-0000-000050000000}"/>
    <cellStyle name="Separador de milhares 2 3 3 2 4" xfId="82" xr:uid="{00000000-0005-0000-0000-000017000000}"/>
    <cellStyle name="Separador de milhares 2 3 3 2 4 2" xfId="175" xr:uid="{00000000-0005-0000-0000-000051000000}"/>
    <cellStyle name="Separador de milhares 2 3 3 2 5" xfId="100" xr:uid="{00000000-0005-0000-0000-000017000000}"/>
    <cellStyle name="Separador de milhares 2 3 3 2 5 2" xfId="193" xr:uid="{00000000-0005-0000-0000-000052000000}"/>
    <cellStyle name="Separador de milhares 2 3 3 2 6" xfId="119" xr:uid="{00000000-0005-0000-0000-00004E000000}"/>
    <cellStyle name="Separador de milhares 2 3 3 3" xfId="35" xr:uid="{00000000-0005-0000-0000-000015000000}"/>
    <cellStyle name="Separador de milhares 2 3 3 3 2" xfId="128" xr:uid="{00000000-0005-0000-0000-000053000000}"/>
    <cellStyle name="Separador de milhares 2 3 3 4" xfId="54" xr:uid="{00000000-0005-0000-0000-000016000000}"/>
    <cellStyle name="Separador de milhares 2 3 3 4 2" xfId="147" xr:uid="{00000000-0005-0000-0000-000054000000}"/>
    <cellStyle name="Separador de milhares 2 3 3 5" xfId="73" xr:uid="{00000000-0005-0000-0000-000016000000}"/>
    <cellStyle name="Separador de milhares 2 3 3 5 2" xfId="166" xr:uid="{00000000-0005-0000-0000-000055000000}"/>
    <cellStyle name="Separador de milhares 2 3 3 6" xfId="91" xr:uid="{00000000-0005-0000-0000-000016000000}"/>
    <cellStyle name="Separador de milhares 2 3 3 6 2" xfId="184" xr:uid="{00000000-0005-0000-0000-000056000000}"/>
    <cellStyle name="Separador de milhares 2 3 3 7" xfId="110" xr:uid="{00000000-0005-0000-0000-00004D000000}"/>
    <cellStyle name="Separador de milhares 2 3 4" xfId="18" xr:uid="{00000000-0005-0000-0000-000018000000}"/>
    <cellStyle name="Separador de milhares 2 3 4 2" xfId="37" xr:uid="{00000000-0005-0000-0000-000017000000}"/>
    <cellStyle name="Separador de milhares 2 3 4 2 2" xfId="130" xr:uid="{00000000-0005-0000-0000-000058000000}"/>
    <cellStyle name="Separador de milhares 2 3 4 3" xfId="56" xr:uid="{00000000-0005-0000-0000-000018000000}"/>
    <cellStyle name="Separador de milhares 2 3 4 3 2" xfId="149" xr:uid="{00000000-0005-0000-0000-000059000000}"/>
    <cellStyle name="Separador de milhares 2 3 4 4" xfId="75" xr:uid="{00000000-0005-0000-0000-000018000000}"/>
    <cellStyle name="Separador de milhares 2 3 4 4 2" xfId="168" xr:uid="{00000000-0005-0000-0000-00005A000000}"/>
    <cellStyle name="Separador de milhares 2 3 4 5" xfId="93" xr:uid="{00000000-0005-0000-0000-000018000000}"/>
    <cellStyle name="Separador de milhares 2 3 4 5 2" xfId="186" xr:uid="{00000000-0005-0000-0000-00005B000000}"/>
    <cellStyle name="Separador de milhares 2 3 4 6" xfId="112" xr:uid="{00000000-0005-0000-0000-000057000000}"/>
    <cellStyle name="Separador de milhares 2 3 5" xfId="28" xr:uid="{00000000-0005-0000-0000-000012000000}"/>
    <cellStyle name="Separador de milhares 2 3 5 2" xfId="121" xr:uid="{00000000-0005-0000-0000-00005C000000}"/>
    <cellStyle name="Separador de milhares 2 3 6" xfId="47" xr:uid="{00000000-0005-0000-0000-000013000000}"/>
    <cellStyle name="Separador de milhares 2 3 6 2" xfId="140" xr:uid="{00000000-0005-0000-0000-00005D000000}"/>
    <cellStyle name="Separador de milhares 2 3 7" xfId="66" xr:uid="{00000000-0005-0000-0000-000013000000}"/>
    <cellStyle name="Separador de milhares 2 3 7 2" xfId="159" xr:uid="{00000000-0005-0000-0000-00005E000000}"/>
    <cellStyle name="Separador de milhares 2 3 8" xfId="84" xr:uid="{00000000-0005-0000-0000-000013000000}"/>
    <cellStyle name="Separador de milhares 2 3 8 2" xfId="177" xr:uid="{00000000-0005-0000-0000-00005F000000}"/>
    <cellStyle name="Separador de milhares 2 3 9" xfId="103" xr:uid="{00000000-0005-0000-0000-000042000000}"/>
    <cellStyle name="Separador de milhares 3" xfId="3" xr:uid="{00000000-0005-0000-0000-000019000000}"/>
    <cellStyle name="Texto Explicativo 2" xfId="197" xr:uid="{F0FC4F35-AE0B-4057-9EA5-82CF3E734A2F}"/>
    <cellStyle name="Título 5" xfId="4" xr:uid="{00000000-0005-0000-0000-00001A000000}"/>
    <cellStyle name="Vírgula" xfId="27" builtinId="3"/>
    <cellStyle name="Vírgula 2" xfId="46" xr:uid="{00000000-0005-0000-0000-000059000000}"/>
    <cellStyle name="Vírgula 2 2" xfId="139" xr:uid="{00000000-0005-0000-0000-000062000000}"/>
    <cellStyle name="Vírgula 2 2 2" xfId="223" xr:uid="{00000000-0005-0000-0000-00004D000000}"/>
    <cellStyle name="Vírgula 2 2 2 2" xfId="253" xr:uid="{00000000-0005-0000-0000-00004D000000}"/>
    <cellStyle name="Vírgula 2 2 3" xfId="252" xr:uid="{00000000-0005-0000-0000-00004C000000}"/>
    <cellStyle name="Vírgula 2 2 4" xfId="222" xr:uid="{00000000-0005-0000-0000-00004C000000}"/>
    <cellStyle name="Vírgula 2 3" xfId="224" xr:uid="{00000000-0005-0000-0000-00004E000000}"/>
    <cellStyle name="Vírgula 2 3 2" xfId="254" xr:uid="{00000000-0005-0000-0000-00004E000000}"/>
    <cellStyle name="Vírgula 2 4" xfId="225" xr:uid="{00000000-0005-0000-0000-00004F000000}"/>
    <cellStyle name="Vírgula 2 4 2" xfId="255" xr:uid="{00000000-0005-0000-0000-00004F000000}"/>
    <cellStyle name="Vírgula 2 5" xfId="226" xr:uid="{00000000-0005-0000-0000-000050000000}"/>
    <cellStyle name="Vírgula 2 5 2" xfId="256" xr:uid="{00000000-0005-0000-0000-000050000000}"/>
    <cellStyle name="Vírgula 2 6" xfId="251" xr:uid="{00000000-0005-0000-0000-00004B000000}"/>
    <cellStyle name="Vírgula 2 7" xfId="221" xr:uid="{00000000-0005-0000-0000-00004B000000}"/>
    <cellStyle name="Vírgula 3" xfId="65" xr:uid="{00000000-0005-0000-0000-00006C000000}"/>
    <cellStyle name="Vírgula 3 2" xfId="158" xr:uid="{00000000-0005-0000-0000-000063000000}"/>
    <cellStyle name="Vírgula 3 2 2" xfId="258" xr:uid="{00000000-0005-0000-0000-000052000000}"/>
    <cellStyle name="Vírgula 3 2 3" xfId="228" xr:uid="{00000000-0005-0000-0000-000052000000}"/>
    <cellStyle name="Vírgula 3 3" xfId="257" xr:uid="{00000000-0005-0000-0000-000051000000}"/>
    <cellStyle name="Vírgula 3 4" xfId="227" xr:uid="{00000000-0005-0000-0000-000051000000}"/>
    <cellStyle name="Vírgula 4" xfId="102" xr:uid="{00000000-0005-0000-0000-000091000000}"/>
    <cellStyle name="Vírgula 4 2" xfId="195" xr:uid="{00000000-0005-0000-0000-000064000000}"/>
    <cellStyle name="Vírgula 4 2 2" xfId="259" xr:uid="{00000000-0005-0000-0000-000053000000}"/>
    <cellStyle name="Vírgula 4 3" xfId="229" xr:uid="{00000000-0005-0000-0000-000053000000}"/>
  </cellStyles>
  <dxfs count="0"/>
  <tableStyles count="1" defaultTableStyle="TableStyleMedium9" defaultPivotStyle="PivotStyleLight16">
    <tableStyle name="Invisible" pivot="0" table="0" count="0" xr9:uid="{01265ED7-7661-4ECC-9CCA-DC24EDC2727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6C7D606-B2C4-4C1C-8EFC-0F9516092D4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69AB02-201B-460F-91E6-6D9E5C51027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0FB2CC4-60F2-4738-A959-1C452F5D773F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4"/>
  <sheetViews>
    <sheetView zoomScale="80" zoomScaleNormal="80" workbookViewId="0">
      <selection activeCell="S12" sqref="S12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112</v>
      </c>
      <c r="N1" s="90" t="s">
        <v>113</v>
      </c>
      <c r="O1" s="135" t="s">
        <v>114</v>
      </c>
      <c r="P1" s="90" t="s">
        <v>115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135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150">
        <v>44944</v>
      </c>
      <c r="N3" s="150">
        <v>44970</v>
      </c>
      <c r="O3" s="154">
        <v>45020</v>
      </c>
      <c r="P3" s="150">
        <v>45020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75</v>
      </c>
      <c r="K4" s="17">
        <f>J4-(SUM(M4:AA4))</f>
        <v>75</v>
      </c>
      <c r="L4" s="18" t="str">
        <f t="shared" ref="L4:L54" si="0">IF(K4&lt;0,"ATENÇÃO","OK")</f>
        <v>OK</v>
      </c>
      <c r="M4" s="148"/>
      <c r="N4" s="148"/>
      <c r="O4" s="149"/>
      <c r="P4" s="149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20</v>
      </c>
      <c r="K5" s="17">
        <f t="shared" ref="K5:K54" si="1">J5-(SUM(M5:AA5))</f>
        <v>20</v>
      </c>
      <c r="L5" s="18" t="str">
        <f t="shared" si="0"/>
        <v>OK</v>
      </c>
      <c r="M5" s="148"/>
      <c r="N5" s="148"/>
      <c r="O5" s="149"/>
      <c r="P5" s="149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60</v>
      </c>
      <c r="K6" s="17">
        <f t="shared" si="1"/>
        <v>60</v>
      </c>
      <c r="L6" s="18" t="str">
        <f t="shared" si="0"/>
        <v>OK</v>
      </c>
      <c r="M6" s="148"/>
      <c r="N6" s="148"/>
      <c r="O6" s="149"/>
      <c r="P6" s="149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/>
      <c r="K7" s="17">
        <f t="shared" si="1"/>
        <v>0</v>
      </c>
      <c r="L7" s="18" t="str">
        <f t="shared" si="0"/>
        <v>OK</v>
      </c>
      <c r="M7" s="148"/>
      <c r="N7" s="148"/>
      <c r="O7" s="149"/>
      <c r="P7" s="149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v>10</v>
      </c>
      <c r="K8" s="17">
        <f t="shared" si="1"/>
        <v>10</v>
      </c>
      <c r="L8" s="18" t="str">
        <f t="shared" si="0"/>
        <v>OK</v>
      </c>
      <c r="M8" s="148"/>
      <c r="N8" s="148"/>
      <c r="O8" s="149"/>
      <c r="P8" s="14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>
        <v>20</v>
      </c>
      <c r="K9" s="17">
        <f t="shared" si="1"/>
        <v>20</v>
      </c>
      <c r="L9" s="18" t="str">
        <f t="shared" si="0"/>
        <v>OK</v>
      </c>
      <c r="M9" s="148"/>
      <c r="N9" s="148"/>
      <c r="O9" s="149"/>
      <c r="P9" s="149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70</v>
      </c>
      <c r="K10" s="17">
        <f t="shared" si="1"/>
        <v>70</v>
      </c>
      <c r="L10" s="18" t="str">
        <f t="shared" si="0"/>
        <v>OK</v>
      </c>
      <c r="M10" s="148"/>
      <c r="N10" s="148"/>
      <c r="O10" s="149"/>
      <c r="P10" s="149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10</v>
      </c>
      <c r="K11" s="17">
        <f t="shared" si="1"/>
        <v>10</v>
      </c>
      <c r="L11" s="18" t="str">
        <f t="shared" si="0"/>
        <v>OK</v>
      </c>
      <c r="M11" s="148"/>
      <c r="N11" s="148"/>
      <c r="O11" s="149"/>
      <c r="P11" s="149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148"/>
      <c r="N12" s="148"/>
      <c r="O12" s="149"/>
      <c r="P12" s="149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29.25" customHeight="1" x14ac:dyDescent="0.25">
      <c r="A13" s="65">
        <v>2</v>
      </c>
      <c r="B13" s="88" t="s">
        <v>61</v>
      </c>
      <c r="C13" s="67">
        <v>10</v>
      </c>
      <c r="D13" s="69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/>
      <c r="K13" s="17">
        <f t="shared" si="1"/>
        <v>0</v>
      </c>
      <c r="L13" s="18" t="str">
        <f t="shared" si="0"/>
        <v>OK</v>
      </c>
      <c r="M13" s="148"/>
      <c r="N13" s="148"/>
      <c r="O13" s="149"/>
      <c r="P13" s="149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148"/>
      <c r="N14" s="148"/>
      <c r="O14" s="149"/>
      <c r="P14" s="149"/>
      <c r="Q14" s="22"/>
      <c r="R14" s="22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/>
      <c r="K15" s="17">
        <f t="shared" si="1"/>
        <v>0</v>
      </c>
      <c r="L15" s="18" t="str">
        <f t="shared" si="0"/>
        <v>OK</v>
      </c>
      <c r="M15" s="148"/>
      <c r="N15" s="148"/>
      <c r="O15" s="149"/>
      <c r="P15" s="149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45" customHeight="1" x14ac:dyDescent="0.25">
      <c r="A16" s="65">
        <v>4</v>
      </c>
      <c r="B16" s="88" t="s">
        <v>56</v>
      </c>
      <c r="C16" s="67">
        <v>13</v>
      </c>
      <c r="D16" s="69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/>
      <c r="K16" s="17">
        <f t="shared" si="1"/>
        <v>0</v>
      </c>
      <c r="L16" s="18" t="str">
        <f t="shared" si="0"/>
        <v>OK</v>
      </c>
      <c r="M16" s="148"/>
      <c r="N16" s="148"/>
      <c r="O16" s="149"/>
      <c r="P16" s="149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>
        <v>10</v>
      </c>
      <c r="K17" s="17">
        <f t="shared" si="1"/>
        <v>6</v>
      </c>
      <c r="L17" s="18" t="str">
        <f t="shared" si="0"/>
        <v>OK</v>
      </c>
      <c r="M17" s="152">
        <v>4</v>
      </c>
      <c r="N17" s="148"/>
      <c r="O17" s="151"/>
      <c r="P17" s="149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>
        <v>16</v>
      </c>
      <c r="K18" s="17">
        <f t="shared" si="1"/>
        <v>5</v>
      </c>
      <c r="L18" s="18" t="str">
        <f t="shared" si="0"/>
        <v>OK</v>
      </c>
      <c r="M18" s="152">
        <v>11</v>
      </c>
      <c r="N18" s="148"/>
      <c r="O18" s="151"/>
      <c r="P18" s="149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>
        <v>24</v>
      </c>
      <c r="K19" s="17">
        <f t="shared" si="1"/>
        <v>4</v>
      </c>
      <c r="L19" s="18" t="str">
        <f t="shared" si="0"/>
        <v>OK</v>
      </c>
      <c r="M19" s="152">
        <v>20</v>
      </c>
      <c r="N19" s="148"/>
      <c r="O19" s="151"/>
      <c r="P19" s="149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3000</v>
      </c>
      <c r="K20" s="17">
        <f t="shared" si="1"/>
        <v>3000</v>
      </c>
      <c r="L20" s="18" t="str">
        <f t="shared" si="0"/>
        <v>OK</v>
      </c>
      <c r="M20" s="148"/>
      <c r="N20" s="148"/>
      <c r="O20" s="151"/>
      <c r="P20" s="149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30</v>
      </c>
      <c r="K21" s="17">
        <f t="shared" si="1"/>
        <v>30</v>
      </c>
      <c r="L21" s="18" t="str">
        <f t="shared" si="0"/>
        <v>OK</v>
      </c>
      <c r="M21" s="148"/>
      <c r="N21" s="148"/>
      <c r="O21" s="151"/>
      <c r="P21" s="149"/>
      <c r="Q21" s="22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>
        <v>20</v>
      </c>
      <c r="K22" s="17">
        <f t="shared" si="1"/>
        <v>0</v>
      </c>
      <c r="L22" s="18" t="str">
        <f t="shared" si="0"/>
        <v>OK</v>
      </c>
      <c r="M22" s="148"/>
      <c r="N22" s="148"/>
      <c r="O22" s="151"/>
      <c r="P22" s="153">
        <v>20</v>
      </c>
      <c r="Q22" s="22"/>
      <c r="R22" s="21"/>
      <c r="S22" s="22"/>
      <c r="T22" s="21"/>
      <c r="U22" s="21"/>
      <c r="V22" s="21"/>
      <c r="W22" s="21"/>
      <c r="X22" s="21"/>
      <c r="Y22" s="21"/>
      <c r="Z22" s="21"/>
      <c r="AA22" s="21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200</v>
      </c>
      <c r="K23" s="17">
        <f t="shared" si="1"/>
        <v>200</v>
      </c>
      <c r="L23" s="18" t="str">
        <f t="shared" si="0"/>
        <v>OK</v>
      </c>
      <c r="M23" s="148"/>
      <c r="N23" s="148"/>
      <c r="O23" s="151"/>
      <c r="P23" s="149"/>
      <c r="Q23" s="21"/>
      <c r="R23" s="21"/>
      <c r="S23" s="22"/>
      <c r="T23" s="21"/>
      <c r="U23" s="21"/>
      <c r="V23" s="21"/>
      <c r="W23" s="21"/>
      <c r="X23" s="21"/>
      <c r="Y23" s="21"/>
      <c r="Z23" s="21"/>
      <c r="AA23" s="21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/>
      <c r="K24" s="17">
        <f t="shared" si="1"/>
        <v>0</v>
      </c>
      <c r="L24" s="18" t="str">
        <f t="shared" si="0"/>
        <v>OK</v>
      </c>
      <c r="M24" s="148"/>
      <c r="N24" s="148"/>
      <c r="O24" s="151"/>
      <c r="P24" s="149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148"/>
      <c r="N25" s="148"/>
      <c r="O25" s="151"/>
      <c r="P25" s="149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34.5" customHeight="1" x14ac:dyDescent="0.25">
      <c r="A26" s="101"/>
      <c r="B26" s="103"/>
      <c r="C26" s="67">
        <v>23</v>
      </c>
      <c r="D26" s="69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148"/>
      <c r="N26" s="148"/>
      <c r="O26" s="151"/>
      <c r="P26" s="149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/>
      <c r="K27" s="17">
        <f t="shared" si="1"/>
        <v>0</v>
      </c>
      <c r="L27" s="18" t="str">
        <f t="shared" si="0"/>
        <v>OK</v>
      </c>
      <c r="M27" s="148"/>
      <c r="N27" s="148"/>
      <c r="O27" s="151"/>
      <c r="P27" s="14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148"/>
      <c r="N28" s="148"/>
      <c r="O28" s="151"/>
      <c r="P28" s="149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41.25" customHeight="1" x14ac:dyDescent="0.25">
      <c r="A29" s="66">
        <v>7</v>
      </c>
      <c r="B29" s="89" t="s">
        <v>56</v>
      </c>
      <c r="C29" s="58">
        <v>26</v>
      </c>
      <c r="D29" s="68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/>
      <c r="K29" s="17">
        <f t="shared" si="1"/>
        <v>0</v>
      </c>
      <c r="L29" s="18" t="str">
        <f t="shared" si="0"/>
        <v>OK</v>
      </c>
      <c r="M29" s="148"/>
      <c r="N29" s="148"/>
      <c r="O29" s="151"/>
      <c r="P29" s="149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69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f>300-11-5</f>
        <v>284</v>
      </c>
      <c r="K30" s="17">
        <f t="shared" si="1"/>
        <v>282</v>
      </c>
      <c r="L30" s="18" t="str">
        <f t="shared" si="0"/>
        <v>OK</v>
      </c>
      <c r="M30" s="148"/>
      <c r="N30" s="148"/>
      <c r="O30" s="151"/>
      <c r="P30" s="153">
        <v>2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150</v>
      </c>
      <c r="K31" s="17">
        <f t="shared" si="1"/>
        <v>150</v>
      </c>
      <c r="L31" s="18" t="str">
        <f t="shared" si="0"/>
        <v>OK</v>
      </c>
      <c r="M31" s="148"/>
      <c r="N31" s="148"/>
      <c r="O31" s="151"/>
      <c r="P31" s="149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/>
      <c r="K32" s="17">
        <f t="shared" si="1"/>
        <v>0</v>
      </c>
      <c r="L32" s="18" t="str">
        <f t="shared" si="0"/>
        <v>OK</v>
      </c>
      <c r="M32" s="148"/>
      <c r="N32" s="148"/>
      <c r="O32" s="151"/>
      <c r="P32" s="149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50</v>
      </c>
      <c r="K33" s="17">
        <f t="shared" si="1"/>
        <v>35</v>
      </c>
      <c r="L33" s="18" t="str">
        <f t="shared" si="0"/>
        <v>OK</v>
      </c>
      <c r="M33" s="148"/>
      <c r="N33" s="148"/>
      <c r="O33" s="151"/>
      <c r="P33" s="153">
        <v>15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>
        <v>50</v>
      </c>
      <c r="K34" s="17">
        <f t="shared" si="1"/>
        <v>40</v>
      </c>
      <c r="L34" s="18" t="str">
        <f t="shared" si="0"/>
        <v>OK</v>
      </c>
      <c r="M34" s="148"/>
      <c r="N34" s="148"/>
      <c r="O34" s="149"/>
      <c r="P34" s="153">
        <v>10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148"/>
      <c r="N35" s="148"/>
      <c r="O35" s="149"/>
      <c r="P35" s="149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148"/>
      <c r="N36" s="148"/>
      <c r="O36" s="149"/>
      <c r="P36" s="149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100</v>
      </c>
      <c r="K37" s="17">
        <f t="shared" si="1"/>
        <v>100</v>
      </c>
      <c r="L37" s="18" t="str">
        <f t="shared" si="0"/>
        <v>OK</v>
      </c>
      <c r="M37" s="148"/>
      <c r="N37" s="148"/>
      <c r="O37" s="149"/>
      <c r="P37" s="149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148"/>
      <c r="N38" s="148"/>
      <c r="O38" s="149"/>
      <c r="P38" s="149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100</v>
      </c>
      <c r="K39" s="17">
        <f t="shared" si="1"/>
        <v>100</v>
      </c>
      <c r="L39" s="18" t="str">
        <f t="shared" si="0"/>
        <v>OK</v>
      </c>
      <c r="M39" s="148"/>
      <c r="N39" s="148"/>
      <c r="O39" s="149"/>
      <c r="P39" s="149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>
        <v>500</v>
      </c>
      <c r="K40" s="17">
        <f t="shared" si="1"/>
        <v>399</v>
      </c>
      <c r="L40" s="18" t="str">
        <f t="shared" si="0"/>
        <v>OK</v>
      </c>
      <c r="M40" s="148"/>
      <c r="N40" s="148"/>
      <c r="O40" s="153">
        <v>101</v>
      </c>
      <c r="P40" s="15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148"/>
      <c r="N41" s="148"/>
      <c r="O41" s="149"/>
      <c r="P41" s="15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/>
      <c r="K42" s="17">
        <f t="shared" si="1"/>
        <v>0</v>
      </c>
      <c r="L42" s="18" t="str">
        <f t="shared" si="0"/>
        <v>OK</v>
      </c>
      <c r="M42" s="148"/>
      <c r="N42" s="148"/>
      <c r="O42" s="149"/>
      <c r="P42" s="15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1000</v>
      </c>
      <c r="K43" s="17">
        <f t="shared" si="1"/>
        <v>0</v>
      </c>
      <c r="L43" s="18" t="str">
        <f t="shared" si="0"/>
        <v>OK</v>
      </c>
      <c r="M43" s="148"/>
      <c r="N43" s="148"/>
      <c r="O43" s="153">
        <v>1000</v>
      </c>
      <c r="P43" s="15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3000</v>
      </c>
      <c r="K44" s="17">
        <f t="shared" si="1"/>
        <v>2000</v>
      </c>
      <c r="L44" s="18" t="str">
        <f t="shared" si="0"/>
        <v>OK</v>
      </c>
      <c r="M44" s="148"/>
      <c r="N44" s="152">
        <v>1000</v>
      </c>
      <c r="O44" s="149"/>
      <c r="P44" s="15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>
        <v>3000</v>
      </c>
      <c r="K45" s="17">
        <f t="shared" si="1"/>
        <v>3000</v>
      </c>
      <c r="L45" s="18" t="str">
        <f t="shared" si="0"/>
        <v>OK</v>
      </c>
      <c r="M45" s="148"/>
      <c r="N45" s="148"/>
      <c r="O45" s="149"/>
      <c r="P45" s="149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148"/>
      <c r="N46" s="148"/>
      <c r="O46" s="149"/>
      <c r="P46" s="149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/>
      <c r="K47" s="17">
        <f t="shared" si="1"/>
        <v>0</v>
      </c>
      <c r="L47" s="18" t="str">
        <f t="shared" si="0"/>
        <v>OK</v>
      </c>
      <c r="M47" s="148"/>
      <c r="N47" s="148"/>
      <c r="O47" s="149"/>
      <c r="P47" s="149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/>
      <c r="K48" s="17">
        <f t="shared" si="1"/>
        <v>0</v>
      </c>
      <c r="L48" s="18" t="str">
        <f t="shared" si="0"/>
        <v>OK</v>
      </c>
      <c r="M48" s="148"/>
      <c r="N48" s="148"/>
      <c r="O48" s="149"/>
      <c r="P48" s="149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/>
      <c r="K49" s="17">
        <f t="shared" si="1"/>
        <v>0</v>
      </c>
      <c r="L49" s="18" t="str">
        <f t="shared" si="0"/>
        <v>OK</v>
      </c>
      <c r="M49" s="148"/>
      <c r="N49" s="148"/>
      <c r="O49" s="149"/>
      <c r="P49" s="149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148"/>
      <c r="N50" s="148"/>
      <c r="O50" s="149"/>
      <c r="P50" s="149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/>
      <c r="K51" s="17">
        <f t="shared" si="1"/>
        <v>0</v>
      </c>
      <c r="L51" s="18" t="str">
        <f t="shared" si="0"/>
        <v>OK</v>
      </c>
      <c r="M51" s="148"/>
      <c r="N51" s="148"/>
      <c r="O51" s="149"/>
      <c r="P51" s="149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/>
      <c r="K52" s="17">
        <f t="shared" si="1"/>
        <v>0</v>
      </c>
      <c r="L52" s="18" t="str">
        <f t="shared" si="0"/>
        <v>OK</v>
      </c>
      <c r="M52" s="148"/>
      <c r="N52" s="148"/>
      <c r="O52" s="149"/>
      <c r="P52" s="149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148"/>
      <c r="N53" s="148"/>
      <c r="O53" s="149"/>
      <c r="P53" s="149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/>
      <c r="K54" s="17">
        <f t="shared" si="1"/>
        <v>0</v>
      </c>
      <c r="L54" s="18" t="str">
        <f t="shared" si="0"/>
        <v>OK</v>
      </c>
      <c r="M54" s="148"/>
      <c r="N54" s="148"/>
      <c r="O54" s="149"/>
      <c r="P54" s="149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</sheetData>
  <mergeCells count="47">
    <mergeCell ref="O1:O2"/>
    <mergeCell ref="P1:P2"/>
    <mergeCell ref="M1:M2"/>
    <mergeCell ref="N1:N2"/>
    <mergeCell ref="A4:A12"/>
    <mergeCell ref="D39:D40"/>
    <mergeCell ref="B37:B54"/>
    <mergeCell ref="D42:D43"/>
    <mergeCell ref="D44:D45"/>
    <mergeCell ref="D46:D47"/>
    <mergeCell ref="D48:D49"/>
    <mergeCell ref="D4:D10"/>
    <mergeCell ref="D11:D12"/>
    <mergeCell ref="B4:B12"/>
    <mergeCell ref="B30:B34"/>
    <mergeCell ref="D37:D38"/>
    <mergeCell ref="A37:A54"/>
    <mergeCell ref="A35:A36"/>
    <mergeCell ref="D50:D51"/>
    <mergeCell ref="B35:B36"/>
    <mergeCell ref="Z1:Z2"/>
    <mergeCell ref="D14:D15"/>
    <mergeCell ref="A17:A19"/>
    <mergeCell ref="B17:B19"/>
    <mergeCell ref="D17:D19"/>
    <mergeCell ref="A20:A28"/>
    <mergeCell ref="B20:B28"/>
    <mergeCell ref="D20:D22"/>
    <mergeCell ref="D23:D25"/>
    <mergeCell ref="D33:D34"/>
    <mergeCell ref="A30:A34"/>
    <mergeCell ref="A14:A15"/>
    <mergeCell ref="B14:B15"/>
    <mergeCell ref="AA1:AA2"/>
    <mergeCell ref="Y1:Y2"/>
    <mergeCell ref="A2:L2"/>
    <mergeCell ref="W1:W2"/>
    <mergeCell ref="X1:X2"/>
    <mergeCell ref="Q1:Q2"/>
    <mergeCell ref="R1:R2"/>
    <mergeCell ref="S1:S2"/>
    <mergeCell ref="T1:T2"/>
    <mergeCell ref="U1:U2"/>
    <mergeCell ref="A1:D1"/>
    <mergeCell ref="V1:V2"/>
    <mergeCell ref="E1:I1"/>
    <mergeCell ref="J1:L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4"/>
  <sheetViews>
    <sheetView zoomScale="80" zoomScaleNormal="80" workbookViewId="0">
      <selection activeCell="O18" sqref="O1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117</v>
      </c>
      <c r="N1" s="90" t="s">
        <v>118</v>
      </c>
      <c r="O1" s="90" t="s">
        <v>119</v>
      </c>
      <c r="P1" s="90" t="s">
        <v>120</v>
      </c>
      <c r="Q1" s="90" t="s">
        <v>121</v>
      </c>
      <c r="R1" s="90" t="s">
        <v>122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168">
        <v>44963</v>
      </c>
      <c r="N3" s="168">
        <v>44998</v>
      </c>
      <c r="O3" s="168">
        <v>45013</v>
      </c>
      <c r="P3" s="168">
        <v>45019</v>
      </c>
      <c r="Q3" s="168">
        <v>45021</v>
      </c>
      <c r="R3" s="168">
        <v>45048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10</v>
      </c>
      <c r="K4" s="17">
        <f>J4-(SUM(M4:AA4))</f>
        <v>7</v>
      </c>
      <c r="L4" s="18" t="str">
        <f t="shared" ref="L4:L54" si="0">IF(K4&lt;0,"ATENÇÃO","OK")</f>
        <v>OK</v>
      </c>
      <c r="M4" s="163"/>
      <c r="N4" s="163"/>
      <c r="O4" s="169">
        <v>3</v>
      </c>
      <c r="P4" s="160"/>
      <c r="Q4" s="160"/>
      <c r="R4" s="160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30</v>
      </c>
      <c r="K5" s="17">
        <f t="shared" ref="K5:K54" si="1">J5-(SUM(M5:AA5))</f>
        <v>30</v>
      </c>
      <c r="L5" s="18" t="str">
        <f t="shared" si="0"/>
        <v>OK</v>
      </c>
      <c r="M5" s="163"/>
      <c r="N5" s="163"/>
      <c r="O5" s="160"/>
      <c r="P5" s="160"/>
      <c r="Q5" s="160"/>
      <c r="R5" s="160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5</v>
      </c>
      <c r="K6" s="17">
        <f t="shared" si="1"/>
        <v>5</v>
      </c>
      <c r="L6" s="18" t="str">
        <f t="shared" si="0"/>
        <v>OK</v>
      </c>
      <c r="M6" s="163"/>
      <c r="N6" s="164"/>
      <c r="O6" s="161"/>
      <c r="P6" s="160"/>
      <c r="Q6" s="160"/>
      <c r="R6" s="160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/>
      <c r="K7" s="17">
        <f t="shared" si="1"/>
        <v>0</v>
      </c>
      <c r="L7" s="18" t="str">
        <f t="shared" si="0"/>
        <v>OK</v>
      </c>
      <c r="M7" s="163"/>
      <c r="N7" s="163"/>
      <c r="O7" s="160"/>
      <c r="P7" s="160"/>
      <c r="Q7" s="160"/>
      <c r="R7" s="160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/>
      <c r="K8" s="17">
        <f t="shared" si="1"/>
        <v>0</v>
      </c>
      <c r="L8" s="18" t="str">
        <f t="shared" si="0"/>
        <v>OK</v>
      </c>
      <c r="M8" s="164"/>
      <c r="N8" s="163"/>
      <c r="O8" s="160"/>
      <c r="P8" s="160"/>
      <c r="Q8" s="160"/>
      <c r="R8" s="160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/>
      <c r="K9" s="17">
        <f t="shared" si="1"/>
        <v>0</v>
      </c>
      <c r="L9" s="18" t="str">
        <f t="shared" si="0"/>
        <v>OK</v>
      </c>
      <c r="M9" s="163"/>
      <c r="N9" s="163"/>
      <c r="O9" s="160"/>
      <c r="P9" s="160"/>
      <c r="Q9" s="160"/>
      <c r="R9" s="160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120</v>
      </c>
      <c r="K10" s="17">
        <f t="shared" si="1"/>
        <v>118</v>
      </c>
      <c r="L10" s="18" t="str">
        <f t="shared" si="0"/>
        <v>OK</v>
      </c>
      <c r="M10" s="164"/>
      <c r="N10" s="163"/>
      <c r="O10" s="169">
        <v>2</v>
      </c>
      <c r="P10" s="160"/>
      <c r="Q10" s="160"/>
      <c r="R10" s="160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6</v>
      </c>
      <c r="K11" s="17">
        <f t="shared" si="1"/>
        <v>6</v>
      </c>
      <c r="L11" s="18" t="str">
        <f t="shared" si="0"/>
        <v>OK</v>
      </c>
      <c r="M11" s="163"/>
      <c r="N11" s="163"/>
      <c r="O11" s="160"/>
      <c r="P11" s="160"/>
      <c r="Q11" s="160"/>
      <c r="R11" s="160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163"/>
      <c r="N12" s="163"/>
      <c r="O12" s="160"/>
      <c r="P12" s="160"/>
      <c r="Q12" s="160"/>
      <c r="R12" s="160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>
        <v>30</v>
      </c>
      <c r="K13" s="17">
        <f t="shared" si="1"/>
        <v>30</v>
      </c>
      <c r="L13" s="18" t="str">
        <f t="shared" si="0"/>
        <v>OK</v>
      </c>
      <c r="M13" s="163"/>
      <c r="N13" s="163"/>
      <c r="O13" s="160"/>
      <c r="P13" s="160"/>
      <c r="Q13" s="160"/>
      <c r="R13" s="160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>
        <v>20</v>
      </c>
      <c r="K14" s="17">
        <f t="shared" si="1"/>
        <v>20</v>
      </c>
      <c r="L14" s="18" t="str">
        <f t="shared" si="0"/>
        <v>OK</v>
      </c>
      <c r="M14" s="163"/>
      <c r="N14" s="163"/>
      <c r="O14" s="160"/>
      <c r="P14" s="160"/>
      <c r="Q14" s="161"/>
      <c r="R14" s="161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100</v>
      </c>
      <c r="K15" s="17">
        <f t="shared" si="1"/>
        <v>87</v>
      </c>
      <c r="L15" s="18" t="str">
        <f t="shared" si="0"/>
        <v>OK</v>
      </c>
      <c r="M15" s="167">
        <v>1</v>
      </c>
      <c r="N15" s="167">
        <v>10</v>
      </c>
      <c r="O15" s="160"/>
      <c r="P15" s="169">
        <v>2</v>
      </c>
      <c r="Q15" s="160"/>
      <c r="R15" s="160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>
        <v>3</v>
      </c>
      <c r="K16" s="17">
        <f t="shared" si="1"/>
        <v>3</v>
      </c>
      <c r="L16" s="18" t="str">
        <f t="shared" si="0"/>
        <v>OK</v>
      </c>
      <c r="M16" s="163"/>
      <c r="N16" s="163"/>
      <c r="O16" s="160"/>
      <c r="P16" s="160"/>
      <c r="Q16" s="160"/>
      <c r="R16" s="160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163"/>
      <c r="N17" s="164"/>
      <c r="O17" s="162"/>
      <c r="P17" s="160"/>
      <c r="Q17" s="160"/>
      <c r="R17" s="160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/>
      <c r="K18" s="17">
        <f t="shared" si="1"/>
        <v>0</v>
      </c>
      <c r="L18" s="18" t="str">
        <f t="shared" si="0"/>
        <v>OK</v>
      </c>
      <c r="M18" s="163"/>
      <c r="N18" s="164"/>
      <c r="O18" s="162"/>
      <c r="P18" s="160"/>
      <c r="Q18" s="160"/>
      <c r="R18" s="160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163"/>
      <c r="N19" s="164"/>
      <c r="O19" s="162"/>
      <c r="P19" s="160"/>
      <c r="Q19" s="160"/>
      <c r="R19" s="160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/>
      <c r="K20" s="17">
        <f t="shared" si="1"/>
        <v>0</v>
      </c>
      <c r="L20" s="18" t="str">
        <f t="shared" si="0"/>
        <v>OK</v>
      </c>
      <c r="M20" s="163"/>
      <c r="N20" s="164"/>
      <c r="O20" s="162"/>
      <c r="P20" s="160"/>
      <c r="Q20" s="160"/>
      <c r="R20" s="160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10</v>
      </c>
      <c r="K21" s="17">
        <f t="shared" si="1"/>
        <v>10</v>
      </c>
      <c r="L21" s="18" t="str">
        <f t="shared" si="0"/>
        <v>OK</v>
      </c>
      <c r="M21" s="164"/>
      <c r="N21" s="163"/>
      <c r="O21" s="162"/>
      <c r="P21" s="160"/>
      <c r="Q21" s="161"/>
      <c r="R21" s="160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/>
      <c r="K22" s="17">
        <f t="shared" si="1"/>
        <v>0</v>
      </c>
      <c r="L22" s="18" t="str">
        <f t="shared" si="0"/>
        <v>OK</v>
      </c>
      <c r="M22" s="164"/>
      <c r="N22" s="163"/>
      <c r="O22" s="162"/>
      <c r="P22" s="160"/>
      <c r="Q22" s="161"/>
      <c r="R22" s="160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40</v>
      </c>
      <c r="K23" s="17">
        <f t="shared" si="1"/>
        <v>40</v>
      </c>
      <c r="L23" s="18" t="str">
        <f t="shared" si="0"/>
        <v>OK</v>
      </c>
      <c r="M23" s="164"/>
      <c r="N23" s="163"/>
      <c r="O23" s="162"/>
      <c r="P23" s="160"/>
      <c r="Q23" s="160"/>
      <c r="R23" s="160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/>
      <c r="K24" s="17">
        <f t="shared" si="1"/>
        <v>0</v>
      </c>
      <c r="L24" s="18" t="str">
        <f t="shared" si="0"/>
        <v>OK</v>
      </c>
      <c r="M24" s="164"/>
      <c r="N24" s="163"/>
      <c r="O24" s="162"/>
      <c r="P24" s="160"/>
      <c r="Q24" s="160"/>
      <c r="R24" s="160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163"/>
      <c r="N25" s="163"/>
      <c r="O25" s="162"/>
      <c r="P25" s="160"/>
      <c r="Q25" s="160"/>
      <c r="R25" s="160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>
        <v>10</v>
      </c>
      <c r="K26" s="17">
        <f t="shared" si="1"/>
        <v>10</v>
      </c>
      <c r="L26" s="18" t="str">
        <f t="shared" si="0"/>
        <v>OK</v>
      </c>
      <c r="M26" s="163"/>
      <c r="N26" s="163"/>
      <c r="O26" s="162"/>
      <c r="P26" s="161"/>
      <c r="Q26" s="160"/>
      <c r="R26" s="160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10</v>
      </c>
      <c r="K27" s="17">
        <f t="shared" si="1"/>
        <v>10</v>
      </c>
      <c r="L27" s="18" t="str">
        <f t="shared" si="0"/>
        <v>OK</v>
      </c>
      <c r="M27" s="163"/>
      <c r="N27" s="163"/>
      <c r="O27" s="162"/>
      <c r="P27" s="161"/>
      <c r="Q27" s="160"/>
      <c r="R27" s="160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163"/>
      <c r="N28" s="163"/>
      <c r="O28" s="162"/>
      <c r="P28" s="160"/>
      <c r="Q28" s="160"/>
      <c r="R28" s="160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70</v>
      </c>
      <c r="K29" s="17">
        <f t="shared" si="1"/>
        <v>70</v>
      </c>
      <c r="L29" s="18" t="str">
        <f t="shared" si="0"/>
        <v>OK</v>
      </c>
      <c r="M29" s="163"/>
      <c r="N29" s="163"/>
      <c r="O29" s="162"/>
      <c r="P29" s="160"/>
      <c r="Q29" s="160"/>
      <c r="R29" s="160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v>2</v>
      </c>
      <c r="K30" s="17">
        <f t="shared" si="1"/>
        <v>2</v>
      </c>
      <c r="L30" s="18" t="str">
        <f t="shared" si="0"/>
        <v>OK</v>
      </c>
      <c r="M30" s="163"/>
      <c r="N30" s="163"/>
      <c r="O30" s="162"/>
      <c r="P30" s="160"/>
      <c r="Q30" s="160"/>
      <c r="R30" s="160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30</v>
      </c>
      <c r="K31" s="17">
        <f t="shared" si="1"/>
        <v>30</v>
      </c>
      <c r="L31" s="18" t="str">
        <f t="shared" si="0"/>
        <v>OK</v>
      </c>
      <c r="M31" s="163"/>
      <c r="N31" s="163"/>
      <c r="O31" s="162"/>
      <c r="P31" s="160"/>
      <c r="Q31" s="160"/>
      <c r="R31" s="160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>
        <v>2</v>
      </c>
      <c r="K32" s="17">
        <f t="shared" si="1"/>
        <v>2</v>
      </c>
      <c r="L32" s="18" t="str">
        <f t="shared" si="0"/>
        <v>OK</v>
      </c>
      <c r="M32" s="163"/>
      <c r="N32" s="163"/>
      <c r="O32" s="162"/>
      <c r="P32" s="160"/>
      <c r="Q32" s="160"/>
      <c r="R32" s="160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/>
      <c r="K33" s="17">
        <f t="shared" si="1"/>
        <v>0</v>
      </c>
      <c r="L33" s="18" t="str">
        <f t="shared" si="0"/>
        <v>OK</v>
      </c>
      <c r="M33" s="163"/>
      <c r="N33" s="164"/>
      <c r="O33" s="162"/>
      <c r="P33" s="160"/>
      <c r="Q33" s="160"/>
      <c r="R33" s="160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163"/>
      <c r="N34" s="163"/>
      <c r="O34" s="160"/>
      <c r="P34" s="160"/>
      <c r="Q34" s="160"/>
      <c r="R34" s="160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163"/>
      <c r="N35" s="163"/>
      <c r="O35" s="160"/>
      <c r="P35" s="160"/>
      <c r="Q35" s="160"/>
      <c r="R35" s="160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163"/>
      <c r="N36" s="163"/>
      <c r="O36" s="160"/>
      <c r="P36" s="160"/>
      <c r="Q36" s="160"/>
      <c r="R36" s="160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50</v>
      </c>
      <c r="K37" s="17">
        <f t="shared" si="1"/>
        <v>50</v>
      </c>
      <c r="L37" s="18" t="str">
        <f t="shared" si="0"/>
        <v>OK</v>
      </c>
      <c r="M37" s="163"/>
      <c r="N37" s="163"/>
      <c r="O37" s="160"/>
      <c r="P37" s="160"/>
      <c r="Q37" s="160"/>
      <c r="R37" s="160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163"/>
      <c r="N38" s="163"/>
      <c r="O38" s="160"/>
      <c r="P38" s="160"/>
      <c r="Q38" s="160"/>
      <c r="R38" s="160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50</v>
      </c>
      <c r="K39" s="17">
        <f t="shared" si="1"/>
        <v>50</v>
      </c>
      <c r="L39" s="18" t="str">
        <f t="shared" si="0"/>
        <v>OK</v>
      </c>
      <c r="M39" s="163"/>
      <c r="N39" s="165"/>
      <c r="O39" s="166"/>
      <c r="P39" s="160"/>
      <c r="Q39" s="160"/>
      <c r="R39" s="160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/>
      <c r="K40" s="17">
        <f t="shared" si="1"/>
        <v>0</v>
      </c>
      <c r="L40" s="18" t="str">
        <f t="shared" si="0"/>
        <v>OK</v>
      </c>
      <c r="M40" s="163"/>
      <c r="N40" s="165"/>
      <c r="O40" s="166"/>
      <c r="P40" s="160"/>
      <c r="Q40" s="160"/>
      <c r="R40" s="160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163"/>
      <c r="N41" s="163"/>
      <c r="O41" s="160"/>
      <c r="P41" s="160"/>
      <c r="Q41" s="160"/>
      <c r="R41" s="160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>
        <v>2000</v>
      </c>
      <c r="K42" s="17">
        <f t="shared" si="1"/>
        <v>2000</v>
      </c>
      <c r="L42" s="18" t="str">
        <f t="shared" si="0"/>
        <v>OK</v>
      </c>
      <c r="M42" s="163"/>
      <c r="N42" s="163"/>
      <c r="O42" s="160"/>
      <c r="P42" s="160"/>
      <c r="Q42" s="170"/>
      <c r="R42" s="160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1100</v>
      </c>
      <c r="K43" s="17">
        <f t="shared" si="1"/>
        <v>1100</v>
      </c>
      <c r="L43" s="18" t="str">
        <f t="shared" si="0"/>
        <v>OK</v>
      </c>
      <c r="M43" s="163"/>
      <c r="N43" s="163"/>
      <c r="O43" s="161"/>
      <c r="P43" s="160"/>
      <c r="Q43" s="160"/>
      <c r="R43" s="160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600</v>
      </c>
      <c r="K44" s="17">
        <f t="shared" si="1"/>
        <v>600</v>
      </c>
      <c r="L44" s="18" t="str">
        <f t="shared" si="0"/>
        <v>OK</v>
      </c>
      <c r="M44" s="163"/>
      <c r="N44" s="163"/>
      <c r="O44" s="160"/>
      <c r="P44" s="160"/>
      <c r="Q44" s="160"/>
      <c r="R44" s="160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/>
      <c r="K45" s="17">
        <f t="shared" si="1"/>
        <v>0</v>
      </c>
      <c r="L45" s="18" t="str">
        <f t="shared" si="0"/>
        <v>OK</v>
      </c>
      <c r="M45" s="163"/>
      <c r="N45" s="163"/>
      <c r="O45" s="160"/>
      <c r="P45" s="160"/>
      <c r="Q45" s="160"/>
      <c r="R45" s="160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>
        <v>2000</v>
      </c>
      <c r="K46" s="17">
        <f t="shared" si="1"/>
        <v>700</v>
      </c>
      <c r="L46" s="18" t="str">
        <f t="shared" si="0"/>
        <v>OK</v>
      </c>
      <c r="M46" s="163"/>
      <c r="N46" s="163"/>
      <c r="O46" s="160"/>
      <c r="P46" s="160"/>
      <c r="Q46" s="169">
        <v>1000</v>
      </c>
      <c r="R46" s="169">
        <v>300</v>
      </c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>
        <v>2100</v>
      </c>
      <c r="K47" s="17">
        <f t="shared" si="1"/>
        <v>2100</v>
      </c>
      <c r="L47" s="18" t="str">
        <f t="shared" si="0"/>
        <v>OK</v>
      </c>
      <c r="M47" s="163"/>
      <c r="N47" s="163"/>
      <c r="O47" s="160"/>
      <c r="P47" s="160"/>
      <c r="Q47" s="160"/>
      <c r="R47" s="160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/>
      <c r="K48" s="17">
        <f t="shared" si="1"/>
        <v>0</v>
      </c>
      <c r="L48" s="18" t="str">
        <f t="shared" si="0"/>
        <v>OK</v>
      </c>
      <c r="M48" s="163"/>
      <c r="N48" s="163"/>
      <c r="O48" s="160"/>
      <c r="P48" s="160"/>
      <c r="Q48" s="160"/>
      <c r="R48" s="160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/>
      <c r="K49" s="17">
        <f t="shared" si="1"/>
        <v>0</v>
      </c>
      <c r="L49" s="18" t="str">
        <f t="shared" si="0"/>
        <v>OK</v>
      </c>
      <c r="M49" s="163"/>
      <c r="N49" s="163"/>
      <c r="O49" s="160"/>
      <c r="P49" s="160"/>
      <c r="Q49" s="160"/>
      <c r="R49" s="160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163"/>
      <c r="N50" s="163"/>
      <c r="O50" s="160"/>
      <c r="P50" s="160"/>
      <c r="Q50" s="160"/>
      <c r="R50" s="160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3300</v>
      </c>
      <c r="K51" s="17">
        <f t="shared" si="1"/>
        <v>3300</v>
      </c>
      <c r="L51" s="18" t="str">
        <f t="shared" si="0"/>
        <v>OK</v>
      </c>
      <c r="M51" s="163"/>
      <c r="N51" s="163"/>
      <c r="O51" s="160"/>
      <c r="P51" s="160"/>
      <c r="Q51" s="160"/>
      <c r="R51" s="160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500</v>
      </c>
      <c r="K52" s="17">
        <f t="shared" si="1"/>
        <v>500</v>
      </c>
      <c r="L52" s="18" t="str">
        <f t="shared" si="0"/>
        <v>OK</v>
      </c>
      <c r="M52" s="163"/>
      <c r="N52" s="163"/>
      <c r="O52" s="160"/>
      <c r="P52" s="160"/>
      <c r="Q52" s="160"/>
      <c r="R52" s="160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163"/>
      <c r="N53" s="163"/>
      <c r="O53" s="160"/>
      <c r="P53" s="160"/>
      <c r="Q53" s="160"/>
      <c r="R53" s="160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>
        <v>1100</v>
      </c>
      <c r="K54" s="17">
        <f t="shared" si="1"/>
        <v>1100</v>
      </c>
      <c r="L54" s="18" t="str">
        <f t="shared" si="0"/>
        <v>OK</v>
      </c>
      <c r="M54" s="163"/>
      <c r="N54" s="163"/>
      <c r="O54" s="160"/>
      <c r="P54" s="160"/>
      <c r="Q54" s="160"/>
      <c r="R54" s="160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R1:R2"/>
    <mergeCell ref="M1:M2"/>
    <mergeCell ref="P1:P2"/>
    <mergeCell ref="N1:N2"/>
    <mergeCell ref="Q1:Q2"/>
    <mergeCell ref="O1:O2"/>
    <mergeCell ref="D48:D49"/>
    <mergeCell ref="D50:D51"/>
    <mergeCell ref="B35:B36"/>
    <mergeCell ref="S1:S2"/>
    <mergeCell ref="A14:A15"/>
    <mergeCell ref="A17:A19"/>
    <mergeCell ref="B4:B12"/>
    <mergeCell ref="D4:D10"/>
    <mergeCell ref="A4:A12"/>
    <mergeCell ref="B17:B19"/>
    <mergeCell ref="D17:D19"/>
    <mergeCell ref="D20:D22"/>
    <mergeCell ref="D11:D12"/>
    <mergeCell ref="B14:B15"/>
    <mergeCell ref="D14:D15"/>
    <mergeCell ref="A20:A28"/>
    <mergeCell ref="T1:T2"/>
    <mergeCell ref="AA1:AA2"/>
    <mergeCell ref="W1:W2"/>
    <mergeCell ref="A2:L2"/>
    <mergeCell ref="A1:D1"/>
    <mergeCell ref="Y1:Y2"/>
    <mergeCell ref="V1:V2"/>
    <mergeCell ref="Z1:Z2"/>
    <mergeCell ref="E1:I1"/>
    <mergeCell ref="J1:L1"/>
    <mergeCell ref="X1:X2"/>
    <mergeCell ref="U1:U2"/>
    <mergeCell ref="D23:D25"/>
    <mergeCell ref="D42:D43"/>
    <mergeCell ref="D44:D45"/>
    <mergeCell ref="D46:D47"/>
    <mergeCell ref="D33:D34"/>
    <mergeCell ref="D37:D38"/>
    <mergeCell ref="D39:D40"/>
    <mergeCell ref="B20:B28"/>
    <mergeCell ref="A30:A34"/>
    <mergeCell ref="B30:B34"/>
    <mergeCell ref="A35:A36"/>
    <mergeCell ref="A37:A54"/>
    <mergeCell ref="B37:B5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4"/>
  <sheetViews>
    <sheetView zoomScale="80" zoomScaleNormal="80" workbookViewId="0">
      <selection activeCell="P19" sqref="P19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54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75" t="s">
        <v>1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2</v>
      </c>
      <c r="K4" s="17">
        <f>J4-(SUM(M4:AA4))</f>
        <v>2</v>
      </c>
      <c r="L4" s="18" t="str">
        <f t="shared" ref="L4:L54" si="0">IF(K4&lt;0,"ATENÇÃO","OK")</f>
        <v>OK</v>
      </c>
      <c r="M4" s="76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10</v>
      </c>
      <c r="K5" s="17">
        <f t="shared" ref="K5:K54" si="1">J5-(SUM(M5:AA5))</f>
        <v>10</v>
      </c>
      <c r="L5" s="18" t="str">
        <f t="shared" si="0"/>
        <v>OK</v>
      </c>
      <c r="M5" s="76"/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25</v>
      </c>
      <c r="K6" s="17">
        <f t="shared" si="1"/>
        <v>25</v>
      </c>
      <c r="L6" s="18" t="str">
        <f t="shared" si="0"/>
        <v>OK</v>
      </c>
      <c r="M6" s="76"/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>
        <v>12</v>
      </c>
      <c r="K7" s="17">
        <f t="shared" si="1"/>
        <v>12</v>
      </c>
      <c r="L7" s="18" t="str">
        <f t="shared" si="0"/>
        <v>OK</v>
      </c>
      <c r="M7" s="76"/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v>20</v>
      </c>
      <c r="K8" s="17">
        <f t="shared" si="1"/>
        <v>20</v>
      </c>
      <c r="L8" s="18" t="str">
        <f t="shared" si="0"/>
        <v>OK</v>
      </c>
      <c r="M8" s="78"/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/>
      <c r="K9" s="17">
        <f t="shared" si="1"/>
        <v>0</v>
      </c>
      <c r="L9" s="18" t="str">
        <f t="shared" si="0"/>
        <v>OK</v>
      </c>
      <c r="M9" s="76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200</v>
      </c>
      <c r="K10" s="17">
        <f t="shared" si="1"/>
        <v>200</v>
      </c>
      <c r="L10" s="18" t="str">
        <f t="shared" si="0"/>
        <v>OK</v>
      </c>
      <c r="M10" s="78"/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4</v>
      </c>
      <c r="K11" s="17">
        <f t="shared" si="1"/>
        <v>4</v>
      </c>
      <c r="L11" s="18" t="str">
        <f t="shared" si="0"/>
        <v>OK</v>
      </c>
      <c r="M11" s="76"/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76"/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/>
      <c r="K13" s="17">
        <f t="shared" si="1"/>
        <v>0</v>
      </c>
      <c r="L13" s="18" t="str">
        <f t="shared" si="0"/>
        <v>OK</v>
      </c>
      <c r="M13" s="76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76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50</v>
      </c>
      <c r="K15" s="17">
        <f t="shared" si="1"/>
        <v>50</v>
      </c>
      <c r="L15" s="18" t="str">
        <f t="shared" si="0"/>
        <v>OK</v>
      </c>
      <c r="M15" s="76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>
        <v>3</v>
      </c>
      <c r="K16" s="17">
        <f t="shared" si="1"/>
        <v>3</v>
      </c>
      <c r="L16" s="18" t="str">
        <f t="shared" si="0"/>
        <v>OK</v>
      </c>
      <c r="M16" s="76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76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/>
      <c r="K18" s="17">
        <f t="shared" si="1"/>
        <v>0</v>
      </c>
      <c r="L18" s="18" t="str">
        <f t="shared" si="0"/>
        <v>OK</v>
      </c>
      <c r="M18" s="76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76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3500</v>
      </c>
      <c r="K20" s="17">
        <f t="shared" si="1"/>
        <v>3500</v>
      </c>
      <c r="L20" s="18" t="str">
        <f t="shared" si="0"/>
        <v>OK</v>
      </c>
      <c r="M20" s="76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/>
      <c r="K21" s="17">
        <f t="shared" si="1"/>
        <v>0</v>
      </c>
      <c r="L21" s="18" t="str">
        <f t="shared" si="0"/>
        <v>OK</v>
      </c>
      <c r="M21" s="78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/>
      <c r="K22" s="17">
        <f t="shared" si="1"/>
        <v>0</v>
      </c>
      <c r="L22" s="18" t="str">
        <f t="shared" si="0"/>
        <v>OK</v>
      </c>
      <c r="M22" s="78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1000</v>
      </c>
      <c r="K23" s="17">
        <f t="shared" si="1"/>
        <v>1000</v>
      </c>
      <c r="L23" s="18" t="str">
        <f t="shared" si="0"/>
        <v>OK</v>
      </c>
      <c r="M23" s="78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1000</v>
      </c>
      <c r="K24" s="17">
        <f t="shared" si="1"/>
        <v>1000</v>
      </c>
      <c r="L24" s="18" t="str">
        <f t="shared" si="0"/>
        <v>OK</v>
      </c>
      <c r="M24" s="78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76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76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/>
      <c r="K27" s="17">
        <f t="shared" si="1"/>
        <v>0</v>
      </c>
      <c r="L27" s="18" t="str">
        <f t="shared" si="0"/>
        <v>OK</v>
      </c>
      <c r="M27" s="76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76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250</v>
      </c>
      <c r="K29" s="17">
        <f t="shared" si="1"/>
        <v>250</v>
      </c>
      <c r="L29" s="18" t="str">
        <f t="shared" si="0"/>
        <v>OK</v>
      </c>
      <c r="M29" s="76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/>
      <c r="K30" s="17">
        <f t="shared" si="1"/>
        <v>0</v>
      </c>
      <c r="L30" s="18" t="str">
        <f t="shared" si="0"/>
        <v>OK</v>
      </c>
      <c r="M30" s="76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150</v>
      </c>
      <c r="K31" s="17">
        <f t="shared" si="1"/>
        <v>150</v>
      </c>
      <c r="L31" s="18" t="str">
        <f t="shared" si="0"/>
        <v>OK</v>
      </c>
      <c r="M31" s="76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/>
      <c r="K32" s="17">
        <f t="shared" si="1"/>
        <v>0</v>
      </c>
      <c r="L32" s="18" t="str">
        <f t="shared" si="0"/>
        <v>OK</v>
      </c>
      <c r="M32" s="76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25</v>
      </c>
      <c r="K33" s="17">
        <f t="shared" si="1"/>
        <v>25</v>
      </c>
      <c r="L33" s="18" t="str">
        <f t="shared" si="0"/>
        <v>OK</v>
      </c>
      <c r="M33" s="76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76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76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76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/>
      <c r="K37" s="17">
        <f t="shared" si="1"/>
        <v>0</v>
      </c>
      <c r="L37" s="18" t="str">
        <f t="shared" si="0"/>
        <v>OK</v>
      </c>
      <c r="M37" s="7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76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500</v>
      </c>
      <c r="K39" s="17">
        <f t="shared" si="1"/>
        <v>500</v>
      </c>
      <c r="L39" s="18" t="str">
        <f t="shared" si="0"/>
        <v>OK</v>
      </c>
      <c r="M39" s="76"/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/>
      <c r="K40" s="17">
        <f t="shared" si="1"/>
        <v>0</v>
      </c>
      <c r="L40" s="18" t="str">
        <f t="shared" si="0"/>
        <v>OK</v>
      </c>
      <c r="M40" s="76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76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/>
      <c r="K42" s="17">
        <f t="shared" si="1"/>
        <v>0</v>
      </c>
      <c r="L42" s="18" t="str">
        <f t="shared" si="0"/>
        <v>OK</v>
      </c>
      <c r="M42" s="76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5000</v>
      </c>
      <c r="K43" s="17">
        <f t="shared" si="1"/>
        <v>5000</v>
      </c>
      <c r="L43" s="18" t="str">
        <f t="shared" si="0"/>
        <v>OK</v>
      </c>
      <c r="M43" s="76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500</v>
      </c>
      <c r="K44" s="17">
        <f t="shared" si="1"/>
        <v>500</v>
      </c>
      <c r="L44" s="18" t="str">
        <f t="shared" si="0"/>
        <v>OK</v>
      </c>
      <c r="M44" s="76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>
        <v>1000</v>
      </c>
      <c r="K45" s="17">
        <f t="shared" si="1"/>
        <v>1000</v>
      </c>
      <c r="L45" s="18" t="str">
        <f t="shared" si="0"/>
        <v>OK</v>
      </c>
      <c r="M45" s="76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76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>
        <v>5000</v>
      </c>
      <c r="K47" s="17">
        <f t="shared" si="1"/>
        <v>5000</v>
      </c>
      <c r="L47" s="18" t="str">
        <f t="shared" si="0"/>
        <v>OK</v>
      </c>
      <c r="M47" s="76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/>
      <c r="K48" s="17">
        <f t="shared" si="1"/>
        <v>0</v>
      </c>
      <c r="L48" s="18" t="str">
        <f t="shared" si="0"/>
        <v>OK</v>
      </c>
      <c r="M48" s="76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v>5000</v>
      </c>
      <c r="K49" s="17">
        <f t="shared" si="1"/>
        <v>5000</v>
      </c>
      <c r="L49" s="18" t="str">
        <f t="shared" si="0"/>
        <v>OK</v>
      </c>
      <c r="M49" s="76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76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/>
      <c r="K51" s="17">
        <f t="shared" si="1"/>
        <v>0</v>
      </c>
      <c r="L51" s="18" t="str">
        <f t="shared" si="0"/>
        <v>OK</v>
      </c>
      <c r="M51" s="76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1000</v>
      </c>
      <c r="K52" s="17">
        <f t="shared" si="1"/>
        <v>1000</v>
      </c>
      <c r="L52" s="18" t="str">
        <f t="shared" si="0"/>
        <v>OK</v>
      </c>
      <c r="M52" s="76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76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>
        <v>5500</v>
      </c>
      <c r="K54" s="17">
        <f t="shared" si="1"/>
        <v>5500</v>
      </c>
      <c r="L54" s="18" t="str">
        <f t="shared" si="0"/>
        <v>OK</v>
      </c>
      <c r="M54" s="76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D46:D47"/>
    <mergeCell ref="D48:D49"/>
    <mergeCell ref="D50:D51"/>
    <mergeCell ref="A20:A28"/>
    <mergeCell ref="B20:B28"/>
    <mergeCell ref="D23:D25"/>
    <mergeCell ref="A30:A34"/>
    <mergeCell ref="B30:B34"/>
    <mergeCell ref="D37:D38"/>
    <mergeCell ref="D39:D40"/>
    <mergeCell ref="D33:D34"/>
    <mergeCell ref="A35:A36"/>
    <mergeCell ref="A37:A54"/>
    <mergeCell ref="B37:B54"/>
    <mergeCell ref="D20:D22"/>
    <mergeCell ref="B35:B36"/>
    <mergeCell ref="D42:D43"/>
    <mergeCell ref="D44:D45"/>
    <mergeCell ref="AA1:AA2"/>
    <mergeCell ref="A2:L2"/>
    <mergeCell ref="A1:D1"/>
    <mergeCell ref="J1:L1"/>
    <mergeCell ref="Q1:Q2"/>
    <mergeCell ref="E1:I1"/>
    <mergeCell ref="Y1:Y2"/>
    <mergeCell ref="Z1:Z2"/>
    <mergeCell ref="X1:X2"/>
    <mergeCell ref="V1:V2"/>
    <mergeCell ref="W1:W2"/>
    <mergeCell ref="R1:R2"/>
    <mergeCell ref="S1:S2"/>
    <mergeCell ref="T1:T2"/>
    <mergeCell ref="U1:U2"/>
    <mergeCell ref="O1:O2"/>
    <mergeCell ref="P1:P2"/>
    <mergeCell ref="A14:A15"/>
    <mergeCell ref="B14:B15"/>
    <mergeCell ref="D14:D15"/>
    <mergeCell ref="N1:N2"/>
    <mergeCell ref="M1:M2"/>
    <mergeCell ref="A17:A19"/>
    <mergeCell ref="B17:B19"/>
    <mergeCell ref="D17:D19"/>
    <mergeCell ref="A4:A12"/>
    <mergeCell ref="B4:B12"/>
    <mergeCell ref="D4:D10"/>
    <mergeCell ref="D11:D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30F-37E3-4870-A9B8-476D876B194C}">
  <dimension ref="A1:AA54"/>
  <sheetViews>
    <sheetView zoomScale="80" zoomScaleNormal="80" workbookViewId="0">
      <selection activeCell="Q15" sqref="Q15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124</v>
      </c>
      <c r="N1" s="90" t="s">
        <v>125</v>
      </c>
      <c r="O1" s="90" t="s">
        <v>126</v>
      </c>
      <c r="P1" s="90" t="s">
        <v>127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178">
        <v>45001</v>
      </c>
      <c r="N3" s="178">
        <v>45040</v>
      </c>
      <c r="O3" s="178">
        <v>45040</v>
      </c>
      <c r="P3" s="178">
        <v>45048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15</v>
      </c>
      <c r="K4" s="17">
        <f>J4-(SUM(M4:AA4))</f>
        <v>15</v>
      </c>
      <c r="L4" s="18" t="str">
        <f t="shared" ref="L4:L54" si="0">IF(K4&lt;0,"ATENÇÃO","OK")</f>
        <v>OK</v>
      </c>
      <c r="M4" s="172"/>
      <c r="N4" s="172"/>
      <c r="O4" s="173"/>
      <c r="P4" s="173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135</v>
      </c>
      <c r="K5" s="17">
        <f t="shared" ref="K5:K54" si="1">J5-(SUM(M5:AA5))</f>
        <v>135</v>
      </c>
      <c r="L5" s="18" t="str">
        <f t="shared" si="0"/>
        <v>OK</v>
      </c>
      <c r="M5" s="172"/>
      <c r="N5" s="172"/>
      <c r="O5" s="173"/>
      <c r="P5" s="173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113</v>
      </c>
      <c r="K6" s="17">
        <f t="shared" si="1"/>
        <v>110</v>
      </c>
      <c r="L6" s="18" t="str">
        <f t="shared" si="0"/>
        <v>OK</v>
      </c>
      <c r="M6" s="172">
        <v>3</v>
      </c>
      <c r="N6" s="174"/>
      <c r="O6" s="175"/>
      <c r="P6" s="173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>
        <v>13</v>
      </c>
      <c r="K7" s="17">
        <f t="shared" si="1"/>
        <v>13</v>
      </c>
      <c r="L7" s="18" t="str">
        <f t="shared" si="0"/>
        <v>OK</v>
      </c>
      <c r="M7" s="172"/>
      <c r="N7" s="172"/>
      <c r="O7" s="173"/>
      <c r="P7" s="173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v>5</v>
      </c>
      <c r="K8" s="17">
        <f t="shared" si="1"/>
        <v>5</v>
      </c>
      <c r="L8" s="18" t="str">
        <f t="shared" si="0"/>
        <v>OK</v>
      </c>
      <c r="M8" s="174"/>
      <c r="N8" s="172"/>
      <c r="O8" s="173"/>
      <c r="P8" s="173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>
        <v>117</v>
      </c>
      <c r="K9" s="17">
        <f t="shared" si="1"/>
        <v>117</v>
      </c>
      <c r="L9" s="18" t="str">
        <f t="shared" si="0"/>
        <v>OK</v>
      </c>
      <c r="M9" s="172"/>
      <c r="N9" s="172"/>
      <c r="O9" s="173"/>
      <c r="P9" s="173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15</v>
      </c>
      <c r="K10" s="17">
        <f t="shared" si="1"/>
        <v>15</v>
      </c>
      <c r="L10" s="18" t="str">
        <f t="shared" si="0"/>
        <v>OK</v>
      </c>
      <c r="M10" s="174"/>
      <c r="N10" s="172"/>
      <c r="O10" s="173"/>
      <c r="P10" s="173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60</v>
      </c>
      <c r="K11" s="17">
        <f t="shared" si="1"/>
        <v>60</v>
      </c>
      <c r="L11" s="18" t="str">
        <f t="shared" si="0"/>
        <v>OK</v>
      </c>
      <c r="M11" s="172"/>
      <c r="N11" s="172"/>
      <c r="O11" s="173"/>
      <c r="P11" s="173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>
        <v>12</v>
      </c>
      <c r="K12" s="17">
        <f t="shared" si="1"/>
        <v>12</v>
      </c>
      <c r="L12" s="18" t="str">
        <f t="shared" si="0"/>
        <v>OK</v>
      </c>
      <c r="M12" s="172"/>
      <c r="N12" s="172"/>
      <c r="O12" s="173"/>
      <c r="P12" s="173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>
        <v>67</v>
      </c>
      <c r="K13" s="17">
        <f t="shared" si="1"/>
        <v>67</v>
      </c>
      <c r="L13" s="18" t="str">
        <f t="shared" si="0"/>
        <v>OK</v>
      </c>
      <c r="M13" s="172"/>
      <c r="N13" s="172"/>
      <c r="O13" s="173"/>
      <c r="P13" s="173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>
        <v>0</v>
      </c>
      <c r="K14" s="17">
        <f t="shared" si="1"/>
        <v>0</v>
      </c>
      <c r="L14" s="18" t="str">
        <f t="shared" si="0"/>
        <v>OK</v>
      </c>
      <c r="M14" s="172"/>
      <c r="N14" s="172"/>
      <c r="O14" s="173"/>
      <c r="P14" s="173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37</v>
      </c>
      <c r="K15" s="17">
        <f t="shared" si="1"/>
        <v>35</v>
      </c>
      <c r="L15" s="18" t="str">
        <f t="shared" si="0"/>
        <v>OK</v>
      </c>
      <c r="M15" s="172"/>
      <c r="N15" s="172">
        <v>2</v>
      </c>
      <c r="O15" s="173"/>
      <c r="P15" s="173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>
        <v>13</v>
      </c>
      <c r="K16" s="17">
        <f t="shared" si="1"/>
        <v>13</v>
      </c>
      <c r="L16" s="18" t="str">
        <f t="shared" si="0"/>
        <v>OK</v>
      </c>
      <c r="M16" s="172"/>
      <c r="N16" s="172"/>
      <c r="O16" s="173"/>
      <c r="P16" s="173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>
        <v>0</v>
      </c>
      <c r="K17" s="17">
        <f t="shared" si="1"/>
        <v>0</v>
      </c>
      <c r="L17" s="18" t="str">
        <f t="shared" si="0"/>
        <v>OK</v>
      </c>
      <c r="M17" s="172"/>
      <c r="N17" s="174"/>
      <c r="O17" s="171"/>
      <c r="P17" s="173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>
        <v>5</v>
      </c>
      <c r="K18" s="17">
        <f t="shared" si="1"/>
        <v>5</v>
      </c>
      <c r="L18" s="18" t="str">
        <f t="shared" si="0"/>
        <v>OK</v>
      </c>
      <c r="M18" s="172"/>
      <c r="N18" s="174"/>
      <c r="O18" s="171"/>
      <c r="P18" s="173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>
        <v>5</v>
      </c>
      <c r="K19" s="17">
        <f t="shared" si="1"/>
        <v>5</v>
      </c>
      <c r="L19" s="18" t="str">
        <f t="shared" si="0"/>
        <v>OK</v>
      </c>
      <c r="M19" s="172"/>
      <c r="N19" s="174"/>
      <c r="O19" s="171"/>
      <c r="P19" s="173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3200</v>
      </c>
      <c r="K20" s="17">
        <f t="shared" si="1"/>
        <v>3200</v>
      </c>
      <c r="L20" s="18" t="str">
        <f t="shared" si="0"/>
        <v>OK</v>
      </c>
      <c r="M20" s="172"/>
      <c r="N20" s="174"/>
      <c r="O20" s="171"/>
      <c r="P20" s="173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20</v>
      </c>
      <c r="K21" s="17">
        <f t="shared" si="1"/>
        <v>20</v>
      </c>
      <c r="L21" s="18" t="str">
        <f t="shared" si="0"/>
        <v>OK</v>
      </c>
      <c r="M21" s="174"/>
      <c r="N21" s="172"/>
      <c r="O21" s="171"/>
      <c r="P21" s="173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>
        <v>5</v>
      </c>
      <c r="K22" s="17">
        <f t="shared" si="1"/>
        <v>5</v>
      </c>
      <c r="L22" s="18" t="str">
        <f t="shared" si="0"/>
        <v>OK</v>
      </c>
      <c r="M22" s="174"/>
      <c r="N22" s="172"/>
      <c r="O22" s="171"/>
      <c r="P22" s="173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530</v>
      </c>
      <c r="K23" s="17">
        <f t="shared" si="1"/>
        <v>530</v>
      </c>
      <c r="L23" s="18" t="str">
        <f t="shared" si="0"/>
        <v>OK</v>
      </c>
      <c r="M23" s="174"/>
      <c r="N23" s="172"/>
      <c r="O23" s="171"/>
      <c r="P23" s="173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70</v>
      </c>
      <c r="K24" s="17">
        <f t="shared" si="1"/>
        <v>70</v>
      </c>
      <c r="L24" s="18" t="str">
        <f t="shared" si="0"/>
        <v>OK</v>
      </c>
      <c r="M24" s="174"/>
      <c r="N24" s="172"/>
      <c r="O24" s="171"/>
      <c r="P24" s="173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172"/>
      <c r="N25" s="172"/>
      <c r="O25" s="171"/>
      <c r="P25" s="173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>
        <v>0</v>
      </c>
      <c r="K26" s="17">
        <f t="shared" si="1"/>
        <v>0</v>
      </c>
      <c r="L26" s="18" t="str">
        <f t="shared" si="0"/>
        <v>OK</v>
      </c>
      <c r="M26" s="172"/>
      <c r="N26" s="172"/>
      <c r="O26" s="171"/>
      <c r="P26" s="175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35</v>
      </c>
      <c r="K27" s="17">
        <f t="shared" si="1"/>
        <v>35</v>
      </c>
      <c r="L27" s="18" t="str">
        <f t="shared" si="0"/>
        <v>OK</v>
      </c>
      <c r="M27" s="172"/>
      <c r="N27" s="172"/>
      <c r="O27" s="171"/>
      <c r="P27" s="175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172"/>
      <c r="N28" s="172"/>
      <c r="O28" s="171"/>
      <c r="P28" s="173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45</v>
      </c>
      <c r="K29" s="17">
        <f t="shared" si="1"/>
        <v>30</v>
      </c>
      <c r="L29" s="18" t="str">
        <f t="shared" si="0"/>
        <v>OK</v>
      </c>
      <c r="M29" s="172"/>
      <c r="N29" s="172"/>
      <c r="O29" s="179">
        <v>15</v>
      </c>
      <c r="P29" s="173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v>35</v>
      </c>
      <c r="K30" s="17">
        <f t="shared" si="1"/>
        <v>35</v>
      </c>
      <c r="L30" s="18" t="str">
        <f t="shared" si="0"/>
        <v>OK</v>
      </c>
      <c r="M30" s="172"/>
      <c r="N30" s="172"/>
      <c r="O30" s="171"/>
      <c r="P30" s="173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100</v>
      </c>
      <c r="K31" s="17">
        <f t="shared" si="1"/>
        <v>100</v>
      </c>
      <c r="L31" s="18" t="str">
        <f t="shared" si="0"/>
        <v>OK</v>
      </c>
      <c r="M31" s="172"/>
      <c r="N31" s="172"/>
      <c r="O31" s="171"/>
      <c r="P31" s="173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>
        <v>20</v>
      </c>
      <c r="K32" s="17">
        <f t="shared" si="1"/>
        <v>20</v>
      </c>
      <c r="L32" s="18" t="str">
        <f t="shared" si="0"/>
        <v>OK</v>
      </c>
      <c r="M32" s="172"/>
      <c r="N32" s="172"/>
      <c r="O32" s="171"/>
      <c r="P32" s="173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60</v>
      </c>
      <c r="K33" s="17">
        <f t="shared" si="1"/>
        <v>60</v>
      </c>
      <c r="L33" s="18" t="str">
        <f t="shared" si="0"/>
        <v>OK</v>
      </c>
      <c r="M33" s="172"/>
      <c r="N33" s="174"/>
      <c r="O33" s="171"/>
      <c r="P33" s="173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>
        <v>550</v>
      </c>
      <c r="K34" s="17">
        <f t="shared" si="1"/>
        <v>550</v>
      </c>
      <c r="L34" s="18" t="str">
        <f t="shared" si="0"/>
        <v>OK</v>
      </c>
      <c r="M34" s="172"/>
      <c r="N34" s="172"/>
      <c r="O34" s="173"/>
      <c r="P34" s="173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172"/>
      <c r="N35" s="172"/>
      <c r="O35" s="173"/>
      <c r="P35" s="173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172"/>
      <c r="N36" s="172"/>
      <c r="O36" s="173"/>
      <c r="P36" s="173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300</v>
      </c>
      <c r="K37" s="17">
        <f t="shared" si="1"/>
        <v>300</v>
      </c>
      <c r="L37" s="18" t="str">
        <f t="shared" si="0"/>
        <v>OK</v>
      </c>
      <c r="M37" s="172"/>
      <c r="N37" s="172"/>
      <c r="O37" s="173"/>
      <c r="P37" s="173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>
        <v>1450</v>
      </c>
      <c r="K38" s="17">
        <f t="shared" si="1"/>
        <v>1450</v>
      </c>
      <c r="L38" s="18" t="str">
        <f t="shared" si="0"/>
        <v>OK</v>
      </c>
      <c r="M38" s="172"/>
      <c r="N38" s="172"/>
      <c r="O38" s="173"/>
      <c r="P38" s="173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100</v>
      </c>
      <c r="K39" s="17">
        <f t="shared" si="1"/>
        <v>0</v>
      </c>
      <c r="L39" s="18" t="str">
        <f t="shared" si="0"/>
        <v>OK</v>
      </c>
      <c r="M39" s="172"/>
      <c r="N39" s="176"/>
      <c r="O39" s="177"/>
      <c r="P39" s="173">
        <v>100</v>
      </c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>
        <v>500</v>
      </c>
      <c r="K40" s="17">
        <f t="shared" si="1"/>
        <v>500</v>
      </c>
      <c r="L40" s="18" t="str">
        <f t="shared" si="0"/>
        <v>OK</v>
      </c>
      <c r="M40" s="172"/>
      <c r="N40" s="176"/>
      <c r="O40" s="177"/>
      <c r="P40" s="173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172"/>
      <c r="N41" s="172"/>
      <c r="O41" s="173"/>
      <c r="P41" s="173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>
        <v>9100</v>
      </c>
      <c r="K42" s="17">
        <f t="shared" si="1"/>
        <v>8100</v>
      </c>
      <c r="L42" s="18" t="str">
        <f t="shared" si="0"/>
        <v>OK</v>
      </c>
      <c r="M42" s="172"/>
      <c r="N42" s="172"/>
      <c r="O42" s="173"/>
      <c r="P42" s="173">
        <v>1000</v>
      </c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15000</v>
      </c>
      <c r="K43" s="17">
        <f t="shared" si="1"/>
        <v>15000</v>
      </c>
      <c r="L43" s="18" t="str">
        <f t="shared" si="0"/>
        <v>OK</v>
      </c>
      <c r="M43" s="172"/>
      <c r="N43" s="172"/>
      <c r="O43" s="175"/>
      <c r="P43" s="173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1300</v>
      </c>
      <c r="K44" s="17">
        <f t="shared" si="1"/>
        <v>1300</v>
      </c>
      <c r="L44" s="18" t="str">
        <f t="shared" si="0"/>
        <v>OK</v>
      </c>
      <c r="M44" s="172"/>
      <c r="N44" s="172"/>
      <c r="O44" s="173"/>
      <c r="P44" s="173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>
        <v>0</v>
      </c>
      <c r="K45" s="17">
        <f t="shared" si="1"/>
        <v>0</v>
      </c>
      <c r="L45" s="18" t="str">
        <f t="shared" si="0"/>
        <v>OK</v>
      </c>
      <c r="M45" s="172"/>
      <c r="N45" s="172"/>
      <c r="O45" s="173"/>
      <c r="P45" s="173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>
        <v>1000</v>
      </c>
      <c r="K46" s="17">
        <f t="shared" si="1"/>
        <v>0</v>
      </c>
      <c r="L46" s="18" t="str">
        <f t="shared" si="0"/>
        <v>OK</v>
      </c>
      <c r="M46" s="172"/>
      <c r="N46" s="172"/>
      <c r="O46" s="173"/>
      <c r="P46" s="173">
        <v>1000</v>
      </c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>
        <v>7000</v>
      </c>
      <c r="K47" s="17">
        <f t="shared" si="1"/>
        <v>7000</v>
      </c>
      <c r="L47" s="18" t="str">
        <f t="shared" si="0"/>
        <v>OK</v>
      </c>
      <c r="M47" s="172"/>
      <c r="N47" s="172"/>
      <c r="O47" s="173"/>
      <c r="P47" s="173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>
        <v>1500</v>
      </c>
      <c r="K48" s="17">
        <f t="shared" si="1"/>
        <v>1500</v>
      </c>
      <c r="L48" s="18" t="str">
        <f t="shared" si="0"/>
        <v>OK</v>
      </c>
      <c r="M48" s="172"/>
      <c r="N48" s="172"/>
      <c r="O48" s="173"/>
      <c r="P48" s="173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v>6500</v>
      </c>
      <c r="K49" s="17">
        <f t="shared" si="1"/>
        <v>6500</v>
      </c>
      <c r="L49" s="18" t="str">
        <f t="shared" si="0"/>
        <v>OK</v>
      </c>
      <c r="M49" s="172"/>
      <c r="N49" s="172"/>
      <c r="O49" s="173"/>
      <c r="P49" s="173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>
        <v>1000</v>
      </c>
      <c r="K50" s="17">
        <f t="shared" si="1"/>
        <v>1000</v>
      </c>
      <c r="L50" s="18" t="str">
        <f t="shared" si="0"/>
        <v>OK</v>
      </c>
      <c r="M50" s="172"/>
      <c r="N50" s="172"/>
      <c r="O50" s="173"/>
      <c r="P50" s="173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0</v>
      </c>
      <c r="K51" s="17">
        <f t="shared" si="1"/>
        <v>0</v>
      </c>
      <c r="L51" s="18" t="str">
        <f t="shared" si="0"/>
        <v>OK</v>
      </c>
      <c r="M51" s="172"/>
      <c r="N51" s="172"/>
      <c r="O51" s="173"/>
      <c r="P51" s="173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4200</v>
      </c>
      <c r="K52" s="17">
        <f t="shared" si="1"/>
        <v>4200</v>
      </c>
      <c r="L52" s="18" t="str">
        <f t="shared" si="0"/>
        <v>OK</v>
      </c>
      <c r="M52" s="172"/>
      <c r="N52" s="172"/>
      <c r="O52" s="173"/>
      <c r="P52" s="173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>
        <v>3000</v>
      </c>
      <c r="K53" s="17">
        <f t="shared" si="1"/>
        <v>3000</v>
      </c>
      <c r="L53" s="18" t="str">
        <f t="shared" si="0"/>
        <v>OK</v>
      </c>
      <c r="M53" s="172"/>
      <c r="N53" s="172"/>
      <c r="O53" s="173"/>
      <c r="P53" s="173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>
        <v>2000</v>
      </c>
      <c r="K54" s="17">
        <f t="shared" si="1"/>
        <v>2000</v>
      </c>
      <c r="L54" s="18" t="str">
        <f t="shared" si="0"/>
        <v>OK</v>
      </c>
      <c r="M54" s="172"/>
      <c r="N54" s="172"/>
      <c r="O54" s="173"/>
      <c r="P54" s="173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A4:A12"/>
    <mergeCell ref="B4:B12"/>
    <mergeCell ref="D4:D10"/>
    <mergeCell ref="D11:D12"/>
    <mergeCell ref="A14:A15"/>
    <mergeCell ref="B14:B15"/>
    <mergeCell ref="D14:D15"/>
    <mergeCell ref="A2:L2"/>
    <mergeCell ref="A1:D1"/>
    <mergeCell ref="E1:I1"/>
    <mergeCell ref="J1:L1"/>
    <mergeCell ref="O1:O2"/>
    <mergeCell ref="N1:N2"/>
    <mergeCell ref="M1:M2"/>
    <mergeCell ref="AA1:AA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P1:P2"/>
    <mergeCell ref="B17:B19"/>
    <mergeCell ref="D17:D19"/>
    <mergeCell ref="D20:D22"/>
    <mergeCell ref="A20:A28"/>
    <mergeCell ref="B20:B28"/>
    <mergeCell ref="D23:D25"/>
    <mergeCell ref="A17:A19"/>
    <mergeCell ref="D33:D34"/>
    <mergeCell ref="D37:D38"/>
    <mergeCell ref="D39:D40"/>
    <mergeCell ref="A30:A34"/>
    <mergeCell ref="B30:B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4"/>
  <sheetViews>
    <sheetView zoomScale="80" zoomScaleNormal="80" workbookViewId="0">
      <selection activeCell="R13" sqref="R13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138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210">
        <v>45051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/>
      <c r="K4" s="17">
        <f>J4-(SUM(M4:AA4))</f>
        <v>0</v>
      </c>
      <c r="L4" s="18" t="str">
        <f t="shared" ref="L4:L54" si="0">IF(K4&lt;0,"ATENÇÃO","OK")</f>
        <v>OK</v>
      </c>
      <c r="M4" s="206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/>
      <c r="K5" s="17">
        <f t="shared" ref="K5:K54" si="1">J5-(SUM(M5:AA5))</f>
        <v>0</v>
      </c>
      <c r="L5" s="18" t="str">
        <f t="shared" si="0"/>
        <v>OK</v>
      </c>
      <c r="M5" s="206"/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/>
      <c r="K6" s="17">
        <f t="shared" si="1"/>
        <v>0</v>
      </c>
      <c r="L6" s="18" t="str">
        <f t="shared" si="0"/>
        <v>OK</v>
      </c>
      <c r="M6" s="206"/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/>
      <c r="K7" s="17">
        <f t="shared" si="1"/>
        <v>0</v>
      </c>
      <c r="L7" s="18" t="str">
        <f t="shared" si="0"/>
        <v>OK</v>
      </c>
      <c r="M7" s="206"/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/>
      <c r="K8" s="17">
        <f t="shared" si="1"/>
        <v>0</v>
      </c>
      <c r="L8" s="18" t="str">
        <f t="shared" si="0"/>
        <v>OK</v>
      </c>
      <c r="M8" s="207"/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/>
      <c r="K9" s="17">
        <f t="shared" si="1"/>
        <v>0</v>
      </c>
      <c r="L9" s="18" t="str">
        <f t="shared" si="0"/>
        <v>OK</v>
      </c>
      <c r="M9" s="206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/>
      <c r="K10" s="17">
        <f t="shared" si="1"/>
        <v>0</v>
      </c>
      <c r="L10" s="18" t="str">
        <f t="shared" si="0"/>
        <v>OK</v>
      </c>
      <c r="M10" s="207"/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/>
      <c r="K11" s="17">
        <f t="shared" si="1"/>
        <v>0</v>
      </c>
      <c r="L11" s="18" t="str">
        <f t="shared" si="0"/>
        <v>OK</v>
      </c>
      <c r="M11" s="206"/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206"/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/>
      <c r="K13" s="17">
        <f t="shared" si="1"/>
        <v>0</v>
      </c>
      <c r="L13" s="18" t="str">
        <f t="shared" si="0"/>
        <v>OK</v>
      </c>
      <c r="M13" s="206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206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50</v>
      </c>
      <c r="K15" s="17">
        <f t="shared" si="1"/>
        <v>50</v>
      </c>
      <c r="L15" s="18" t="str">
        <f t="shared" si="0"/>
        <v>OK</v>
      </c>
      <c r="M15" s="206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/>
      <c r="K16" s="17">
        <f t="shared" si="1"/>
        <v>0</v>
      </c>
      <c r="L16" s="18" t="str">
        <f t="shared" si="0"/>
        <v>OK</v>
      </c>
      <c r="M16" s="206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206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/>
      <c r="K18" s="17">
        <f t="shared" si="1"/>
        <v>0</v>
      </c>
      <c r="L18" s="18" t="str">
        <f t="shared" si="0"/>
        <v>OK</v>
      </c>
      <c r="M18" s="206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206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/>
      <c r="K20" s="17">
        <f t="shared" si="1"/>
        <v>0</v>
      </c>
      <c r="L20" s="18" t="str">
        <f t="shared" si="0"/>
        <v>OK</v>
      </c>
      <c r="M20" s="206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/>
      <c r="K21" s="17">
        <f t="shared" si="1"/>
        <v>0</v>
      </c>
      <c r="L21" s="18" t="str">
        <f t="shared" si="0"/>
        <v>OK</v>
      </c>
      <c r="M21" s="207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/>
      <c r="K22" s="17">
        <f t="shared" si="1"/>
        <v>0</v>
      </c>
      <c r="L22" s="18" t="str">
        <f t="shared" si="0"/>
        <v>OK</v>
      </c>
      <c r="M22" s="207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/>
      <c r="K23" s="17">
        <f t="shared" si="1"/>
        <v>0</v>
      </c>
      <c r="L23" s="18" t="str">
        <f t="shared" si="0"/>
        <v>OK</v>
      </c>
      <c r="M23" s="207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/>
      <c r="K24" s="17">
        <f t="shared" si="1"/>
        <v>0</v>
      </c>
      <c r="L24" s="18" t="str">
        <f t="shared" si="0"/>
        <v>OK</v>
      </c>
      <c r="M24" s="207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206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206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80</v>
      </c>
      <c r="K27" s="17">
        <f t="shared" si="1"/>
        <v>80</v>
      </c>
      <c r="L27" s="18" t="str">
        <f t="shared" si="0"/>
        <v>OK</v>
      </c>
      <c r="M27" s="206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206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/>
      <c r="K29" s="17">
        <f t="shared" si="1"/>
        <v>0</v>
      </c>
      <c r="L29" s="18" t="str">
        <f t="shared" si="0"/>
        <v>OK</v>
      </c>
      <c r="M29" s="206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/>
      <c r="K30" s="17">
        <f t="shared" si="1"/>
        <v>0</v>
      </c>
      <c r="L30" s="18" t="str">
        <f t="shared" si="0"/>
        <v>OK</v>
      </c>
      <c r="M30" s="206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/>
      <c r="K31" s="17">
        <f t="shared" si="1"/>
        <v>0</v>
      </c>
      <c r="L31" s="18" t="str">
        <f t="shared" si="0"/>
        <v>OK</v>
      </c>
      <c r="M31" s="206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/>
      <c r="K32" s="17">
        <f t="shared" si="1"/>
        <v>0</v>
      </c>
      <c r="L32" s="18" t="str">
        <f t="shared" si="0"/>
        <v>OK</v>
      </c>
      <c r="M32" s="206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/>
      <c r="K33" s="17">
        <f t="shared" si="1"/>
        <v>0</v>
      </c>
      <c r="L33" s="18" t="str">
        <f t="shared" si="0"/>
        <v>OK</v>
      </c>
      <c r="M33" s="206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206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206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206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/>
      <c r="K37" s="17">
        <f t="shared" si="1"/>
        <v>0</v>
      </c>
      <c r="L37" s="18" t="str">
        <f t="shared" si="0"/>
        <v>OK</v>
      </c>
      <c r="M37" s="20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206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f>0+50</f>
        <v>50</v>
      </c>
      <c r="K39" s="17">
        <f t="shared" si="1"/>
        <v>0</v>
      </c>
      <c r="L39" s="18" t="str">
        <f t="shared" si="0"/>
        <v>OK</v>
      </c>
      <c r="M39" s="209">
        <v>50</v>
      </c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/>
      <c r="K40" s="17">
        <f t="shared" si="1"/>
        <v>0</v>
      </c>
      <c r="L40" s="18" t="str">
        <f t="shared" si="0"/>
        <v>OK</v>
      </c>
      <c r="M40" s="208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208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/>
      <c r="K42" s="17">
        <f t="shared" si="1"/>
        <v>0</v>
      </c>
      <c r="L42" s="18" t="str">
        <f t="shared" si="0"/>
        <v>OK</v>
      </c>
      <c r="M42" s="208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/>
      <c r="K43" s="17">
        <f t="shared" si="1"/>
        <v>0</v>
      </c>
      <c r="L43" s="18" t="str">
        <f t="shared" si="0"/>
        <v>OK</v>
      </c>
      <c r="M43" s="208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/>
      <c r="K44" s="17">
        <f t="shared" si="1"/>
        <v>0</v>
      </c>
      <c r="L44" s="18" t="str">
        <f t="shared" si="0"/>
        <v>OK</v>
      </c>
      <c r="M44" s="208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/>
      <c r="K45" s="17">
        <f t="shared" si="1"/>
        <v>0</v>
      </c>
      <c r="L45" s="18" t="str">
        <f t="shared" si="0"/>
        <v>OK</v>
      </c>
      <c r="M45" s="208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208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/>
      <c r="K47" s="17">
        <f t="shared" si="1"/>
        <v>0</v>
      </c>
      <c r="L47" s="18" t="str">
        <f t="shared" si="0"/>
        <v>OK</v>
      </c>
      <c r="M47" s="208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/>
      <c r="K48" s="17">
        <f t="shared" si="1"/>
        <v>0</v>
      </c>
      <c r="L48" s="18" t="str">
        <f t="shared" si="0"/>
        <v>OK</v>
      </c>
      <c r="M48" s="208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f>0+3000</f>
        <v>3000</v>
      </c>
      <c r="K49" s="17">
        <f t="shared" si="1"/>
        <v>0</v>
      </c>
      <c r="L49" s="18" t="str">
        <f t="shared" si="0"/>
        <v>OK</v>
      </c>
      <c r="M49" s="209">
        <v>3000</v>
      </c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206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/>
      <c r="K51" s="17">
        <f t="shared" si="1"/>
        <v>0</v>
      </c>
      <c r="L51" s="18" t="str">
        <f t="shared" si="0"/>
        <v>OK</v>
      </c>
      <c r="M51" s="206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/>
      <c r="K52" s="17">
        <f t="shared" si="1"/>
        <v>0</v>
      </c>
      <c r="L52" s="18" t="str">
        <f t="shared" si="0"/>
        <v>OK</v>
      </c>
      <c r="M52" s="206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206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/>
      <c r="K54" s="17">
        <f t="shared" si="1"/>
        <v>0</v>
      </c>
      <c r="L54" s="18" t="str">
        <f t="shared" si="0"/>
        <v>OK</v>
      </c>
      <c r="M54" s="206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D42:D43"/>
    <mergeCell ref="D44:D45"/>
    <mergeCell ref="D46:D47"/>
    <mergeCell ref="D48:D49"/>
    <mergeCell ref="D50:D51"/>
    <mergeCell ref="A4:A12"/>
    <mergeCell ref="B4:B12"/>
    <mergeCell ref="D4:D10"/>
    <mergeCell ref="D11:D12"/>
    <mergeCell ref="A14:A15"/>
    <mergeCell ref="B14:B15"/>
    <mergeCell ref="D14:D15"/>
    <mergeCell ref="N1:N2"/>
    <mergeCell ref="Y1:Y2"/>
    <mergeCell ref="A2:L2"/>
    <mergeCell ref="X1:X2"/>
    <mergeCell ref="Q1:Q2"/>
    <mergeCell ref="A1:D1"/>
    <mergeCell ref="V1:V2"/>
    <mergeCell ref="W1:W2"/>
    <mergeCell ref="O1:O2"/>
    <mergeCell ref="P1:P2"/>
    <mergeCell ref="E1:I1"/>
    <mergeCell ref="J1:L1"/>
    <mergeCell ref="M1:M2"/>
    <mergeCell ref="Z1:Z2"/>
    <mergeCell ref="AA1:AA2"/>
    <mergeCell ref="R1:R2"/>
    <mergeCell ref="S1:S2"/>
    <mergeCell ref="T1:T2"/>
    <mergeCell ref="U1:U2"/>
    <mergeCell ref="D33:D34"/>
    <mergeCell ref="D37:D38"/>
    <mergeCell ref="D39:D40"/>
    <mergeCell ref="A17:A19"/>
    <mergeCell ref="B17:B19"/>
    <mergeCell ref="D17:D19"/>
    <mergeCell ref="D20:D22"/>
    <mergeCell ref="A20:A28"/>
    <mergeCell ref="B20:B28"/>
    <mergeCell ref="D23:D25"/>
    <mergeCell ref="A30:A34"/>
    <mergeCell ref="B30:B34"/>
    <mergeCell ref="A35:A36"/>
    <mergeCell ref="A37:A54"/>
    <mergeCell ref="B35:B36"/>
    <mergeCell ref="B37:B5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54"/>
  <sheetViews>
    <sheetView zoomScale="80" zoomScaleNormal="80" workbookViewId="0">
      <selection activeCell="Q18" sqref="Q1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54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75" t="s">
        <v>1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5</v>
      </c>
      <c r="K4" s="17">
        <f>J4-(SUM(M4:AA4))</f>
        <v>5</v>
      </c>
      <c r="L4" s="18" t="str">
        <f t="shared" ref="L4:L54" si="0">IF(K4&lt;0,"ATENÇÃO","OK")</f>
        <v>OK</v>
      </c>
      <c r="M4" s="76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125</v>
      </c>
      <c r="K5" s="17">
        <f t="shared" ref="K5:K54" si="1">J5-(SUM(M5:AA5))</f>
        <v>125</v>
      </c>
      <c r="L5" s="18" t="str">
        <f t="shared" si="0"/>
        <v>OK</v>
      </c>
      <c r="M5" s="76"/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5</v>
      </c>
      <c r="K6" s="17">
        <f t="shared" si="1"/>
        <v>5</v>
      </c>
      <c r="L6" s="18" t="str">
        <f t="shared" si="0"/>
        <v>OK</v>
      </c>
      <c r="M6" s="76"/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>
        <v>7</v>
      </c>
      <c r="K7" s="17">
        <f t="shared" si="1"/>
        <v>7</v>
      </c>
      <c r="L7" s="18" t="str">
        <f t="shared" si="0"/>
        <v>OK</v>
      </c>
      <c r="M7" s="76"/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v>6</v>
      </c>
      <c r="K8" s="17">
        <f t="shared" si="1"/>
        <v>6</v>
      </c>
      <c r="L8" s="18" t="str">
        <f t="shared" si="0"/>
        <v>OK</v>
      </c>
      <c r="M8" s="78"/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>
        <v>20</v>
      </c>
      <c r="K9" s="17">
        <f t="shared" si="1"/>
        <v>20</v>
      </c>
      <c r="L9" s="18" t="str">
        <f t="shared" si="0"/>
        <v>OK</v>
      </c>
      <c r="M9" s="76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5</v>
      </c>
      <c r="K10" s="17">
        <f t="shared" si="1"/>
        <v>5</v>
      </c>
      <c r="L10" s="18" t="str">
        <f t="shared" si="0"/>
        <v>OK</v>
      </c>
      <c r="M10" s="78"/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20</v>
      </c>
      <c r="K11" s="17">
        <f t="shared" si="1"/>
        <v>20</v>
      </c>
      <c r="L11" s="18" t="str">
        <f t="shared" si="0"/>
        <v>OK</v>
      </c>
      <c r="M11" s="76"/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76"/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>
        <v>20</v>
      </c>
      <c r="K13" s="17">
        <f t="shared" si="1"/>
        <v>20</v>
      </c>
      <c r="L13" s="18" t="str">
        <f t="shared" si="0"/>
        <v>OK</v>
      </c>
      <c r="M13" s="76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76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1</v>
      </c>
      <c r="K15" s="17">
        <f t="shared" si="1"/>
        <v>1</v>
      </c>
      <c r="L15" s="18" t="str">
        <f t="shared" si="0"/>
        <v>OK</v>
      </c>
      <c r="M15" s="76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>
        <v>20</v>
      </c>
      <c r="K16" s="17">
        <f t="shared" si="1"/>
        <v>20</v>
      </c>
      <c r="L16" s="18" t="str">
        <f t="shared" si="0"/>
        <v>OK</v>
      </c>
      <c r="M16" s="76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76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/>
      <c r="K18" s="17">
        <f t="shared" si="1"/>
        <v>0</v>
      </c>
      <c r="L18" s="18" t="str">
        <f t="shared" si="0"/>
        <v>OK</v>
      </c>
      <c r="M18" s="76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76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2500</v>
      </c>
      <c r="K20" s="17">
        <f t="shared" si="1"/>
        <v>2500</v>
      </c>
      <c r="L20" s="18" t="str">
        <f t="shared" si="0"/>
        <v>OK</v>
      </c>
      <c r="M20" s="76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/>
      <c r="K21" s="17">
        <f t="shared" si="1"/>
        <v>0</v>
      </c>
      <c r="L21" s="18" t="str">
        <f t="shared" si="0"/>
        <v>OK</v>
      </c>
      <c r="M21" s="78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/>
      <c r="K22" s="17">
        <f t="shared" si="1"/>
        <v>0</v>
      </c>
      <c r="L22" s="18" t="str">
        <f t="shared" si="0"/>
        <v>OK</v>
      </c>
      <c r="M22" s="78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1000</v>
      </c>
      <c r="K23" s="17">
        <f t="shared" si="1"/>
        <v>1000</v>
      </c>
      <c r="L23" s="18" t="str">
        <f t="shared" si="0"/>
        <v>OK</v>
      </c>
      <c r="M23" s="78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1000</v>
      </c>
      <c r="K24" s="17">
        <f t="shared" si="1"/>
        <v>1000</v>
      </c>
      <c r="L24" s="18" t="str">
        <f t="shared" si="0"/>
        <v>OK</v>
      </c>
      <c r="M24" s="78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76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76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3</v>
      </c>
      <c r="K27" s="17">
        <f t="shared" si="1"/>
        <v>3</v>
      </c>
      <c r="L27" s="18" t="str">
        <f t="shared" si="0"/>
        <v>OK</v>
      </c>
      <c r="M27" s="76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76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30</v>
      </c>
      <c r="K29" s="17">
        <f t="shared" si="1"/>
        <v>30</v>
      </c>
      <c r="L29" s="18" t="str">
        <f t="shared" si="0"/>
        <v>OK</v>
      </c>
      <c r="M29" s="76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/>
      <c r="K30" s="17">
        <f t="shared" si="1"/>
        <v>0</v>
      </c>
      <c r="L30" s="18" t="str">
        <f t="shared" si="0"/>
        <v>OK</v>
      </c>
      <c r="M30" s="76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20</v>
      </c>
      <c r="K31" s="17">
        <f t="shared" si="1"/>
        <v>20</v>
      </c>
      <c r="L31" s="18" t="str">
        <f t="shared" si="0"/>
        <v>OK</v>
      </c>
      <c r="M31" s="76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>
        <v>12</v>
      </c>
      <c r="K32" s="17">
        <f t="shared" si="1"/>
        <v>12</v>
      </c>
      <c r="L32" s="18" t="str">
        <f t="shared" si="0"/>
        <v>OK</v>
      </c>
      <c r="M32" s="76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4</v>
      </c>
      <c r="K33" s="17">
        <f t="shared" si="1"/>
        <v>4</v>
      </c>
      <c r="L33" s="18" t="str">
        <f t="shared" si="0"/>
        <v>OK</v>
      </c>
      <c r="M33" s="76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76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76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76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230</v>
      </c>
      <c r="K37" s="17">
        <f t="shared" si="1"/>
        <v>230</v>
      </c>
      <c r="L37" s="18" t="str">
        <f t="shared" si="0"/>
        <v>OK</v>
      </c>
      <c r="M37" s="7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76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400</v>
      </c>
      <c r="K39" s="17">
        <f t="shared" si="1"/>
        <v>400</v>
      </c>
      <c r="L39" s="18" t="str">
        <f t="shared" si="0"/>
        <v>OK</v>
      </c>
      <c r="M39" s="76"/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/>
      <c r="K40" s="17">
        <f t="shared" si="1"/>
        <v>0</v>
      </c>
      <c r="L40" s="18" t="str">
        <f t="shared" si="0"/>
        <v>OK</v>
      </c>
      <c r="M40" s="76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76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/>
      <c r="K42" s="17">
        <f t="shared" si="1"/>
        <v>0</v>
      </c>
      <c r="L42" s="18" t="str">
        <f t="shared" si="0"/>
        <v>OK</v>
      </c>
      <c r="M42" s="76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4000</v>
      </c>
      <c r="K43" s="17">
        <f t="shared" si="1"/>
        <v>4000</v>
      </c>
      <c r="L43" s="18" t="str">
        <f t="shared" si="0"/>
        <v>OK</v>
      </c>
      <c r="M43" s="76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1000</v>
      </c>
      <c r="K44" s="17">
        <f t="shared" si="1"/>
        <v>1000</v>
      </c>
      <c r="L44" s="18" t="str">
        <f t="shared" si="0"/>
        <v>OK</v>
      </c>
      <c r="M44" s="76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>
        <v>1000</v>
      </c>
      <c r="K45" s="17">
        <f t="shared" si="1"/>
        <v>1000</v>
      </c>
      <c r="L45" s="18" t="str">
        <f t="shared" si="0"/>
        <v>OK</v>
      </c>
      <c r="M45" s="76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76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>
        <v>4000</v>
      </c>
      <c r="K47" s="17">
        <f t="shared" si="1"/>
        <v>4000</v>
      </c>
      <c r="L47" s="18" t="str">
        <f t="shared" si="0"/>
        <v>OK</v>
      </c>
      <c r="M47" s="76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>
        <v>500</v>
      </c>
      <c r="K48" s="17">
        <f t="shared" si="1"/>
        <v>500</v>
      </c>
      <c r="L48" s="18" t="str">
        <f t="shared" si="0"/>
        <v>OK</v>
      </c>
      <c r="M48" s="76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v>6000</v>
      </c>
      <c r="K49" s="17">
        <f t="shared" si="1"/>
        <v>6000</v>
      </c>
      <c r="L49" s="18" t="str">
        <f t="shared" si="0"/>
        <v>OK</v>
      </c>
      <c r="M49" s="76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76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4000</v>
      </c>
      <c r="K51" s="17">
        <f t="shared" si="1"/>
        <v>4000</v>
      </c>
      <c r="L51" s="18" t="str">
        <f t="shared" si="0"/>
        <v>OK</v>
      </c>
      <c r="M51" s="76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2200</v>
      </c>
      <c r="K52" s="17">
        <f t="shared" si="1"/>
        <v>2200</v>
      </c>
      <c r="L52" s="18" t="str">
        <f t="shared" si="0"/>
        <v>OK</v>
      </c>
      <c r="M52" s="76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>
        <v>2000</v>
      </c>
      <c r="K53" s="17">
        <f t="shared" si="1"/>
        <v>2000</v>
      </c>
      <c r="L53" s="18" t="str">
        <f t="shared" si="0"/>
        <v>OK</v>
      </c>
      <c r="M53" s="76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/>
      <c r="K54" s="17">
        <f t="shared" si="1"/>
        <v>0</v>
      </c>
      <c r="L54" s="18" t="str">
        <f t="shared" si="0"/>
        <v>OK</v>
      </c>
      <c r="M54" s="76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A30:A34"/>
    <mergeCell ref="B30:B34"/>
    <mergeCell ref="D33:D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  <mergeCell ref="D37:D38"/>
    <mergeCell ref="D39:D40"/>
    <mergeCell ref="A17:A19"/>
    <mergeCell ref="B17:B19"/>
    <mergeCell ref="D17:D19"/>
    <mergeCell ref="D11:D12"/>
    <mergeCell ref="A20:A28"/>
    <mergeCell ref="B20:B28"/>
    <mergeCell ref="D23:D25"/>
    <mergeCell ref="D20:D22"/>
    <mergeCell ref="A14:A15"/>
    <mergeCell ref="B14:B15"/>
    <mergeCell ref="A4:A12"/>
    <mergeCell ref="B4:B12"/>
    <mergeCell ref="AA1:AA2"/>
    <mergeCell ref="Y1:Y2"/>
    <mergeCell ref="A2:L2"/>
    <mergeCell ref="W1:W2"/>
    <mergeCell ref="Q1:Q2"/>
    <mergeCell ref="R1:R2"/>
    <mergeCell ref="S1:S2"/>
    <mergeCell ref="V1:V2"/>
    <mergeCell ref="T1:T2"/>
    <mergeCell ref="U1:U2"/>
    <mergeCell ref="Z1:Z2"/>
    <mergeCell ref="X1:X2"/>
    <mergeCell ref="P1:P2"/>
    <mergeCell ref="A1:D1"/>
    <mergeCell ref="O1:O2"/>
    <mergeCell ref="M1:M2"/>
    <mergeCell ref="N1:N2"/>
    <mergeCell ref="E1:I1"/>
    <mergeCell ref="J1:L1"/>
    <mergeCell ref="D14:D15"/>
    <mergeCell ref="D4:D1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CD42-930F-41A2-9B96-BB0FC9CC19C8}">
  <dimension ref="A1:AA54"/>
  <sheetViews>
    <sheetView zoomScale="80" zoomScaleNormal="80" workbookViewId="0">
      <selection activeCell="R48" sqref="R4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128</v>
      </c>
      <c r="N1" s="90" t="s">
        <v>129</v>
      </c>
      <c r="O1" s="90" t="s">
        <v>130</v>
      </c>
      <c r="P1" s="90" t="s">
        <v>131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187">
        <v>44963</v>
      </c>
      <c r="N3" s="187">
        <v>45008</v>
      </c>
      <c r="O3" s="187">
        <v>45008</v>
      </c>
      <c r="P3" s="187">
        <v>45008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0</v>
      </c>
      <c r="K4" s="17">
        <f>J4-(SUM(M4:AA4))</f>
        <v>0</v>
      </c>
      <c r="L4" s="18" t="str">
        <f t="shared" ref="L4:L54" si="0">IF(K4&lt;0,"ATENÇÃO","OK")</f>
        <v>OK</v>
      </c>
      <c r="M4" s="183"/>
      <c r="N4" s="180"/>
      <c r="O4" s="180"/>
      <c r="P4" s="180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250</v>
      </c>
      <c r="K5" s="17">
        <f t="shared" ref="K5:K54" si="1">J5-(SUM(M5:AA5))</f>
        <v>150</v>
      </c>
      <c r="L5" s="18" t="str">
        <f t="shared" si="0"/>
        <v>OK</v>
      </c>
      <c r="M5" s="183"/>
      <c r="N5" s="186">
        <v>100</v>
      </c>
      <c r="O5" s="180"/>
      <c r="P5" s="180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0</v>
      </c>
      <c r="K6" s="17">
        <f t="shared" si="1"/>
        <v>0</v>
      </c>
      <c r="L6" s="18" t="str">
        <f t="shared" si="0"/>
        <v>OK</v>
      </c>
      <c r="M6" s="184"/>
      <c r="N6" s="186"/>
      <c r="O6" s="180"/>
      <c r="P6" s="180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>
        <v>0</v>
      </c>
      <c r="K7" s="17">
        <f t="shared" si="1"/>
        <v>0</v>
      </c>
      <c r="L7" s="18" t="str">
        <f t="shared" si="0"/>
        <v>OK</v>
      </c>
      <c r="M7" s="183"/>
      <c r="N7" s="186"/>
      <c r="O7" s="180"/>
      <c r="P7" s="180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v>0</v>
      </c>
      <c r="K8" s="17">
        <f t="shared" si="1"/>
        <v>0</v>
      </c>
      <c r="L8" s="18" t="str">
        <f t="shared" si="0"/>
        <v>OK</v>
      </c>
      <c r="M8" s="183"/>
      <c r="N8" s="186"/>
      <c r="O8" s="180"/>
      <c r="P8" s="180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>
        <v>60</v>
      </c>
      <c r="K9" s="17">
        <f t="shared" si="1"/>
        <v>40</v>
      </c>
      <c r="L9" s="18" t="str">
        <f t="shared" si="0"/>
        <v>OK</v>
      </c>
      <c r="M9" s="183"/>
      <c r="N9" s="186">
        <v>20</v>
      </c>
      <c r="O9" s="180"/>
      <c r="P9" s="180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410</v>
      </c>
      <c r="K10" s="17">
        <f t="shared" si="1"/>
        <v>260</v>
      </c>
      <c r="L10" s="18" t="str">
        <f t="shared" si="0"/>
        <v>OK</v>
      </c>
      <c r="M10" s="183"/>
      <c r="N10" s="186">
        <v>150</v>
      </c>
      <c r="O10" s="180"/>
      <c r="P10" s="180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40</v>
      </c>
      <c r="K11" s="17">
        <f t="shared" si="1"/>
        <v>40</v>
      </c>
      <c r="L11" s="18" t="str">
        <f t="shared" si="0"/>
        <v>OK</v>
      </c>
      <c r="M11" s="183"/>
      <c r="N11" s="180"/>
      <c r="O11" s="180"/>
      <c r="P11" s="180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>
        <v>0</v>
      </c>
      <c r="K12" s="17">
        <f t="shared" si="1"/>
        <v>0</v>
      </c>
      <c r="L12" s="18" t="str">
        <f t="shared" si="0"/>
        <v>OK</v>
      </c>
      <c r="M12" s="183"/>
      <c r="N12" s="180"/>
      <c r="O12" s="180"/>
      <c r="P12" s="180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>
        <v>0</v>
      </c>
      <c r="K13" s="17">
        <f t="shared" si="1"/>
        <v>0</v>
      </c>
      <c r="L13" s="18" t="str">
        <f t="shared" si="0"/>
        <v>OK</v>
      </c>
      <c r="M13" s="183"/>
      <c r="N13" s="180"/>
      <c r="O13" s="180"/>
      <c r="P13" s="180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>
        <v>0</v>
      </c>
      <c r="K14" s="17">
        <f t="shared" si="1"/>
        <v>0</v>
      </c>
      <c r="L14" s="18" t="str">
        <f t="shared" si="0"/>
        <v>OK</v>
      </c>
      <c r="M14" s="183"/>
      <c r="N14" s="180"/>
      <c r="O14" s="180"/>
      <c r="P14" s="181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0</v>
      </c>
      <c r="K15" s="17">
        <f t="shared" si="1"/>
        <v>0</v>
      </c>
      <c r="L15" s="18" t="str">
        <f t="shared" si="0"/>
        <v>OK</v>
      </c>
      <c r="M15" s="183"/>
      <c r="N15" s="180"/>
      <c r="O15" s="180"/>
      <c r="P15" s="180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>
        <v>0</v>
      </c>
      <c r="K16" s="17">
        <f t="shared" si="1"/>
        <v>0</v>
      </c>
      <c r="L16" s="18" t="str">
        <f t="shared" si="0"/>
        <v>OK</v>
      </c>
      <c r="M16" s="183"/>
      <c r="N16" s="180"/>
      <c r="O16" s="180"/>
      <c r="P16" s="180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>
        <v>0</v>
      </c>
      <c r="K17" s="17">
        <f t="shared" si="1"/>
        <v>0</v>
      </c>
      <c r="L17" s="18" t="str">
        <f t="shared" si="0"/>
        <v>OK</v>
      </c>
      <c r="M17" s="184"/>
      <c r="N17" s="182"/>
      <c r="O17" s="180"/>
      <c r="P17" s="180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>
        <v>0</v>
      </c>
      <c r="K18" s="17">
        <f t="shared" si="1"/>
        <v>0</v>
      </c>
      <c r="L18" s="18" t="str">
        <f t="shared" si="0"/>
        <v>OK</v>
      </c>
      <c r="M18" s="184"/>
      <c r="N18" s="182"/>
      <c r="O18" s="180"/>
      <c r="P18" s="180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>
        <v>4</v>
      </c>
      <c r="K19" s="17">
        <f t="shared" si="1"/>
        <v>4</v>
      </c>
      <c r="L19" s="18" t="str">
        <f t="shared" si="0"/>
        <v>OK</v>
      </c>
      <c r="M19" s="184"/>
      <c r="N19" s="182"/>
      <c r="O19" s="180"/>
      <c r="P19" s="180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3000</v>
      </c>
      <c r="K20" s="17">
        <f t="shared" si="1"/>
        <v>3000</v>
      </c>
      <c r="L20" s="18" t="str">
        <f t="shared" si="0"/>
        <v>OK</v>
      </c>
      <c r="M20" s="184"/>
      <c r="N20" s="182"/>
      <c r="O20" s="180"/>
      <c r="P20" s="180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30</v>
      </c>
      <c r="K21" s="17">
        <f t="shared" si="1"/>
        <v>30</v>
      </c>
      <c r="L21" s="18" t="str">
        <f t="shared" si="0"/>
        <v>OK</v>
      </c>
      <c r="M21" s="183"/>
      <c r="N21" s="182"/>
      <c r="O21" s="180"/>
      <c r="P21" s="181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>
        <v>0</v>
      </c>
      <c r="K22" s="17">
        <f t="shared" si="1"/>
        <v>0</v>
      </c>
      <c r="L22" s="18" t="str">
        <f t="shared" si="0"/>
        <v>OK</v>
      </c>
      <c r="M22" s="183"/>
      <c r="N22" s="182"/>
      <c r="O22" s="180"/>
      <c r="P22" s="181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200</v>
      </c>
      <c r="K23" s="17">
        <f t="shared" si="1"/>
        <v>200</v>
      </c>
      <c r="L23" s="18" t="str">
        <f t="shared" si="0"/>
        <v>OK</v>
      </c>
      <c r="M23" s="183"/>
      <c r="N23" s="182"/>
      <c r="O23" s="180"/>
      <c r="P23" s="180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500</v>
      </c>
      <c r="K24" s="17">
        <f t="shared" si="1"/>
        <v>500</v>
      </c>
      <c r="L24" s="18" t="str">
        <f t="shared" si="0"/>
        <v>OK</v>
      </c>
      <c r="M24" s="183"/>
      <c r="N24" s="182"/>
      <c r="O24" s="180"/>
      <c r="P24" s="180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183"/>
      <c r="N25" s="182"/>
      <c r="O25" s="180"/>
      <c r="P25" s="180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>
        <v>50</v>
      </c>
      <c r="K26" s="17">
        <f t="shared" si="1"/>
        <v>50</v>
      </c>
      <c r="L26" s="18" t="str">
        <f t="shared" si="0"/>
        <v>OK</v>
      </c>
      <c r="M26" s="183"/>
      <c r="N26" s="182"/>
      <c r="O26" s="181"/>
      <c r="P26" s="180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30</v>
      </c>
      <c r="K27" s="17">
        <f t="shared" si="1"/>
        <v>10</v>
      </c>
      <c r="L27" s="18" t="str">
        <f t="shared" si="0"/>
        <v>OK</v>
      </c>
      <c r="M27" s="183"/>
      <c r="N27" s="182"/>
      <c r="O27" s="186">
        <v>20</v>
      </c>
      <c r="P27" s="180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183"/>
      <c r="N28" s="182"/>
      <c r="O28" s="180"/>
      <c r="P28" s="180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250</v>
      </c>
      <c r="K29" s="17">
        <f t="shared" si="1"/>
        <v>250</v>
      </c>
      <c r="L29" s="18" t="str">
        <f t="shared" si="0"/>
        <v>OK</v>
      </c>
      <c r="M29" s="183"/>
      <c r="N29" s="182"/>
      <c r="O29" s="180"/>
      <c r="P29" s="180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v>70</v>
      </c>
      <c r="K30" s="17">
        <f t="shared" si="1"/>
        <v>70</v>
      </c>
      <c r="L30" s="18" t="str">
        <f t="shared" si="0"/>
        <v>OK</v>
      </c>
      <c r="M30" s="183"/>
      <c r="N30" s="182"/>
      <c r="O30" s="180"/>
      <c r="P30" s="180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270</v>
      </c>
      <c r="K31" s="17">
        <f t="shared" si="1"/>
        <v>270</v>
      </c>
      <c r="L31" s="18" t="str">
        <f t="shared" si="0"/>
        <v>OK</v>
      </c>
      <c r="M31" s="183"/>
      <c r="N31" s="182"/>
      <c r="O31" s="180"/>
      <c r="P31" s="180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>
        <v>30</v>
      </c>
      <c r="K32" s="17">
        <f t="shared" si="1"/>
        <v>30</v>
      </c>
      <c r="L32" s="18" t="str">
        <f t="shared" si="0"/>
        <v>OK</v>
      </c>
      <c r="M32" s="183"/>
      <c r="N32" s="182"/>
      <c r="O32" s="180"/>
      <c r="P32" s="180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10</v>
      </c>
      <c r="K33" s="17">
        <f t="shared" si="1"/>
        <v>10</v>
      </c>
      <c r="L33" s="18" t="str">
        <f t="shared" si="0"/>
        <v>OK</v>
      </c>
      <c r="M33" s="184"/>
      <c r="N33" s="182"/>
      <c r="O33" s="180"/>
      <c r="P33" s="180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>
        <v>0</v>
      </c>
      <c r="K34" s="17">
        <f t="shared" si="1"/>
        <v>0</v>
      </c>
      <c r="L34" s="18" t="str">
        <f t="shared" si="0"/>
        <v>OK</v>
      </c>
      <c r="M34" s="183"/>
      <c r="N34" s="180"/>
      <c r="O34" s="180"/>
      <c r="P34" s="180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183"/>
      <c r="N35" s="180"/>
      <c r="O35" s="180"/>
      <c r="P35" s="180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183"/>
      <c r="N36" s="180"/>
      <c r="O36" s="180"/>
      <c r="P36" s="180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205</v>
      </c>
      <c r="K37" s="17">
        <f t="shared" si="1"/>
        <v>205</v>
      </c>
      <c r="L37" s="18" t="str">
        <f t="shared" si="0"/>
        <v>OK</v>
      </c>
      <c r="M37" s="183"/>
      <c r="N37" s="180"/>
      <c r="O37" s="180"/>
      <c r="P37" s="180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>
        <v>101</v>
      </c>
      <c r="K38" s="17">
        <f t="shared" si="1"/>
        <v>101</v>
      </c>
      <c r="L38" s="18" t="str">
        <f t="shared" si="0"/>
        <v>OK</v>
      </c>
      <c r="M38" s="183"/>
      <c r="N38" s="180"/>
      <c r="O38" s="180"/>
      <c r="P38" s="180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200</v>
      </c>
      <c r="K39" s="17">
        <f t="shared" si="1"/>
        <v>200</v>
      </c>
      <c r="L39" s="18" t="str">
        <f t="shared" si="0"/>
        <v>OK</v>
      </c>
      <c r="M39" s="185"/>
      <c r="N39" s="186"/>
      <c r="O39" s="180"/>
      <c r="P39" s="180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>
        <v>101</v>
      </c>
      <c r="K40" s="17">
        <f t="shared" si="1"/>
        <v>101</v>
      </c>
      <c r="L40" s="18" t="str">
        <f t="shared" si="0"/>
        <v>OK</v>
      </c>
      <c r="M40" s="185"/>
      <c r="N40" s="186"/>
      <c r="O40" s="180"/>
      <c r="P40" s="180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183"/>
      <c r="N41" s="180"/>
      <c r="O41" s="180"/>
      <c r="P41" s="180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>
        <v>2000</v>
      </c>
      <c r="K42" s="17">
        <f t="shared" si="1"/>
        <v>2000</v>
      </c>
      <c r="L42" s="18" t="str">
        <f t="shared" si="0"/>
        <v>OK</v>
      </c>
      <c r="M42" s="183"/>
      <c r="N42" s="180"/>
      <c r="O42" s="180"/>
      <c r="P42" s="180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3000</v>
      </c>
      <c r="K43" s="17">
        <f t="shared" si="1"/>
        <v>3000</v>
      </c>
      <c r="L43" s="18" t="str">
        <f t="shared" si="0"/>
        <v>OK</v>
      </c>
      <c r="M43" s="183"/>
      <c r="N43" s="181"/>
      <c r="O43" s="180"/>
      <c r="P43" s="180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0</v>
      </c>
      <c r="K44" s="17">
        <f t="shared" si="1"/>
        <v>0</v>
      </c>
      <c r="L44" s="18" t="str">
        <f t="shared" si="0"/>
        <v>OK</v>
      </c>
      <c r="M44" s="183"/>
      <c r="N44" s="180"/>
      <c r="O44" s="180"/>
      <c r="P44" s="180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>
        <v>2000</v>
      </c>
      <c r="K45" s="17">
        <f t="shared" si="1"/>
        <v>2000</v>
      </c>
      <c r="L45" s="18" t="str">
        <f t="shared" si="0"/>
        <v>OK</v>
      </c>
      <c r="M45" s="183"/>
      <c r="N45" s="180"/>
      <c r="O45" s="180"/>
      <c r="P45" s="180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>
        <v>5400</v>
      </c>
      <c r="K46" s="17">
        <f t="shared" si="1"/>
        <v>3400</v>
      </c>
      <c r="L46" s="18" t="str">
        <f t="shared" si="0"/>
        <v>OK</v>
      </c>
      <c r="M46" s="183"/>
      <c r="N46" s="134"/>
      <c r="O46" s="180"/>
      <c r="P46" s="188">
        <v>2000</v>
      </c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>
        <v>0</v>
      </c>
      <c r="K47" s="17">
        <f t="shared" si="1"/>
        <v>0</v>
      </c>
      <c r="L47" s="18" t="str">
        <f t="shared" si="0"/>
        <v>OK</v>
      </c>
      <c r="M47" s="183"/>
      <c r="N47" s="180"/>
      <c r="O47" s="180"/>
      <c r="P47" s="180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>
        <f>0+300</f>
        <v>300</v>
      </c>
      <c r="K48" s="17">
        <f t="shared" si="1"/>
        <v>0</v>
      </c>
      <c r="L48" s="18" t="str">
        <f t="shared" si="0"/>
        <v>OK</v>
      </c>
      <c r="M48" s="185">
        <v>300</v>
      </c>
      <c r="N48" s="180"/>
      <c r="O48" s="180"/>
      <c r="P48" s="180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v>0</v>
      </c>
      <c r="K49" s="17">
        <f t="shared" si="1"/>
        <v>0</v>
      </c>
      <c r="L49" s="18" t="str">
        <f t="shared" si="0"/>
        <v>OK</v>
      </c>
      <c r="M49" s="183"/>
      <c r="N49" s="180"/>
      <c r="O49" s="180"/>
      <c r="P49" s="180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>
        <v>0</v>
      </c>
      <c r="K50" s="17">
        <f t="shared" si="1"/>
        <v>0</v>
      </c>
      <c r="L50" s="18" t="str">
        <f t="shared" si="0"/>
        <v>OK</v>
      </c>
      <c r="M50" s="183"/>
      <c r="N50" s="180"/>
      <c r="O50" s="180"/>
      <c r="P50" s="180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0</v>
      </c>
      <c r="K51" s="17">
        <f t="shared" si="1"/>
        <v>0</v>
      </c>
      <c r="L51" s="18" t="str">
        <f t="shared" si="0"/>
        <v>OK</v>
      </c>
      <c r="M51" s="183"/>
      <c r="N51" s="180"/>
      <c r="O51" s="180"/>
      <c r="P51" s="180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0</v>
      </c>
      <c r="K52" s="17">
        <f t="shared" si="1"/>
        <v>0</v>
      </c>
      <c r="L52" s="18" t="str">
        <f t="shared" si="0"/>
        <v>OK</v>
      </c>
      <c r="M52" s="183"/>
      <c r="N52" s="180"/>
      <c r="O52" s="180"/>
      <c r="P52" s="180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>
        <v>0</v>
      </c>
      <c r="K53" s="17">
        <f t="shared" si="1"/>
        <v>0</v>
      </c>
      <c r="L53" s="18" t="str">
        <f t="shared" si="0"/>
        <v>OK</v>
      </c>
      <c r="M53" s="183"/>
      <c r="N53" s="180"/>
      <c r="O53" s="180"/>
      <c r="P53" s="180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>
        <v>0</v>
      </c>
      <c r="K54" s="17">
        <f t="shared" si="1"/>
        <v>0</v>
      </c>
      <c r="L54" s="18" t="str">
        <f t="shared" si="0"/>
        <v>OK</v>
      </c>
      <c r="M54" s="183"/>
      <c r="N54" s="180"/>
      <c r="O54" s="180"/>
      <c r="P54" s="180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A4:A12"/>
    <mergeCell ref="B4:B12"/>
    <mergeCell ref="D4:D10"/>
    <mergeCell ref="D11:D12"/>
    <mergeCell ref="A14:A15"/>
    <mergeCell ref="B14:B15"/>
    <mergeCell ref="D14:D15"/>
    <mergeCell ref="A2:L2"/>
    <mergeCell ref="A1:D1"/>
    <mergeCell ref="E1:I1"/>
    <mergeCell ref="J1:L1"/>
    <mergeCell ref="O1:O2"/>
    <mergeCell ref="N1:N2"/>
    <mergeCell ref="M1:M2"/>
    <mergeCell ref="AA1:AA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P1:P2"/>
    <mergeCell ref="B17:B19"/>
    <mergeCell ref="D17:D19"/>
    <mergeCell ref="D20:D22"/>
    <mergeCell ref="A20:A28"/>
    <mergeCell ref="B20:B28"/>
    <mergeCell ref="D23:D25"/>
    <mergeCell ref="A17:A19"/>
    <mergeCell ref="D33:D34"/>
    <mergeCell ref="D37:D38"/>
    <mergeCell ref="D39:D40"/>
    <mergeCell ref="A30:A34"/>
    <mergeCell ref="B30:B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4"/>
  <sheetViews>
    <sheetView zoomScale="80" zoomScaleNormal="80" workbookViewId="0">
      <selection activeCell="P15" sqref="P15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132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192">
        <v>45027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10</v>
      </c>
      <c r="K4" s="17">
        <f>J4-(SUM(M4:AA4))</f>
        <v>10</v>
      </c>
      <c r="L4" s="18" t="str">
        <f t="shared" ref="L4:L54" si="0">IF(K4&lt;0,"ATENÇÃO","OK")</f>
        <v>OK</v>
      </c>
      <c r="M4" s="189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10</v>
      </c>
      <c r="K5" s="17">
        <f t="shared" ref="K5:K54" si="1">J5-(SUM(M5:AA5))</f>
        <v>8</v>
      </c>
      <c r="L5" s="18" t="str">
        <f t="shared" si="0"/>
        <v>OK</v>
      </c>
      <c r="M5" s="191">
        <v>2</v>
      </c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5</v>
      </c>
      <c r="K6" s="17">
        <f t="shared" si="1"/>
        <v>2</v>
      </c>
      <c r="L6" s="18" t="str">
        <f t="shared" si="0"/>
        <v>OK</v>
      </c>
      <c r="M6" s="191">
        <v>3</v>
      </c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>
        <v>5</v>
      </c>
      <c r="K7" s="17">
        <f t="shared" si="1"/>
        <v>3</v>
      </c>
      <c r="L7" s="18" t="str">
        <f t="shared" si="0"/>
        <v>OK</v>
      </c>
      <c r="M7" s="191">
        <v>2</v>
      </c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v>5</v>
      </c>
      <c r="K8" s="17">
        <f t="shared" si="1"/>
        <v>5</v>
      </c>
      <c r="L8" s="18" t="str">
        <f t="shared" si="0"/>
        <v>OK</v>
      </c>
      <c r="M8" s="190"/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>
        <v>30</v>
      </c>
      <c r="K9" s="17">
        <f t="shared" si="1"/>
        <v>30</v>
      </c>
      <c r="L9" s="18" t="str">
        <f t="shared" si="0"/>
        <v>OK</v>
      </c>
      <c r="M9" s="189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20</v>
      </c>
      <c r="K10" s="17">
        <f t="shared" si="1"/>
        <v>20</v>
      </c>
      <c r="L10" s="18" t="str">
        <f t="shared" si="0"/>
        <v>OK</v>
      </c>
      <c r="M10" s="190"/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20</v>
      </c>
      <c r="K11" s="17">
        <f t="shared" si="1"/>
        <v>20</v>
      </c>
      <c r="L11" s="18" t="str">
        <f t="shared" si="0"/>
        <v>OK</v>
      </c>
      <c r="M11" s="189"/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>
        <v>20</v>
      </c>
      <c r="K12" s="17">
        <f t="shared" si="1"/>
        <v>20</v>
      </c>
      <c r="L12" s="18" t="str">
        <f t="shared" si="0"/>
        <v>OK</v>
      </c>
      <c r="M12" s="189"/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>
        <v>10</v>
      </c>
      <c r="K13" s="17">
        <f t="shared" si="1"/>
        <v>10</v>
      </c>
      <c r="L13" s="18" t="str">
        <f t="shared" si="0"/>
        <v>OK</v>
      </c>
      <c r="M13" s="189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>
        <v>5</v>
      </c>
      <c r="K14" s="17">
        <f t="shared" si="1"/>
        <v>5</v>
      </c>
      <c r="L14" s="18" t="str">
        <f t="shared" si="0"/>
        <v>OK</v>
      </c>
      <c r="M14" s="189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5</v>
      </c>
      <c r="K15" s="17">
        <f t="shared" si="1"/>
        <v>5</v>
      </c>
      <c r="L15" s="18" t="str">
        <f t="shared" si="0"/>
        <v>OK</v>
      </c>
      <c r="M15" s="189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>
        <v>12</v>
      </c>
      <c r="K16" s="17">
        <f t="shared" si="1"/>
        <v>12</v>
      </c>
      <c r="L16" s="18" t="str">
        <f t="shared" si="0"/>
        <v>OK</v>
      </c>
      <c r="M16" s="189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>
        <v>5</v>
      </c>
      <c r="K17" s="17">
        <f t="shared" si="1"/>
        <v>5</v>
      </c>
      <c r="L17" s="18" t="str">
        <f t="shared" si="0"/>
        <v>OK</v>
      </c>
      <c r="M17" s="189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>
        <v>5</v>
      </c>
      <c r="K18" s="17">
        <f t="shared" si="1"/>
        <v>5</v>
      </c>
      <c r="L18" s="18" t="str">
        <f t="shared" si="0"/>
        <v>OK</v>
      </c>
      <c r="M18" s="189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>
        <v>5</v>
      </c>
      <c r="K19" s="17">
        <f t="shared" si="1"/>
        <v>5</v>
      </c>
      <c r="L19" s="18" t="str">
        <f t="shared" si="0"/>
        <v>OK</v>
      </c>
      <c r="M19" s="189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200</v>
      </c>
      <c r="K20" s="17">
        <f t="shared" si="1"/>
        <v>200</v>
      </c>
      <c r="L20" s="18" t="str">
        <f t="shared" si="0"/>
        <v>OK</v>
      </c>
      <c r="M20" s="189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100</v>
      </c>
      <c r="K21" s="17">
        <f t="shared" si="1"/>
        <v>100</v>
      </c>
      <c r="L21" s="18" t="str">
        <f t="shared" si="0"/>
        <v>OK</v>
      </c>
      <c r="M21" s="190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>
        <v>40</v>
      </c>
      <c r="K22" s="17">
        <f t="shared" si="1"/>
        <v>40</v>
      </c>
      <c r="L22" s="18" t="str">
        <f t="shared" si="0"/>
        <v>OK</v>
      </c>
      <c r="M22" s="190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100</v>
      </c>
      <c r="K23" s="17">
        <f t="shared" si="1"/>
        <v>100</v>
      </c>
      <c r="L23" s="18" t="str">
        <f t="shared" si="0"/>
        <v>OK</v>
      </c>
      <c r="M23" s="190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100</v>
      </c>
      <c r="K24" s="17">
        <f t="shared" si="1"/>
        <v>100</v>
      </c>
      <c r="L24" s="18" t="str">
        <f t="shared" si="0"/>
        <v>OK</v>
      </c>
      <c r="M24" s="190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>
        <v>25</v>
      </c>
      <c r="K25" s="17">
        <f t="shared" si="1"/>
        <v>25</v>
      </c>
      <c r="L25" s="18" t="str">
        <f t="shared" si="0"/>
        <v>OK</v>
      </c>
      <c r="M25" s="189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>
        <v>50</v>
      </c>
      <c r="K26" s="17">
        <f t="shared" si="1"/>
        <v>50</v>
      </c>
      <c r="L26" s="18" t="str">
        <f t="shared" si="0"/>
        <v>OK</v>
      </c>
      <c r="M26" s="189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110</v>
      </c>
      <c r="K27" s="17">
        <f t="shared" si="1"/>
        <v>110</v>
      </c>
      <c r="L27" s="18" t="str">
        <f t="shared" si="0"/>
        <v>OK</v>
      </c>
      <c r="M27" s="189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>
        <v>10</v>
      </c>
      <c r="K28" s="17">
        <f t="shared" si="1"/>
        <v>10</v>
      </c>
      <c r="L28" s="18" t="str">
        <f t="shared" si="0"/>
        <v>OK</v>
      </c>
      <c r="M28" s="189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80</v>
      </c>
      <c r="K29" s="17">
        <f t="shared" si="1"/>
        <v>80</v>
      </c>
      <c r="L29" s="18" t="str">
        <f t="shared" si="0"/>
        <v>OK</v>
      </c>
      <c r="M29" s="189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v>40</v>
      </c>
      <c r="K30" s="17">
        <f t="shared" si="1"/>
        <v>40</v>
      </c>
      <c r="L30" s="18" t="str">
        <f t="shared" si="0"/>
        <v>OK</v>
      </c>
      <c r="M30" s="189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50</v>
      </c>
      <c r="K31" s="17">
        <f t="shared" si="1"/>
        <v>50</v>
      </c>
      <c r="L31" s="18" t="str">
        <f t="shared" si="0"/>
        <v>OK</v>
      </c>
      <c r="M31" s="189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>
        <v>10</v>
      </c>
      <c r="K32" s="17">
        <f t="shared" si="1"/>
        <v>10</v>
      </c>
      <c r="L32" s="18" t="str">
        <f t="shared" si="0"/>
        <v>OK</v>
      </c>
      <c r="M32" s="189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30</v>
      </c>
      <c r="K33" s="17">
        <f t="shared" si="1"/>
        <v>30</v>
      </c>
      <c r="L33" s="18" t="str">
        <f t="shared" si="0"/>
        <v>OK</v>
      </c>
      <c r="M33" s="189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>
        <v>10</v>
      </c>
      <c r="K34" s="17">
        <f t="shared" si="1"/>
        <v>10</v>
      </c>
      <c r="L34" s="18" t="str">
        <f t="shared" si="0"/>
        <v>OK</v>
      </c>
      <c r="M34" s="189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189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189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/>
      <c r="K37" s="17">
        <f t="shared" si="1"/>
        <v>0</v>
      </c>
      <c r="L37" s="18" t="str">
        <f t="shared" si="0"/>
        <v>OK</v>
      </c>
      <c r="M37" s="189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189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50</v>
      </c>
      <c r="K39" s="17">
        <f t="shared" si="1"/>
        <v>50</v>
      </c>
      <c r="L39" s="18" t="str">
        <f t="shared" si="0"/>
        <v>OK</v>
      </c>
      <c r="M39" s="189"/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/>
      <c r="K40" s="17">
        <f t="shared" si="1"/>
        <v>0</v>
      </c>
      <c r="L40" s="18" t="str">
        <f t="shared" si="0"/>
        <v>OK</v>
      </c>
      <c r="M40" s="189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>
        <v>50</v>
      </c>
      <c r="K41" s="17">
        <f t="shared" si="1"/>
        <v>50</v>
      </c>
      <c r="L41" s="18" t="str">
        <f t="shared" si="0"/>
        <v>OK</v>
      </c>
      <c r="M41" s="189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/>
      <c r="K42" s="17">
        <f t="shared" si="1"/>
        <v>0</v>
      </c>
      <c r="L42" s="18" t="str">
        <f t="shared" si="0"/>
        <v>OK</v>
      </c>
      <c r="M42" s="189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/>
      <c r="K43" s="17">
        <f t="shared" si="1"/>
        <v>0</v>
      </c>
      <c r="L43" s="18" t="str">
        <f t="shared" si="0"/>
        <v>OK</v>
      </c>
      <c r="M43" s="189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/>
      <c r="K44" s="17">
        <f t="shared" si="1"/>
        <v>0</v>
      </c>
      <c r="L44" s="18" t="str">
        <f t="shared" si="0"/>
        <v>OK</v>
      </c>
      <c r="M44" s="189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/>
      <c r="K45" s="17">
        <f t="shared" si="1"/>
        <v>0</v>
      </c>
      <c r="L45" s="18" t="str">
        <f t="shared" si="0"/>
        <v>OK</v>
      </c>
      <c r="M45" s="189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189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/>
      <c r="K47" s="17">
        <f t="shared" si="1"/>
        <v>0</v>
      </c>
      <c r="L47" s="18" t="str">
        <f t="shared" si="0"/>
        <v>OK</v>
      </c>
      <c r="M47" s="189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/>
      <c r="K48" s="17">
        <f t="shared" si="1"/>
        <v>0</v>
      </c>
      <c r="L48" s="18" t="str">
        <f t="shared" si="0"/>
        <v>OK</v>
      </c>
      <c r="M48" s="189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/>
      <c r="K49" s="17">
        <f t="shared" si="1"/>
        <v>0</v>
      </c>
      <c r="L49" s="18" t="str">
        <f t="shared" si="0"/>
        <v>OK</v>
      </c>
      <c r="M49" s="189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189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/>
      <c r="K51" s="17">
        <f t="shared" si="1"/>
        <v>0</v>
      </c>
      <c r="L51" s="18" t="str">
        <f t="shared" si="0"/>
        <v>OK</v>
      </c>
      <c r="M51" s="189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/>
      <c r="K52" s="17">
        <f t="shared" si="1"/>
        <v>0</v>
      </c>
      <c r="L52" s="18" t="str">
        <f t="shared" si="0"/>
        <v>OK</v>
      </c>
      <c r="M52" s="189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189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/>
      <c r="K54" s="17">
        <f t="shared" si="1"/>
        <v>0</v>
      </c>
      <c r="L54" s="18" t="str">
        <f t="shared" si="0"/>
        <v>OK</v>
      </c>
      <c r="M54" s="189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M1:M2"/>
    <mergeCell ref="B14:B15"/>
    <mergeCell ref="D14:D15"/>
    <mergeCell ref="A37:A54"/>
    <mergeCell ref="B37:B54"/>
    <mergeCell ref="D42:D43"/>
    <mergeCell ref="D44:D45"/>
    <mergeCell ref="D46:D47"/>
    <mergeCell ref="D48:D49"/>
    <mergeCell ref="D50:D51"/>
    <mergeCell ref="D37:D38"/>
    <mergeCell ref="D39:D40"/>
    <mergeCell ref="A30:A34"/>
    <mergeCell ref="B30:B34"/>
    <mergeCell ref="D33:D34"/>
    <mergeCell ref="A35:A36"/>
    <mergeCell ref="B35:B36"/>
    <mergeCell ref="A20:A28"/>
    <mergeCell ref="B20:B28"/>
    <mergeCell ref="D23:D25"/>
    <mergeCell ref="O1:O2"/>
    <mergeCell ref="A1:D1"/>
    <mergeCell ref="E1:I1"/>
    <mergeCell ref="J1:L1"/>
    <mergeCell ref="A17:A19"/>
    <mergeCell ref="B17:B19"/>
    <mergeCell ref="D17:D19"/>
    <mergeCell ref="D20:D22"/>
    <mergeCell ref="A4:A12"/>
    <mergeCell ref="B4:B12"/>
    <mergeCell ref="D4:D10"/>
    <mergeCell ref="D11:D12"/>
    <mergeCell ref="A14:A15"/>
    <mergeCell ref="AA1:AA2"/>
    <mergeCell ref="X1:X2"/>
    <mergeCell ref="A2:L2"/>
    <mergeCell ref="V1:V2"/>
    <mergeCell ref="W1:W2"/>
    <mergeCell ref="Q1:Q2"/>
    <mergeCell ref="R1:R2"/>
    <mergeCell ref="S1:S2"/>
    <mergeCell ref="Z1:Z2"/>
    <mergeCell ref="N1:N2"/>
    <mergeCell ref="Y1:Y2"/>
    <mergeCell ref="T1:T2"/>
    <mergeCell ref="U1:U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54"/>
  <sheetViews>
    <sheetView topLeftCell="A22" zoomScale="80" zoomScaleNormal="80" workbookViewId="0">
      <selection activeCell="R36" sqref="R3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54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75" t="s">
        <v>1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/>
      <c r="K4" s="17">
        <f>J4-(SUM(M4:AA4))</f>
        <v>0</v>
      </c>
      <c r="L4" s="18" t="str">
        <f t="shared" ref="L4:L54" si="0">IF(K4&lt;0,"ATENÇÃO","OK")</f>
        <v>OK</v>
      </c>
      <c r="M4" s="76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/>
      <c r="K5" s="17">
        <f t="shared" ref="K5:K54" si="1">J5-(SUM(M5:AA5))</f>
        <v>0</v>
      </c>
      <c r="L5" s="18" t="str">
        <f t="shared" si="0"/>
        <v>OK</v>
      </c>
      <c r="M5" s="76"/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/>
      <c r="K6" s="17">
        <f t="shared" si="1"/>
        <v>0</v>
      </c>
      <c r="L6" s="18" t="str">
        <f t="shared" si="0"/>
        <v>OK</v>
      </c>
      <c r="M6" s="76"/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/>
      <c r="K7" s="17">
        <f t="shared" si="1"/>
        <v>0</v>
      </c>
      <c r="L7" s="18" t="str">
        <f t="shared" si="0"/>
        <v>OK</v>
      </c>
      <c r="M7" s="76"/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/>
      <c r="K8" s="17">
        <f t="shared" si="1"/>
        <v>0</v>
      </c>
      <c r="L8" s="18" t="str">
        <f t="shared" si="0"/>
        <v>OK</v>
      </c>
      <c r="M8" s="78"/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/>
      <c r="K9" s="17">
        <f t="shared" si="1"/>
        <v>0</v>
      </c>
      <c r="L9" s="18" t="str">
        <f t="shared" si="0"/>
        <v>OK</v>
      </c>
      <c r="M9" s="76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10</v>
      </c>
      <c r="K10" s="17">
        <f t="shared" si="1"/>
        <v>10</v>
      </c>
      <c r="L10" s="18" t="str">
        <f t="shared" si="0"/>
        <v>OK</v>
      </c>
      <c r="M10" s="78"/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/>
      <c r="K11" s="17">
        <f t="shared" si="1"/>
        <v>0</v>
      </c>
      <c r="L11" s="18" t="str">
        <f t="shared" si="0"/>
        <v>OK</v>
      </c>
      <c r="M11" s="76"/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76"/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/>
      <c r="K13" s="17">
        <f t="shared" si="1"/>
        <v>0</v>
      </c>
      <c r="L13" s="18" t="str">
        <f t="shared" si="0"/>
        <v>OK</v>
      </c>
      <c r="M13" s="76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76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2</v>
      </c>
      <c r="K15" s="17">
        <f t="shared" si="1"/>
        <v>2</v>
      </c>
      <c r="L15" s="18" t="str">
        <f t="shared" si="0"/>
        <v>OK</v>
      </c>
      <c r="M15" s="76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/>
      <c r="K16" s="17">
        <f t="shared" si="1"/>
        <v>0</v>
      </c>
      <c r="L16" s="18" t="str">
        <f t="shared" si="0"/>
        <v>OK</v>
      </c>
      <c r="M16" s="76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76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/>
      <c r="K18" s="17">
        <f t="shared" si="1"/>
        <v>0</v>
      </c>
      <c r="L18" s="18" t="str">
        <f t="shared" si="0"/>
        <v>OK</v>
      </c>
      <c r="M18" s="76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76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500</v>
      </c>
      <c r="K20" s="17">
        <f t="shared" si="1"/>
        <v>500</v>
      </c>
      <c r="L20" s="18" t="str">
        <f t="shared" si="0"/>
        <v>OK</v>
      </c>
      <c r="M20" s="76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50</v>
      </c>
      <c r="K21" s="17">
        <f t="shared" si="1"/>
        <v>50</v>
      </c>
      <c r="L21" s="18" t="str">
        <f t="shared" si="0"/>
        <v>OK</v>
      </c>
      <c r="M21" s="78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>
        <v>60</v>
      </c>
      <c r="K22" s="17">
        <f t="shared" si="1"/>
        <v>60</v>
      </c>
      <c r="L22" s="18" t="str">
        <f t="shared" si="0"/>
        <v>OK</v>
      </c>
      <c r="M22" s="78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810</v>
      </c>
      <c r="K23" s="17">
        <f t="shared" si="1"/>
        <v>810</v>
      </c>
      <c r="L23" s="18" t="str">
        <f t="shared" si="0"/>
        <v>OK</v>
      </c>
      <c r="M23" s="78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210</v>
      </c>
      <c r="K24" s="17">
        <f t="shared" si="1"/>
        <v>210</v>
      </c>
      <c r="L24" s="18" t="str">
        <f t="shared" si="0"/>
        <v>OK</v>
      </c>
      <c r="M24" s="78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76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>
        <v>50</v>
      </c>
      <c r="K26" s="17">
        <f t="shared" si="1"/>
        <v>50</v>
      </c>
      <c r="L26" s="18" t="str">
        <f t="shared" si="0"/>
        <v>OK</v>
      </c>
      <c r="M26" s="76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100</v>
      </c>
      <c r="K27" s="17">
        <f t="shared" si="1"/>
        <v>100</v>
      </c>
      <c r="L27" s="18" t="str">
        <f t="shared" si="0"/>
        <v>OK</v>
      </c>
      <c r="M27" s="76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76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200</v>
      </c>
      <c r="K29" s="17">
        <f t="shared" si="1"/>
        <v>200</v>
      </c>
      <c r="L29" s="18" t="str">
        <f t="shared" si="0"/>
        <v>OK</v>
      </c>
      <c r="M29" s="76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v>50</v>
      </c>
      <c r="K30" s="17">
        <f t="shared" si="1"/>
        <v>50</v>
      </c>
      <c r="L30" s="18" t="str">
        <f t="shared" si="0"/>
        <v>OK</v>
      </c>
      <c r="M30" s="76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50</v>
      </c>
      <c r="K31" s="17">
        <f t="shared" si="1"/>
        <v>50</v>
      </c>
      <c r="L31" s="18" t="str">
        <f t="shared" si="0"/>
        <v>OK</v>
      </c>
      <c r="M31" s="76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>
        <v>30</v>
      </c>
      <c r="K32" s="17">
        <f t="shared" si="1"/>
        <v>30</v>
      </c>
      <c r="L32" s="18" t="str">
        <f t="shared" si="0"/>
        <v>OK</v>
      </c>
      <c r="M32" s="76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50</v>
      </c>
      <c r="K33" s="17">
        <f t="shared" si="1"/>
        <v>50</v>
      </c>
      <c r="L33" s="18" t="str">
        <f t="shared" si="0"/>
        <v>OK</v>
      </c>
      <c r="M33" s="76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>
        <v>50</v>
      </c>
      <c r="K34" s="17">
        <f t="shared" si="1"/>
        <v>50</v>
      </c>
      <c r="L34" s="18" t="str">
        <f t="shared" si="0"/>
        <v>OK</v>
      </c>
      <c r="M34" s="76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76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76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200</v>
      </c>
      <c r="K37" s="17">
        <f t="shared" si="1"/>
        <v>200</v>
      </c>
      <c r="L37" s="18" t="str">
        <f t="shared" si="0"/>
        <v>OK</v>
      </c>
      <c r="M37" s="7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>
        <v>2000</v>
      </c>
      <c r="K38" s="17">
        <f t="shared" si="1"/>
        <v>2000</v>
      </c>
      <c r="L38" s="18" t="str">
        <f t="shared" si="0"/>
        <v>OK</v>
      </c>
      <c r="M38" s="76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f>200-50</f>
        <v>150</v>
      </c>
      <c r="K39" s="17">
        <f t="shared" si="1"/>
        <v>150</v>
      </c>
      <c r="L39" s="18" t="str">
        <f t="shared" si="0"/>
        <v>OK</v>
      </c>
      <c r="M39" s="76"/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>
        <v>2000</v>
      </c>
      <c r="K40" s="17">
        <f t="shared" si="1"/>
        <v>2000</v>
      </c>
      <c r="L40" s="18" t="str">
        <f t="shared" si="0"/>
        <v>OK</v>
      </c>
      <c r="M40" s="76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76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>
        <v>1000</v>
      </c>
      <c r="K42" s="17">
        <f t="shared" si="1"/>
        <v>1000</v>
      </c>
      <c r="L42" s="18" t="str">
        <f t="shared" si="0"/>
        <v>OK</v>
      </c>
      <c r="M42" s="76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2002</v>
      </c>
      <c r="K43" s="17">
        <f t="shared" si="1"/>
        <v>2002</v>
      </c>
      <c r="L43" s="18" t="str">
        <f t="shared" si="0"/>
        <v>OK</v>
      </c>
      <c r="M43" s="76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200</v>
      </c>
      <c r="K44" s="17">
        <f t="shared" si="1"/>
        <v>200</v>
      </c>
      <c r="L44" s="18" t="str">
        <f t="shared" si="0"/>
        <v>OK</v>
      </c>
      <c r="M44" s="76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>
        <v>2004</v>
      </c>
      <c r="K45" s="17">
        <f t="shared" si="1"/>
        <v>2004</v>
      </c>
      <c r="L45" s="18" t="str">
        <f t="shared" si="0"/>
        <v>OK</v>
      </c>
      <c r="M45" s="76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>
        <v>1000</v>
      </c>
      <c r="K46" s="17">
        <f t="shared" si="1"/>
        <v>1000</v>
      </c>
      <c r="L46" s="18" t="str">
        <f t="shared" si="0"/>
        <v>OK</v>
      </c>
      <c r="M46" s="76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>
        <v>2002</v>
      </c>
      <c r="K47" s="17">
        <f t="shared" si="1"/>
        <v>2002</v>
      </c>
      <c r="L47" s="18" t="str">
        <f t="shared" si="0"/>
        <v>OK</v>
      </c>
      <c r="M47" s="76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>
        <v>200</v>
      </c>
      <c r="K48" s="17">
        <f t="shared" si="1"/>
        <v>200</v>
      </c>
      <c r="L48" s="18" t="str">
        <f t="shared" si="0"/>
        <v>OK</v>
      </c>
      <c r="M48" s="76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v>2002</v>
      </c>
      <c r="K49" s="17">
        <f t="shared" si="1"/>
        <v>2002</v>
      </c>
      <c r="L49" s="18" t="str">
        <f t="shared" si="0"/>
        <v>OK</v>
      </c>
      <c r="M49" s="76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>
        <v>200</v>
      </c>
      <c r="K50" s="17">
        <f t="shared" si="1"/>
        <v>200</v>
      </c>
      <c r="L50" s="18" t="str">
        <f t="shared" si="0"/>
        <v>OK</v>
      </c>
      <c r="M50" s="76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2002</v>
      </c>
      <c r="K51" s="17">
        <f t="shared" si="1"/>
        <v>2002</v>
      </c>
      <c r="L51" s="18" t="str">
        <f t="shared" si="0"/>
        <v>OK</v>
      </c>
      <c r="M51" s="76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200</v>
      </c>
      <c r="K52" s="17">
        <f t="shared" si="1"/>
        <v>200</v>
      </c>
      <c r="L52" s="18" t="str">
        <f t="shared" si="0"/>
        <v>OK</v>
      </c>
      <c r="M52" s="76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>
        <v>500</v>
      </c>
      <c r="K53" s="17">
        <f t="shared" si="1"/>
        <v>500</v>
      </c>
      <c r="L53" s="18" t="str">
        <f t="shared" si="0"/>
        <v>OK</v>
      </c>
      <c r="M53" s="76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>
        <v>500</v>
      </c>
      <c r="K54" s="17">
        <f t="shared" si="1"/>
        <v>500</v>
      </c>
      <c r="L54" s="18" t="str">
        <f t="shared" si="0"/>
        <v>OK</v>
      </c>
      <c r="M54" s="76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D46:D47"/>
    <mergeCell ref="D48:D49"/>
    <mergeCell ref="D50:D51"/>
    <mergeCell ref="A20:A28"/>
    <mergeCell ref="B20:B28"/>
    <mergeCell ref="D23:D25"/>
    <mergeCell ref="A30:A34"/>
    <mergeCell ref="B30:B34"/>
    <mergeCell ref="D37:D38"/>
    <mergeCell ref="D39:D40"/>
    <mergeCell ref="D33:D34"/>
    <mergeCell ref="A35:A36"/>
    <mergeCell ref="A37:A54"/>
    <mergeCell ref="B37:B54"/>
    <mergeCell ref="D20:D22"/>
    <mergeCell ref="B35:B36"/>
    <mergeCell ref="D42:D43"/>
    <mergeCell ref="D44:D45"/>
    <mergeCell ref="AA1:AA2"/>
    <mergeCell ref="A2:L2"/>
    <mergeCell ref="S1:S2"/>
    <mergeCell ref="A1:D1"/>
    <mergeCell ref="E1:I1"/>
    <mergeCell ref="J1:L1"/>
    <mergeCell ref="Y1:Y2"/>
    <mergeCell ref="Z1:Z2"/>
    <mergeCell ref="T1:T2"/>
    <mergeCell ref="U1:U2"/>
    <mergeCell ref="V1:V2"/>
    <mergeCell ref="W1:W2"/>
    <mergeCell ref="X1:X2"/>
    <mergeCell ref="P1:P2"/>
    <mergeCell ref="Q1:Q2"/>
    <mergeCell ref="R1:R2"/>
    <mergeCell ref="O1:O2"/>
    <mergeCell ref="A14:A15"/>
    <mergeCell ref="B14:B15"/>
    <mergeCell ref="D14:D15"/>
    <mergeCell ref="N1:N2"/>
    <mergeCell ref="M1:M2"/>
    <mergeCell ref="A17:A19"/>
    <mergeCell ref="B17:B19"/>
    <mergeCell ref="D17:D19"/>
    <mergeCell ref="A4:A12"/>
    <mergeCell ref="B4:B12"/>
    <mergeCell ref="D4:D10"/>
    <mergeCell ref="D11:D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80"/>
  <sheetViews>
    <sheetView tabSelected="1" topLeftCell="A49" zoomScale="80" zoomScaleNormal="80" workbookViewId="0">
      <selection activeCell="P88" sqref="P8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9.7109375" style="2"/>
    <col min="4" max="4" width="42.85546875" style="2" customWidth="1"/>
    <col min="5" max="5" width="28.28515625" style="1" customWidth="1"/>
    <col min="6" max="6" width="21.28515625" style="19" customWidth="1"/>
    <col min="7" max="7" width="19.85546875" style="1" customWidth="1"/>
    <col min="8" max="8" width="10.85546875" style="1" customWidth="1"/>
    <col min="9" max="9" width="11.5703125" style="1" bestFit="1" customWidth="1"/>
    <col min="10" max="10" width="11" style="1" bestFit="1" customWidth="1"/>
    <col min="11" max="11" width="12.7109375" style="1" bestFit="1" customWidth="1"/>
    <col min="12" max="12" width="13.28515625" style="20" customWidth="1"/>
    <col min="13" max="13" width="16.85546875" style="4" customWidth="1"/>
    <col min="14" max="14" width="15" style="47" bestFit="1" customWidth="1"/>
    <col min="15" max="15" width="19.5703125" style="2" customWidth="1"/>
    <col min="16" max="16" width="19.7109375" style="2" customWidth="1"/>
    <col min="17" max="16384" width="9.7109375" style="2"/>
  </cols>
  <sheetData>
    <row r="1" spans="1:16" ht="33" customHeight="1" x14ac:dyDescent="0.25">
      <c r="A1" s="120" t="s">
        <v>59</v>
      </c>
      <c r="B1" s="120"/>
      <c r="C1" s="120"/>
      <c r="D1" s="120"/>
      <c r="E1" s="120"/>
      <c r="F1" s="127"/>
      <c r="G1" s="121" t="s">
        <v>14</v>
      </c>
      <c r="H1" s="122"/>
      <c r="I1" s="123"/>
      <c r="J1" s="119" t="s">
        <v>60</v>
      </c>
      <c r="K1" s="120"/>
      <c r="L1" s="120"/>
      <c r="M1" s="120"/>
      <c r="N1" s="120"/>
    </row>
    <row r="2" spans="1:16" ht="45" customHeight="1" x14ac:dyDescent="0.25">
      <c r="A2" s="33" t="s">
        <v>5</v>
      </c>
      <c r="B2" s="33" t="s">
        <v>31</v>
      </c>
      <c r="C2" s="33" t="s">
        <v>3</v>
      </c>
      <c r="D2" s="33" t="s">
        <v>26</v>
      </c>
      <c r="E2" s="34" t="s">
        <v>18</v>
      </c>
      <c r="F2" s="34" t="s">
        <v>27</v>
      </c>
      <c r="G2" s="34" t="s">
        <v>28</v>
      </c>
      <c r="H2" s="34" t="s">
        <v>4</v>
      </c>
      <c r="I2" s="35" t="s">
        <v>50</v>
      </c>
      <c r="J2" s="37" t="s">
        <v>6</v>
      </c>
      <c r="K2" s="38" t="s">
        <v>7</v>
      </c>
      <c r="L2" s="41" t="s">
        <v>8</v>
      </c>
      <c r="M2" s="39" t="s">
        <v>9</v>
      </c>
      <c r="N2" s="39" t="s">
        <v>10</v>
      </c>
    </row>
    <row r="3" spans="1:16" ht="30" customHeight="1" x14ac:dyDescent="0.25">
      <c r="A3" s="108">
        <v>1</v>
      </c>
      <c r="B3" s="124" t="s">
        <v>61</v>
      </c>
      <c r="C3" s="58">
        <v>1</v>
      </c>
      <c r="D3" s="113" t="s">
        <v>51</v>
      </c>
      <c r="E3" s="57" t="s">
        <v>62</v>
      </c>
      <c r="F3" s="51" t="s">
        <v>29</v>
      </c>
      <c r="G3" s="51" t="s">
        <v>30</v>
      </c>
      <c r="H3" s="57" t="s">
        <v>4</v>
      </c>
      <c r="I3" s="59">
        <v>16.059999999999999</v>
      </c>
      <c r="J3" s="9">
        <f>SECOM!J4+BU!J4+PROEX!J4+Museu!J4+ESAG!J4+CEART!J4+FAED!J4+CEAD!J4+SCII!J4+CEFID!J4+CAV!J4+CEO!J4+CEPLAN!J4+CEAVI!J4+CCT!J4+CERES!J4+CESFI!J4</f>
        <v>177</v>
      </c>
      <c r="K3" s="10">
        <f>(BU!J4-BU!K4)+(SECOM!J4-SECOM!K4)+(Museu!J4-Museu!K4)+(ESAG!J4-ESAG!K4)+(CEART!J4-CEART!K4)+(FAED!J4-FAED!K4)+(CEAD!J4-CEAD!K4)+(CEFID!J4-CEFID!K4)+(CERES!J4-CERES!K4)+(CESFI!J4-CESFI!K4)+(CAV!J4-CAV!K4)+(CEPLAN!J4-CEPLAN!K4)+(CEAVI!J4-CEAVI!K4)</f>
        <v>3</v>
      </c>
      <c r="L3" s="42">
        <f>J3-K3</f>
        <v>174</v>
      </c>
      <c r="M3" s="11">
        <f>J3*I3</f>
        <v>2842.62</v>
      </c>
      <c r="N3" s="12">
        <f>I3*K3</f>
        <v>48.179999999999993</v>
      </c>
    </row>
    <row r="4" spans="1:16" ht="30" customHeight="1" x14ac:dyDescent="0.25">
      <c r="A4" s="108"/>
      <c r="B4" s="125"/>
      <c r="C4" s="58">
        <v>2</v>
      </c>
      <c r="D4" s="113"/>
      <c r="E4" s="57" t="s">
        <v>63</v>
      </c>
      <c r="F4" s="51" t="s">
        <v>29</v>
      </c>
      <c r="G4" s="51" t="s">
        <v>30</v>
      </c>
      <c r="H4" s="57" t="s">
        <v>4</v>
      </c>
      <c r="I4" s="59">
        <v>32.5</v>
      </c>
      <c r="J4" s="9">
        <f>SECOM!J5+BU!J5+PROEX!J5+Museu!J5+ESAG!J5+CEART!J5+FAED!J5+CEAD!J5+SCII!J5+CEFID!J5+CAV!J5+CEO!J5+CEPLAN!J5+CEAVI!J5+CCT!J5+CERES!J5+CESFI!J5</f>
        <v>742</v>
      </c>
      <c r="K4" s="10">
        <f>(BU!J5-BU!K5)+(SECOM!J5-SECOM!K5)+(Museu!J5-Museu!K5)+(ESAG!J5-ESAG!K5)+(CEART!J5-CEART!K5)+(FAED!J5-FAED!K5)+(CEAD!J5-CEAD!K5)+(CEFID!J5-CEFID!K5)+(CERES!J5-CERES!K5)+(CESFI!J5-CESFI!K5)+(CAV!J5-CAV!K5)+(CEPLAN!J5-CEPLAN!K5)+(CEAVI!J5-CEAVI!K5)</f>
        <v>19</v>
      </c>
      <c r="L4" s="42">
        <f t="shared" ref="L4:L53" si="0">J4-K4</f>
        <v>723</v>
      </c>
      <c r="M4" s="11">
        <f t="shared" ref="M4:M53" si="1">J4*I4</f>
        <v>24115</v>
      </c>
      <c r="N4" s="12">
        <f t="shared" ref="N4:N53" si="2">I4*K4</f>
        <v>617.5</v>
      </c>
    </row>
    <row r="5" spans="1:16" s="7" customFormat="1" ht="30" customHeight="1" x14ac:dyDescent="0.25">
      <c r="A5" s="108"/>
      <c r="B5" s="125"/>
      <c r="C5" s="58">
        <v>3</v>
      </c>
      <c r="D5" s="113"/>
      <c r="E5" s="57" t="s">
        <v>64</v>
      </c>
      <c r="F5" s="51" t="s">
        <v>29</v>
      </c>
      <c r="G5" s="51" t="s">
        <v>30</v>
      </c>
      <c r="H5" s="57" t="s">
        <v>4</v>
      </c>
      <c r="I5" s="59">
        <v>44</v>
      </c>
      <c r="J5" s="9">
        <f>SECOM!J6+BU!J6+PROEX!J6+Museu!J6+ESAG!J6+CEART!J6+FAED!J6+CEAD!J6+SCII!J6+CEFID!J6+CAV!J6+CEO!J6+CEPLAN!J6+CEAVI!J6+CCT!J6+CERES!J6+CESFI!J6</f>
        <v>313</v>
      </c>
      <c r="K5" s="10">
        <f>(BU!J6-BU!K6)+(SECOM!J6-SECOM!K6)+(Museu!J6-Museu!K6)+(ESAG!J6-ESAG!K6)+(CEART!J6-CEART!K6)+(FAED!J6-FAED!K6)+(CEAD!J6-CEAD!K6)+(CEFID!J6-CEFID!K6)+(CERES!J6-CERES!K6)+(CESFI!J6-CESFI!K6)+(CAV!J6-CAV!K6)+(CEPLAN!J6-CEPLAN!K6)+(CEAVI!J6-CEAVI!K6)</f>
        <v>13</v>
      </c>
      <c r="L5" s="42">
        <f t="shared" si="0"/>
        <v>300</v>
      </c>
      <c r="M5" s="11">
        <f t="shared" si="1"/>
        <v>13772</v>
      </c>
      <c r="N5" s="12">
        <f t="shared" si="2"/>
        <v>572</v>
      </c>
    </row>
    <row r="6" spans="1:16" s="7" customFormat="1" ht="30" customHeight="1" x14ac:dyDescent="0.25">
      <c r="A6" s="108"/>
      <c r="B6" s="125"/>
      <c r="C6" s="58">
        <v>4</v>
      </c>
      <c r="D6" s="113"/>
      <c r="E6" s="57" t="s">
        <v>65</v>
      </c>
      <c r="F6" s="51" t="s">
        <v>29</v>
      </c>
      <c r="G6" s="51" t="s">
        <v>30</v>
      </c>
      <c r="H6" s="57" t="s">
        <v>4</v>
      </c>
      <c r="I6" s="59">
        <v>72</v>
      </c>
      <c r="J6" s="9">
        <f>SECOM!J7+BU!J7+PROEX!J7+Museu!J7+ESAG!J7+CEART!J7+FAED!J7+CEAD!J7+SCII!J7+CEFID!J7+CAV!J7+CEO!J7+CEPLAN!J7+CEAVI!J7+CCT!J7+CERES!J7+CESFI!J7</f>
        <v>122</v>
      </c>
      <c r="K6" s="10">
        <f>(BU!J7-BU!K7)+(SECOM!J7-SECOM!K7)+(Museu!J7-Museu!K7)+(ESAG!J7-ESAG!K7)+(CEART!J7-CEART!K7)+(FAED!J7-FAED!K7)+(CEAD!J7-CEAD!K7)+(CEFID!J7-CEFID!K7)+(CERES!J7-CERES!K7)+(CESFI!J7-CESFI!K7)+(CAV!J7-CAV!K7)+(CEPLAN!J7-CEPLAN!K7)+(CEAVI!J7-CEAVI!K7)</f>
        <v>7</v>
      </c>
      <c r="L6" s="42">
        <f t="shared" si="0"/>
        <v>115</v>
      </c>
      <c r="M6" s="11">
        <f t="shared" si="1"/>
        <v>8784</v>
      </c>
      <c r="N6" s="12">
        <f t="shared" si="2"/>
        <v>504</v>
      </c>
    </row>
    <row r="7" spans="1:16" s="7" customFormat="1" ht="30" customHeight="1" x14ac:dyDescent="0.25">
      <c r="A7" s="108"/>
      <c r="B7" s="125"/>
      <c r="C7" s="58">
        <v>5</v>
      </c>
      <c r="D7" s="113"/>
      <c r="E7" s="57" t="s">
        <v>66</v>
      </c>
      <c r="F7" s="51" t="s">
        <v>29</v>
      </c>
      <c r="G7" s="51" t="s">
        <v>30</v>
      </c>
      <c r="H7" s="57" t="s">
        <v>4</v>
      </c>
      <c r="I7" s="59">
        <v>70</v>
      </c>
      <c r="J7" s="9">
        <f>SECOM!J8+BU!J8+PROEX!J8+Museu!J8+ESAG!J8+CEART!J8+FAED!J8+CEAD!J8+SCII!J8+CEFID!J8+CAV!J8+CEO!J8+CEPLAN!J8+CEAVI!J8+CCT!J8+CERES!J8+CESFI!J8</f>
        <v>171</v>
      </c>
      <c r="K7" s="10">
        <f>(BU!J8-BU!K8)+(SECOM!J8-SECOM!K8)+(Museu!J8-Museu!K8)+(ESAG!J8-ESAG!K8)+(CEART!J8-CEART!K8)+(FAED!J8-FAED!K8)+(CEAD!J8-CEAD!K8)+(CEFID!J8-CEFID!K8)+(CERES!J8-CERES!K8)+(CESFI!J8-CESFI!K8)+(CAV!J8-CAV!K8)+(CEPLAN!J8-CEPLAN!K8)+(CEAVI!J8-CEAVI!K8)</f>
        <v>0</v>
      </c>
      <c r="L7" s="42">
        <f t="shared" si="0"/>
        <v>171</v>
      </c>
      <c r="M7" s="11">
        <f t="shared" si="1"/>
        <v>11970</v>
      </c>
      <c r="N7" s="12">
        <f t="shared" si="2"/>
        <v>0</v>
      </c>
    </row>
    <row r="8" spans="1:16" s="7" customFormat="1" ht="30" customHeight="1" x14ac:dyDescent="0.25">
      <c r="A8" s="108"/>
      <c r="B8" s="125"/>
      <c r="C8" s="58">
        <v>6</v>
      </c>
      <c r="D8" s="113"/>
      <c r="E8" s="57" t="s">
        <v>67</v>
      </c>
      <c r="F8" s="51" t="s">
        <v>29</v>
      </c>
      <c r="G8" s="51" t="s">
        <v>30</v>
      </c>
      <c r="H8" s="57" t="s">
        <v>22</v>
      </c>
      <c r="I8" s="59">
        <v>31.64</v>
      </c>
      <c r="J8" s="9">
        <f>SECOM!J9+BU!J9+PROEX!J9+Museu!J9+ESAG!J9+CEART!J9+FAED!J9+CEAD!J9+SCII!J9+CEFID!J9+CAV!J9+CEO!J9+CEPLAN!J9+CEAVI!J9+CCT!J9+CERES!J9+CESFI!J9</f>
        <v>692</v>
      </c>
      <c r="K8" s="10">
        <f>(BU!J9-BU!K9)+(SECOM!J9-SECOM!K9)+(Museu!J9-Museu!K9)+(ESAG!J9-ESAG!K9)+(CEART!J9-CEART!K9)+(FAED!J9-FAED!K9)+(CEAD!J9-CEAD!K9)+(CEFID!J9-CEFID!K9)+(CERES!J9-CERES!K9)+(CESFI!J9-CESFI!K9)+(CAV!J9-CAV!K9)+(CEPLAN!J9-CEPLAN!K9)+(CEAVI!J9-CEAVI!K9)</f>
        <v>0</v>
      </c>
      <c r="L8" s="42">
        <f t="shared" si="0"/>
        <v>692</v>
      </c>
      <c r="M8" s="11">
        <f t="shared" si="1"/>
        <v>21894.880000000001</v>
      </c>
      <c r="N8" s="12">
        <f t="shared" si="2"/>
        <v>0</v>
      </c>
    </row>
    <row r="9" spans="1:16" s="7" customFormat="1" ht="30" customHeight="1" x14ac:dyDescent="0.25">
      <c r="A9" s="108"/>
      <c r="B9" s="125"/>
      <c r="C9" s="58">
        <v>7</v>
      </c>
      <c r="D9" s="113"/>
      <c r="E9" s="57" t="s">
        <v>68</v>
      </c>
      <c r="F9" s="51" t="s">
        <v>29</v>
      </c>
      <c r="G9" s="51" t="s">
        <v>30</v>
      </c>
      <c r="H9" s="57" t="s">
        <v>4</v>
      </c>
      <c r="I9" s="59">
        <v>25.01</v>
      </c>
      <c r="J9" s="9">
        <f>SECOM!J10+BU!J10+PROEX!J10+Museu!J10+ESAG!J10+CEART!J10+FAED!J10+CEAD!J10+SCII!J10+CEFID!J10+CAV!J10+CEO!J10+CEPLAN!J10+CEAVI!J10+CCT!J10+CERES!J10+CESFI!J10</f>
        <v>2055</v>
      </c>
      <c r="K9" s="10">
        <f>(BU!J10-BU!K10)+(SECOM!J10-SECOM!K10)+(Museu!J10-Museu!K10)+(ESAG!J10-ESAG!K10)+(CEART!J10-CEART!K10)+(FAED!J10-FAED!K10)+(CEAD!J10-CEAD!K10)+(CEFID!J10-CEFID!K10)+(CERES!J10-CERES!K10)+(CESFI!J10-CESFI!K10)+(CAV!J10-CAV!K10)+(CEPLAN!J10-CEPLAN!K10)+(CEAVI!J10-CEAVI!K10)</f>
        <v>43</v>
      </c>
      <c r="L9" s="42">
        <f t="shared" si="0"/>
        <v>2012</v>
      </c>
      <c r="M9" s="11">
        <f t="shared" si="1"/>
        <v>51395.55</v>
      </c>
      <c r="N9" s="12">
        <f t="shared" si="2"/>
        <v>1075.43</v>
      </c>
    </row>
    <row r="10" spans="1:16" s="7" customFormat="1" ht="30" customHeight="1" x14ac:dyDescent="0.25">
      <c r="A10" s="108"/>
      <c r="B10" s="125"/>
      <c r="C10" s="58">
        <v>8</v>
      </c>
      <c r="D10" s="114" t="s">
        <v>69</v>
      </c>
      <c r="E10" s="57" t="s">
        <v>70</v>
      </c>
      <c r="F10" s="51" t="s">
        <v>29</v>
      </c>
      <c r="G10" s="51" t="s">
        <v>30</v>
      </c>
      <c r="H10" s="57" t="s">
        <v>22</v>
      </c>
      <c r="I10" s="59">
        <v>111.94</v>
      </c>
      <c r="J10" s="9">
        <f>SECOM!J11+BU!J11+PROEX!J11+Museu!J11+ESAG!J11+CEART!J11+FAED!J11+CEAD!J11+SCII!J11+CEFID!J11+CAV!J11+CEO!J11+CEPLAN!J11+CEAVI!J11+CCT!J11+CERES!J11+CESFI!J11</f>
        <v>253</v>
      </c>
      <c r="K10" s="10">
        <f>(BU!J11-BU!K11)+(SECOM!J11-SECOM!K11)+(Museu!J11-Museu!K11)+(ESAG!J11-ESAG!K11)+(CEART!J11-CEART!K11)+(FAED!J11-FAED!K11)+(CEAD!J11-CEAD!K11)+(CEFID!J11-CEFID!K11)+(CERES!J11-CERES!K11)+(CESFI!J11-CESFI!K11)+(CAV!J11-CAV!K11)+(CEPLAN!J11-CEPLAN!K11)+(CEAVI!J11-CEAVI!K11)</f>
        <v>0</v>
      </c>
      <c r="L10" s="42">
        <f t="shared" si="0"/>
        <v>253</v>
      </c>
      <c r="M10" s="11">
        <f t="shared" si="1"/>
        <v>28320.82</v>
      </c>
      <c r="N10" s="12">
        <f t="shared" si="2"/>
        <v>0</v>
      </c>
    </row>
    <row r="11" spans="1:16" s="7" customFormat="1" ht="30" customHeight="1" x14ac:dyDescent="0.25">
      <c r="A11" s="108"/>
      <c r="B11" s="126"/>
      <c r="C11" s="58">
        <v>9</v>
      </c>
      <c r="D11" s="114"/>
      <c r="E11" s="57" t="s">
        <v>71</v>
      </c>
      <c r="F11" s="51" t="s">
        <v>29</v>
      </c>
      <c r="G11" s="51" t="s">
        <v>30</v>
      </c>
      <c r="H11" s="57" t="s">
        <v>4</v>
      </c>
      <c r="I11" s="59">
        <v>81.16</v>
      </c>
      <c r="J11" s="9">
        <f>SECOM!J12+BU!J12+PROEX!J12+Museu!J12+ESAG!J12+CEART!J12+FAED!J12+CEAD!J12+SCII!J12+CEFID!J12+CAV!J12+CEO!J12+CEPLAN!J12+CEAVI!J12+CCT!J12+CERES!J12+CESFI!J12</f>
        <v>82</v>
      </c>
      <c r="K11" s="10">
        <f>(BU!J12-BU!K12)+(SECOM!J12-SECOM!K12)+(Museu!J12-Museu!K12)+(ESAG!J12-ESAG!K12)+(CEART!J12-CEART!K12)+(FAED!J12-FAED!K12)+(CEAD!J12-CEAD!K12)+(CEFID!J12-CEFID!K12)+(CERES!J12-CERES!K12)+(CESFI!J12-CESFI!K12)+(CAV!J12-CAV!K12)+(CEPLAN!J12-CEPLAN!K12)+(CEAVI!J12-CEAVI!K12)</f>
        <v>0</v>
      </c>
      <c r="L11" s="42">
        <f t="shared" si="0"/>
        <v>82</v>
      </c>
      <c r="M11" s="11">
        <f t="shared" si="1"/>
        <v>6655.12</v>
      </c>
      <c r="N11" s="12">
        <f t="shared" si="2"/>
        <v>0</v>
      </c>
    </row>
    <row r="12" spans="1:16" s="7" customFormat="1" ht="30" customHeight="1" x14ac:dyDescent="0.25">
      <c r="A12" s="65">
        <v>2</v>
      </c>
      <c r="B12" s="60" t="s">
        <v>61</v>
      </c>
      <c r="C12" s="67">
        <v>10</v>
      </c>
      <c r="D12" s="69" t="s">
        <v>72</v>
      </c>
      <c r="E12" s="60" t="s">
        <v>73</v>
      </c>
      <c r="F12" s="62" t="s">
        <v>29</v>
      </c>
      <c r="G12" s="62" t="s">
        <v>30</v>
      </c>
      <c r="H12" s="60" t="s">
        <v>22</v>
      </c>
      <c r="I12" s="64">
        <v>92.46</v>
      </c>
      <c r="J12" s="9">
        <f>SECOM!J13+BU!J13+PROEX!J13+Museu!J13+ESAG!J13+CEART!J13+FAED!J13+CEAD!J13+SCII!J13+CEFID!J13+CAV!J13+CEO!J13+CEPLAN!J13+CEAVI!J13+CCT!J13+CERES!J13+CESFI!J13</f>
        <v>292</v>
      </c>
      <c r="K12" s="10">
        <f>(BU!J13-BU!K13)+(SECOM!J13-SECOM!K13)+(Museu!J13-Museu!K13)+(ESAG!J13-ESAG!K13)+(CEART!J13-CEART!K13)+(FAED!J13-FAED!K13)+(CEAD!J13-CEAD!K13)+(CEFID!J13-CEFID!K13)+(CERES!J13-CERES!K13)+(CESFI!J13-CESFI!K13)+(CAV!J13-CAV!K13)+(CEPLAN!J13-CEPLAN!K13)+(CEAVI!J13-CEAVI!K13)</f>
        <v>0</v>
      </c>
      <c r="L12" s="42">
        <f t="shared" si="0"/>
        <v>292</v>
      </c>
      <c r="M12" s="11">
        <f t="shared" si="1"/>
        <v>26998.32</v>
      </c>
      <c r="N12" s="12">
        <f t="shared" si="2"/>
        <v>0</v>
      </c>
      <c r="P12" s="54"/>
    </row>
    <row r="13" spans="1:16" s="7" customFormat="1" ht="30" customHeight="1" x14ac:dyDescent="0.25">
      <c r="A13" s="98">
        <v>3</v>
      </c>
      <c r="B13" s="128" t="s">
        <v>56</v>
      </c>
      <c r="C13" s="58">
        <v>11</v>
      </c>
      <c r="D13" s="130" t="s">
        <v>74</v>
      </c>
      <c r="E13" s="57" t="s">
        <v>62</v>
      </c>
      <c r="F13" s="51" t="s">
        <v>29</v>
      </c>
      <c r="G13" s="51" t="s">
        <v>30</v>
      </c>
      <c r="H13" s="57" t="s">
        <v>4</v>
      </c>
      <c r="I13" s="59">
        <v>20</v>
      </c>
      <c r="J13" s="9">
        <f>SECOM!J14+BU!J14+PROEX!J14+Museu!J14+ESAG!J14+CEART!J14+FAED!J14+CEAD!J14+SCII!J14+CEFID!J14+CAV!J14+CEO!J14+CEPLAN!J14+CEAVI!J14+CCT!J14+CERES!J14+CESFI!J14</f>
        <v>65</v>
      </c>
      <c r="K13" s="10">
        <f>(BU!J14-BU!K14)+(SECOM!J14-SECOM!K14)+(Museu!J14-Museu!K14)+(ESAG!J14-ESAG!K14)+(CEART!J14-CEART!K14)+(FAED!J14-FAED!K14)+(CEAD!J14-CEAD!K14)+(CEFID!J14-CEFID!K14)+(CERES!J14-CERES!K14)+(CESFI!J14-CESFI!K14)+(CAV!J14-CAV!K14)+(CEPLAN!J14-CEPLAN!K14)+(CEAVI!J14-CEAVI!K14)</f>
        <v>0</v>
      </c>
      <c r="L13" s="42">
        <f t="shared" si="0"/>
        <v>65</v>
      </c>
      <c r="M13" s="11">
        <f t="shared" si="1"/>
        <v>1300</v>
      </c>
      <c r="N13" s="12">
        <f t="shared" si="2"/>
        <v>0</v>
      </c>
    </row>
    <row r="14" spans="1:16" s="7" customFormat="1" ht="30" customHeight="1" x14ac:dyDescent="0.25">
      <c r="A14" s="98"/>
      <c r="B14" s="129"/>
      <c r="C14" s="58">
        <v>12</v>
      </c>
      <c r="D14" s="130"/>
      <c r="E14" s="57" t="s">
        <v>75</v>
      </c>
      <c r="F14" s="51" t="s">
        <v>29</v>
      </c>
      <c r="G14" s="51" t="s">
        <v>30</v>
      </c>
      <c r="H14" s="57" t="s">
        <v>4</v>
      </c>
      <c r="I14" s="59">
        <v>55.52</v>
      </c>
      <c r="J14" s="9">
        <f>SECOM!J15+BU!J15+PROEX!J15+Museu!J15+ESAG!J15+CEART!J15+FAED!J15+CEAD!J15+SCII!J15+CEFID!J15+CAV!J15+CEO!J15+CEPLAN!J15+CEAVI!J15+CCT!J15+CERES!J15+CESFI!J15</f>
        <v>335</v>
      </c>
      <c r="K14" s="10">
        <f>(BU!J15-BU!K15)+(SECOM!J15-SECOM!K15)+(Museu!J15-Museu!K15)+(ESAG!J15-ESAG!K15)+(CEART!J15-CEART!K15)+(FAED!J15-FAED!K15)+(CEAD!J15-CEAD!K15)+(CEFID!J15-CEFID!K15)+(CERES!J15-CERES!K15)+(CESFI!J15-CESFI!K15)+(CAV!J15-CAV!K15)+(CEPLAN!J15-CEPLAN!K15)+(CEAVI!J15-CEAVI!K15)</f>
        <v>13</v>
      </c>
      <c r="L14" s="42">
        <f t="shared" si="0"/>
        <v>322</v>
      </c>
      <c r="M14" s="11">
        <f t="shared" si="1"/>
        <v>18599.2</v>
      </c>
      <c r="N14" s="12">
        <f t="shared" si="2"/>
        <v>721.76</v>
      </c>
    </row>
    <row r="15" spans="1:16" s="7" customFormat="1" ht="30" customHeight="1" x14ac:dyDescent="0.25">
      <c r="A15" s="65">
        <v>4</v>
      </c>
      <c r="B15" s="60" t="s">
        <v>56</v>
      </c>
      <c r="C15" s="67">
        <v>13</v>
      </c>
      <c r="D15" s="69" t="s">
        <v>15</v>
      </c>
      <c r="E15" s="61" t="s">
        <v>89</v>
      </c>
      <c r="F15" s="63" t="s">
        <v>29</v>
      </c>
      <c r="G15" s="63" t="s">
        <v>30</v>
      </c>
      <c r="H15" s="61" t="s">
        <v>22</v>
      </c>
      <c r="I15" s="64">
        <v>87.18</v>
      </c>
      <c r="J15" s="9">
        <f>SECOM!J16+BU!J16+PROEX!J16+Museu!J16+ESAG!J16+CEART!J16+FAED!J16+CEAD!J16+SCII!J16+CEFID!J16+CAV!J16+CEO!J16+CEPLAN!J16+CEAVI!J16+CCT!J16+CERES!J16+CESFI!J16</f>
        <v>103</v>
      </c>
      <c r="K15" s="10">
        <f>(BU!J16-BU!K16)+(SECOM!J16-SECOM!K16)+(Museu!J16-Museu!K16)+(ESAG!J16-ESAG!K16)+(CEART!J16-CEART!K16)+(FAED!J16-FAED!K16)+(CEAD!J16-CEAD!K16)+(CEFID!J16-CEFID!K16)+(CERES!J16-CERES!K16)+(CESFI!J16-CESFI!K16)+(CAV!J16-CAV!K16)+(CEPLAN!J16-CEPLAN!K16)+(CEAVI!J16-CEAVI!K16)</f>
        <v>0</v>
      </c>
      <c r="L15" s="42">
        <f t="shared" si="0"/>
        <v>103</v>
      </c>
      <c r="M15" s="11">
        <f t="shared" si="1"/>
        <v>8979.5400000000009</v>
      </c>
      <c r="N15" s="12">
        <f t="shared" si="2"/>
        <v>0</v>
      </c>
    </row>
    <row r="16" spans="1:16" s="7" customFormat="1" ht="30" customHeight="1" x14ac:dyDescent="0.25">
      <c r="A16" s="98">
        <v>5</v>
      </c>
      <c r="B16" s="124" t="s">
        <v>56</v>
      </c>
      <c r="C16" s="58">
        <v>14</v>
      </c>
      <c r="D16" s="100" t="s">
        <v>76</v>
      </c>
      <c r="E16" s="57" t="s">
        <v>77</v>
      </c>
      <c r="F16" s="51" t="s">
        <v>29</v>
      </c>
      <c r="G16" s="51" t="s">
        <v>30</v>
      </c>
      <c r="H16" s="57" t="s">
        <v>4</v>
      </c>
      <c r="I16" s="59">
        <v>200</v>
      </c>
      <c r="J16" s="9">
        <f>SECOM!J17+BU!J17+PROEX!J17+Museu!J17+ESAG!J17+CEART!J17+FAED!J17+CEAD!J17+SCII!J17+CEFID!J17+CAV!J17+CEO!J17+CEPLAN!J17+CEAVI!J17+CCT!J17+CERES!J17+CESFI!J17</f>
        <v>35</v>
      </c>
      <c r="K16" s="10">
        <f>(BU!J17-BU!K17)+(SECOM!J17-SECOM!K17)+(Museu!J17-Museu!K17)+(ESAG!J17-ESAG!K17)+(CEART!J17-CEART!K17)+(FAED!J17-FAED!K17)+(CEAD!J17-CEAD!K17)+(CEFID!J17-CEFID!K17)+(CERES!J17-CERES!K17)+(CESFI!J17-CESFI!K17)+(CAV!J17-CAV!K17)+(CEPLAN!J17-CEPLAN!K17)+(CEAVI!J17-CEAVI!K17)</f>
        <v>4</v>
      </c>
      <c r="L16" s="42">
        <f t="shared" si="0"/>
        <v>31</v>
      </c>
      <c r="M16" s="11">
        <f t="shared" si="1"/>
        <v>7000</v>
      </c>
      <c r="N16" s="12">
        <f t="shared" si="2"/>
        <v>800</v>
      </c>
    </row>
    <row r="17" spans="1:14" s="7" customFormat="1" ht="73.5" customHeight="1" x14ac:dyDescent="0.25">
      <c r="A17" s="98"/>
      <c r="B17" s="125"/>
      <c r="C17" s="58">
        <v>15</v>
      </c>
      <c r="D17" s="100"/>
      <c r="E17" s="57" t="s">
        <v>78</v>
      </c>
      <c r="F17" s="51" t="s">
        <v>29</v>
      </c>
      <c r="G17" s="51" t="s">
        <v>30</v>
      </c>
      <c r="H17" s="57" t="s">
        <v>4</v>
      </c>
      <c r="I17" s="59">
        <v>2200</v>
      </c>
      <c r="J17" s="9">
        <f>SECOM!J18+BU!J18+PROEX!J18+Museu!J18+ESAG!J18+CEART!J18+FAED!J18+CEAD!J18+SCII!J18+CEFID!J18+CAV!J18+CEO!J18+CEPLAN!J18+CEAVI!J18+CCT!J18+CERES!J18+CESFI!J18</f>
        <v>54</v>
      </c>
      <c r="K17" s="10">
        <f>(BU!J18-BU!K18)+(SECOM!J18-SECOM!K18)+(Museu!J18-Museu!K18)+(ESAG!J18-ESAG!K18)+(CEART!J18-CEART!K18)+(FAED!J18-FAED!K18)+(CEAD!J18-CEAD!K18)+(CEFID!J18-CEFID!K18)+(CERES!J18-CERES!K18)+(CESFI!J18-CESFI!K18)+(CAV!J18-CAV!K18)+(CEPLAN!J18-CEPLAN!K18)+(CEAVI!J18-CEAVI!K18)</f>
        <v>11</v>
      </c>
      <c r="L17" s="42">
        <f t="shared" si="0"/>
        <v>43</v>
      </c>
      <c r="M17" s="11">
        <f t="shared" si="1"/>
        <v>118800</v>
      </c>
      <c r="N17" s="12">
        <f t="shared" si="2"/>
        <v>24200</v>
      </c>
    </row>
    <row r="18" spans="1:14" s="7" customFormat="1" ht="42" customHeight="1" x14ac:dyDescent="0.25">
      <c r="A18" s="98"/>
      <c r="B18" s="126"/>
      <c r="C18" s="58">
        <v>16</v>
      </c>
      <c r="D18" s="100"/>
      <c r="E18" s="57" t="s">
        <v>79</v>
      </c>
      <c r="F18" s="51" t="s">
        <v>29</v>
      </c>
      <c r="G18" s="51" t="s">
        <v>30</v>
      </c>
      <c r="H18" s="57" t="s">
        <v>4</v>
      </c>
      <c r="I18" s="59">
        <v>2986.66</v>
      </c>
      <c r="J18" s="9">
        <f>SECOM!J19+BU!J19+PROEX!J19+Museu!J19+ESAG!J19+CEART!J19+FAED!J19+CEAD!J19+SCII!J19+CEFID!J19+CAV!J19+CEO!J19+CEPLAN!J19+CEAVI!J19+CCT!J19+CERES!J19+CESFI!J19</f>
        <v>60</v>
      </c>
      <c r="K18" s="10">
        <f>(BU!J19-BU!K19)+(SECOM!J19-SECOM!K19)+(Museu!J19-Museu!K19)+(ESAG!J19-ESAG!K19)+(CEART!J19-CEART!K19)+(FAED!J19-FAED!K19)+(CEAD!J19-CEAD!K19)+(CEFID!J19-CEFID!K19)+(CERES!J19-CERES!K19)+(CESFI!J19-CESFI!K19)+(CAV!J19-CAV!K19)+(CEPLAN!J19-CEPLAN!K19)+(CEAVI!J19-CEAVI!K19)</f>
        <v>20</v>
      </c>
      <c r="L18" s="42">
        <f t="shared" si="0"/>
        <v>40</v>
      </c>
      <c r="M18" s="11">
        <f t="shared" si="1"/>
        <v>179199.59999999998</v>
      </c>
      <c r="N18" s="12">
        <f t="shared" si="2"/>
        <v>59733.2</v>
      </c>
    </row>
    <row r="19" spans="1:14" s="7" customFormat="1" ht="33.75" customHeight="1" x14ac:dyDescent="0.25">
      <c r="A19" s="101">
        <v>6</v>
      </c>
      <c r="B19" s="111" t="s">
        <v>56</v>
      </c>
      <c r="C19" s="67">
        <v>17</v>
      </c>
      <c r="D19" s="105" t="s">
        <v>52</v>
      </c>
      <c r="E19" s="60" t="s">
        <v>20</v>
      </c>
      <c r="F19" s="63" t="s">
        <v>29</v>
      </c>
      <c r="G19" s="63" t="s">
        <v>30</v>
      </c>
      <c r="H19" s="60" t="s">
        <v>4</v>
      </c>
      <c r="I19" s="64">
        <v>0.62</v>
      </c>
      <c r="J19" s="9">
        <f>SECOM!J20+BU!J20+PROEX!J20+Museu!J20+ESAG!J20+CEART!J20+FAED!J20+CEAD!J20+SCII!J20+CEFID!J20+CAV!J20+CEO!J20+CEPLAN!J20+CEAVI!J20+CCT!J20+CERES!J20+CESFI!J20</f>
        <v>24800</v>
      </c>
      <c r="K19" s="10">
        <f>(BU!J20-BU!K20)+(SECOM!J20-SECOM!K20)+(Museu!J20-Museu!K20)+(ESAG!J20-ESAG!K20)+(CEART!J20-CEART!K20)+(FAED!J20-FAED!K20)+(CEAD!J20-CEAD!K20)+(CEFID!J20-CEFID!K20)+(CERES!J20-CERES!K20)+(CESFI!J20-CESFI!K20)+(CAV!J20-CAV!K20)+(CEPLAN!J20-CEPLAN!K20)+(CEAVI!J20-CEAVI!K20)</f>
        <v>0</v>
      </c>
      <c r="L19" s="42">
        <f t="shared" si="0"/>
        <v>24800</v>
      </c>
      <c r="M19" s="11">
        <f t="shared" si="1"/>
        <v>15376</v>
      </c>
      <c r="N19" s="12">
        <f t="shared" si="2"/>
        <v>0</v>
      </c>
    </row>
    <row r="20" spans="1:14" s="7" customFormat="1" ht="28.5" customHeight="1" x14ac:dyDescent="0.25">
      <c r="A20" s="101"/>
      <c r="B20" s="131"/>
      <c r="C20" s="67">
        <v>18</v>
      </c>
      <c r="D20" s="105"/>
      <c r="E20" s="60" t="s">
        <v>21</v>
      </c>
      <c r="F20" s="63" t="s">
        <v>29</v>
      </c>
      <c r="G20" s="63" t="s">
        <v>30</v>
      </c>
      <c r="H20" s="60" t="s">
        <v>22</v>
      </c>
      <c r="I20" s="64">
        <v>56.9</v>
      </c>
      <c r="J20" s="9">
        <f>SECOM!J21+BU!J21+PROEX!J21+Museu!J21+ESAG!J21+CEART!J21+FAED!J21+CEAD!J21+SCII!J21+CEFID!J21+CAV!J21+CEO!J21+CEPLAN!J21+CEAVI!J21+CCT!J21+CERES!J21+CESFI!J21</f>
        <v>570</v>
      </c>
      <c r="K20" s="10">
        <f>(BU!J21-BU!K21)+(SECOM!J21-SECOM!K21)+(Museu!J21-Museu!K21)+(ESAG!J21-ESAG!K21)+(CEART!J21-CEART!K21)+(FAED!J21-FAED!K21)+(CEAD!J21-CEAD!K21)+(CEFID!J21-CEFID!K21)+(CERES!J21-CERES!K21)+(CESFI!J21-CESFI!K21)+(CAV!J21-CAV!K21)+(CEPLAN!J21-CEPLAN!K21)+(CEAVI!J21-CEAVI!K21)</f>
        <v>10</v>
      </c>
      <c r="L20" s="42">
        <f t="shared" si="0"/>
        <v>560</v>
      </c>
      <c r="M20" s="11">
        <f t="shared" si="1"/>
        <v>32433</v>
      </c>
      <c r="N20" s="12">
        <f t="shared" si="2"/>
        <v>569</v>
      </c>
    </row>
    <row r="21" spans="1:14" s="7" customFormat="1" ht="24.75" customHeight="1" x14ac:dyDescent="0.25">
      <c r="A21" s="101"/>
      <c r="B21" s="131"/>
      <c r="C21" s="67">
        <v>19</v>
      </c>
      <c r="D21" s="105"/>
      <c r="E21" s="60" t="s">
        <v>23</v>
      </c>
      <c r="F21" s="63" t="s">
        <v>29</v>
      </c>
      <c r="G21" s="63" t="s">
        <v>30</v>
      </c>
      <c r="H21" s="60" t="s">
        <v>4</v>
      </c>
      <c r="I21" s="64">
        <v>40.98</v>
      </c>
      <c r="J21" s="9">
        <f>SECOM!J22+BU!J22+PROEX!J22+Museu!J22+ESAG!J22+CEART!J22+FAED!J22+CEAD!J22+SCII!J22+CEFID!J22+CAV!J22+CEO!J22+CEPLAN!J22+CEAVI!J22+CCT!J22+CERES!J22+CESFI!J22</f>
        <v>180</v>
      </c>
      <c r="K21" s="10">
        <f>(BU!J22-BU!K22)+(SECOM!J22-SECOM!K22)+(Museu!J22-Museu!K22)+(ESAG!J22-ESAG!K22)+(CEART!J22-CEART!K22)+(FAED!J22-FAED!K22)+(CEAD!J22-CEAD!K22)+(CEFID!J22-CEFID!K22)+(CERES!J22-CERES!K22)+(CESFI!J22-CESFI!K22)+(CAV!J22-CAV!K22)+(CEPLAN!J22-CEPLAN!K22)+(CEAVI!J22-CEAVI!K22)</f>
        <v>40</v>
      </c>
      <c r="L21" s="42">
        <f t="shared" si="0"/>
        <v>140</v>
      </c>
      <c r="M21" s="11">
        <f t="shared" si="1"/>
        <v>7376.4</v>
      </c>
      <c r="N21" s="12">
        <f t="shared" si="2"/>
        <v>1639.1999999999998</v>
      </c>
    </row>
    <row r="22" spans="1:14" s="7" customFormat="1" ht="30.75" customHeight="1" x14ac:dyDescent="0.25">
      <c r="A22" s="101"/>
      <c r="B22" s="131"/>
      <c r="C22" s="67">
        <v>20</v>
      </c>
      <c r="D22" s="105" t="s">
        <v>81</v>
      </c>
      <c r="E22" s="60" t="s">
        <v>85</v>
      </c>
      <c r="F22" s="63" t="s">
        <v>29</v>
      </c>
      <c r="G22" s="63" t="s">
        <v>30</v>
      </c>
      <c r="H22" s="60" t="s">
        <v>4</v>
      </c>
      <c r="I22" s="64">
        <v>0.6</v>
      </c>
      <c r="J22" s="9">
        <f>SECOM!J23+BU!J23+PROEX!J23+Museu!J23+ESAG!J23+CEART!J23+FAED!J23+CEAD!J23+SCII!J23+CEFID!J23+CAV!J23+CEO!J23+CEPLAN!J23+CEAVI!J23+CCT!J23+CERES!J23+CESFI!J23</f>
        <v>4780</v>
      </c>
      <c r="K22" s="10">
        <f>(BU!J23-BU!K23)+(SECOM!J23-SECOM!K23)+(Museu!J23-Museu!K23)+(ESAG!J23-ESAG!K23)+(CEART!J23-CEART!K23)+(FAED!J23-FAED!K23)+(CEAD!J23-CEAD!K23)+(CEFID!J23-CEFID!K23)+(CERES!J23-CERES!K23)+(CESFI!J23-CESFI!K23)+(CAV!J23-CAV!K23)+(CEPLAN!J23-CEPLAN!K23)+(CEAVI!J23-CEAVI!K23)</f>
        <v>0</v>
      </c>
      <c r="L22" s="42">
        <f t="shared" si="0"/>
        <v>4780</v>
      </c>
      <c r="M22" s="11">
        <f t="shared" si="1"/>
        <v>2868</v>
      </c>
      <c r="N22" s="12">
        <f t="shared" si="2"/>
        <v>0</v>
      </c>
    </row>
    <row r="23" spans="1:14" s="7" customFormat="1" ht="33" customHeight="1" x14ac:dyDescent="0.25">
      <c r="A23" s="101"/>
      <c r="B23" s="131"/>
      <c r="C23" s="67">
        <v>21</v>
      </c>
      <c r="D23" s="105"/>
      <c r="E23" s="60" t="s">
        <v>86</v>
      </c>
      <c r="F23" s="63" t="s">
        <v>29</v>
      </c>
      <c r="G23" s="63" t="s">
        <v>30</v>
      </c>
      <c r="H23" s="60" t="s">
        <v>4</v>
      </c>
      <c r="I23" s="64">
        <v>0.86</v>
      </c>
      <c r="J23" s="9">
        <f>SECOM!J24+BU!J24+PROEX!J24+Museu!J24+ESAG!J24+CEART!J24+FAED!J24+CEAD!J24+SCII!J24+CEFID!J24+CAV!J24+CEO!J24+CEPLAN!J24+CEAVI!J24+CCT!J24+CERES!J24+CESFI!J24</f>
        <v>4030</v>
      </c>
      <c r="K23" s="10">
        <f>(BU!J24-BU!K24)+(SECOM!J24-SECOM!K24)+(Museu!J24-Museu!K24)+(ESAG!J24-ESAG!K24)+(CEART!J24-CEART!K24)+(FAED!J24-FAED!K24)+(CEAD!J24-CEAD!K24)+(CEFID!J24-CEFID!K24)+(CERES!J24-CERES!K24)+(CESFI!J24-CESFI!K24)+(CAV!J24-CAV!K24)+(CEPLAN!J24-CEPLAN!K24)+(CEAVI!J24-CEAVI!K24)</f>
        <v>0</v>
      </c>
      <c r="L23" s="42">
        <f t="shared" si="0"/>
        <v>4030</v>
      </c>
      <c r="M23" s="11">
        <f t="shared" si="1"/>
        <v>3465.7999999999997</v>
      </c>
      <c r="N23" s="12">
        <f t="shared" si="2"/>
        <v>0</v>
      </c>
    </row>
    <row r="24" spans="1:14" s="7" customFormat="1" ht="27" customHeight="1" x14ac:dyDescent="0.25">
      <c r="A24" s="101"/>
      <c r="B24" s="131"/>
      <c r="C24" s="67">
        <v>22</v>
      </c>
      <c r="D24" s="105"/>
      <c r="E24" s="60" t="s">
        <v>55</v>
      </c>
      <c r="F24" s="63" t="s">
        <v>29</v>
      </c>
      <c r="G24" s="63" t="s">
        <v>30</v>
      </c>
      <c r="H24" s="60" t="s">
        <v>22</v>
      </c>
      <c r="I24" s="64">
        <v>16.73</v>
      </c>
      <c r="J24" s="9">
        <f>SECOM!J25+BU!J25+PROEX!J25+Museu!J25+ESAG!J25+CEART!J25+FAED!J25+CEAD!J25+SCII!J25+CEFID!J25+CAV!J25+CEO!J25+CEPLAN!J25+CEAVI!J25+CCT!J25+CERES!J25+CESFI!J25</f>
        <v>25</v>
      </c>
      <c r="K24" s="10">
        <f>(BU!J25-BU!K25)+(SECOM!J25-SECOM!K25)+(Museu!J25-Museu!K25)+(ESAG!J25-ESAG!K25)+(CEART!J25-CEART!K25)+(FAED!J25-FAED!K25)+(CEAD!J25-CEAD!K25)+(CEFID!J25-CEFID!K25)+(CERES!J25-CERES!K25)+(CESFI!J25-CESFI!K25)+(CAV!J25-CAV!K25)+(CEPLAN!J25-CEPLAN!K25)+(CEAVI!J25-CEAVI!K25)</f>
        <v>0</v>
      </c>
      <c r="L24" s="42">
        <f t="shared" si="0"/>
        <v>25</v>
      </c>
      <c r="M24" s="11">
        <f t="shared" si="1"/>
        <v>418.25</v>
      </c>
      <c r="N24" s="12">
        <f t="shared" si="2"/>
        <v>0</v>
      </c>
    </row>
    <row r="25" spans="1:14" s="7" customFormat="1" ht="27" customHeight="1" x14ac:dyDescent="0.25">
      <c r="A25" s="101"/>
      <c r="B25" s="131"/>
      <c r="C25" s="67">
        <v>23</v>
      </c>
      <c r="D25" s="85" t="s">
        <v>87</v>
      </c>
      <c r="E25" s="60" t="s">
        <v>86</v>
      </c>
      <c r="F25" s="63" t="s">
        <v>29</v>
      </c>
      <c r="G25" s="63" t="s">
        <v>30</v>
      </c>
      <c r="H25" s="60" t="s">
        <v>4</v>
      </c>
      <c r="I25" s="64">
        <v>1.44</v>
      </c>
      <c r="J25" s="9">
        <f>SECOM!J26+BU!J26+PROEX!J26+Museu!J26+ESAG!J26+CEART!J26+FAED!J26+CEAD!J26+SCII!J26+CEFID!J26+CAV!J26+CEO!J26+CEPLAN!J26+CEAVI!J26+CCT!J26+CERES!J26+CESFI!J26</f>
        <v>280</v>
      </c>
      <c r="K25" s="10">
        <f>(BU!J26-BU!K26)+(SECOM!J26-SECOM!K26)+(Museu!J26-Museu!K26)+(ESAG!J26-ESAG!K26)+(CEART!J26-CEART!K26)+(FAED!J26-FAED!K26)+(CEAD!J26-CEAD!K26)+(CEFID!J26-CEFID!K26)+(CERES!J26-CERES!K26)+(CESFI!J26-CESFI!K26)+(CAV!J26-CAV!K26)+(CEPLAN!J26-CEPLAN!K26)+(CEAVI!J26-CEAVI!K26)</f>
        <v>0</v>
      </c>
      <c r="L25" s="42">
        <f t="shared" si="0"/>
        <v>280</v>
      </c>
      <c r="M25" s="11">
        <f t="shared" si="1"/>
        <v>403.2</v>
      </c>
      <c r="N25" s="12">
        <f t="shared" si="2"/>
        <v>0</v>
      </c>
    </row>
    <row r="26" spans="1:14" s="7" customFormat="1" ht="35.25" customHeight="1" x14ac:dyDescent="0.25">
      <c r="A26" s="101"/>
      <c r="B26" s="131"/>
      <c r="C26" s="67">
        <v>24</v>
      </c>
      <c r="D26" s="69" t="s">
        <v>53</v>
      </c>
      <c r="E26" s="60" t="s">
        <v>89</v>
      </c>
      <c r="F26" s="63" t="s">
        <v>29</v>
      </c>
      <c r="G26" s="63" t="s">
        <v>30</v>
      </c>
      <c r="H26" s="60" t="s">
        <v>22</v>
      </c>
      <c r="I26" s="64">
        <v>50.63</v>
      </c>
      <c r="J26" s="9">
        <f>SECOM!J27+BU!J27+PROEX!J27+Museu!J27+ESAG!J27+CEART!J27+FAED!J27+CEAD!J27+SCII!J27+CEFID!J27+CAV!J27+CEO!J27+CEPLAN!J27+CEAVI!J27+CCT!J27+CERES!J27+CESFI!J27</f>
        <v>1058</v>
      </c>
      <c r="K26" s="10">
        <f>(BU!J27-BU!K27)+(SECOM!J27-SECOM!K27)+(Museu!J27-Museu!K27)+(ESAG!J27-ESAG!K27)+(CEART!J27-CEART!K27)+(FAED!J27-FAED!K27)+(CEAD!J27-CEAD!K27)+(CEFID!J27-CEFID!K27)+(CERES!J27-CERES!K27)+(CESFI!J27-CESFI!K27)+(CAV!J27-CAV!K27)+(CEPLAN!J27-CEPLAN!K27)+(CEAVI!J27-CEAVI!K27)</f>
        <v>5</v>
      </c>
      <c r="L26" s="42">
        <f t="shared" si="0"/>
        <v>1053</v>
      </c>
      <c r="M26" s="11">
        <f t="shared" si="1"/>
        <v>53566.54</v>
      </c>
      <c r="N26" s="12">
        <f t="shared" si="2"/>
        <v>253.15</v>
      </c>
    </row>
    <row r="27" spans="1:14" s="7" customFormat="1" ht="39" customHeight="1" x14ac:dyDescent="0.25">
      <c r="A27" s="101"/>
      <c r="B27" s="112"/>
      <c r="C27" s="67">
        <v>25</v>
      </c>
      <c r="D27" s="70" t="s">
        <v>88</v>
      </c>
      <c r="E27" s="61" t="s">
        <v>55</v>
      </c>
      <c r="F27" s="63" t="s">
        <v>29</v>
      </c>
      <c r="G27" s="63" t="s">
        <v>30</v>
      </c>
      <c r="H27" s="61" t="s">
        <v>22</v>
      </c>
      <c r="I27" s="64">
        <v>36.159999999999997</v>
      </c>
      <c r="J27" s="9">
        <f>SECOM!J28+BU!J28+PROEX!J28+Museu!J28+ESAG!J28+CEART!J28+FAED!J28+CEAD!J28+SCII!J28+CEFID!J28+CAV!J28+CEO!J28+CEPLAN!J28+CEAVI!J28+CCT!J28+CERES!J28+CESFI!J28</f>
        <v>10</v>
      </c>
      <c r="K27" s="10">
        <f>(BU!J28-BU!K28)+(SECOM!J28-SECOM!K28)+(Museu!J28-Museu!K28)+(ESAG!J28-ESAG!K28)+(CEART!J28-CEART!K28)+(FAED!J28-FAED!K28)+(CEAD!J28-CEAD!K28)+(CEFID!J28-CEFID!K28)+(CERES!J28-CERES!K28)+(CESFI!J28-CESFI!K28)+(CAV!J28-CAV!K28)+(CEPLAN!J28-CEPLAN!K28)+(CEAVI!J28-CEAVI!K28)</f>
        <v>0</v>
      </c>
      <c r="L27" s="42">
        <f t="shared" si="0"/>
        <v>10</v>
      </c>
      <c r="M27" s="11">
        <f t="shared" si="1"/>
        <v>361.59999999999997</v>
      </c>
      <c r="N27" s="12">
        <f t="shared" si="2"/>
        <v>0</v>
      </c>
    </row>
    <row r="28" spans="1:14" s="7" customFormat="1" ht="45" customHeight="1" x14ac:dyDescent="0.25">
      <c r="A28" s="66">
        <v>7</v>
      </c>
      <c r="B28" s="57" t="s">
        <v>56</v>
      </c>
      <c r="C28" s="58">
        <v>26</v>
      </c>
      <c r="D28" s="68" t="s">
        <v>90</v>
      </c>
      <c r="E28" s="57" t="s">
        <v>91</v>
      </c>
      <c r="F28" s="52" t="s">
        <v>29</v>
      </c>
      <c r="G28" s="51" t="s">
        <v>30</v>
      </c>
      <c r="H28" s="57" t="s">
        <v>4</v>
      </c>
      <c r="I28" s="59">
        <v>20.97</v>
      </c>
      <c r="J28" s="9">
        <f>SECOM!J29+BU!J29+PROEX!J29+Museu!J29+ESAG!J29+CEART!J29+FAED!J29+CEAD!J29+SCII!J29+CEFID!J29+CAV!J29+CEO!J29+CEPLAN!J29+CEAVI!J29+CCT!J29+CERES!J29+CESFI!J29</f>
        <v>3475</v>
      </c>
      <c r="K28" s="10">
        <f>(BU!J29-BU!K29)+(SECOM!J29-SECOM!K29)+(Museu!J29-Museu!K29)+(ESAG!J29-ESAG!K29)+(CEART!J29-CEART!K29)+(FAED!J29-FAED!K29)+(CEAD!J29-CEAD!K29)+(CEFID!J29-CEFID!K29)+(CERES!J29-CERES!K29)+(CESFI!J29-CESFI!K29)+(CAV!J29-CAV!K29)+(CEPLAN!J29-CEPLAN!K29)+(CEAVI!J29-CEAVI!K29)</f>
        <v>0</v>
      </c>
      <c r="L28" s="42">
        <f t="shared" si="0"/>
        <v>3475</v>
      </c>
      <c r="M28" s="11">
        <f t="shared" si="1"/>
        <v>72870.75</v>
      </c>
      <c r="N28" s="12">
        <f t="shared" si="2"/>
        <v>0</v>
      </c>
    </row>
    <row r="29" spans="1:14" s="7" customFormat="1" ht="45" customHeight="1" x14ac:dyDescent="0.25">
      <c r="A29" s="101">
        <v>8</v>
      </c>
      <c r="B29" s="111" t="s">
        <v>56</v>
      </c>
      <c r="C29" s="67">
        <v>27</v>
      </c>
      <c r="D29" s="69" t="s">
        <v>92</v>
      </c>
      <c r="E29" s="60" t="s">
        <v>93</v>
      </c>
      <c r="F29" s="63" t="s">
        <v>29</v>
      </c>
      <c r="G29" s="63" t="s">
        <v>30</v>
      </c>
      <c r="H29" s="60" t="s">
        <v>4</v>
      </c>
      <c r="I29" s="64">
        <v>294.38</v>
      </c>
      <c r="J29" s="9">
        <f>SECOM!J30+BU!J30+PROEX!J30+Museu!J30+ESAG!J30+CEART!J30+FAED!J30+CEAD!J30+SCII!J30+CEFID!J30+CAV!J30+CEO!J30+CEPLAN!J30+CEAVI!J30+CCT!J30+CERES!J30+CESFI!J30</f>
        <v>543</v>
      </c>
      <c r="K29" s="10">
        <f>(BU!J30-BU!K30)+(SECOM!J30-SECOM!K30)+(Museu!J30-Museu!K30)+(ESAG!J30-ESAG!K30)+(CEART!J30-CEART!K30)+(FAED!J30-FAED!K30)+(CEAD!J30-CEAD!K30)+(CEFID!J30-CEFID!K30)+(CERES!J30-CERES!K30)+(CESFI!J30-CESFI!K30)+(CAV!J30-CAV!K30)+(CEPLAN!J30-CEPLAN!K30)+(CEAVI!J30-CEAVI!K30)</f>
        <v>26</v>
      </c>
      <c r="L29" s="42">
        <f t="shared" si="0"/>
        <v>517</v>
      </c>
      <c r="M29" s="11">
        <f t="shared" si="1"/>
        <v>159848.34</v>
      </c>
      <c r="N29" s="12">
        <f t="shared" si="2"/>
        <v>7653.88</v>
      </c>
    </row>
    <row r="30" spans="1:14" s="7" customFormat="1" ht="45" customHeight="1" x14ac:dyDescent="0.25">
      <c r="A30" s="101"/>
      <c r="B30" s="131"/>
      <c r="C30" s="67">
        <v>28</v>
      </c>
      <c r="D30" s="71" t="s">
        <v>16</v>
      </c>
      <c r="E30" s="61" t="s">
        <v>94</v>
      </c>
      <c r="F30" s="63" t="s">
        <v>29</v>
      </c>
      <c r="G30" s="63" t="s">
        <v>30</v>
      </c>
      <c r="H30" s="61" t="s">
        <v>4</v>
      </c>
      <c r="I30" s="64">
        <v>7.94</v>
      </c>
      <c r="J30" s="9">
        <f>SECOM!J31+BU!J31+PROEX!J31+Museu!J31+ESAG!J31+CEART!J31+FAED!J31+CEAD!J31+SCII!J31+CEFID!J31+CAV!J31+CEO!J31+CEPLAN!J31+CEAVI!J31+CCT!J31+CERES!J31+CESFI!J31</f>
        <v>1065</v>
      </c>
      <c r="K30" s="10">
        <f>(BU!J31-BU!K31)+(SECOM!J31-SECOM!K31)+(Museu!J31-Museu!K31)+(ESAG!J31-ESAG!K31)+(CEART!J31-CEART!K31)+(FAED!J31-FAED!K31)+(CEAD!J31-CEAD!K31)+(CEFID!J31-CEFID!K31)+(CERES!J31-CERES!K31)+(CESFI!J31-CESFI!K31)+(CAV!J31-CAV!K31)+(CEPLAN!J31-CEPLAN!K31)+(CEAVI!J31-CEAVI!K31)</f>
        <v>0</v>
      </c>
      <c r="L30" s="42">
        <f t="shared" si="0"/>
        <v>1065</v>
      </c>
      <c r="M30" s="11">
        <f t="shared" si="1"/>
        <v>8456.1</v>
      </c>
      <c r="N30" s="12">
        <f t="shared" si="2"/>
        <v>0</v>
      </c>
    </row>
    <row r="31" spans="1:14" s="7" customFormat="1" ht="45" customHeight="1" x14ac:dyDescent="0.25">
      <c r="A31" s="101"/>
      <c r="B31" s="131"/>
      <c r="C31" s="67">
        <v>29</v>
      </c>
      <c r="D31" s="71" t="s">
        <v>17</v>
      </c>
      <c r="E31" s="61" t="s">
        <v>95</v>
      </c>
      <c r="F31" s="63" t="s">
        <v>29</v>
      </c>
      <c r="G31" s="63" t="s">
        <v>30</v>
      </c>
      <c r="H31" s="61" t="s">
        <v>4</v>
      </c>
      <c r="I31" s="64">
        <v>15.07</v>
      </c>
      <c r="J31" s="9">
        <f>SECOM!J32+BU!J32+PROEX!J32+Museu!J32+ESAG!J32+CEART!J32+FAED!J32+CEAD!J32+SCII!J32+CEFID!J32+CAV!J32+CEO!J32+CEPLAN!J32+CEAVI!J32+CCT!J32+CERES!J32+CESFI!J32</f>
        <v>174</v>
      </c>
      <c r="K31" s="10">
        <f>(BU!J32-BU!K32)+(SECOM!J32-SECOM!K32)+(Museu!J32-Museu!K32)+(ESAG!J32-ESAG!K32)+(CEART!J32-CEART!K32)+(FAED!J32-FAED!K32)+(CEAD!J32-CEAD!K32)+(CEFID!J32-CEFID!K32)+(CERES!J32-CERES!K32)+(CESFI!J32-CESFI!K32)+(CAV!J32-CAV!K32)+(CEPLAN!J32-CEPLAN!K32)+(CEAVI!J32-CEAVI!K32)</f>
        <v>0</v>
      </c>
      <c r="L31" s="42">
        <f t="shared" si="0"/>
        <v>174</v>
      </c>
      <c r="M31" s="11">
        <f t="shared" si="1"/>
        <v>2622.18</v>
      </c>
      <c r="N31" s="12">
        <f t="shared" si="2"/>
        <v>0</v>
      </c>
    </row>
    <row r="32" spans="1:14" s="7" customFormat="1" ht="45" customHeight="1" x14ac:dyDescent="0.25">
      <c r="A32" s="101"/>
      <c r="B32" s="131"/>
      <c r="C32" s="67">
        <v>30</v>
      </c>
      <c r="D32" s="105" t="s">
        <v>24</v>
      </c>
      <c r="E32" s="60" t="s">
        <v>96</v>
      </c>
      <c r="F32" s="63" t="s">
        <v>29</v>
      </c>
      <c r="G32" s="63" t="s">
        <v>30</v>
      </c>
      <c r="H32" s="60" t="s">
        <v>4</v>
      </c>
      <c r="I32" s="64">
        <v>53.85</v>
      </c>
      <c r="J32" s="9">
        <f>SECOM!J33+BU!J33+PROEX!J33+Museu!J33+ESAG!J33+CEART!J33+FAED!J33+CEAD!J33+SCII!J33+CEFID!J33+CAV!J33+CEO!J33+CEPLAN!J33+CEAVI!J33+CCT!J33+CERES!J33+CESFI!J33</f>
        <v>479</v>
      </c>
      <c r="K32" s="10">
        <f>(BU!J33-BU!K33)+(SECOM!J33-SECOM!K33)+(Museu!J33-Museu!K33)+(ESAG!J33-ESAG!K33)+(CEART!J33-CEART!K33)+(FAED!J33-FAED!K33)+(CEAD!J33-CEAD!K33)+(CEFID!J33-CEFID!K33)+(CERES!J33-CERES!K33)+(CESFI!J33-CESFI!K33)+(CAV!J33-CAV!K33)+(CEPLAN!J33-CEPLAN!K33)+(CEAVI!J33-CEAVI!K33)</f>
        <v>24</v>
      </c>
      <c r="L32" s="42">
        <f t="shared" si="0"/>
        <v>455</v>
      </c>
      <c r="M32" s="11">
        <f t="shared" si="1"/>
        <v>25794.15</v>
      </c>
      <c r="N32" s="12">
        <f t="shared" si="2"/>
        <v>1292.4000000000001</v>
      </c>
    </row>
    <row r="33" spans="1:14" s="7" customFormat="1" ht="45" customHeight="1" x14ac:dyDescent="0.25">
      <c r="A33" s="101"/>
      <c r="B33" s="112"/>
      <c r="C33" s="67">
        <v>31</v>
      </c>
      <c r="D33" s="105"/>
      <c r="E33" s="60" t="s">
        <v>97</v>
      </c>
      <c r="F33" s="63" t="s">
        <v>29</v>
      </c>
      <c r="G33" s="63" t="s">
        <v>30</v>
      </c>
      <c r="H33" s="60" t="s">
        <v>4</v>
      </c>
      <c r="I33" s="64">
        <v>6.1</v>
      </c>
      <c r="J33" s="9">
        <f>SECOM!J34+BU!J34+PROEX!J34+Museu!J34+ESAG!J34+CEART!J34+FAED!J34+CEAD!J34+SCII!J34+CEFID!J34+CAV!J34+CEO!J34+CEPLAN!J34+CEAVI!J34+CCT!J34+CERES!J34+CESFI!J34</f>
        <v>700</v>
      </c>
      <c r="K33" s="10">
        <f>(BU!J34-BU!K34)+(SECOM!J34-SECOM!K34)+(Museu!J34-Museu!K34)+(ESAG!J34-ESAG!K34)+(CEART!J34-CEART!K34)+(FAED!J34-FAED!K34)+(CEAD!J34-CEAD!K34)+(CEFID!J34-CEFID!K34)+(CERES!J34-CERES!K34)+(CESFI!J34-CESFI!K34)+(CAV!J34-CAV!K34)+(CEPLAN!J34-CEPLAN!K34)+(CEAVI!J34-CEAVI!K34)</f>
        <v>10</v>
      </c>
      <c r="L33" s="42">
        <f t="shared" si="0"/>
        <v>690</v>
      </c>
      <c r="M33" s="11">
        <f t="shared" si="1"/>
        <v>4270</v>
      </c>
      <c r="N33" s="12">
        <f t="shared" si="2"/>
        <v>61</v>
      </c>
    </row>
    <row r="34" spans="1:14" s="7" customFormat="1" ht="45" customHeight="1" x14ac:dyDescent="0.25">
      <c r="A34" s="132">
        <v>9</v>
      </c>
      <c r="B34" s="111" t="s">
        <v>98</v>
      </c>
      <c r="C34" s="67">
        <v>32</v>
      </c>
      <c r="D34" s="85" t="s">
        <v>99</v>
      </c>
      <c r="E34" s="60" t="s">
        <v>100</v>
      </c>
      <c r="F34" s="63" t="s">
        <v>29</v>
      </c>
      <c r="G34" s="63" t="s">
        <v>30</v>
      </c>
      <c r="H34" s="60" t="s">
        <v>103</v>
      </c>
      <c r="I34" s="64">
        <v>10.9</v>
      </c>
      <c r="J34" s="9">
        <f>SECOM!J35+BU!J35+PROEX!J35+Museu!J35+ESAG!J35+CEART!J35+FAED!J35+CEAD!J35+SCII!J35+CEFID!J35+CAV!J35+CEO!J35+CEPLAN!J35+CEAVI!J35+CCT!J35+CERES!J35+CESFI!J35</f>
        <v>30</v>
      </c>
      <c r="K34" s="10">
        <f>(BU!J35-BU!K35)+(SECOM!J35-SECOM!K35)+(Museu!J35-Museu!K35)+(ESAG!J35-ESAG!K35)+(CEART!J35-CEART!K35)+(FAED!J35-FAED!K35)+(CEAD!J35-CEAD!K35)+(CEFID!J35-CEFID!K35)+(CERES!J35-CERES!K35)+(CESFI!J35-CESFI!K35)+(CAV!J35-CAV!K35)+(CEPLAN!J35-CEPLAN!K35)+(CEAVI!J35-CEAVI!K35)</f>
        <v>0</v>
      </c>
      <c r="L34" s="42">
        <f t="shared" si="0"/>
        <v>30</v>
      </c>
      <c r="M34" s="11">
        <f t="shared" si="1"/>
        <v>327</v>
      </c>
      <c r="N34" s="12">
        <f t="shared" si="2"/>
        <v>0</v>
      </c>
    </row>
    <row r="35" spans="1:14" s="7" customFormat="1" ht="45" customHeight="1" x14ac:dyDescent="0.25">
      <c r="A35" s="133"/>
      <c r="B35" s="112"/>
      <c r="C35" s="67">
        <v>33</v>
      </c>
      <c r="D35" s="85" t="s">
        <v>101</v>
      </c>
      <c r="E35" s="60" t="s">
        <v>102</v>
      </c>
      <c r="F35" s="63" t="s">
        <v>29</v>
      </c>
      <c r="G35" s="63" t="s">
        <v>30</v>
      </c>
      <c r="H35" s="60" t="s">
        <v>103</v>
      </c>
      <c r="I35" s="64">
        <v>38</v>
      </c>
      <c r="J35" s="9">
        <f>SECOM!J36+BU!J36+PROEX!J36+Museu!J36+ESAG!J36+CEART!J36+FAED!J36+CEAD!J36+SCII!J36+CEFID!J36+CAV!J36+CEO!J36+CEPLAN!J36+CEAVI!J36+CCT!J36+CERES!J36+CESFI!J36</f>
        <v>120</v>
      </c>
      <c r="K35" s="10">
        <f>(BU!J36-BU!K36)+(SECOM!J36-SECOM!K36)+(Museu!J36-Museu!K36)+(ESAG!J36-ESAG!K36)+(CEART!J36-CEART!K36)+(FAED!J36-FAED!K36)+(CEAD!J36-CEAD!K36)+(CEFID!J36-CEFID!K36)+(CERES!J36-CERES!K36)+(CESFI!J36-CESFI!K36)+(CAV!J36-CAV!K36)+(CEPLAN!J36-CEPLAN!K36)+(CEAVI!J36-CEAVI!K36)</f>
        <v>0</v>
      </c>
      <c r="L35" s="42">
        <f t="shared" si="0"/>
        <v>120</v>
      </c>
      <c r="M35" s="11">
        <f t="shared" si="1"/>
        <v>4560</v>
      </c>
      <c r="N35" s="12">
        <f t="shared" si="2"/>
        <v>0</v>
      </c>
    </row>
    <row r="36" spans="1:14" s="7" customFormat="1" ht="35.25" customHeight="1" x14ac:dyDescent="0.25">
      <c r="A36" s="98">
        <v>9</v>
      </c>
      <c r="B36" s="124" t="s">
        <v>57</v>
      </c>
      <c r="C36" s="58">
        <v>34</v>
      </c>
      <c r="D36" s="100" t="s">
        <v>42</v>
      </c>
      <c r="E36" s="57" t="s">
        <v>32</v>
      </c>
      <c r="F36" s="51" t="s">
        <v>29</v>
      </c>
      <c r="G36" s="51" t="s">
        <v>30</v>
      </c>
      <c r="H36" s="53" t="s">
        <v>38</v>
      </c>
      <c r="I36" s="59">
        <v>4.47</v>
      </c>
      <c r="J36" s="9">
        <f>SECOM!J37+BU!J37+PROEX!J37+Museu!J37+ESAG!J37+CEART!J37+FAED!J37+CEAD!J37+SCII!J37+CEFID!J37+CAV!J37+CEO!J37+CEPLAN!J37+CEAVI!J37+CCT!J37+CERES!J37+CESFI!J37</f>
        <v>3105</v>
      </c>
      <c r="K36" s="10">
        <f>(BU!J37-BU!K37)+(SECOM!J37-SECOM!K37)+(Museu!J37-Museu!K37)+(ESAG!J37-ESAG!K37)+(CEART!J37-CEART!K37)+(FAED!J37-FAED!K37)+(CEAD!J37-CEAD!K37)+(CEFID!J37-CEFID!K37)+(CERES!J37-CERES!K37)+(CESFI!J37-CESFI!K37)+(CAV!J37-CAV!K37)+(CEPLAN!J37-CEPLAN!K37)+(CEAVI!J37-CEAVI!K37)</f>
        <v>0</v>
      </c>
      <c r="L36" s="42">
        <f t="shared" si="0"/>
        <v>3105</v>
      </c>
      <c r="M36" s="11">
        <f t="shared" si="1"/>
        <v>13879.349999999999</v>
      </c>
      <c r="N36" s="12">
        <f t="shared" si="2"/>
        <v>0</v>
      </c>
    </row>
    <row r="37" spans="1:14" s="7" customFormat="1" ht="31.5" customHeight="1" x14ac:dyDescent="0.25">
      <c r="A37" s="98"/>
      <c r="B37" s="125"/>
      <c r="C37" s="58">
        <v>35</v>
      </c>
      <c r="D37" s="100"/>
      <c r="E37" s="57" t="s">
        <v>33</v>
      </c>
      <c r="F37" s="51" t="s">
        <v>29</v>
      </c>
      <c r="G37" s="51" t="s">
        <v>30</v>
      </c>
      <c r="H37" s="53" t="s">
        <v>38</v>
      </c>
      <c r="I37" s="59">
        <v>2.73</v>
      </c>
      <c r="J37" s="9">
        <f>SECOM!J38+BU!J38+PROEX!J38+Museu!J38+ESAG!J38+CEART!J38+FAED!J38+CEAD!J38+SCII!J38+CEFID!J38+CAV!J38+CEO!J38+CEPLAN!J38+CEAVI!J38+CCT!J38+CERES!J38+CESFI!J38</f>
        <v>6051</v>
      </c>
      <c r="K37" s="10">
        <f>(BU!J38-BU!K38)+(SECOM!J38-SECOM!K38)+(Museu!J38-Museu!K38)+(ESAG!J38-ESAG!K38)+(CEART!J38-CEART!K38)+(FAED!J38-FAED!K38)+(CEAD!J38-CEAD!K38)+(CEFID!J38-CEFID!K38)+(CERES!J38-CERES!K38)+(CESFI!J38-CESFI!K38)+(CAV!J38-CAV!K38)+(CEPLAN!J38-CEPLAN!K38)+(CEAVI!J38-CEAVI!K38)</f>
        <v>0</v>
      </c>
      <c r="L37" s="42">
        <f t="shared" si="0"/>
        <v>6051</v>
      </c>
      <c r="M37" s="11">
        <f t="shared" si="1"/>
        <v>16519.23</v>
      </c>
      <c r="N37" s="12">
        <f t="shared" si="2"/>
        <v>0</v>
      </c>
    </row>
    <row r="38" spans="1:14" s="7" customFormat="1" ht="41.25" customHeight="1" x14ac:dyDescent="0.25">
      <c r="A38" s="98"/>
      <c r="B38" s="125"/>
      <c r="C38" s="58">
        <v>36</v>
      </c>
      <c r="D38" s="100" t="s">
        <v>43</v>
      </c>
      <c r="E38" s="57" t="s">
        <v>32</v>
      </c>
      <c r="F38" s="51" t="s">
        <v>29</v>
      </c>
      <c r="G38" s="51" t="s">
        <v>30</v>
      </c>
      <c r="H38" s="53" t="s">
        <v>38</v>
      </c>
      <c r="I38" s="59">
        <v>3.29</v>
      </c>
      <c r="J38" s="9">
        <f>SECOM!J39+BU!J39+PROEX!J39+Museu!J39+ESAG!J39+CEART!J39+FAED!J39+CEAD!J39+SCII!J39+CEFID!J39+CAV!J39+CEO!J39+CEPLAN!J39+CEAVI!J39+CCT!J39+CERES!J39+CESFI!J39</f>
        <v>4815</v>
      </c>
      <c r="K38" s="10">
        <f>(BU!J39-BU!K39)+(SECOM!J39-SECOM!K39)+(Museu!J39-Museu!K39)+(ESAG!J39-ESAG!K39)+(CEART!J39-CEART!K39)+(FAED!J39-FAED!K39)+(CEAD!J39-CEAD!K39)+(CEFID!J39-CEFID!K39)+(CERES!J39-CERES!K39)+(CESFI!J39-CESFI!K39)+(CAV!J39-CAV!K39)+(CEPLAN!J39-CEPLAN!K39)+(CEAVI!J39-CEAVI!K39)</f>
        <v>60</v>
      </c>
      <c r="L38" s="42">
        <f t="shared" si="0"/>
        <v>4755</v>
      </c>
      <c r="M38" s="11">
        <f t="shared" si="1"/>
        <v>15841.35</v>
      </c>
      <c r="N38" s="12">
        <f t="shared" si="2"/>
        <v>197.4</v>
      </c>
    </row>
    <row r="39" spans="1:14" s="7" customFormat="1" ht="39" customHeight="1" x14ac:dyDescent="0.25">
      <c r="A39" s="98"/>
      <c r="B39" s="125"/>
      <c r="C39" s="58">
        <v>37</v>
      </c>
      <c r="D39" s="100"/>
      <c r="E39" s="57" t="s">
        <v>33</v>
      </c>
      <c r="F39" s="51" t="s">
        <v>29</v>
      </c>
      <c r="G39" s="51" t="s">
        <v>30</v>
      </c>
      <c r="H39" s="53" t="s">
        <v>38</v>
      </c>
      <c r="I39" s="59">
        <v>2.83</v>
      </c>
      <c r="J39" s="9">
        <f>SECOM!J40+BU!J40+PROEX!J40+Museu!J40+ESAG!J40+CEART!J40+FAED!J40+CEAD!J40+SCII!J40+CEFID!J40+CAV!J40+CEO!J40+CEPLAN!J40+CEAVI!J40+CCT!J40+CERES!J40+CESFI!J40</f>
        <v>8301</v>
      </c>
      <c r="K39" s="10">
        <f>(BU!J40-BU!K40)+(SECOM!J40-SECOM!K40)+(Museu!J40-Museu!K40)+(ESAG!J40-ESAG!K40)+(CEART!J40-CEART!K40)+(FAED!J40-FAED!K40)+(CEAD!J40-CEAD!K40)+(CEFID!J40-CEFID!K40)+(CERES!J40-CERES!K40)+(CESFI!J40-CESFI!K40)+(CAV!J40-CAV!K40)+(CEPLAN!J40-CEPLAN!K40)+(CEAVI!J40-CEAVI!K40)</f>
        <v>101</v>
      </c>
      <c r="L39" s="42">
        <f t="shared" si="0"/>
        <v>8200</v>
      </c>
      <c r="M39" s="11">
        <f t="shared" si="1"/>
        <v>23491.83</v>
      </c>
      <c r="N39" s="12">
        <f t="shared" si="2"/>
        <v>285.83</v>
      </c>
    </row>
    <row r="40" spans="1:14" s="7" customFormat="1" ht="39" customHeight="1" x14ac:dyDescent="0.25">
      <c r="A40" s="98"/>
      <c r="B40" s="125"/>
      <c r="C40" s="58">
        <v>38</v>
      </c>
      <c r="D40" s="82" t="s">
        <v>105</v>
      </c>
      <c r="E40" s="57" t="s">
        <v>104</v>
      </c>
      <c r="F40" s="51" t="s">
        <v>29</v>
      </c>
      <c r="G40" s="51" t="s">
        <v>30</v>
      </c>
      <c r="H40" s="53" t="s">
        <v>41</v>
      </c>
      <c r="I40" s="59">
        <v>14.42</v>
      </c>
      <c r="J40" s="9">
        <f>SECOM!J41+BU!J41+PROEX!J41+Museu!J41+ESAG!J41+CEART!J41+FAED!J41+CEAD!J41+SCII!J41+CEFID!J41+CAV!J41+CEO!J41+CEPLAN!J41+CEAVI!J41+CCT!J41+CERES!J41+CESFI!J41</f>
        <v>50</v>
      </c>
      <c r="K40" s="10">
        <f>(BU!J41-BU!K41)+(SECOM!J41-SECOM!K41)+(Museu!J41-Museu!K41)+(ESAG!J41-ESAG!K41)+(CEART!J41-CEART!K41)+(FAED!J41-FAED!K41)+(CEAD!J41-CEAD!K41)+(CEFID!J41-CEFID!K41)+(CERES!J41-CERES!K41)+(CESFI!J41-CESFI!K41)+(CAV!J41-CAV!K41)+(CEPLAN!J41-CEPLAN!K41)+(CEAVI!J41-CEAVI!K41)</f>
        <v>0</v>
      </c>
      <c r="L40" s="42">
        <f t="shared" si="0"/>
        <v>50</v>
      </c>
      <c r="M40" s="11">
        <f t="shared" si="1"/>
        <v>721</v>
      </c>
      <c r="N40" s="12">
        <f t="shared" si="2"/>
        <v>0</v>
      </c>
    </row>
    <row r="41" spans="1:14" s="7" customFormat="1" ht="41.25" customHeight="1" x14ac:dyDescent="0.25">
      <c r="A41" s="98"/>
      <c r="B41" s="125"/>
      <c r="C41" s="58">
        <v>39</v>
      </c>
      <c r="D41" s="100" t="s">
        <v>106</v>
      </c>
      <c r="E41" s="57" t="s">
        <v>35</v>
      </c>
      <c r="F41" s="51" t="s">
        <v>29</v>
      </c>
      <c r="G41" s="51" t="s">
        <v>30</v>
      </c>
      <c r="H41" s="53" t="s">
        <v>39</v>
      </c>
      <c r="I41" s="59">
        <v>1.38</v>
      </c>
      <c r="J41" s="9">
        <f>SECOM!J42+BU!J42+PROEX!J42+Museu!J42+ESAG!J42+CEART!J42+FAED!J42+CEAD!J42+SCII!J42+CEFID!J42+CAV!J42+CEO!J42+CEPLAN!J42+CEAVI!J42+CCT!J42+CERES!J42+CESFI!J42</f>
        <v>22300</v>
      </c>
      <c r="K41" s="10">
        <f>(BU!J42-BU!K42)+(SECOM!J42-SECOM!K42)+(Museu!J42-Museu!K42)+(ESAG!J42-ESAG!K42)+(CEART!J42-CEART!K42)+(FAED!J42-FAED!K42)+(CEAD!J42-CEAD!K42)+(CEFID!J42-CEFID!K42)+(CERES!J42-CERES!K42)+(CESFI!J42-CESFI!K42)+(CAV!J42-CAV!K42)+(CEPLAN!J42-CEPLAN!K42)+(CEAVI!J42-CEAVI!K42)</f>
        <v>500</v>
      </c>
      <c r="L41" s="42">
        <f t="shared" si="0"/>
        <v>21800</v>
      </c>
      <c r="M41" s="11">
        <f t="shared" si="1"/>
        <v>30773.999999999996</v>
      </c>
      <c r="N41" s="12">
        <f t="shared" si="2"/>
        <v>690</v>
      </c>
    </row>
    <row r="42" spans="1:14" s="7" customFormat="1" ht="41.25" customHeight="1" x14ac:dyDescent="0.25">
      <c r="A42" s="98"/>
      <c r="B42" s="125"/>
      <c r="C42" s="58">
        <v>40</v>
      </c>
      <c r="D42" s="100"/>
      <c r="E42" s="57" t="s">
        <v>36</v>
      </c>
      <c r="F42" s="51" t="s">
        <v>29</v>
      </c>
      <c r="G42" s="51" t="s">
        <v>30</v>
      </c>
      <c r="H42" s="53" t="s">
        <v>39</v>
      </c>
      <c r="I42" s="59">
        <v>0.57999999999999996</v>
      </c>
      <c r="J42" s="9">
        <f>SECOM!J43+BU!J43+PROEX!J43+Museu!J43+ESAG!J43+CEART!J43+FAED!J43+CEAD!J43+SCII!J43+CEFID!J43+CAV!J43+CEO!J43+CEPLAN!J43+CEAVI!J43+CCT!J43+CERES!J43+CESFI!J43</f>
        <v>47102</v>
      </c>
      <c r="K42" s="10">
        <f>(BU!J43-BU!K43)+(SECOM!J43-SECOM!K43)+(Museu!J43-Museu!K43)+(ESAG!J43-ESAG!K43)+(CEART!J43-CEART!K43)+(FAED!J43-FAED!K43)+(CEAD!J43-CEAD!K43)+(CEFID!J43-CEFID!K43)+(CERES!J43-CERES!K43)+(CESFI!J43-CESFI!K43)+(CAV!J43-CAV!K43)+(CEPLAN!J43-CEPLAN!K43)+(CEAVI!J43-CEAVI!K43)</f>
        <v>1000</v>
      </c>
      <c r="L42" s="42">
        <f t="shared" si="0"/>
        <v>46102</v>
      </c>
      <c r="M42" s="11">
        <f t="shared" si="1"/>
        <v>27319.16</v>
      </c>
      <c r="N42" s="12">
        <f t="shared" si="2"/>
        <v>580</v>
      </c>
    </row>
    <row r="43" spans="1:14" s="7" customFormat="1" ht="33" customHeight="1" x14ac:dyDescent="0.25">
      <c r="A43" s="98"/>
      <c r="B43" s="125"/>
      <c r="C43" s="58">
        <v>41</v>
      </c>
      <c r="D43" s="100" t="s">
        <v>44</v>
      </c>
      <c r="E43" s="57" t="s">
        <v>37</v>
      </c>
      <c r="F43" s="51" t="s">
        <v>29</v>
      </c>
      <c r="G43" s="51" t="s">
        <v>30</v>
      </c>
      <c r="H43" s="53" t="s">
        <v>40</v>
      </c>
      <c r="I43" s="59">
        <v>0.66</v>
      </c>
      <c r="J43" s="9">
        <f>SECOM!J44+BU!J44+PROEX!J44+Museu!J44+ESAG!J44+CEART!J44+FAED!J44+CEAD!J44+SCII!J44+CEFID!J44+CAV!J44+CEO!J44+CEPLAN!J44+CEAVI!J44+CCT!J44+CERES!J44+CESFI!J44</f>
        <v>11704</v>
      </c>
      <c r="K43" s="10">
        <f>(BU!J44-BU!K44)+(SECOM!J44-SECOM!K44)+(Museu!J44-Museu!K44)+(ESAG!J44-ESAG!K44)+(CEART!J44-CEART!K44)+(FAED!J44-FAED!K44)+(CEAD!J44-CEAD!K44)+(CEFID!J44-CEFID!K44)+(CERES!J44-CERES!K44)+(CESFI!J44-CESFI!K44)+(CAV!J44-CAV!K44)+(CEPLAN!J44-CEPLAN!K44)+(CEAVI!J44-CEAVI!K44)</f>
        <v>1000</v>
      </c>
      <c r="L43" s="42">
        <f t="shared" si="0"/>
        <v>10704</v>
      </c>
      <c r="M43" s="11">
        <f t="shared" si="1"/>
        <v>7724.64</v>
      </c>
      <c r="N43" s="12">
        <f t="shared" si="2"/>
        <v>660</v>
      </c>
    </row>
    <row r="44" spans="1:14" s="7" customFormat="1" ht="36.75" customHeight="1" x14ac:dyDescent="0.25">
      <c r="A44" s="98"/>
      <c r="B44" s="125"/>
      <c r="C44" s="58">
        <v>42</v>
      </c>
      <c r="D44" s="100"/>
      <c r="E44" s="57" t="s">
        <v>34</v>
      </c>
      <c r="F44" s="51" t="s">
        <v>29</v>
      </c>
      <c r="G44" s="51" t="s">
        <v>30</v>
      </c>
      <c r="H44" s="53" t="s">
        <v>40</v>
      </c>
      <c r="I44" s="59">
        <v>0.61</v>
      </c>
      <c r="J44" s="9">
        <f>SECOM!J45+BU!J45+PROEX!J45+Museu!J45+ESAG!J45+CEART!J45+FAED!J45+CEAD!J45+SCII!J45+CEFID!J45+CAV!J45+CEO!J45+CEPLAN!J45+CEAVI!J45+CCT!J45+CERES!J45+CESFI!J45</f>
        <v>10604</v>
      </c>
      <c r="K44" s="10">
        <f>(BU!J45-BU!K45)+(SECOM!J45-SECOM!K45)+(Museu!J45-Museu!K45)+(ESAG!J45-ESAG!K45)+(CEART!J45-CEART!K45)+(FAED!J45-FAED!K45)+(CEAD!J45-CEAD!K45)+(CEFID!J45-CEFID!K45)+(CERES!J45-CERES!K45)+(CESFI!J45-CESFI!K45)+(CAV!J45-CAV!K45)+(CEPLAN!J45-CEPLAN!K45)+(CEAVI!J45-CEAVI!K45)</f>
        <v>0</v>
      </c>
      <c r="L44" s="42">
        <f t="shared" si="0"/>
        <v>10604</v>
      </c>
      <c r="M44" s="11">
        <f t="shared" si="1"/>
        <v>6468.44</v>
      </c>
      <c r="N44" s="12">
        <f t="shared" si="2"/>
        <v>0</v>
      </c>
    </row>
    <row r="45" spans="1:14" s="7" customFormat="1" ht="45" customHeight="1" x14ac:dyDescent="0.25">
      <c r="A45" s="98"/>
      <c r="B45" s="125"/>
      <c r="C45" s="58">
        <v>43</v>
      </c>
      <c r="D45" s="100" t="s">
        <v>45</v>
      </c>
      <c r="E45" s="57" t="s">
        <v>35</v>
      </c>
      <c r="F45" s="51" t="s">
        <v>29</v>
      </c>
      <c r="G45" s="51" t="s">
        <v>30</v>
      </c>
      <c r="H45" s="53" t="s">
        <v>41</v>
      </c>
      <c r="I45" s="59">
        <v>0.9</v>
      </c>
      <c r="J45" s="9">
        <f>SECOM!J46+BU!J46+PROEX!J46+Museu!J46+ESAG!J46+CEART!J46+FAED!J46+CEAD!J46+SCII!J46+CEFID!J46+CAV!J46+CEO!J46+CEPLAN!J46+CEAVI!J46+CCT!J46+CERES!J46+CESFI!J46</f>
        <v>11900</v>
      </c>
      <c r="K45" s="10">
        <f>(BU!J46-BU!K46)+(SECOM!J46-SECOM!K46)+(Museu!J46-Museu!K46)+(ESAG!J46-ESAG!K46)+(CEART!J46-CEART!K46)+(FAED!J46-FAED!K46)+(CEAD!J46-CEAD!K46)+(CEFID!J46-CEFID!K46)+(CERES!J46-CERES!K46)+(CESFI!J46-CESFI!K46)+(CAV!J46-CAV!K46)+(CEPLAN!J46-CEPLAN!K46)+(CEAVI!J46-CEAVI!K46)</f>
        <v>1800</v>
      </c>
      <c r="L45" s="42">
        <f t="shared" si="0"/>
        <v>10100</v>
      </c>
      <c r="M45" s="11">
        <f t="shared" si="1"/>
        <v>10710</v>
      </c>
      <c r="N45" s="12">
        <f t="shared" si="2"/>
        <v>1620</v>
      </c>
    </row>
    <row r="46" spans="1:14" s="7" customFormat="1" ht="45" customHeight="1" x14ac:dyDescent="0.25">
      <c r="A46" s="98"/>
      <c r="B46" s="125"/>
      <c r="C46" s="58">
        <v>44</v>
      </c>
      <c r="D46" s="100"/>
      <c r="E46" s="57" t="s">
        <v>36</v>
      </c>
      <c r="F46" s="51" t="s">
        <v>29</v>
      </c>
      <c r="G46" s="51" t="s">
        <v>30</v>
      </c>
      <c r="H46" s="53" t="s">
        <v>41</v>
      </c>
      <c r="I46" s="59">
        <v>0.56999999999999995</v>
      </c>
      <c r="J46" s="9">
        <f>SECOM!J47+BU!J47+PROEX!J47+Museu!J47+ESAG!J47+CEART!J47+FAED!J47+CEAD!J47+SCII!J47+CEFID!J47+CAV!J47+CEO!J47+CEPLAN!J47+CEAVI!J47+CCT!J47+CERES!J47+CESFI!J47</f>
        <v>32602</v>
      </c>
      <c r="K46" s="10">
        <f>(BU!J47-BU!K47)+(SECOM!J47-SECOM!K47)+(Museu!J47-Museu!K47)+(ESAG!J47-ESAG!K47)+(CEART!J47-CEART!K47)+(FAED!J47-FAED!K47)+(CEAD!J47-CEAD!K47)+(CEFID!J47-CEFID!K47)+(CERES!J47-CERES!K47)+(CESFI!J47-CESFI!K47)+(CAV!J47-CAV!K47)+(CEPLAN!J47-CEPLAN!K47)+(CEAVI!J47-CEAVI!K47)</f>
        <v>0</v>
      </c>
      <c r="L46" s="42">
        <f t="shared" si="0"/>
        <v>32602</v>
      </c>
      <c r="M46" s="11">
        <f t="shared" si="1"/>
        <v>18583.14</v>
      </c>
      <c r="N46" s="12">
        <f t="shared" si="2"/>
        <v>0</v>
      </c>
    </row>
    <row r="47" spans="1:14" s="7" customFormat="1" ht="34.5" customHeight="1" x14ac:dyDescent="0.25">
      <c r="A47" s="98"/>
      <c r="B47" s="125"/>
      <c r="C47" s="58">
        <v>45</v>
      </c>
      <c r="D47" s="100" t="s">
        <v>46</v>
      </c>
      <c r="E47" s="57" t="s">
        <v>35</v>
      </c>
      <c r="F47" s="51" t="s">
        <v>29</v>
      </c>
      <c r="G47" s="51" t="s">
        <v>30</v>
      </c>
      <c r="H47" s="53" t="s">
        <v>41</v>
      </c>
      <c r="I47" s="59">
        <v>0.99</v>
      </c>
      <c r="J47" s="9">
        <f>SECOM!J48+BU!J48+PROEX!J48+Museu!J48+ESAG!J48+CEART!J48+FAED!J48+CEAD!J48+SCII!J48+CEFID!J48+CAV!J48+CEO!J48+CEPLAN!J48+CEAVI!J48+CCT!J48+CERES!J48+CESFI!J48</f>
        <v>10402</v>
      </c>
      <c r="K47" s="10">
        <f>(BU!J48-BU!K48)+(SECOM!J48-SECOM!K48)+(Museu!J48-Museu!K48)+(ESAG!J48-ESAG!K48)+(CEART!J48-CEART!K48)+(FAED!J48-FAED!K48)+(CEAD!J48-CEAD!K48)+(CEFID!J48-CEFID!K48)+(CERES!J48-CERES!K48)+(CESFI!J48-CESFI!K48)+(CAV!J48-CAV!K48)+(CEPLAN!J48-CEPLAN!K48)+(CEAVI!J48-CEAVI!K48)</f>
        <v>0</v>
      </c>
      <c r="L47" s="42">
        <f t="shared" si="0"/>
        <v>10402</v>
      </c>
      <c r="M47" s="11">
        <f t="shared" si="1"/>
        <v>10297.98</v>
      </c>
      <c r="N47" s="12">
        <f t="shared" si="2"/>
        <v>0</v>
      </c>
    </row>
    <row r="48" spans="1:14" s="7" customFormat="1" ht="52.5" customHeight="1" x14ac:dyDescent="0.25">
      <c r="A48" s="98"/>
      <c r="B48" s="125"/>
      <c r="C48" s="58">
        <v>46</v>
      </c>
      <c r="D48" s="100"/>
      <c r="E48" s="57" t="s">
        <v>36</v>
      </c>
      <c r="F48" s="51" t="s">
        <v>29</v>
      </c>
      <c r="G48" s="51" t="s">
        <v>30</v>
      </c>
      <c r="H48" s="53" t="s">
        <v>41</v>
      </c>
      <c r="I48" s="59">
        <v>0.79</v>
      </c>
      <c r="J48" s="9">
        <f>SECOM!J49+BU!J49+PROEX!J49+Museu!J49+ESAG!J49+CEART!J49+FAED!J49+CEAD!J49+SCII!J49+CEFID!J49+CAV!J49+CEO!J49+CEPLAN!J49+CEAVI!J49+CCT!J49+CERES!J49+CESFI!J49</f>
        <v>34502</v>
      </c>
      <c r="K48" s="10">
        <f>(BU!J49-BU!K49)+(SECOM!J49-SECOM!K49)+(Museu!J49-Museu!K49)+(ESAG!J49-ESAG!K49)+(CEART!J49-CEART!K49)+(FAED!J49-FAED!K49)+(CEAD!J49-CEAD!K49)+(CEFID!J49-CEFID!K49)+(CERES!J49-CERES!K49)+(CESFI!J49-CESFI!K49)+(CAV!J49-CAV!K49)+(CEPLAN!J49-CEPLAN!K49)+(CEAVI!J49-CEAVI!K49)</f>
        <v>3000</v>
      </c>
      <c r="L48" s="42">
        <f t="shared" si="0"/>
        <v>31502</v>
      </c>
      <c r="M48" s="11">
        <f t="shared" si="1"/>
        <v>27256.58</v>
      </c>
      <c r="N48" s="12">
        <f t="shared" si="2"/>
        <v>2370</v>
      </c>
    </row>
    <row r="49" spans="1:16" s="7" customFormat="1" ht="39" customHeight="1" x14ac:dyDescent="0.25">
      <c r="A49" s="98"/>
      <c r="B49" s="125"/>
      <c r="C49" s="58">
        <v>47</v>
      </c>
      <c r="D49" s="100" t="s">
        <v>47</v>
      </c>
      <c r="E49" s="57" t="s">
        <v>35</v>
      </c>
      <c r="F49" s="51" t="s">
        <v>29</v>
      </c>
      <c r="G49" s="51" t="s">
        <v>30</v>
      </c>
      <c r="H49" s="53" t="s">
        <v>41</v>
      </c>
      <c r="I49" s="59">
        <v>1.46</v>
      </c>
      <c r="J49" s="9">
        <f>SECOM!J50+BU!J50+PROEX!J50+Museu!J50+ESAG!J50+CEART!J50+FAED!J50+CEAD!J50+SCII!J50+CEFID!J50+CAV!J50+CEO!J50+CEPLAN!J50+CEAVI!J50+CCT!J50+CERES!J50+CESFI!J50</f>
        <v>3000</v>
      </c>
      <c r="K49" s="10">
        <f>(BU!J50-BU!K50)+(SECOM!J50-SECOM!K50)+(Museu!J50-Museu!K50)+(ESAG!J50-ESAG!K50)+(CEART!J50-CEART!K50)+(FAED!J50-FAED!K50)+(CEAD!J50-CEAD!K50)+(CEFID!J50-CEFID!K50)+(CERES!J50-CERES!K50)+(CESFI!J50-CESFI!K50)+(CAV!J50-CAV!K50)+(CEPLAN!J50-CEPLAN!K50)+(CEAVI!J50-CEAVI!K50)</f>
        <v>0</v>
      </c>
      <c r="L49" s="42">
        <f t="shared" si="0"/>
        <v>3000</v>
      </c>
      <c r="M49" s="11">
        <f t="shared" si="1"/>
        <v>4380</v>
      </c>
      <c r="N49" s="12">
        <f t="shared" si="2"/>
        <v>0</v>
      </c>
    </row>
    <row r="50" spans="1:16" s="7" customFormat="1" ht="45" customHeight="1" x14ac:dyDescent="0.25">
      <c r="A50" s="98"/>
      <c r="B50" s="125"/>
      <c r="C50" s="58">
        <v>48</v>
      </c>
      <c r="D50" s="100"/>
      <c r="E50" s="57" t="s">
        <v>36</v>
      </c>
      <c r="F50" s="52" t="s">
        <v>29</v>
      </c>
      <c r="G50" s="51" t="s">
        <v>30</v>
      </c>
      <c r="H50" s="53" t="s">
        <v>41</v>
      </c>
      <c r="I50" s="59">
        <v>0.92</v>
      </c>
      <c r="J50" s="9">
        <f>SECOM!J51+BU!J51+PROEX!J51+Museu!J51+ESAG!J51+CEART!J51+FAED!J51+CEAD!J51+SCII!J51+CEFID!J51+CAV!J51+CEO!J51+CEPLAN!J51+CEAVI!J51+CCT!J51+CERES!J51+CESFI!J51</f>
        <v>25302</v>
      </c>
      <c r="K50" s="10">
        <f>(BU!J51-BU!K51)+(SECOM!J51-SECOM!K51)+(Museu!J51-Museu!K51)+(ESAG!J51-ESAG!K51)+(CEART!J51-CEART!K51)+(FAED!J51-FAED!K51)+(CEAD!J51-CEAD!K51)+(CEFID!J51-CEFID!K51)+(CERES!J51-CERES!K51)+(CESFI!J51-CESFI!K51)+(CAV!J51-CAV!K51)+(CEPLAN!J51-CEPLAN!K51)+(CEAVI!J51-CEAVI!K51)</f>
        <v>0</v>
      </c>
      <c r="L50" s="42">
        <f t="shared" si="0"/>
        <v>25302</v>
      </c>
      <c r="M50" s="11">
        <f t="shared" si="1"/>
        <v>23277.84</v>
      </c>
      <c r="N50" s="12">
        <f t="shared" si="2"/>
        <v>0</v>
      </c>
    </row>
    <row r="51" spans="1:16" s="7" customFormat="1" ht="45" customHeight="1" x14ac:dyDescent="0.25">
      <c r="A51" s="98"/>
      <c r="B51" s="125"/>
      <c r="C51" s="58">
        <v>49</v>
      </c>
      <c r="D51" s="72" t="s">
        <v>107</v>
      </c>
      <c r="E51" s="57" t="s">
        <v>37</v>
      </c>
      <c r="F51" s="52" t="s">
        <v>29</v>
      </c>
      <c r="G51" s="51" t="s">
        <v>30</v>
      </c>
      <c r="H51" s="53" t="s">
        <v>41</v>
      </c>
      <c r="I51" s="59">
        <v>2.89</v>
      </c>
      <c r="J51" s="9">
        <f>SECOM!J52+BU!J52+PROEX!J52+Museu!J52+ESAG!J52+CEART!J52+FAED!J52+CEAD!J52+SCII!J52+CEFID!J52+CAV!J52+CEO!J52+CEPLAN!J52+CEAVI!J52+CCT!J52+CERES!J52+CESFI!J52</f>
        <v>12800</v>
      </c>
      <c r="K51" s="10">
        <f>(BU!J52-BU!K52)+(SECOM!J52-SECOM!K52)+(Museu!J52-Museu!K52)+(ESAG!J52-ESAG!K52)+(CEART!J52-CEART!K52)+(FAED!J52-FAED!K52)+(CEAD!J52-CEAD!K52)+(CEFID!J52-CEFID!K52)+(CERES!J52-CERES!K52)+(CESFI!J52-CESFI!K52)+(CAV!J52-CAV!K52)+(CEPLAN!J52-CEPLAN!K52)+(CEAVI!J52-CEAVI!K52)</f>
        <v>0</v>
      </c>
      <c r="L51" s="42">
        <f t="shared" si="0"/>
        <v>12800</v>
      </c>
      <c r="M51" s="11">
        <f t="shared" si="1"/>
        <v>36992</v>
      </c>
      <c r="N51" s="12">
        <f t="shared" si="2"/>
        <v>0</v>
      </c>
    </row>
    <row r="52" spans="1:16" s="7" customFormat="1" ht="56.25" customHeight="1" x14ac:dyDescent="0.25">
      <c r="A52" s="98"/>
      <c r="B52" s="125"/>
      <c r="C52" s="58">
        <v>50</v>
      </c>
      <c r="D52" s="68" t="s">
        <v>48</v>
      </c>
      <c r="E52" s="57" t="s">
        <v>35</v>
      </c>
      <c r="F52" s="51" t="s">
        <v>29</v>
      </c>
      <c r="G52" s="51" t="s">
        <v>30</v>
      </c>
      <c r="H52" s="53" t="s">
        <v>41</v>
      </c>
      <c r="I52" s="59">
        <v>1.27</v>
      </c>
      <c r="J52" s="9">
        <f>SECOM!J53+BU!J53+PROEX!J53+Museu!J53+ESAG!J53+CEART!J53+FAED!J53+CEAD!J53+SCII!J53+CEFID!J53+CAV!J53+CEO!J53+CEPLAN!J53+CEAVI!J53+CCT!J53+CERES!J53+CESFI!J53</f>
        <v>9500</v>
      </c>
      <c r="K52" s="10">
        <f>(BU!J53-BU!K53)+(SECOM!J53-SECOM!K53)+(Museu!J53-Museu!K53)+(ESAG!J53-ESAG!K53)+(CEART!J53-CEART!K53)+(FAED!J53-FAED!K53)+(CEAD!J53-CEAD!K53)+(CEFID!J53-CEFID!K53)+(CERES!J53-CERES!K53)+(CESFI!J53-CESFI!K53)+(CAV!J53-CAV!K53)+(CEPLAN!J53-CEPLAN!K53)+(CEAVI!J53-CEAVI!K53)</f>
        <v>0</v>
      </c>
      <c r="L52" s="42">
        <f t="shared" si="0"/>
        <v>9500</v>
      </c>
      <c r="M52" s="11">
        <f t="shared" si="1"/>
        <v>12065</v>
      </c>
      <c r="N52" s="12">
        <f t="shared" si="2"/>
        <v>0</v>
      </c>
    </row>
    <row r="53" spans="1:16" s="7" customFormat="1" ht="50.25" customHeight="1" x14ac:dyDescent="0.25">
      <c r="A53" s="98"/>
      <c r="B53" s="126"/>
      <c r="C53" s="58">
        <v>51</v>
      </c>
      <c r="D53" s="68" t="s">
        <v>49</v>
      </c>
      <c r="E53" s="57" t="s">
        <v>35</v>
      </c>
      <c r="F53" s="51" t="s">
        <v>29</v>
      </c>
      <c r="G53" s="51" t="s">
        <v>30</v>
      </c>
      <c r="H53" s="53" t="s">
        <v>41</v>
      </c>
      <c r="I53" s="59">
        <v>1.47</v>
      </c>
      <c r="J53" s="9">
        <f>SECOM!J54+BU!J54+PROEX!J54+Museu!J54+ESAG!J54+CEART!J54+FAED!J54+CEAD!J54+SCII!J54+CEFID!J54+CAV!J54+CEO!J54+CEPLAN!J54+CEAVI!J54+CCT!J54+CERES!J54+CESFI!J54</f>
        <v>15100</v>
      </c>
      <c r="K53" s="10">
        <f>(BU!J54-BU!K54)+(SECOM!J54-SECOM!K54)+(Museu!J54-Museu!K54)+(ESAG!J54-ESAG!K54)+(CEART!J54-CEART!K54)+(FAED!J54-FAED!K54)+(CEAD!J54-CEAD!K54)+(CEFID!J54-CEFID!K54)+(CERES!J54-CERES!K54)+(CESFI!J54-CESFI!K54)+(CAV!J54-CAV!K54)+(CEPLAN!J54-CEPLAN!K54)+(CEAVI!J54-CEAVI!K54)</f>
        <v>0</v>
      </c>
      <c r="L53" s="42">
        <f t="shared" si="0"/>
        <v>15100</v>
      </c>
      <c r="M53" s="11">
        <f t="shared" si="1"/>
        <v>22197</v>
      </c>
      <c r="N53" s="12">
        <f t="shared" si="2"/>
        <v>0</v>
      </c>
    </row>
    <row r="54" spans="1:16" s="7" customFormat="1" ht="15" customHeight="1" x14ac:dyDescent="0.25">
      <c r="C54" s="1"/>
      <c r="D54" s="19"/>
      <c r="E54" s="1"/>
      <c r="F54" s="1"/>
      <c r="G54" s="1"/>
      <c r="H54" s="1"/>
      <c r="I54" s="49" t="e">
        <f>SUM(#REF!)</f>
        <v>#REF!</v>
      </c>
      <c r="J54" s="50">
        <f>SUM(J3:J53)</f>
        <v>317010</v>
      </c>
      <c r="L54" s="48">
        <f>SUM(L3:L53)</f>
        <v>309301</v>
      </c>
      <c r="M54" s="40">
        <f>SUM(M3:M53)</f>
        <v>1234142.4999999998</v>
      </c>
      <c r="N54" s="40">
        <f>SUM(N3:N53)</f>
        <v>106143.92999999998</v>
      </c>
    </row>
    <row r="55" spans="1:16" s="7" customFormat="1" x14ac:dyDescent="0.25">
      <c r="A55" s="1"/>
      <c r="B55" s="1"/>
      <c r="E55" s="1"/>
      <c r="F55" s="19"/>
      <c r="G55" s="1"/>
      <c r="H55" s="1"/>
      <c r="I55" s="1"/>
      <c r="J55" s="1"/>
      <c r="K55" s="1"/>
    </row>
    <row r="56" spans="1:16" s="7" customFormat="1" x14ac:dyDescent="0.25">
      <c r="A56" s="1"/>
      <c r="B56" s="1"/>
      <c r="E56" s="1"/>
      <c r="F56" s="19"/>
      <c r="G56" s="1"/>
      <c r="H56" s="1"/>
      <c r="I56" s="1"/>
      <c r="J56" s="1"/>
      <c r="K56" s="1"/>
      <c r="L56" s="20"/>
      <c r="M56" s="8"/>
      <c r="N56" s="43"/>
    </row>
    <row r="57" spans="1:16" s="7" customFormat="1" x14ac:dyDescent="0.25">
      <c r="A57" s="1"/>
      <c r="B57" s="1"/>
      <c r="E57" s="1"/>
      <c r="F57" s="19"/>
      <c r="G57" s="1"/>
      <c r="H57" s="1"/>
      <c r="I57" s="1"/>
      <c r="J57" s="1"/>
      <c r="K57" s="1"/>
      <c r="L57" s="20"/>
      <c r="M57" s="8"/>
      <c r="N57" s="43"/>
    </row>
    <row r="58" spans="1:16" s="7" customFormat="1" x14ac:dyDescent="0.25">
      <c r="A58" s="1"/>
      <c r="B58" s="1"/>
      <c r="E58" s="1"/>
      <c r="F58" s="19"/>
      <c r="G58" s="1"/>
      <c r="H58" s="1"/>
      <c r="I58" s="1"/>
      <c r="J58" s="1"/>
      <c r="K58" s="1"/>
      <c r="L58" s="20"/>
      <c r="M58" s="8"/>
      <c r="N58" s="43"/>
    </row>
    <row r="59" spans="1:16" s="7" customFormat="1" x14ac:dyDescent="0.25">
      <c r="A59" s="1"/>
      <c r="B59" s="1"/>
      <c r="E59" s="1"/>
      <c r="F59" s="19"/>
      <c r="G59" s="1"/>
      <c r="H59" s="1"/>
      <c r="I59" s="1"/>
      <c r="J59" s="1"/>
      <c r="K59" s="1"/>
      <c r="L59" s="20"/>
      <c r="M59" s="8"/>
      <c r="N59" s="43"/>
    </row>
    <row r="60" spans="1:16" s="7" customFormat="1" x14ac:dyDescent="0.25">
      <c r="A60" s="1"/>
      <c r="B60" s="1"/>
      <c r="E60" s="1"/>
      <c r="F60" s="19"/>
      <c r="G60" s="1"/>
      <c r="H60" s="1"/>
      <c r="I60" s="1"/>
      <c r="J60" s="1"/>
      <c r="K60" s="1"/>
      <c r="L60" s="20"/>
      <c r="M60" s="8"/>
      <c r="N60" s="43"/>
    </row>
    <row r="61" spans="1:16" s="7" customFormat="1" x14ac:dyDescent="0.25">
      <c r="A61" s="1"/>
      <c r="B61" s="1"/>
      <c r="E61" s="1"/>
      <c r="F61" s="19"/>
      <c r="G61" s="1"/>
      <c r="H61" s="1"/>
      <c r="I61" s="1"/>
      <c r="J61" s="1"/>
      <c r="K61" s="1"/>
      <c r="L61" s="20"/>
      <c r="M61" s="8"/>
      <c r="N61" s="43"/>
    </row>
    <row r="62" spans="1:16" s="7" customFormat="1" x14ac:dyDescent="0.25">
      <c r="A62" s="1"/>
      <c r="B62" s="1"/>
      <c r="E62" s="1"/>
      <c r="F62" s="19"/>
      <c r="G62" s="1"/>
      <c r="H62" s="1"/>
      <c r="I62" s="1"/>
      <c r="J62" s="1"/>
      <c r="K62" s="1"/>
      <c r="L62" s="20"/>
      <c r="M62" s="8"/>
      <c r="N62" s="43"/>
    </row>
    <row r="63" spans="1:16" s="7" customFormat="1" x14ac:dyDescent="0.25">
      <c r="A63" s="1"/>
      <c r="B63" s="1"/>
      <c r="E63" s="1"/>
      <c r="F63" s="19"/>
      <c r="G63" s="1"/>
      <c r="H63" s="1"/>
      <c r="I63" s="1"/>
      <c r="J63" s="1"/>
      <c r="K63" s="1"/>
      <c r="L63" s="20"/>
      <c r="M63" s="8"/>
      <c r="N63" s="43"/>
    </row>
    <row r="64" spans="1:16" s="7" customFormat="1" ht="15.75" customHeight="1" x14ac:dyDescent="0.25">
      <c r="A64" s="1"/>
      <c r="B64" s="1"/>
      <c r="E64" s="1"/>
      <c r="F64" s="19"/>
      <c r="G64" s="1"/>
      <c r="H64" s="1"/>
      <c r="I64" s="1"/>
      <c r="J64" s="1"/>
      <c r="K64" s="1"/>
      <c r="L64" s="159"/>
      <c r="M64" s="136" t="str">
        <f>A1</f>
        <v>PROCESSO: PE 1486/2022/UDESC</v>
      </c>
      <c r="N64" s="136"/>
      <c r="O64" s="136"/>
      <c r="P64" s="136"/>
    </row>
    <row r="65" spans="1:16" s="7" customFormat="1" ht="15.75" customHeight="1" x14ac:dyDescent="0.25">
      <c r="A65" s="1"/>
      <c r="B65" s="1"/>
      <c r="E65" s="1"/>
      <c r="F65" s="19"/>
      <c r="G65" s="1"/>
      <c r="H65" s="1"/>
      <c r="I65" s="1"/>
      <c r="J65" s="1"/>
      <c r="K65" s="1"/>
      <c r="L65" s="159"/>
      <c r="M65" s="136" t="str">
        <f>G1</f>
        <v>OBJETO: SERVIÇOS GRÁFICOS PARA A UDESC</v>
      </c>
      <c r="N65" s="136"/>
      <c r="O65" s="136"/>
      <c r="P65" s="136"/>
    </row>
    <row r="66" spans="1:16" s="7" customFormat="1" ht="15.75" customHeight="1" x14ac:dyDescent="0.25">
      <c r="A66" s="1"/>
      <c r="B66" s="1"/>
      <c r="E66" s="1"/>
      <c r="F66" s="19"/>
      <c r="G66" s="1"/>
      <c r="H66" s="1"/>
      <c r="I66" s="1"/>
      <c r="J66" s="1"/>
      <c r="K66" s="1"/>
      <c r="L66" s="159"/>
      <c r="M66" s="136" t="str">
        <f>J1</f>
        <v>VIGÊNCIA DA ATA: 24/11/2022 até 24/11/2023</v>
      </c>
      <c r="N66" s="136"/>
      <c r="O66" s="136"/>
      <c r="P66" s="136"/>
    </row>
    <row r="67" spans="1:16" s="7" customFormat="1" ht="31.5" x14ac:dyDescent="0.25">
      <c r="A67" s="1"/>
      <c r="B67" s="1"/>
      <c r="E67" s="1"/>
      <c r="F67" s="19"/>
      <c r="G67" s="1"/>
      <c r="H67" s="1"/>
      <c r="I67" s="1"/>
      <c r="J67" s="1"/>
      <c r="K67" s="1"/>
      <c r="L67" s="23" t="s">
        <v>58</v>
      </c>
      <c r="M67" s="24"/>
      <c r="N67" s="44"/>
      <c r="O67" s="24"/>
      <c r="P67" s="25">
        <f>M54</f>
        <v>1234142.4999999998</v>
      </c>
    </row>
    <row r="68" spans="1:16" s="7" customFormat="1" ht="31.5" x14ac:dyDescent="0.25">
      <c r="A68" s="1"/>
      <c r="B68" s="1"/>
      <c r="E68" s="1"/>
      <c r="F68" s="19"/>
      <c r="G68" s="1"/>
      <c r="H68" s="1"/>
      <c r="I68" s="1"/>
      <c r="J68" s="1"/>
      <c r="K68" s="1"/>
      <c r="L68" s="26" t="s">
        <v>11</v>
      </c>
      <c r="M68" s="27"/>
      <c r="N68" s="45"/>
      <c r="O68" s="27"/>
      <c r="P68" s="28">
        <f>N54</f>
        <v>106143.92999999998</v>
      </c>
    </row>
    <row r="69" spans="1:16" s="7" customFormat="1" ht="15.75" x14ac:dyDescent="0.25">
      <c r="A69" s="1"/>
      <c r="B69" s="1"/>
      <c r="E69" s="1"/>
      <c r="F69" s="19"/>
      <c r="G69" s="1"/>
      <c r="H69" s="1"/>
      <c r="I69" s="1"/>
      <c r="J69" s="1"/>
      <c r="K69" s="1"/>
      <c r="L69" s="26" t="s">
        <v>12</v>
      </c>
      <c r="M69" s="27"/>
      <c r="N69" s="45"/>
      <c r="O69" s="27"/>
      <c r="P69" s="29"/>
    </row>
    <row r="70" spans="1:16" s="7" customFormat="1" ht="15.75" x14ac:dyDescent="0.25">
      <c r="A70" s="1"/>
      <c r="B70" s="1"/>
      <c r="E70" s="1"/>
      <c r="F70" s="19"/>
      <c r="G70" s="1"/>
      <c r="H70" s="1"/>
      <c r="I70" s="1"/>
      <c r="J70" s="1"/>
      <c r="K70" s="1"/>
      <c r="L70" s="30" t="s">
        <v>13</v>
      </c>
      <c r="M70" s="31"/>
      <c r="N70" s="46"/>
      <c r="O70" s="31"/>
      <c r="P70" s="32">
        <f>P68/P67</f>
        <v>8.6006218892875005E-2</v>
      </c>
    </row>
    <row r="71" spans="1:16" s="7" customFormat="1" ht="15.75" customHeight="1" x14ac:dyDescent="0.25">
      <c r="A71" s="1"/>
      <c r="B71" s="1"/>
      <c r="E71" s="1"/>
      <c r="F71" s="19"/>
      <c r="G71" s="1"/>
      <c r="H71" s="1"/>
      <c r="I71" s="1"/>
      <c r="J71" s="1"/>
      <c r="K71" s="1"/>
      <c r="L71" s="117" t="s">
        <v>123</v>
      </c>
      <c r="M71" s="118"/>
      <c r="N71" s="118"/>
      <c r="O71" s="118"/>
      <c r="P71" s="73"/>
    </row>
    <row r="72" spans="1:16" s="7" customFormat="1" x14ac:dyDescent="0.25">
      <c r="A72" s="1"/>
      <c r="B72" s="1"/>
      <c r="E72" s="1"/>
      <c r="F72" s="19"/>
      <c r="G72" s="1"/>
      <c r="H72" s="1"/>
      <c r="I72" s="1"/>
      <c r="J72" s="1"/>
      <c r="K72" s="1"/>
      <c r="L72" s="20"/>
      <c r="M72" s="8"/>
      <c r="N72" s="43"/>
    </row>
    <row r="73" spans="1:16" s="7" customFormat="1" x14ac:dyDescent="0.25">
      <c r="A73" s="1"/>
      <c r="B73" s="1"/>
      <c r="E73" s="1"/>
      <c r="F73" s="19"/>
      <c r="G73" s="1"/>
      <c r="H73" s="1"/>
      <c r="I73" s="1"/>
      <c r="J73" s="1"/>
      <c r="K73" s="1"/>
      <c r="L73" s="20"/>
      <c r="M73" s="8"/>
      <c r="N73" s="43"/>
    </row>
    <row r="74" spans="1:16" s="7" customFormat="1" x14ac:dyDescent="0.25">
      <c r="A74" s="1"/>
      <c r="B74" s="1"/>
      <c r="E74" s="1"/>
      <c r="F74" s="19"/>
      <c r="G74" s="1"/>
      <c r="H74" s="1"/>
      <c r="I74" s="1"/>
      <c r="J74" s="1"/>
      <c r="K74" s="1"/>
      <c r="L74" s="20"/>
      <c r="M74" s="8"/>
      <c r="N74" s="43"/>
    </row>
    <row r="75" spans="1:16" s="7" customFormat="1" x14ac:dyDescent="0.25">
      <c r="A75" s="1"/>
      <c r="B75" s="1"/>
      <c r="E75" s="1"/>
      <c r="F75" s="19"/>
      <c r="G75" s="1"/>
      <c r="H75" s="1"/>
      <c r="I75" s="1"/>
      <c r="J75" s="1"/>
      <c r="K75" s="1"/>
      <c r="L75" s="20"/>
      <c r="M75" s="8"/>
      <c r="N75" s="43"/>
    </row>
    <row r="76" spans="1:16" s="7" customFormat="1" x14ac:dyDescent="0.25">
      <c r="A76" s="1"/>
      <c r="B76" s="1"/>
      <c r="E76" s="1"/>
      <c r="F76" s="19"/>
      <c r="G76" s="1"/>
      <c r="H76" s="1"/>
      <c r="I76" s="1"/>
      <c r="J76" s="1"/>
      <c r="K76" s="1"/>
      <c r="L76" s="20"/>
      <c r="M76" s="8"/>
      <c r="N76" s="43"/>
    </row>
    <row r="77" spans="1:16" s="7" customFormat="1" x14ac:dyDescent="0.25">
      <c r="A77" s="1"/>
      <c r="B77" s="1"/>
      <c r="E77" s="1"/>
      <c r="F77" s="19"/>
      <c r="G77" s="1"/>
      <c r="H77" s="1"/>
      <c r="I77" s="1"/>
      <c r="J77" s="1"/>
      <c r="K77" s="1"/>
      <c r="L77" s="20"/>
      <c r="M77" s="8"/>
      <c r="N77" s="43"/>
    </row>
    <row r="78" spans="1:16" s="7" customFormat="1" x14ac:dyDescent="0.25">
      <c r="A78" s="1"/>
      <c r="B78" s="1"/>
      <c r="E78" s="1"/>
      <c r="F78" s="19"/>
      <c r="G78" s="1"/>
      <c r="H78" s="1"/>
      <c r="I78" s="1"/>
      <c r="J78" s="1"/>
      <c r="K78" s="1"/>
      <c r="L78" s="20"/>
      <c r="M78" s="8"/>
      <c r="N78" s="43"/>
    </row>
    <row r="79" spans="1:16" s="7" customFormat="1" x14ac:dyDescent="0.25">
      <c r="A79" s="1"/>
      <c r="B79" s="1"/>
      <c r="E79" s="1"/>
      <c r="F79" s="19"/>
      <c r="G79" s="1"/>
      <c r="H79" s="1"/>
      <c r="I79" s="1"/>
      <c r="J79" s="1"/>
      <c r="K79" s="1"/>
      <c r="L79" s="20"/>
      <c r="M79" s="8"/>
      <c r="N79" s="43"/>
    </row>
    <row r="80" spans="1:16" s="7" customFormat="1" x14ac:dyDescent="0.25">
      <c r="A80" s="1"/>
      <c r="B80" s="1"/>
      <c r="E80" s="1"/>
      <c r="F80" s="19"/>
      <c r="G80" s="1"/>
      <c r="H80" s="1"/>
      <c r="I80" s="1"/>
      <c r="J80" s="1"/>
      <c r="K80" s="1"/>
      <c r="L80" s="20"/>
      <c r="M80" s="8"/>
      <c r="N80" s="43"/>
    </row>
    <row r="81" spans="1:14" s="7" customFormat="1" x14ac:dyDescent="0.25">
      <c r="A81" s="1"/>
      <c r="B81" s="1"/>
      <c r="E81" s="1"/>
      <c r="F81" s="19"/>
      <c r="G81" s="1"/>
      <c r="H81" s="1"/>
      <c r="I81" s="1"/>
      <c r="J81" s="1"/>
      <c r="K81" s="1"/>
      <c r="L81" s="20"/>
      <c r="M81" s="8"/>
      <c r="N81" s="43"/>
    </row>
    <row r="82" spans="1:14" s="7" customFormat="1" x14ac:dyDescent="0.25">
      <c r="A82" s="1"/>
      <c r="B82" s="1"/>
      <c r="E82" s="1"/>
      <c r="F82" s="19"/>
      <c r="G82" s="1"/>
      <c r="H82" s="1"/>
      <c r="I82" s="1"/>
      <c r="J82" s="1"/>
      <c r="K82" s="1"/>
      <c r="L82" s="20"/>
      <c r="M82" s="8"/>
      <c r="N82" s="43"/>
    </row>
    <row r="83" spans="1:14" s="7" customFormat="1" x14ac:dyDescent="0.25">
      <c r="A83" s="1"/>
      <c r="B83" s="1"/>
      <c r="E83" s="1"/>
      <c r="F83" s="19"/>
      <c r="G83" s="1"/>
      <c r="H83" s="1"/>
      <c r="I83" s="1"/>
      <c r="J83" s="1"/>
      <c r="K83" s="1"/>
      <c r="L83" s="20"/>
      <c r="M83" s="8"/>
      <c r="N83" s="43"/>
    </row>
    <row r="84" spans="1:14" s="7" customFormat="1" x14ac:dyDescent="0.25">
      <c r="A84" s="1"/>
      <c r="B84" s="1"/>
      <c r="E84" s="1"/>
      <c r="F84" s="19"/>
      <c r="G84" s="1"/>
      <c r="H84" s="1"/>
      <c r="I84" s="1"/>
      <c r="J84" s="1"/>
      <c r="K84" s="1"/>
      <c r="L84" s="20"/>
      <c r="M84" s="8"/>
      <c r="N84" s="43"/>
    </row>
    <row r="85" spans="1:14" s="7" customFormat="1" x14ac:dyDescent="0.25">
      <c r="A85" s="1"/>
      <c r="B85" s="1"/>
      <c r="E85" s="1"/>
      <c r="F85" s="19"/>
      <c r="G85" s="1"/>
      <c r="H85" s="1"/>
      <c r="I85" s="1"/>
      <c r="J85" s="1"/>
      <c r="K85" s="1"/>
      <c r="L85" s="20"/>
      <c r="M85" s="8"/>
      <c r="N85" s="43"/>
    </row>
    <row r="86" spans="1:14" s="7" customFormat="1" x14ac:dyDescent="0.25">
      <c r="A86" s="1"/>
      <c r="B86" s="1"/>
      <c r="E86" s="1"/>
      <c r="F86" s="19"/>
      <c r="G86" s="1"/>
      <c r="H86" s="1"/>
      <c r="I86" s="1"/>
      <c r="J86" s="1"/>
      <c r="K86" s="1"/>
      <c r="L86" s="20"/>
      <c r="M86" s="8"/>
      <c r="N86" s="43"/>
    </row>
    <row r="87" spans="1:14" s="7" customFormat="1" x14ac:dyDescent="0.25">
      <c r="A87" s="1"/>
      <c r="B87" s="1"/>
      <c r="E87" s="1"/>
      <c r="F87" s="19"/>
      <c r="G87" s="1"/>
      <c r="H87" s="1"/>
      <c r="I87" s="1"/>
      <c r="J87" s="1"/>
      <c r="K87" s="1"/>
      <c r="L87" s="20"/>
      <c r="M87" s="8"/>
      <c r="N87" s="43"/>
    </row>
    <row r="88" spans="1:14" s="7" customFormat="1" x14ac:dyDescent="0.25">
      <c r="A88" s="1"/>
      <c r="B88" s="1"/>
      <c r="E88" s="1"/>
      <c r="F88" s="19"/>
      <c r="G88" s="1"/>
      <c r="H88" s="1"/>
      <c r="I88" s="1"/>
      <c r="J88" s="1"/>
      <c r="K88" s="1"/>
      <c r="L88" s="20"/>
      <c r="M88" s="8"/>
      <c r="N88" s="43"/>
    </row>
    <row r="89" spans="1:14" s="7" customFormat="1" x14ac:dyDescent="0.25">
      <c r="A89" s="1"/>
      <c r="B89" s="1"/>
      <c r="E89" s="1"/>
      <c r="F89" s="19"/>
      <c r="G89" s="1"/>
      <c r="H89" s="1"/>
      <c r="I89" s="1"/>
      <c r="J89" s="1"/>
      <c r="K89" s="1"/>
      <c r="L89" s="20"/>
      <c r="M89" s="8"/>
      <c r="N89" s="43"/>
    </row>
    <row r="90" spans="1:14" s="7" customFormat="1" x14ac:dyDescent="0.25">
      <c r="A90" s="1"/>
      <c r="B90" s="1"/>
      <c r="E90" s="1"/>
      <c r="F90" s="19"/>
      <c r="G90" s="1"/>
      <c r="H90" s="1"/>
      <c r="I90" s="1"/>
      <c r="J90" s="1"/>
      <c r="K90" s="1"/>
      <c r="L90" s="20"/>
      <c r="M90" s="8"/>
      <c r="N90" s="43"/>
    </row>
    <row r="91" spans="1:14" s="7" customFormat="1" x14ac:dyDescent="0.25">
      <c r="A91" s="1"/>
      <c r="B91" s="1"/>
      <c r="E91" s="1"/>
      <c r="F91" s="19"/>
      <c r="G91" s="1"/>
      <c r="H91" s="1"/>
      <c r="I91" s="1"/>
      <c r="J91" s="1"/>
      <c r="K91" s="1"/>
      <c r="L91" s="20"/>
      <c r="M91" s="8"/>
      <c r="N91" s="43"/>
    </row>
    <row r="92" spans="1:14" s="7" customFormat="1" x14ac:dyDescent="0.25">
      <c r="A92" s="1"/>
      <c r="B92" s="1"/>
      <c r="E92" s="1"/>
      <c r="F92" s="19"/>
      <c r="G92" s="1"/>
      <c r="H92" s="1"/>
      <c r="I92" s="1"/>
      <c r="J92" s="1"/>
      <c r="K92" s="1"/>
      <c r="L92" s="20"/>
      <c r="M92" s="8"/>
      <c r="N92" s="43"/>
    </row>
    <row r="93" spans="1:14" s="7" customFormat="1" x14ac:dyDescent="0.25">
      <c r="A93" s="1"/>
      <c r="B93" s="1"/>
      <c r="E93" s="1"/>
      <c r="F93" s="19"/>
      <c r="G93" s="1"/>
      <c r="H93" s="1"/>
      <c r="I93" s="1"/>
      <c r="J93" s="1"/>
      <c r="K93" s="1"/>
      <c r="L93" s="20"/>
      <c r="M93" s="8"/>
      <c r="N93" s="43"/>
    </row>
    <row r="94" spans="1:14" s="7" customFormat="1" x14ac:dyDescent="0.25">
      <c r="A94" s="1"/>
      <c r="B94" s="1"/>
      <c r="E94" s="1"/>
      <c r="F94" s="19"/>
      <c r="G94" s="1"/>
      <c r="H94" s="1"/>
      <c r="I94" s="1"/>
      <c r="J94" s="1"/>
      <c r="K94" s="1"/>
      <c r="L94" s="20"/>
      <c r="M94" s="8"/>
      <c r="N94" s="43"/>
    </row>
    <row r="95" spans="1:14" s="7" customFormat="1" x14ac:dyDescent="0.25">
      <c r="A95" s="1"/>
      <c r="B95" s="1"/>
      <c r="E95" s="1"/>
      <c r="F95" s="19"/>
      <c r="G95" s="1"/>
      <c r="H95" s="1"/>
      <c r="I95" s="1"/>
      <c r="J95" s="1"/>
      <c r="K95" s="1"/>
      <c r="L95" s="20"/>
      <c r="M95" s="8"/>
      <c r="N95" s="43"/>
    </row>
    <row r="96" spans="1:14" s="7" customFormat="1" x14ac:dyDescent="0.25">
      <c r="A96" s="1"/>
      <c r="B96" s="1"/>
      <c r="E96" s="1"/>
      <c r="F96" s="19"/>
      <c r="G96" s="1"/>
      <c r="H96" s="1"/>
      <c r="I96" s="1"/>
      <c r="J96" s="1"/>
      <c r="K96" s="1"/>
      <c r="L96" s="20"/>
      <c r="M96" s="8"/>
      <c r="N96" s="43"/>
    </row>
    <row r="97" spans="1:14" s="7" customFormat="1" x14ac:dyDescent="0.25">
      <c r="A97" s="1"/>
      <c r="B97" s="1"/>
      <c r="E97" s="1"/>
      <c r="F97" s="19"/>
      <c r="G97" s="1"/>
      <c r="H97" s="1"/>
      <c r="I97" s="1"/>
      <c r="J97" s="1"/>
      <c r="K97" s="1"/>
      <c r="L97" s="20"/>
      <c r="M97" s="8"/>
      <c r="N97" s="43"/>
    </row>
    <row r="98" spans="1:14" s="7" customFormat="1" x14ac:dyDescent="0.25">
      <c r="A98" s="1"/>
      <c r="B98" s="1"/>
      <c r="E98" s="1"/>
      <c r="F98" s="19"/>
      <c r="G98" s="1"/>
      <c r="H98" s="1"/>
      <c r="I98" s="1"/>
      <c r="J98" s="1"/>
      <c r="K98" s="1"/>
      <c r="L98" s="20"/>
      <c r="M98" s="8"/>
      <c r="N98" s="43"/>
    </row>
    <row r="99" spans="1:14" s="7" customFormat="1" x14ac:dyDescent="0.25">
      <c r="A99" s="1"/>
      <c r="B99" s="1"/>
      <c r="E99" s="1"/>
      <c r="F99" s="19"/>
      <c r="G99" s="1"/>
      <c r="H99" s="1"/>
      <c r="I99" s="1"/>
      <c r="J99" s="1"/>
      <c r="K99" s="1"/>
      <c r="L99" s="20"/>
      <c r="M99" s="8"/>
      <c r="N99" s="43"/>
    </row>
    <row r="100" spans="1:14" s="7" customFormat="1" x14ac:dyDescent="0.25">
      <c r="A100" s="1"/>
      <c r="B100" s="1"/>
      <c r="E100" s="1"/>
      <c r="F100" s="19"/>
      <c r="G100" s="1"/>
      <c r="H100" s="1"/>
      <c r="I100" s="1"/>
      <c r="J100" s="1"/>
      <c r="K100" s="1"/>
      <c r="L100" s="20"/>
      <c r="M100" s="8"/>
      <c r="N100" s="43"/>
    </row>
    <row r="101" spans="1:14" s="7" customFormat="1" x14ac:dyDescent="0.25">
      <c r="A101" s="1"/>
      <c r="B101" s="1"/>
      <c r="E101" s="1"/>
      <c r="F101" s="19"/>
      <c r="G101" s="1"/>
      <c r="H101" s="1"/>
      <c r="I101" s="1"/>
      <c r="J101" s="1"/>
      <c r="K101" s="1"/>
      <c r="L101" s="20"/>
      <c r="M101" s="8"/>
      <c r="N101" s="43"/>
    </row>
    <row r="102" spans="1:14" s="7" customFormat="1" x14ac:dyDescent="0.25">
      <c r="A102" s="1"/>
      <c r="B102" s="1"/>
      <c r="E102" s="1"/>
      <c r="F102" s="19"/>
      <c r="G102" s="1"/>
      <c r="H102" s="1"/>
      <c r="I102" s="1"/>
      <c r="J102" s="1"/>
      <c r="K102" s="1"/>
      <c r="L102" s="20"/>
      <c r="M102" s="8"/>
      <c r="N102" s="43"/>
    </row>
    <row r="103" spans="1:14" s="7" customFormat="1" x14ac:dyDescent="0.25">
      <c r="A103" s="1"/>
      <c r="B103" s="1"/>
      <c r="E103" s="1"/>
      <c r="F103" s="19"/>
      <c r="G103" s="1"/>
      <c r="H103" s="1"/>
      <c r="I103" s="1"/>
      <c r="J103" s="1"/>
      <c r="K103" s="1"/>
      <c r="L103" s="20"/>
      <c r="M103" s="8"/>
      <c r="N103" s="43"/>
    </row>
    <row r="104" spans="1:14" s="7" customFormat="1" x14ac:dyDescent="0.25">
      <c r="A104" s="1"/>
      <c r="B104" s="1"/>
      <c r="E104" s="1"/>
      <c r="F104" s="19"/>
      <c r="G104" s="1"/>
      <c r="H104" s="1"/>
      <c r="I104" s="1"/>
      <c r="J104" s="1"/>
      <c r="K104" s="1"/>
      <c r="L104" s="20"/>
      <c r="M104" s="8"/>
      <c r="N104" s="43"/>
    </row>
    <row r="105" spans="1:14" s="7" customFormat="1" x14ac:dyDescent="0.25">
      <c r="A105" s="1"/>
      <c r="B105" s="1"/>
      <c r="E105" s="1"/>
      <c r="F105" s="19"/>
      <c r="G105" s="1"/>
      <c r="H105" s="1"/>
      <c r="I105" s="1"/>
      <c r="J105" s="1"/>
      <c r="K105" s="1"/>
      <c r="L105" s="20"/>
      <c r="M105" s="8"/>
      <c r="N105" s="43"/>
    </row>
    <row r="106" spans="1:14" s="7" customFormat="1" x14ac:dyDescent="0.25">
      <c r="A106" s="1"/>
      <c r="B106" s="1"/>
      <c r="E106" s="1"/>
      <c r="F106" s="19"/>
      <c r="G106" s="1"/>
      <c r="H106" s="1"/>
      <c r="I106" s="1"/>
      <c r="J106" s="1"/>
      <c r="K106" s="1"/>
      <c r="L106" s="20"/>
      <c r="M106" s="8"/>
      <c r="N106" s="43"/>
    </row>
    <row r="107" spans="1:14" s="7" customFormat="1" x14ac:dyDescent="0.25">
      <c r="A107" s="1"/>
      <c r="B107" s="1"/>
      <c r="E107" s="1"/>
      <c r="F107" s="19"/>
      <c r="G107" s="1"/>
      <c r="H107" s="1"/>
      <c r="I107" s="1"/>
      <c r="J107" s="1"/>
      <c r="K107" s="1"/>
      <c r="L107" s="20"/>
      <c r="M107" s="8"/>
      <c r="N107" s="43"/>
    </row>
    <row r="108" spans="1:14" s="7" customFormat="1" x14ac:dyDescent="0.25">
      <c r="A108" s="1"/>
      <c r="B108" s="1"/>
      <c r="E108" s="1"/>
      <c r="F108" s="19"/>
      <c r="G108" s="1"/>
      <c r="H108" s="1"/>
      <c r="I108" s="1"/>
      <c r="J108" s="1"/>
      <c r="K108" s="1"/>
      <c r="L108" s="20"/>
      <c r="M108" s="8"/>
      <c r="N108" s="43"/>
    </row>
    <row r="109" spans="1:14" s="7" customFormat="1" x14ac:dyDescent="0.25">
      <c r="A109" s="1"/>
      <c r="B109" s="1"/>
      <c r="E109" s="1"/>
      <c r="F109" s="19"/>
      <c r="G109" s="1"/>
      <c r="H109" s="1"/>
      <c r="I109" s="1"/>
      <c r="J109" s="1"/>
      <c r="K109" s="1"/>
      <c r="L109" s="20"/>
      <c r="M109" s="8"/>
      <c r="N109" s="43"/>
    </row>
    <row r="110" spans="1:14" s="7" customFormat="1" x14ac:dyDescent="0.25">
      <c r="A110" s="1"/>
      <c r="B110" s="1"/>
      <c r="E110" s="1"/>
      <c r="F110" s="19"/>
      <c r="G110" s="1"/>
      <c r="H110" s="1"/>
      <c r="I110" s="1"/>
      <c r="J110" s="1"/>
      <c r="K110" s="1"/>
      <c r="L110" s="20"/>
      <c r="M110" s="8"/>
      <c r="N110" s="43"/>
    </row>
    <row r="111" spans="1:14" s="7" customFormat="1" x14ac:dyDescent="0.25">
      <c r="A111" s="1"/>
      <c r="B111" s="1"/>
      <c r="E111" s="1"/>
      <c r="F111" s="19"/>
      <c r="G111" s="1"/>
      <c r="H111" s="1"/>
      <c r="I111" s="1"/>
      <c r="J111" s="1"/>
      <c r="K111" s="1"/>
      <c r="L111" s="20"/>
      <c r="M111" s="8"/>
      <c r="N111" s="43"/>
    </row>
    <row r="112" spans="1:14" s="7" customFormat="1" x14ac:dyDescent="0.25">
      <c r="A112" s="1"/>
      <c r="B112" s="1"/>
      <c r="E112" s="1"/>
      <c r="F112" s="19"/>
      <c r="G112" s="1"/>
      <c r="H112" s="1"/>
      <c r="I112" s="1"/>
      <c r="J112" s="1"/>
      <c r="K112" s="1"/>
      <c r="L112" s="20"/>
      <c r="M112" s="8"/>
      <c r="N112" s="43"/>
    </row>
    <row r="113" spans="1:14" s="7" customFormat="1" x14ac:dyDescent="0.25">
      <c r="A113" s="1"/>
      <c r="B113" s="1"/>
      <c r="E113" s="1"/>
      <c r="F113" s="19"/>
      <c r="G113" s="1"/>
      <c r="H113" s="1"/>
      <c r="I113" s="1"/>
      <c r="J113" s="1"/>
      <c r="K113" s="1"/>
      <c r="L113" s="20"/>
      <c r="M113" s="8"/>
      <c r="N113" s="43"/>
    </row>
    <row r="114" spans="1:14" s="7" customFormat="1" x14ac:dyDescent="0.25">
      <c r="A114" s="1"/>
      <c r="B114" s="1"/>
      <c r="E114" s="1"/>
      <c r="F114" s="19"/>
      <c r="G114" s="1"/>
      <c r="H114" s="1"/>
      <c r="I114" s="1"/>
      <c r="J114" s="1"/>
      <c r="K114" s="1"/>
      <c r="L114" s="20"/>
      <c r="M114" s="8"/>
      <c r="N114" s="43"/>
    </row>
    <row r="115" spans="1:14" s="7" customFormat="1" x14ac:dyDescent="0.25">
      <c r="A115" s="1"/>
      <c r="B115" s="1"/>
      <c r="E115" s="1"/>
      <c r="F115" s="19"/>
      <c r="G115" s="1"/>
      <c r="H115" s="1"/>
      <c r="I115" s="1"/>
      <c r="J115" s="1"/>
      <c r="K115" s="1"/>
      <c r="L115" s="20"/>
      <c r="M115" s="8"/>
      <c r="N115" s="43"/>
    </row>
    <row r="116" spans="1:14" s="7" customFormat="1" x14ac:dyDescent="0.25">
      <c r="A116" s="1"/>
      <c r="B116" s="1"/>
      <c r="E116" s="1"/>
      <c r="F116" s="19"/>
      <c r="G116" s="1"/>
      <c r="H116" s="1"/>
      <c r="I116" s="1"/>
      <c r="J116" s="1"/>
      <c r="K116" s="1"/>
      <c r="L116" s="20"/>
      <c r="M116" s="8"/>
      <c r="N116" s="43"/>
    </row>
    <row r="117" spans="1:14" s="7" customFormat="1" x14ac:dyDescent="0.25">
      <c r="A117" s="1"/>
      <c r="B117" s="1"/>
      <c r="E117" s="1"/>
      <c r="F117" s="19"/>
      <c r="G117" s="1"/>
      <c r="H117" s="1"/>
      <c r="I117" s="1"/>
      <c r="J117" s="1"/>
      <c r="K117" s="1"/>
      <c r="L117" s="20"/>
      <c r="M117" s="8"/>
      <c r="N117" s="43"/>
    </row>
    <row r="118" spans="1:14" s="7" customFormat="1" x14ac:dyDescent="0.25">
      <c r="A118" s="1"/>
      <c r="B118" s="1"/>
      <c r="E118" s="1"/>
      <c r="F118" s="19"/>
      <c r="G118" s="1"/>
      <c r="H118" s="1"/>
      <c r="I118" s="1"/>
      <c r="J118" s="1"/>
      <c r="K118" s="1"/>
      <c r="L118" s="20"/>
      <c r="M118" s="8"/>
      <c r="N118" s="43"/>
    </row>
    <row r="119" spans="1:14" s="7" customFormat="1" x14ac:dyDescent="0.25">
      <c r="A119" s="1"/>
      <c r="B119" s="1"/>
      <c r="E119" s="1"/>
      <c r="F119" s="19"/>
      <c r="G119" s="1"/>
      <c r="H119" s="1"/>
      <c r="I119" s="1"/>
      <c r="J119" s="1"/>
      <c r="K119" s="1"/>
      <c r="L119" s="20"/>
      <c r="M119" s="8"/>
      <c r="N119" s="43"/>
    </row>
    <row r="120" spans="1:14" s="7" customFormat="1" x14ac:dyDescent="0.25">
      <c r="A120" s="1"/>
      <c r="B120" s="1"/>
      <c r="E120" s="1"/>
      <c r="F120" s="19"/>
      <c r="G120" s="1"/>
      <c r="H120" s="1"/>
      <c r="I120" s="1"/>
      <c r="J120" s="1"/>
      <c r="K120" s="1"/>
      <c r="L120" s="20"/>
      <c r="M120" s="8"/>
      <c r="N120" s="43"/>
    </row>
    <row r="121" spans="1:14" s="7" customFormat="1" x14ac:dyDescent="0.25">
      <c r="A121" s="1"/>
      <c r="B121" s="1"/>
      <c r="E121" s="1"/>
      <c r="F121" s="19"/>
      <c r="G121" s="1"/>
      <c r="H121" s="1"/>
      <c r="I121" s="1"/>
      <c r="J121" s="1"/>
      <c r="K121" s="1"/>
      <c r="L121" s="20"/>
      <c r="M121" s="8"/>
      <c r="N121" s="43"/>
    </row>
    <row r="122" spans="1:14" s="7" customFormat="1" x14ac:dyDescent="0.25">
      <c r="A122" s="1"/>
      <c r="B122" s="1"/>
      <c r="E122" s="1"/>
      <c r="F122" s="19"/>
      <c r="G122" s="1"/>
      <c r="H122" s="1"/>
      <c r="I122" s="1"/>
      <c r="J122" s="1"/>
      <c r="K122" s="1"/>
      <c r="L122" s="20"/>
      <c r="M122" s="8"/>
      <c r="N122" s="43"/>
    </row>
    <row r="123" spans="1:14" s="7" customFormat="1" x14ac:dyDescent="0.25">
      <c r="A123" s="1"/>
      <c r="B123" s="1"/>
      <c r="E123" s="1"/>
      <c r="F123" s="19"/>
      <c r="G123" s="1"/>
      <c r="H123" s="1"/>
      <c r="I123" s="1"/>
      <c r="J123" s="1"/>
      <c r="K123" s="1"/>
      <c r="L123" s="20"/>
      <c r="M123" s="8"/>
      <c r="N123" s="43"/>
    </row>
    <row r="124" spans="1:14" s="7" customFormat="1" x14ac:dyDescent="0.25">
      <c r="A124" s="1"/>
      <c r="B124" s="1"/>
      <c r="E124" s="1"/>
      <c r="F124" s="19"/>
      <c r="G124" s="1"/>
      <c r="H124" s="1"/>
      <c r="I124" s="1"/>
      <c r="J124" s="1"/>
      <c r="K124" s="1"/>
      <c r="L124" s="20"/>
      <c r="M124" s="8"/>
      <c r="N124" s="43"/>
    </row>
    <row r="125" spans="1:14" s="7" customFormat="1" x14ac:dyDescent="0.25">
      <c r="A125" s="1"/>
      <c r="B125" s="1"/>
      <c r="E125" s="1"/>
      <c r="F125" s="19"/>
      <c r="G125" s="1"/>
      <c r="H125" s="1"/>
      <c r="I125" s="1"/>
      <c r="J125" s="1"/>
      <c r="K125" s="1"/>
      <c r="L125" s="20"/>
      <c r="M125" s="8"/>
      <c r="N125" s="43"/>
    </row>
    <row r="126" spans="1:14" s="7" customFormat="1" x14ac:dyDescent="0.25">
      <c r="A126" s="1"/>
      <c r="B126" s="1"/>
      <c r="E126" s="1"/>
      <c r="F126" s="19"/>
      <c r="G126" s="1"/>
      <c r="H126" s="1"/>
      <c r="I126" s="1"/>
      <c r="J126" s="1"/>
      <c r="K126" s="1"/>
      <c r="L126" s="20"/>
      <c r="M126" s="8"/>
      <c r="N126" s="43"/>
    </row>
    <row r="127" spans="1:14" s="7" customFormat="1" x14ac:dyDescent="0.25">
      <c r="A127" s="1"/>
      <c r="B127" s="1"/>
      <c r="E127" s="1"/>
      <c r="F127" s="19"/>
      <c r="G127" s="1"/>
      <c r="H127" s="1"/>
      <c r="I127" s="1"/>
      <c r="J127" s="1"/>
      <c r="K127" s="1"/>
      <c r="L127" s="20"/>
      <c r="M127" s="8"/>
      <c r="N127" s="43"/>
    </row>
    <row r="128" spans="1:14" s="7" customFormat="1" x14ac:dyDescent="0.25">
      <c r="A128" s="1"/>
      <c r="B128" s="1"/>
      <c r="E128" s="1"/>
      <c r="F128" s="19"/>
      <c r="G128" s="1"/>
      <c r="H128" s="1"/>
      <c r="I128" s="1"/>
      <c r="J128" s="1"/>
      <c r="K128" s="1"/>
      <c r="L128" s="20"/>
      <c r="M128" s="8"/>
      <c r="N128" s="43"/>
    </row>
    <row r="129" spans="1:14" s="7" customFormat="1" x14ac:dyDescent="0.25">
      <c r="A129" s="1"/>
      <c r="B129" s="1"/>
      <c r="E129" s="1"/>
      <c r="F129" s="19"/>
      <c r="G129" s="1"/>
      <c r="H129" s="1"/>
      <c r="I129" s="1"/>
      <c r="J129" s="1"/>
      <c r="K129" s="1"/>
      <c r="L129" s="20"/>
      <c r="M129" s="8"/>
      <c r="N129" s="43"/>
    </row>
    <row r="130" spans="1:14" s="7" customFormat="1" x14ac:dyDescent="0.25">
      <c r="A130" s="1"/>
      <c r="B130" s="1"/>
      <c r="E130" s="1"/>
      <c r="F130" s="19"/>
      <c r="G130" s="1"/>
      <c r="H130" s="1"/>
      <c r="I130" s="1"/>
      <c r="J130" s="1"/>
      <c r="K130" s="1"/>
      <c r="L130" s="20"/>
      <c r="M130" s="8"/>
      <c r="N130" s="43"/>
    </row>
    <row r="131" spans="1:14" s="7" customFormat="1" x14ac:dyDescent="0.25">
      <c r="A131" s="1"/>
      <c r="B131" s="1"/>
      <c r="E131" s="1"/>
      <c r="F131" s="19"/>
      <c r="G131" s="1"/>
      <c r="H131" s="1"/>
      <c r="I131" s="1"/>
      <c r="J131" s="1"/>
      <c r="K131" s="1"/>
      <c r="L131" s="20"/>
      <c r="M131" s="8"/>
      <c r="N131" s="43"/>
    </row>
    <row r="132" spans="1:14" s="7" customFormat="1" x14ac:dyDescent="0.25">
      <c r="A132" s="1"/>
      <c r="B132" s="1"/>
      <c r="E132" s="1"/>
      <c r="F132" s="19"/>
      <c r="G132" s="1"/>
      <c r="H132" s="1"/>
      <c r="I132" s="1"/>
      <c r="J132" s="1"/>
      <c r="K132" s="1"/>
      <c r="L132" s="20"/>
      <c r="M132" s="8"/>
      <c r="N132" s="43"/>
    </row>
    <row r="133" spans="1:14" s="7" customFormat="1" x14ac:dyDescent="0.25">
      <c r="A133" s="1"/>
      <c r="B133" s="1"/>
      <c r="E133" s="1"/>
      <c r="F133" s="19"/>
      <c r="G133" s="1"/>
      <c r="H133" s="1"/>
      <c r="I133" s="1"/>
      <c r="J133" s="1"/>
      <c r="K133" s="1"/>
      <c r="L133" s="20"/>
      <c r="M133" s="8"/>
      <c r="N133" s="43"/>
    </row>
    <row r="134" spans="1:14" s="7" customFormat="1" x14ac:dyDescent="0.25">
      <c r="A134" s="1"/>
      <c r="B134" s="1"/>
      <c r="E134" s="1"/>
      <c r="F134" s="19"/>
      <c r="G134" s="1"/>
      <c r="H134" s="1"/>
      <c r="I134" s="1"/>
      <c r="J134" s="1"/>
      <c r="K134" s="1"/>
      <c r="L134" s="20"/>
      <c r="M134" s="8"/>
      <c r="N134" s="43"/>
    </row>
    <row r="135" spans="1:14" s="7" customFormat="1" x14ac:dyDescent="0.25">
      <c r="A135" s="1"/>
      <c r="B135" s="1"/>
      <c r="E135" s="1"/>
      <c r="F135" s="19"/>
      <c r="G135" s="1"/>
      <c r="H135" s="1"/>
      <c r="I135" s="1"/>
      <c r="J135" s="1"/>
      <c r="K135" s="1"/>
      <c r="L135" s="20"/>
      <c r="M135" s="8"/>
      <c r="N135" s="43"/>
    </row>
    <row r="136" spans="1:14" s="7" customFormat="1" x14ac:dyDescent="0.25">
      <c r="A136" s="1"/>
      <c r="B136" s="1"/>
      <c r="E136" s="1"/>
      <c r="F136" s="19"/>
      <c r="G136" s="1"/>
      <c r="H136" s="1"/>
      <c r="I136" s="1"/>
      <c r="J136" s="1"/>
      <c r="K136" s="1"/>
      <c r="L136" s="20"/>
      <c r="M136" s="8"/>
      <c r="N136" s="43"/>
    </row>
    <row r="137" spans="1:14" s="7" customFormat="1" x14ac:dyDescent="0.25">
      <c r="A137" s="1"/>
      <c r="B137" s="1"/>
      <c r="E137" s="1"/>
      <c r="F137" s="19"/>
      <c r="G137" s="1"/>
      <c r="H137" s="1"/>
      <c r="I137" s="1"/>
      <c r="J137" s="1"/>
      <c r="K137" s="1"/>
      <c r="L137" s="20"/>
      <c r="M137" s="8"/>
      <c r="N137" s="43"/>
    </row>
    <row r="138" spans="1:14" s="7" customFormat="1" x14ac:dyDescent="0.25">
      <c r="A138" s="1"/>
      <c r="B138" s="1"/>
      <c r="E138" s="1"/>
      <c r="F138" s="19"/>
      <c r="G138" s="1"/>
      <c r="H138" s="1"/>
      <c r="I138" s="1"/>
      <c r="J138" s="1"/>
      <c r="K138" s="1"/>
      <c r="L138" s="20"/>
      <c r="M138" s="8"/>
      <c r="N138" s="43"/>
    </row>
    <row r="139" spans="1:14" s="7" customFormat="1" x14ac:dyDescent="0.25">
      <c r="A139" s="1"/>
      <c r="B139" s="1"/>
      <c r="E139" s="1"/>
      <c r="F139" s="19"/>
      <c r="G139" s="1"/>
      <c r="H139" s="1"/>
      <c r="I139" s="1"/>
      <c r="J139" s="1"/>
      <c r="K139" s="1"/>
      <c r="L139" s="20"/>
      <c r="M139" s="8"/>
      <c r="N139" s="43"/>
    </row>
    <row r="140" spans="1:14" s="7" customFormat="1" x14ac:dyDescent="0.25">
      <c r="A140" s="1"/>
      <c r="B140" s="1"/>
      <c r="E140" s="1"/>
      <c r="F140" s="19"/>
      <c r="G140" s="1"/>
      <c r="H140" s="1"/>
      <c r="I140" s="1"/>
      <c r="J140" s="1"/>
      <c r="K140" s="1"/>
      <c r="L140" s="20"/>
      <c r="M140" s="8"/>
      <c r="N140" s="43"/>
    </row>
    <row r="141" spans="1:14" s="7" customFormat="1" x14ac:dyDescent="0.25">
      <c r="A141" s="1"/>
      <c r="B141" s="1"/>
      <c r="E141" s="1"/>
      <c r="F141" s="19"/>
      <c r="G141" s="1"/>
      <c r="H141" s="1"/>
      <c r="I141" s="1"/>
      <c r="J141" s="1"/>
      <c r="K141" s="1"/>
      <c r="L141" s="20"/>
      <c r="M141" s="8"/>
      <c r="N141" s="43"/>
    </row>
    <row r="142" spans="1:14" s="7" customFormat="1" x14ac:dyDescent="0.25">
      <c r="A142" s="1"/>
      <c r="B142" s="1"/>
      <c r="E142" s="1"/>
      <c r="F142" s="19"/>
      <c r="G142" s="1"/>
      <c r="H142" s="1"/>
      <c r="I142" s="1"/>
      <c r="J142" s="1"/>
      <c r="K142" s="1"/>
      <c r="L142" s="20"/>
      <c r="M142" s="8"/>
      <c r="N142" s="43"/>
    </row>
    <row r="143" spans="1:14" s="7" customFormat="1" x14ac:dyDescent="0.25">
      <c r="A143" s="1"/>
      <c r="B143" s="1"/>
      <c r="E143" s="1"/>
      <c r="F143" s="19"/>
      <c r="G143" s="1"/>
      <c r="H143" s="1"/>
      <c r="I143" s="1"/>
      <c r="J143" s="1"/>
      <c r="K143" s="1"/>
      <c r="L143" s="20"/>
      <c r="M143" s="8"/>
      <c r="N143" s="43"/>
    </row>
    <row r="144" spans="1:14" s="7" customFormat="1" x14ac:dyDescent="0.25">
      <c r="A144" s="1"/>
      <c r="B144" s="1"/>
      <c r="E144" s="1"/>
      <c r="F144" s="19"/>
      <c r="G144" s="1"/>
      <c r="H144" s="1"/>
      <c r="I144" s="1"/>
      <c r="J144" s="1"/>
      <c r="K144" s="1"/>
      <c r="L144" s="20"/>
      <c r="M144" s="8"/>
      <c r="N144" s="43"/>
    </row>
    <row r="145" spans="1:14" s="7" customFormat="1" x14ac:dyDescent="0.25">
      <c r="A145" s="1"/>
      <c r="B145" s="1"/>
      <c r="E145" s="1"/>
      <c r="F145" s="19"/>
      <c r="G145" s="1"/>
      <c r="H145" s="1"/>
      <c r="I145" s="1"/>
      <c r="J145" s="1"/>
      <c r="K145" s="1"/>
      <c r="L145" s="20"/>
      <c r="M145" s="8"/>
      <c r="N145" s="43"/>
    </row>
    <row r="146" spans="1:14" s="7" customFormat="1" x14ac:dyDescent="0.25">
      <c r="A146" s="1"/>
      <c r="B146" s="1"/>
      <c r="E146" s="1"/>
      <c r="F146" s="19"/>
      <c r="G146" s="1"/>
      <c r="H146" s="1"/>
      <c r="I146" s="1"/>
      <c r="J146" s="1"/>
      <c r="K146" s="1"/>
      <c r="L146" s="20"/>
      <c r="M146" s="8"/>
      <c r="N146" s="43"/>
    </row>
    <row r="147" spans="1:14" s="7" customFormat="1" x14ac:dyDescent="0.25">
      <c r="A147" s="1"/>
      <c r="B147" s="1"/>
      <c r="E147" s="1"/>
      <c r="F147" s="19"/>
      <c r="G147" s="1"/>
      <c r="H147" s="1"/>
      <c r="I147" s="1"/>
      <c r="J147" s="1"/>
      <c r="K147" s="1"/>
      <c r="L147" s="20"/>
      <c r="M147" s="8"/>
      <c r="N147" s="43"/>
    </row>
    <row r="148" spans="1:14" s="7" customFormat="1" x14ac:dyDescent="0.25">
      <c r="A148" s="1"/>
      <c r="B148" s="1"/>
      <c r="E148" s="1"/>
      <c r="F148" s="19"/>
      <c r="G148" s="1"/>
      <c r="H148" s="1"/>
      <c r="I148" s="1"/>
      <c r="J148" s="1"/>
      <c r="K148" s="1"/>
      <c r="L148" s="20"/>
      <c r="M148" s="8"/>
      <c r="N148" s="43"/>
    </row>
    <row r="149" spans="1:14" s="7" customFormat="1" x14ac:dyDescent="0.25">
      <c r="A149" s="1"/>
      <c r="B149" s="1"/>
      <c r="E149" s="1"/>
      <c r="F149" s="19"/>
      <c r="G149" s="1"/>
      <c r="H149" s="1"/>
      <c r="I149" s="1"/>
      <c r="J149" s="1"/>
      <c r="K149" s="1"/>
      <c r="L149" s="20"/>
      <c r="M149" s="8"/>
      <c r="N149" s="43"/>
    </row>
    <row r="150" spans="1:14" s="7" customFormat="1" x14ac:dyDescent="0.25">
      <c r="A150" s="1"/>
      <c r="B150" s="1"/>
      <c r="E150" s="1"/>
      <c r="F150" s="19"/>
      <c r="G150" s="1"/>
      <c r="H150" s="1"/>
      <c r="I150" s="1"/>
      <c r="J150" s="1"/>
      <c r="K150" s="1"/>
      <c r="L150" s="20"/>
      <c r="M150" s="8"/>
      <c r="N150" s="43"/>
    </row>
    <row r="151" spans="1:14" s="7" customFormat="1" x14ac:dyDescent="0.25">
      <c r="A151" s="1"/>
      <c r="B151" s="1"/>
      <c r="E151" s="1"/>
      <c r="F151" s="19"/>
      <c r="G151" s="1"/>
      <c r="H151" s="1"/>
      <c r="I151" s="1"/>
      <c r="J151" s="1"/>
      <c r="K151" s="1"/>
      <c r="L151" s="20"/>
      <c r="M151" s="8"/>
      <c r="N151" s="43"/>
    </row>
    <row r="152" spans="1:14" s="7" customFormat="1" x14ac:dyDescent="0.25">
      <c r="A152" s="1"/>
      <c r="B152" s="1"/>
      <c r="E152" s="1"/>
      <c r="F152" s="19"/>
      <c r="G152" s="1"/>
      <c r="H152" s="1"/>
      <c r="I152" s="1"/>
      <c r="J152" s="1"/>
      <c r="K152" s="1"/>
      <c r="L152" s="20"/>
      <c r="M152" s="8"/>
      <c r="N152" s="43"/>
    </row>
    <row r="153" spans="1:14" s="7" customFormat="1" x14ac:dyDescent="0.25">
      <c r="A153" s="1"/>
      <c r="B153" s="1"/>
      <c r="E153" s="1"/>
      <c r="F153" s="19"/>
      <c r="G153" s="1"/>
      <c r="H153" s="1"/>
      <c r="I153" s="1"/>
      <c r="J153" s="1"/>
      <c r="K153" s="1"/>
      <c r="L153" s="20"/>
      <c r="M153" s="8"/>
      <c r="N153" s="43"/>
    </row>
    <row r="154" spans="1:14" s="7" customFormat="1" x14ac:dyDescent="0.25">
      <c r="A154" s="1"/>
      <c r="B154" s="1"/>
      <c r="E154" s="1"/>
      <c r="F154" s="19"/>
      <c r="G154" s="1"/>
      <c r="H154" s="1"/>
      <c r="I154" s="1"/>
      <c r="J154" s="1"/>
      <c r="K154" s="1"/>
      <c r="L154" s="20"/>
      <c r="M154" s="8"/>
      <c r="N154" s="43"/>
    </row>
    <row r="155" spans="1:14" s="7" customFormat="1" x14ac:dyDescent="0.25">
      <c r="A155" s="1"/>
      <c r="B155" s="1"/>
      <c r="E155" s="1"/>
      <c r="F155" s="19"/>
      <c r="G155" s="1"/>
      <c r="H155" s="1"/>
      <c r="I155" s="1"/>
      <c r="J155" s="1"/>
      <c r="K155" s="1"/>
      <c r="L155" s="20"/>
      <c r="M155" s="8"/>
      <c r="N155" s="43"/>
    </row>
    <row r="156" spans="1:14" s="7" customFormat="1" x14ac:dyDescent="0.25">
      <c r="A156" s="1"/>
      <c r="B156" s="1"/>
      <c r="E156" s="1"/>
      <c r="F156" s="19"/>
      <c r="G156" s="1"/>
      <c r="H156" s="1"/>
      <c r="I156" s="1"/>
      <c r="J156" s="1"/>
      <c r="K156" s="1"/>
      <c r="L156" s="20"/>
      <c r="M156" s="8"/>
      <c r="N156" s="43"/>
    </row>
    <row r="157" spans="1:14" s="7" customFormat="1" x14ac:dyDescent="0.25">
      <c r="A157" s="1"/>
      <c r="B157" s="1"/>
      <c r="E157" s="1"/>
      <c r="F157" s="19"/>
      <c r="G157" s="1"/>
      <c r="H157" s="1"/>
      <c r="I157" s="1"/>
      <c r="J157" s="1"/>
      <c r="K157" s="1"/>
      <c r="L157" s="20"/>
      <c r="M157" s="8"/>
      <c r="N157" s="43"/>
    </row>
    <row r="158" spans="1:14" s="7" customFormat="1" x14ac:dyDescent="0.25">
      <c r="A158" s="1"/>
      <c r="B158" s="1"/>
      <c r="E158" s="1"/>
      <c r="F158" s="19"/>
      <c r="G158" s="1"/>
      <c r="H158" s="1"/>
      <c r="I158" s="1"/>
      <c r="J158" s="1"/>
      <c r="K158" s="1"/>
      <c r="L158" s="20"/>
      <c r="M158" s="8"/>
      <c r="N158" s="43"/>
    </row>
    <row r="159" spans="1:14" s="7" customFormat="1" x14ac:dyDescent="0.25">
      <c r="A159" s="1"/>
      <c r="B159" s="1"/>
      <c r="E159" s="1"/>
      <c r="F159" s="19"/>
      <c r="G159" s="1"/>
      <c r="H159" s="1"/>
      <c r="I159" s="1"/>
      <c r="J159" s="1"/>
      <c r="K159" s="1"/>
      <c r="L159" s="20"/>
      <c r="M159" s="8"/>
      <c r="N159" s="43"/>
    </row>
    <row r="160" spans="1:14" s="7" customFormat="1" x14ac:dyDescent="0.25">
      <c r="A160" s="1"/>
      <c r="B160" s="1"/>
      <c r="E160" s="1"/>
      <c r="F160" s="19"/>
      <c r="G160" s="1"/>
      <c r="H160" s="1"/>
      <c r="I160" s="1"/>
      <c r="J160" s="1"/>
      <c r="K160" s="1"/>
      <c r="L160" s="20"/>
      <c r="M160" s="8"/>
      <c r="N160" s="43"/>
    </row>
    <row r="161" spans="1:14" s="7" customFormat="1" x14ac:dyDescent="0.25">
      <c r="A161" s="1"/>
      <c r="B161" s="1"/>
      <c r="E161" s="1"/>
      <c r="F161" s="19"/>
      <c r="G161" s="1"/>
      <c r="H161" s="1"/>
      <c r="I161" s="1"/>
      <c r="J161" s="1"/>
      <c r="K161" s="1"/>
      <c r="L161" s="20"/>
      <c r="M161" s="8"/>
      <c r="N161" s="43"/>
    </row>
    <row r="162" spans="1:14" s="7" customFormat="1" x14ac:dyDescent="0.25">
      <c r="A162" s="1"/>
      <c r="B162" s="1"/>
      <c r="E162" s="1"/>
      <c r="F162" s="19"/>
      <c r="G162" s="1"/>
      <c r="H162" s="1"/>
      <c r="I162" s="1"/>
      <c r="J162" s="1"/>
      <c r="K162" s="1"/>
      <c r="L162" s="20"/>
      <c r="M162" s="8"/>
      <c r="N162" s="43"/>
    </row>
    <row r="163" spans="1:14" s="7" customFormat="1" x14ac:dyDescent="0.25">
      <c r="A163" s="1"/>
      <c r="B163" s="1"/>
      <c r="E163" s="1"/>
      <c r="F163" s="19"/>
      <c r="G163" s="1"/>
      <c r="H163" s="1"/>
      <c r="I163" s="1"/>
      <c r="J163" s="1"/>
      <c r="K163" s="1"/>
      <c r="L163" s="20"/>
      <c r="M163" s="8"/>
      <c r="N163" s="43"/>
    </row>
    <row r="164" spans="1:14" s="7" customFormat="1" x14ac:dyDescent="0.25">
      <c r="A164" s="1"/>
      <c r="B164" s="1"/>
      <c r="E164" s="1"/>
      <c r="F164" s="19"/>
      <c r="G164" s="1"/>
      <c r="H164" s="1"/>
      <c r="I164" s="1"/>
      <c r="J164" s="1"/>
      <c r="K164" s="1"/>
      <c r="L164" s="20"/>
      <c r="M164" s="8"/>
      <c r="N164" s="43"/>
    </row>
    <row r="165" spans="1:14" s="7" customFormat="1" x14ac:dyDescent="0.25">
      <c r="A165" s="1"/>
      <c r="B165" s="1"/>
      <c r="E165" s="1"/>
      <c r="F165" s="19"/>
      <c r="G165" s="1"/>
      <c r="H165" s="1"/>
      <c r="I165" s="1"/>
      <c r="J165" s="1"/>
      <c r="K165" s="1"/>
      <c r="L165" s="20"/>
      <c r="M165" s="8"/>
      <c r="N165" s="43"/>
    </row>
    <row r="166" spans="1:14" s="7" customFormat="1" x14ac:dyDescent="0.25">
      <c r="A166" s="1"/>
      <c r="B166" s="1"/>
      <c r="E166" s="1"/>
      <c r="F166" s="19"/>
      <c r="G166" s="1"/>
      <c r="H166" s="1"/>
      <c r="I166" s="1"/>
      <c r="J166" s="1"/>
      <c r="K166" s="1"/>
      <c r="L166" s="20"/>
      <c r="M166" s="8"/>
      <c r="N166" s="43"/>
    </row>
    <row r="167" spans="1:14" s="7" customFormat="1" x14ac:dyDescent="0.25">
      <c r="A167" s="1"/>
      <c r="B167" s="1"/>
      <c r="E167" s="1"/>
      <c r="F167" s="19"/>
      <c r="G167" s="1"/>
      <c r="H167" s="1"/>
      <c r="I167" s="1"/>
      <c r="J167" s="1"/>
      <c r="K167" s="1"/>
      <c r="L167" s="20"/>
      <c r="M167" s="8"/>
      <c r="N167" s="43"/>
    </row>
    <row r="168" spans="1:14" s="7" customFormat="1" x14ac:dyDescent="0.25">
      <c r="A168" s="1"/>
      <c r="B168" s="1"/>
      <c r="E168" s="1"/>
      <c r="F168" s="19"/>
      <c r="G168" s="1"/>
      <c r="H168" s="1"/>
      <c r="I168" s="1"/>
      <c r="J168" s="1"/>
      <c r="K168" s="1"/>
      <c r="L168" s="20"/>
      <c r="M168" s="8"/>
      <c r="N168" s="43"/>
    </row>
    <row r="169" spans="1:14" s="7" customFormat="1" x14ac:dyDescent="0.25">
      <c r="A169" s="1"/>
      <c r="B169" s="1"/>
      <c r="E169" s="1"/>
      <c r="F169" s="19"/>
      <c r="G169" s="1"/>
      <c r="H169" s="1"/>
      <c r="I169" s="1"/>
      <c r="J169" s="1"/>
      <c r="K169" s="1"/>
      <c r="L169" s="20"/>
      <c r="M169" s="8"/>
      <c r="N169" s="43"/>
    </row>
    <row r="170" spans="1:14" s="7" customFormat="1" x14ac:dyDescent="0.25">
      <c r="A170" s="1"/>
      <c r="B170" s="1"/>
      <c r="E170" s="1"/>
      <c r="F170" s="19"/>
      <c r="G170" s="1"/>
      <c r="H170" s="1"/>
      <c r="I170" s="1"/>
      <c r="J170" s="1"/>
      <c r="K170" s="1"/>
      <c r="L170" s="20"/>
      <c r="M170" s="8"/>
      <c r="N170" s="43"/>
    </row>
    <row r="171" spans="1:14" s="7" customFormat="1" x14ac:dyDescent="0.25">
      <c r="A171" s="1"/>
      <c r="B171" s="1"/>
      <c r="E171" s="1"/>
      <c r="F171" s="19"/>
      <c r="G171" s="1"/>
      <c r="H171" s="1"/>
      <c r="I171" s="1"/>
      <c r="J171" s="1"/>
      <c r="K171" s="1"/>
      <c r="L171" s="20"/>
      <c r="M171" s="8"/>
      <c r="N171" s="43"/>
    </row>
    <row r="172" spans="1:14" s="7" customFormat="1" x14ac:dyDescent="0.25">
      <c r="A172" s="1"/>
      <c r="B172" s="1"/>
      <c r="E172" s="1"/>
      <c r="F172" s="19"/>
      <c r="G172" s="1"/>
      <c r="H172" s="1"/>
      <c r="I172" s="1"/>
      <c r="J172" s="1"/>
      <c r="K172" s="1"/>
      <c r="L172" s="20"/>
      <c r="M172" s="8"/>
      <c r="N172" s="43"/>
    </row>
    <row r="173" spans="1:14" s="7" customFormat="1" x14ac:dyDescent="0.25">
      <c r="A173" s="1"/>
      <c r="B173" s="1"/>
      <c r="E173" s="1"/>
      <c r="F173" s="19"/>
      <c r="G173" s="1"/>
      <c r="H173" s="1"/>
      <c r="I173" s="1"/>
      <c r="J173" s="1"/>
      <c r="K173" s="1"/>
      <c r="L173" s="20"/>
      <c r="M173" s="8"/>
      <c r="N173" s="43"/>
    </row>
    <row r="174" spans="1:14" s="7" customFormat="1" x14ac:dyDescent="0.25">
      <c r="A174" s="1"/>
      <c r="B174" s="1"/>
      <c r="E174" s="1"/>
      <c r="F174" s="19"/>
      <c r="G174" s="1"/>
      <c r="H174" s="1"/>
      <c r="I174" s="1"/>
      <c r="J174" s="1"/>
      <c r="K174" s="1"/>
      <c r="L174" s="20"/>
      <c r="M174" s="8"/>
      <c r="N174" s="43"/>
    </row>
    <row r="175" spans="1:14" s="7" customFormat="1" x14ac:dyDescent="0.25">
      <c r="A175" s="1"/>
      <c r="B175" s="1"/>
      <c r="E175" s="1"/>
      <c r="F175" s="19"/>
      <c r="G175" s="1"/>
      <c r="H175" s="1"/>
      <c r="I175" s="1"/>
      <c r="J175" s="1"/>
      <c r="K175" s="1"/>
      <c r="L175" s="20"/>
      <c r="M175" s="8"/>
      <c r="N175" s="43"/>
    </row>
    <row r="176" spans="1:14" s="7" customFormat="1" x14ac:dyDescent="0.25">
      <c r="A176" s="1"/>
      <c r="B176" s="1"/>
      <c r="E176" s="1"/>
      <c r="F176" s="19"/>
      <c r="G176" s="1"/>
      <c r="H176" s="1"/>
      <c r="I176" s="1"/>
      <c r="J176" s="1"/>
      <c r="K176" s="1"/>
      <c r="L176" s="20"/>
      <c r="M176" s="8"/>
      <c r="N176" s="43"/>
    </row>
    <row r="177" spans="1:14" s="7" customFormat="1" x14ac:dyDescent="0.25">
      <c r="A177" s="1"/>
      <c r="B177" s="1"/>
      <c r="E177" s="1"/>
      <c r="F177" s="19"/>
      <c r="G177" s="1"/>
      <c r="H177" s="1"/>
      <c r="I177" s="1"/>
      <c r="J177" s="1"/>
      <c r="K177" s="1"/>
      <c r="L177" s="20"/>
      <c r="M177" s="8"/>
      <c r="N177" s="43"/>
    </row>
    <row r="178" spans="1:14" s="7" customFormat="1" x14ac:dyDescent="0.25">
      <c r="A178" s="1"/>
      <c r="B178" s="1"/>
      <c r="E178" s="1"/>
      <c r="F178" s="19"/>
      <c r="G178" s="1"/>
      <c r="H178" s="1"/>
      <c r="I178" s="1"/>
      <c r="J178" s="1"/>
      <c r="K178" s="1"/>
      <c r="L178" s="20"/>
      <c r="M178" s="8"/>
      <c r="N178" s="43"/>
    </row>
    <row r="179" spans="1:14" s="7" customFormat="1" x14ac:dyDescent="0.25">
      <c r="A179" s="1"/>
      <c r="B179" s="1"/>
      <c r="E179" s="1"/>
      <c r="F179" s="19"/>
      <c r="G179" s="1"/>
      <c r="H179" s="1"/>
      <c r="I179" s="1"/>
      <c r="J179" s="1"/>
      <c r="K179" s="1"/>
      <c r="L179" s="20"/>
      <c r="M179" s="8"/>
      <c r="N179" s="43"/>
    </row>
    <row r="180" spans="1:14" s="7" customFormat="1" x14ac:dyDescent="0.25">
      <c r="A180" s="1"/>
      <c r="B180" s="1"/>
      <c r="E180" s="1"/>
      <c r="F180" s="19"/>
      <c r="G180" s="1"/>
      <c r="H180" s="1"/>
      <c r="I180" s="1"/>
      <c r="J180" s="1"/>
      <c r="K180" s="1"/>
      <c r="L180" s="20"/>
      <c r="M180" s="8"/>
      <c r="N180" s="43"/>
    </row>
  </sheetData>
  <mergeCells count="35">
    <mergeCell ref="A19:A27"/>
    <mergeCell ref="B19:B27"/>
    <mergeCell ref="A29:A33"/>
    <mergeCell ref="B29:B33"/>
    <mergeCell ref="A34:A35"/>
    <mergeCell ref="B34:B35"/>
    <mergeCell ref="D10:D11"/>
    <mergeCell ref="D13:D14"/>
    <mergeCell ref="B36:B53"/>
    <mergeCell ref="D45:D46"/>
    <mergeCell ref="D47:D48"/>
    <mergeCell ref="D49:D50"/>
    <mergeCell ref="D38:D39"/>
    <mergeCell ref="D43:D44"/>
    <mergeCell ref="G1:I1"/>
    <mergeCell ref="D16:D18"/>
    <mergeCell ref="A16:A18"/>
    <mergeCell ref="B16:B18"/>
    <mergeCell ref="A36:A53"/>
    <mergeCell ref="D19:D21"/>
    <mergeCell ref="D22:D24"/>
    <mergeCell ref="D32:D33"/>
    <mergeCell ref="D36:D37"/>
    <mergeCell ref="D41:D42"/>
    <mergeCell ref="A1:F1"/>
    <mergeCell ref="A3:A11"/>
    <mergeCell ref="B3:B11"/>
    <mergeCell ref="A13:A14"/>
    <mergeCell ref="B13:B14"/>
    <mergeCell ref="D3:D9"/>
    <mergeCell ref="L71:O71"/>
    <mergeCell ref="M64:P64"/>
    <mergeCell ref="M65:P65"/>
    <mergeCell ref="M66:P66"/>
    <mergeCell ref="J1:N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4"/>
  <sheetViews>
    <sheetView zoomScale="87" zoomScaleNormal="87" workbookViewId="0">
      <selection activeCell="P8" sqref="P8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54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75" t="s">
        <v>1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/>
      <c r="K4" s="17">
        <f>J4-(SUM(M4:AA4))</f>
        <v>0</v>
      </c>
      <c r="L4" s="18" t="str">
        <f t="shared" ref="L4:L54" si="0">IF(K4&lt;0,"ATENÇÃO","OK")</f>
        <v>OK</v>
      </c>
      <c r="M4" s="76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/>
      <c r="K5" s="17">
        <f t="shared" ref="K5:K54" si="1">J5-(SUM(M5:AA5))</f>
        <v>0</v>
      </c>
      <c r="L5" s="18" t="str">
        <f t="shared" si="0"/>
        <v>OK</v>
      </c>
      <c r="M5" s="76"/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/>
      <c r="K6" s="17">
        <f t="shared" si="1"/>
        <v>0</v>
      </c>
      <c r="L6" s="18" t="str">
        <f t="shared" si="0"/>
        <v>OK</v>
      </c>
      <c r="M6" s="76"/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/>
      <c r="K7" s="17">
        <f t="shared" si="1"/>
        <v>0</v>
      </c>
      <c r="L7" s="18" t="str">
        <f t="shared" si="0"/>
        <v>OK</v>
      </c>
      <c r="M7" s="76"/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/>
      <c r="K8" s="17">
        <f t="shared" si="1"/>
        <v>0</v>
      </c>
      <c r="L8" s="18" t="str">
        <f t="shared" si="0"/>
        <v>OK</v>
      </c>
      <c r="M8" s="78"/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/>
      <c r="K9" s="17">
        <f t="shared" si="1"/>
        <v>0</v>
      </c>
      <c r="L9" s="18" t="str">
        <f t="shared" si="0"/>
        <v>OK</v>
      </c>
      <c r="M9" s="76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/>
      <c r="K10" s="17">
        <f t="shared" si="1"/>
        <v>0</v>
      </c>
      <c r="L10" s="18" t="str">
        <f t="shared" si="0"/>
        <v>OK</v>
      </c>
      <c r="M10" s="78"/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/>
      <c r="K11" s="17">
        <f t="shared" si="1"/>
        <v>0</v>
      </c>
      <c r="L11" s="18" t="str">
        <f t="shared" si="0"/>
        <v>OK</v>
      </c>
      <c r="M11" s="76"/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76"/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/>
      <c r="K13" s="17">
        <f t="shared" si="1"/>
        <v>0</v>
      </c>
      <c r="L13" s="18" t="str">
        <f t="shared" si="0"/>
        <v>OK</v>
      </c>
      <c r="M13" s="76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76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/>
      <c r="K15" s="17">
        <f t="shared" si="1"/>
        <v>0</v>
      </c>
      <c r="L15" s="18" t="str">
        <f t="shared" si="0"/>
        <v>OK</v>
      </c>
      <c r="M15" s="76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/>
      <c r="K16" s="17">
        <f t="shared" si="1"/>
        <v>0</v>
      </c>
      <c r="L16" s="18" t="str">
        <f t="shared" si="0"/>
        <v>OK</v>
      </c>
      <c r="M16" s="76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76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/>
      <c r="K18" s="17">
        <f t="shared" si="1"/>
        <v>0</v>
      </c>
      <c r="L18" s="18" t="str">
        <f t="shared" si="0"/>
        <v>OK</v>
      </c>
      <c r="M18" s="76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76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/>
      <c r="K20" s="17">
        <f t="shared" si="1"/>
        <v>0</v>
      </c>
      <c r="L20" s="18" t="str">
        <f t="shared" si="0"/>
        <v>OK</v>
      </c>
      <c r="M20" s="76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30</v>
      </c>
      <c r="K21" s="17">
        <f t="shared" si="1"/>
        <v>30</v>
      </c>
      <c r="L21" s="18" t="str">
        <f t="shared" si="0"/>
        <v>OK</v>
      </c>
      <c r="M21" s="78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/>
      <c r="K22" s="17">
        <f t="shared" si="1"/>
        <v>0</v>
      </c>
      <c r="L22" s="18" t="str">
        <f t="shared" si="0"/>
        <v>OK</v>
      </c>
      <c r="M22" s="78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/>
      <c r="K23" s="17">
        <f t="shared" si="1"/>
        <v>0</v>
      </c>
      <c r="L23" s="18" t="str">
        <f t="shared" si="0"/>
        <v>OK</v>
      </c>
      <c r="M23" s="78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50</v>
      </c>
      <c r="K24" s="17">
        <f t="shared" si="1"/>
        <v>50</v>
      </c>
      <c r="L24" s="18" t="str">
        <f t="shared" si="0"/>
        <v>OK</v>
      </c>
      <c r="M24" s="78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76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76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100</v>
      </c>
      <c r="K27" s="17">
        <f t="shared" si="1"/>
        <v>100</v>
      </c>
      <c r="L27" s="18" t="str">
        <f t="shared" si="0"/>
        <v>OK</v>
      </c>
      <c r="M27" s="76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76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200</v>
      </c>
      <c r="K29" s="17">
        <f t="shared" si="1"/>
        <v>200</v>
      </c>
      <c r="L29" s="18" t="str">
        <f t="shared" si="0"/>
        <v>OK</v>
      </c>
      <c r="M29" s="76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/>
      <c r="K30" s="17">
        <f t="shared" si="1"/>
        <v>0</v>
      </c>
      <c r="L30" s="18" t="str">
        <f t="shared" si="0"/>
        <v>OK</v>
      </c>
      <c r="M30" s="76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20</v>
      </c>
      <c r="K31" s="17">
        <f t="shared" si="1"/>
        <v>20</v>
      </c>
      <c r="L31" s="18" t="str">
        <f t="shared" si="0"/>
        <v>OK</v>
      </c>
      <c r="M31" s="76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/>
      <c r="K32" s="17">
        <f t="shared" si="1"/>
        <v>0</v>
      </c>
      <c r="L32" s="18" t="str">
        <f t="shared" si="0"/>
        <v>OK</v>
      </c>
      <c r="M32" s="76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/>
      <c r="K33" s="17">
        <f t="shared" si="1"/>
        <v>0</v>
      </c>
      <c r="L33" s="18" t="str">
        <f t="shared" si="0"/>
        <v>OK</v>
      </c>
      <c r="M33" s="76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76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76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76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/>
      <c r="K37" s="17">
        <f t="shared" si="1"/>
        <v>0</v>
      </c>
      <c r="L37" s="18" t="str">
        <f t="shared" si="0"/>
        <v>OK</v>
      </c>
      <c r="M37" s="7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>
        <v>500</v>
      </c>
      <c r="K38" s="17">
        <f t="shared" si="1"/>
        <v>500</v>
      </c>
      <c r="L38" s="18" t="str">
        <f t="shared" si="0"/>
        <v>OK</v>
      </c>
      <c r="M38" s="76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/>
      <c r="K39" s="17">
        <f t="shared" si="1"/>
        <v>0</v>
      </c>
      <c r="L39" s="18" t="str">
        <f t="shared" si="0"/>
        <v>OK</v>
      </c>
      <c r="M39" s="76"/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>
        <v>500</v>
      </c>
      <c r="K40" s="17">
        <f t="shared" si="1"/>
        <v>500</v>
      </c>
      <c r="L40" s="18" t="str">
        <f t="shared" si="0"/>
        <v>OK</v>
      </c>
      <c r="M40" s="76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76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/>
      <c r="K42" s="17">
        <f t="shared" si="1"/>
        <v>0</v>
      </c>
      <c r="L42" s="18" t="str">
        <f t="shared" si="0"/>
        <v>OK</v>
      </c>
      <c r="M42" s="76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/>
      <c r="K43" s="17">
        <f t="shared" si="1"/>
        <v>0</v>
      </c>
      <c r="L43" s="18" t="str">
        <f t="shared" si="0"/>
        <v>OK</v>
      </c>
      <c r="M43" s="76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/>
      <c r="K44" s="17">
        <f t="shared" si="1"/>
        <v>0</v>
      </c>
      <c r="L44" s="18" t="str">
        <f t="shared" si="0"/>
        <v>OK</v>
      </c>
      <c r="M44" s="76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/>
      <c r="K45" s="17">
        <f t="shared" si="1"/>
        <v>0</v>
      </c>
      <c r="L45" s="18" t="str">
        <f t="shared" si="0"/>
        <v>OK</v>
      </c>
      <c r="M45" s="76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76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>
        <v>10000</v>
      </c>
      <c r="K47" s="17">
        <f t="shared" si="1"/>
        <v>10000</v>
      </c>
      <c r="L47" s="18" t="str">
        <f t="shared" si="0"/>
        <v>OK</v>
      </c>
      <c r="M47" s="76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/>
      <c r="K48" s="17">
        <f t="shared" si="1"/>
        <v>0</v>
      </c>
      <c r="L48" s="18" t="str">
        <f t="shared" si="0"/>
        <v>OK</v>
      </c>
      <c r="M48" s="76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/>
      <c r="K49" s="17">
        <f t="shared" si="1"/>
        <v>0</v>
      </c>
      <c r="L49" s="18" t="str">
        <f t="shared" si="0"/>
        <v>OK</v>
      </c>
      <c r="M49" s="76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76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10000</v>
      </c>
      <c r="K51" s="17">
        <f t="shared" si="1"/>
        <v>10000</v>
      </c>
      <c r="L51" s="18" t="str">
        <f t="shared" si="0"/>
        <v>OK</v>
      </c>
      <c r="M51" s="76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/>
      <c r="K52" s="17">
        <f t="shared" si="1"/>
        <v>0</v>
      </c>
      <c r="L52" s="18" t="str">
        <f t="shared" si="0"/>
        <v>OK</v>
      </c>
      <c r="M52" s="76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76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/>
      <c r="K54" s="17">
        <f t="shared" si="1"/>
        <v>0</v>
      </c>
      <c r="L54" s="18" t="str">
        <f t="shared" si="0"/>
        <v>OK</v>
      </c>
      <c r="M54" s="76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B20:B28"/>
    <mergeCell ref="D23:D25"/>
    <mergeCell ref="A30:A34"/>
    <mergeCell ref="B30:B34"/>
    <mergeCell ref="D39:D40"/>
    <mergeCell ref="A17:A19"/>
    <mergeCell ref="B17:B19"/>
    <mergeCell ref="D17:D19"/>
    <mergeCell ref="D33:D34"/>
    <mergeCell ref="D37:D38"/>
    <mergeCell ref="D20:D22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  <mergeCell ref="A20:A28"/>
    <mergeCell ref="A4:A12"/>
    <mergeCell ref="B4:B12"/>
    <mergeCell ref="D4:D10"/>
    <mergeCell ref="D11:D12"/>
    <mergeCell ref="A14:A15"/>
    <mergeCell ref="B14:B15"/>
    <mergeCell ref="D14:D15"/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EB9F-4054-4432-930B-5C02964B2605}">
  <dimension ref="A1:AA54"/>
  <sheetViews>
    <sheetView zoomScale="80" zoomScaleNormal="80" workbookViewId="0">
      <selection activeCell="Q12" sqref="Q12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54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75" t="s">
        <v>1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/>
      <c r="K4" s="17">
        <f>J4-(SUM(M4:AA4))</f>
        <v>0</v>
      </c>
      <c r="L4" s="18" t="str">
        <f t="shared" ref="L4:L54" si="0">IF(K4&lt;0,"ATENÇÃO","OK")</f>
        <v>OK</v>
      </c>
      <c r="M4" s="76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/>
      <c r="K5" s="17">
        <f t="shared" ref="K5:K54" si="1">J5-(SUM(M5:AA5))</f>
        <v>0</v>
      </c>
      <c r="L5" s="18" t="str">
        <f t="shared" si="0"/>
        <v>OK</v>
      </c>
      <c r="M5" s="76"/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/>
      <c r="K6" s="17">
        <f t="shared" si="1"/>
        <v>0</v>
      </c>
      <c r="L6" s="18" t="str">
        <f t="shared" si="0"/>
        <v>OK</v>
      </c>
      <c r="M6" s="76"/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/>
      <c r="K7" s="17">
        <f t="shared" si="1"/>
        <v>0</v>
      </c>
      <c r="L7" s="18" t="str">
        <f t="shared" si="0"/>
        <v>OK</v>
      </c>
      <c r="M7" s="76"/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/>
      <c r="K8" s="17">
        <f t="shared" si="1"/>
        <v>0</v>
      </c>
      <c r="L8" s="18" t="str">
        <f t="shared" si="0"/>
        <v>OK</v>
      </c>
      <c r="M8" s="78"/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/>
      <c r="K9" s="17">
        <f t="shared" si="1"/>
        <v>0</v>
      </c>
      <c r="L9" s="18" t="str">
        <f t="shared" si="0"/>
        <v>OK</v>
      </c>
      <c r="M9" s="76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/>
      <c r="K10" s="17">
        <f t="shared" si="1"/>
        <v>0</v>
      </c>
      <c r="L10" s="18" t="str">
        <f t="shared" si="0"/>
        <v>OK</v>
      </c>
      <c r="M10" s="78"/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/>
      <c r="K11" s="17">
        <f t="shared" si="1"/>
        <v>0</v>
      </c>
      <c r="L11" s="18" t="str">
        <f t="shared" si="0"/>
        <v>OK</v>
      </c>
      <c r="M11" s="76"/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76"/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/>
      <c r="K13" s="17">
        <f t="shared" si="1"/>
        <v>0</v>
      </c>
      <c r="L13" s="18" t="str">
        <f t="shared" si="0"/>
        <v>OK</v>
      </c>
      <c r="M13" s="76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76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/>
      <c r="K15" s="17">
        <f t="shared" si="1"/>
        <v>0</v>
      </c>
      <c r="L15" s="18" t="str">
        <f t="shared" si="0"/>
        <v>OK</v>
      </c>
      <c r="M15" s="76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/>
      <c r="K16" s="17">
        <f t="shared" si="1"/>
        <v>0</v>
      </c>
      <c r="L16" s="18" t="str">
        <f t="shared" si="0"/>
        <v>OK</v>
      </c>
      <c r="M16" s="76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76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/>
      <c r="K18" s="17">
        <f t="shared" si="1"/>
        <v>0</v>
      </c>
      <c r="L18" s="18" t="str">
        <f t="shared" si="0"/>
        <v>OK</v>
      </c>
      <c r="M18" s="76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76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/>
      <c r="K20" s="17">
        <f t="shared" si="1"/>
        <v>0</v>
      </c>
      <c r="L20" s="18" t="str">
        <f t="shared" si="0"/>
        <v>OK</v>
      </c>
      <c r="M20" s="76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/>
      <c r="K21" s="17">
        <f t="shared" si="1"/>
        <v>0</v>
      </c>
      <c r="L21" s="18" t="str">
        <f t="shared" si="0"/>
        <v>OK</v>
      </c>
      <c r="M21" s="78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/>
      <c r="K22" s="17">
        <f t="shared" si="1"/>
        <v>0</v>
      </c>
      <c r="L22" s="18" t="str">
        <f t="shared" si="0"/>
        <v>OK</v>
      </c>
      <c r="M22" s="78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/>
      <c r="K23" s="17">
        <f t="shared" si="1"/>
        <v>0</v>
      </c>
      <c r="L23" s="18" t="str">
        <f t="shared" si="0"/>
        <v>OK</v>
      </c>
      <c r="M23" s="78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/>
      <c r="K24" s="17">
        <f t="shared" si="1"/>
        <v>0</v>
      </c>
      <c r="L24" s="18" t="str">
        <f t="shared" si="0"/>
        <v>OK</v>
      </c>
      <c r="M24" s="78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76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76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/>
      <c r="K27" s="17">
        <f t="shared" si="1"/>
        <v>0</v>
      </c>
      <c r="L27" s="18" t="str">
        <f t="shared" si="0"/>
        <v>OK</v>
      </c>
      <c r="M27" s="76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76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/>
      <c r="K29" s="17">
        <f t="shared" si="1"/>
        <v>0</v>
      </c>
      <c r="L29" s="18" t="str">
        <f t="shared" si="0"/>
        <v>OK</v>
      </c>
      <c r="M29" s="76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/>
      <c r="K30" s="17">
        <f t="shared" si="1"/>
        <v>0</v>
      </c>
      <c r="L30" s="18" t="str">
        <f t="shared" si="0"/>
        <v>OK</v>
      </c>
      <c r="M30" s="76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/>
      <c r="K31" s="17">
        <f t="shared" si="1"/>
        <v>0</v>
      </c>
      <c r="L31" s="18" t="str">
        <f t="shared" si="0"/>
        <v>OK</v>
      </c>
      <c r="M31" s="76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/>
      <c r="K32" s="17">
        <f t="shared" si="1"/>
        <v>0</v>
      </c>
      <c r="L32" s="18" t="str">
        <f t="shared" si="0"/>
        <v>OK</v>
      </c>
      <c r="M32" s="76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/>
      <c r="K33" s="17">
        <f t="shared" si="1"/>
        <v>0</v>
      </c>
      <c r="L33" s="18" t="str">
        <f t="shared" si="0"/>
        <v>OK</v>
      </c>
      <c r="M33" s="76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76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76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76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/>
      <c r="K37" s="17">
        <f t="shared" si="1"/>
        <v>0</v>
      </c>
      <c r="L37" s="18" t="str">
        <f t="shared" si="0"/>
        <v>OK</v>
      </c>
      <c r="M37" s="7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76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/>
      <c r="K39" s="17">
        <f t="shared" si="1"/>
        <v>0</v>
      </c>
      <c r="L39" s="18" t="str">
        <f t="shared" si="0"/>
        <v>OK</v>
      </c>
      <c r="M39" s="76"/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/>
      <c r="K40" s="17">
        <f t="shared" si="1"/>
        <v>0</v>
      </c>
      <c r="L40" s="18" t="str">
        <f t="shared" si="0"/>
        <v>OK</v>
      </c>
      <c r="M40" s="76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76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>
        <v>200</v>
      </c>
      <c r="K42" s="17">
        <f t="shared" si="1"/>
        <v>200</v>
      </c>
      <c r="L42" s="18" t="str">
        <f t="shared" si="0"/>
        <v>OK</v>
      </c>
      <c r="M42" s="76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/>
      <c r="K43" s="17">
        <f t="shared" si="1"/>
        <v>0</v>
      </c>
      <c r="L43" s="18" t="str">
        <f t="shared" si="0"/>
        <v>OK</v>
      </c>
      <c r="M43" s="76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/>
      <c r="K44" s="17">
        <f t="shared" si="1"/>
        <v>0</v>
      </c>
      <c r="L44" s="18" t="str">
        <f t="shared" si="0"/>
        <v>OK</v>
      </c>
      <c r="M44" s="76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/>
      <c r="K45" s="17">
        <f t="shared" si="1"/>
        <v>0</v>
      </c>
      <c r="L45" s="18" t="str">
        <f t="shared" si="0"/>
        <v>OK</v>
      </c>
      <c r="M45" s="76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76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/>
      <c r="K47" s="17">
        <f t="shared" si="1"/>
        <v>0</v>
      </c>
      <c r="L47" s="18" t="str">
        <f t="shared" si="0"/>
        <v>OK</v>
      </c>
      <c r="M47" s="76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>
        <v>200</v>
      </c>
      <c r="K48" s="17">
        <f t="shared" si="1"/>
        <v>200</v>
      </c>
      <c r="L48" s="18" t="str">
        <f t="shared" si="0"/>
        <v>OK</v>
      </c>
      <c r="M48" s="76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/>
      <c r="K49" s="17">
        <f t="shared" si="1"/>
        <v>0</v>
      </c>
      <c r="L49" s="18" t="str">
        <f t="shared" si="0"/>
        <v>OK</v>
      </c>
      <c r="M49" s="76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>
        <v>300</v>
      </c>
      <c r="K50" s="17">
        <f t="shared" si="1"/>
        <v>300</v>
      </c>
      <c r="L50" s="18" t="str">
        <f t="shared" si="0"/>
        <v>OK</v>
      </c>
      <c r="M50" s="76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/>
      <c r="K51" s="17">
        <f t="shared" si="1"/>
        <v>0</v>
      </c>
      <c r="L51" s="18" t="str">
        <f t="shared" si="0"/>
        <v>OK</v>
      </c>
      <c r="M51" s="76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/>
      <c r="K52" s="17">
        <f t="shared" si="1"/>
        <v>0</v>
      </c>
      <c r="L52" s="18" t="str">
        <f t="shared" si="0"/>
        <v>OK</v>
      </c>
      <c r="M52" s="76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76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/>
      <c r="K54" s="17">
        <f t="shared" si="1"/>
        <v>0</v>
      </c>
      <c r="L54" s="18" t="str">
        <f t="shared" si="0"/>
        <v>OK</v>
      </c>
      <c r="M54" s="76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A4:A12"/>
    <mergeCell ref="B4:B12"/>
    <mergeCell ref="D4:D10"/>
    <mergeCell ref="D11:D12"/>
    <mergeCell ref="A14:A15"/>
    <mergeCell ref="B14:B15"/>
    <mergeCell ref="D14:D15"/>
    <mergeCell ref="O1:O2"/>
    <mergeCell ref="A2:L2"/>
    <mergeCell ref="A1:D1"/>
    <mergeCell ref="E1:I1"/>
    <mergeCell ref="J1:L1"/>
    <mergeCell ref="M1:M2"/>
    <mergeCell ref="N1:N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B17:B19"/>
    <mergeCell ref="D17:D19"/>
    <mergeCell ref="D20:D22"/>
    <mergeCell ref="A20:A28"/>
    <mergeCell ref="B20:B28"/>
    <mergeCell ref="D23:D25"/>
    <mergeCell ref="A17:A19"/>
    <mergeCell ref="D33:D34"/>
    <mergeCell ref="D37:D38"/>
    <mergeCell ref="D39:D40"/>
    <mergeCell ref="A30:A34"/>
    <mergeCell ref="B30:B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FE00-526A-45D4-BFA2-F1C64B9079C0}">
  <dimension ref="A1:AA54"/>
  <sheetViews>
    <sheetView zoomScale="80" zoomScaleNormal="80" workbookViewId="0">
      <selection activeCell="R12" sqref="R12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116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157">
        <v>45019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5</v>
      </c>
      <c r="K4" s="17">
        <f>J4-(SUM(M4:AA4))</f>
        <v>3</v>
      </c>
      <c r="L4" s="18" t="str">
        <f t="shared" ref="L4:L54" si="0">IF(K4&lt;0,"ATENÇÃO","OK")</f>
        <v>OK</v>
      </c>
      <c r="M4" s="158">
        <v>2</v>
      </c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50</v>
      </c>
      <c r="K5" s="17">
        <f t="shared" ref="K5:K54" si="1">J5-(SUM(M5:AA5))</f>
        <v>37</v>
      </c>
      <c r="L5" s="18" t="str">
        <f t="shared" si="0"/>
        <v>OK</v>
      </c>
      <c r="M5" s="158">
        <v>13</v>
      </c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10</v>
      </c>
      <c r="K6" s="17">
        <f t="shared" si="1"/>
        <v>7</v>
      </c>
      <c r="L6" s="18" t="str">
        <f t="shared" si="0"/>
        <v>OK</v>
      </c>
      <c r="M6" s="158">
        <v>3</v>
      </c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>
        <v>35</v>
      </c>
      <c r="K7" s="17">
        <f t="shared" si="1"/>
        <v>26</v>
      </c>
      <c r="L7" s="18" t="str">
        <f t="shared" si="0"/>
        <v>OK</v>
      </c>
      <c r="M7" s="158">
        <v>9</v>
      </c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v>100</v>
      </c>
      <c r="K8" s="17">
        <f t="shared" si="1"/>
        <v>75</v>
      </c>
      <c r="L8" s="18" t="str">
        <f t="shared" si="0"/>
        <v>OK</v>
      </c>
      <c r="M8" s="158">
        <v>25</v>
      </c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>
        <v>400</v>
      </c>
      <c r="K9" s="17">
        <f t="shared" si="1"/>
        <v>370</v>
      </c>
      <c r="L9" s="18" t="str">
        <f t="shared" si="0"/>
        <v>OK</v>
      </c>
      <c r="M9" s="158">
        <v>30</v>
      </c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1000</v>
      </c>
      <c r="K10" s="17">
        <f t="shared" si="1"/>
        <v>950</v>
      </c>
      <c r="L10" s="18" t="str">
        <f t="shared" si="0"/>
        <v>OK</v>
      </c>
      <c r="M10" s="158">
        <v>50</v>
      </c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40</v>
      </c>
      <c r="K11" s="17">
        <f t="shared" si="1"/>
        <v>30</v>
      </c>
      <c r="L11" s="18" t="str">
        <f t="shared" si="0"/>
        <v>OK</v>
      </c>
      <c r="M11" s="158">
        <v>10</v>
      </c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>
        <v>25</v>
      </c>
      <c r="K12" s="17">
        <f t="shared" si="1"/>
        <v>18</v>
      </c>
      <c r="L12" s="18" t="str">
        <f t="shared" si="0"/>
        <v>OK</v>
      </c>
      <c r="M12" s="158">
        <v>7</v>
      </c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/>
      <c r="K13" s="17">
        <f t="shared" si="1"/>
        <v>0</v>
      </c>
      <c r="L13" s="18" t="str">
        <f t="shared" si="0"/>
        <v>OK</v>
      </c>
      <c r="M13" s="155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155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/>
      <c r="K15" s="17">
        <f t="shared" si="1"/>
        <v>0</v>
      </c>
      <c r="L15" s="18" t="str">
        <f t="shared" si="0"/>
        <v>OK</v>
      </c>
      <c r="M15" s="155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>
        <v>12</v>
      </c>
      <c r="K16" s="17">
        <f t="shared" si="1"/>
        <v>12</v>
      </c>
      <c r="L16" s="18" t="str">
        <f t="shared" si="0"/>
        <v>OK</v>
      </c>
      <c r="M16" s="155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>
        <v>5</v>
      </c>
      <c r="K17" s="17">
        <f t="shared" si="1"/>
        <v>5</v>
      </c>
      <c r="L17" s="18" t="str">
        <f t="shared" si="0"/>
        <v>OK</v>
      </c>
      <c r="M17" s="155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>
        <v>5</v>
      </c>
      <c r="K18" s="17">
        <f t="shared" si="1"/>
        <v>5</v>
      </c>
      <c r="L18" s="18" t="str">
        <f t="shared" si="0"/>
        <v>OK</v>
      </c>
      <c r="M18" s="155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>
        <v>5</v>
      </c>
      <c r="K19" s="17">
        <f t="shared" si="1"/>
        <v>5</v>
      </c>
      <c r="L19" s="18" t="str">
        <f t="shared" si="0"/>
        <v>OK</v>
      </c>
      <c r="M19" s="155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3000</v>
      </c>
      <c r="K20" s="17">
        <f t="shared" si="1"/>
        <v>3000</v>
      </c>
      <c r="L20" s="18" t="str">
        <f t="shared" si="0"/>
        <v>OK</v>
      </c>
      <c r="M20" s="155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25</v>
      </c>
      <c r="K21" s="17">
        <f t="shared" si="1"/>
        <v>25</v>
      </c>
      <c r="L21" s="18" t="str">
        <f t="shared" si="0"/>
        <v>OK</v>
      </c>
      <c r="M21" s="156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>
        <v>15</v>
      </c>
      <c r="K22" s="17">
        <f t="shared" si="1"/>
        <v>15</v>
      </c>
      <c r="L22" s="18" t="str">
        <f t="shared" si="0"/>
        <v>OK</v>
      </c>
      <c r="M22" s="156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/>
      <c r="K23" s="17">
        <f t="shared" si="1"/>
        <v>0</v>
      </c>
      <c r="L23" s="18" t="str">
        <f t="shared" si="0"/>
        <v>OK</v>
      </c>
      <c r="M23" s="156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200</v>
      </c>
      <c r="K24" s="17">
        <f t="shared" si="1"/>
        <v>200</v>
      </c>
      <c r="L24" s="18" t="str">
        <f t="shared" si="0"/>
        <v>OK</v>
      </c>
      <c r="M24" s="156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155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155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20</v>
      </c>
      <c r="K27" s="17">
        <f t="shared" si="1"/>
        <v>20</v>
      </c>
      <c r="L27" s="18" t="str">
        <f t="shared" si="0"/>
        <v>OK</v>
      </c>
      <c r="M27" s="155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155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2000</v>
      </c>
      <c r="K29" s="17">
        <f t="shared" si="1"/>
        <v>2000</v>
      </c>
      <c r="L29" s="18" t="str">
        <f t="shared" si="0"/>
        <v>OK</v>
      </c>
      <c r="M29" s="155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v>1</v>
      </c>
      <c r="K30" s="17">
        <f t="shared" si="1"/>
        <v>1</v>
      </c>
      <c r="L30" s="18" t="str">
        <f t="shared" si="0"/>
        <v>OK</v>
      </c>
      <c r="M30" s="155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15</v>
      </c>
      <c r="K31" s="17">
        <f t="shared" si="1"/>
        <v>15</v>
      </c>
      <c r="L31" s="18" t="str">
        <f t="shared" si="0"/>
        <v>OK</v>
      </c>
      <c r="M31" s="155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>
        <v>15</v>
      </c>
      <c r="K32" s="17">
        <f t="shared" si="1"/>
        <v>15</v>
      </c>
      <c r="L32" s="18" t="str">
        <f t="shared" si="0"/>
        <v>OK</v>
      </c>
      <c r="M32" s="155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60</v>
      </c>
      <c r="K33" s="17">
        <f t="shared" si="1"/>
        <v>60</v>
      </c>
      <c r="L33" s="18" t="str">
        <f t="shared" si="0"/>
        <v>OK</v>
      </c>
      <c r="M33" s="155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155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155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155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5</v>
      </c>
      <c r="K37" s="17">
        <f t="shared" si="1"/>
        <v>5</v>
      </c>
      <c r="L37" s="18" t="str">
        <f t="shared" si="0"/>
        <v>OK</v>
      </c>
      <c r="M37" s="155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155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5</v>
      </c>
      <c r="K39" s="17">
        <f t="shared" si="1"/>
        <v>5</v>
      </c>
      <c r="L39" s="18" t="str">
        <f t="shared" si="0"/>
        <v>OK</v>
      </c>
      <c r="M39" s="155"/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/>
      <c r="K40" s="17">
        <f t="shared" si="1"/>
        <v>0</v>
      </c>
      <c r="L40" s="18" t="str">
        <f t="shared" si="0"/>
        <v>OK</v>
      </c>
      <c r="M40" s="155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155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/>
      <c r="K42" s="17">
        <f t="shared" si="1"/>
        <v>0</v>
      </c>
      <c r="L42" s="18" t="str">
        <f t="shared" si="0"/>
        <v>OK</v>
      </c>
      <c r="M42" s="155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/>
      <c r="K43" s="17">
        <f t="shared" si="1"/>
        <v>0</v>
      </c>
      <c r="L43" s="18" t="str">
        <f t="shared" si="0"/>
        <v>OK</v>
      </c>
      <c r="M43" s="155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4</v>
      </c>
      <c r="K44" s="17">
        <f t="shared" si="1"/>
        <v>4</v>
      </c>
      <c r="L44" s="18" t="str">
        <f t="shared" si="0"/>
        <v>OK</v>
      </c>
      <c r="M44" s="155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/>
      <c r="K45" s="17">
        <f t="shared" si="1"/>
        <v>0</v>
      </c>
      <c r="L45" s="18" t="str">
        <f t="shared" si="0"/>
        <v>OK</v>
      </c>
      <c r="M45" s="155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155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/>
      <c r="K47" s="17">
        <f t="shared" si="1"/>
        <v>0</v>
      </c>
      <c r="L47" s="18" t="str">
        <f t="shared" si="0"/>
        <v>OK</v>
      </c>
      <c r="M47" s="155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>
        <v>2</v>
      </c>
      <c r="K48" s="17">
        <f t="shared" si="1"/>
        <v>2</v>
      </c>
      <c r="L48" s="18" t="str">
        <f t="shared" si="0"/>
        <v>OK</v>
      </c>
      <c r="M48" s="155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/>
      <c r="K49" s="17">
        <f t="shared" si="1"/>
        <v>0</v>
      </c>
      <c r="L49" s="18" t="str">
        <f t="shared" si="0"/>
        <v>OK</v>
      </c>
      <c r="M49" s="155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155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/>
      <c r="K51" s="17">
        <f t="shared" si="1"/>
        <v>0</v>
      </c>
      <c r="L51" s="18" t="str">
        <f t="shared" si="0"/>
        <v>OK</v>
      </c>
      <c r="M51" s="155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/>
      <c r="K52" s="17">
        <f t="shared" si="1"/>
        <v>0</v>
      </c>
      <c r="L52" s="18" t="str">
        <f t="shared" si="0"/>
        <v>OK</v>
      </c>
      <c r="M52" s="155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155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/>
      <c r="K54" s="17">
        <f t="shared" si="1"/>
        <v>0</v>
      </c>
      <c r="L54" s="18" t="str">
        <f t="shared" si="0"/>
        <v>OK</v>
      </c>
      <c r="M54" s="155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A4:A12"/>
    <mergeCell ref="B4:B12"/>
    <mergeCell ref="D4:D10"/>
    <mergeCell ref="D11:D12"/>
    <mergeCell ref="A14:A15"/>
    <mergeCell ref="B14:B15"/>
    <mergeCell ref="D14:D15"/>
    <mergeCell ref="O1:O2"/>
    <mergeCell ref="A2:L2"/>
    <mergeCell ref="A1:D1"/>
    <mergeCell ref="E1:I1"/>
    <mergeCell ref="J1:L1"/>
    <mergeCell ref="N1:N2"/>
    <mergeCell ref="M1:M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B17:B19"/>
    <mergeCell ref="D17:D19"/>
    <mergeCell ref="D20:D22"/>
    <mergeCell ref="A20:A28"/>
    <mergeCell ref="B20:B28"/>
    <mergeCell ref="D23:D25"/>
    <mergeCell ref="A17:A19"/>
    <mergeCell ref="D33:D34"/>
    <mergeCell ref="D37:D38"/>
    <mergeCell ref="D39:D40"/>
    <mergeCell ref="A30:A34"/>
    <mergeCell ref="B30:B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4"/>
  <sheetViews>
    <sheetView zoomScale="80" zoomScaleNormal="80" workbookViewId="0">
      <selection activeCell="O17" sqref="O1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108</v>
      </c>
      <c r="N1" s="90" t="s">
        <v>109</v>
      </c>
      <c r="O1" s="90" t="s">
        <v>110</v>
      </c>
      <c r="P1" s="90" t="s">
        <v>111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144">
        <v>44966</v>
      </c>
      <c r="N3" s="144">
        <v>45000</v>
      </c>
      <c r="O3" s="144">
        <v>45036</v>
      </c>
      <c r="P3" s="144">
        <v>45036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/>
      <c r="K4" s="17">
        <f>J4-(SUM(M4:AA4))</f>
        <v>0</v>
      </c>
      <c r="L4" s="18" t="str">
        <f t="shared" ref="L4:L54" si="0">IF(K4&lt;0,"ATENÇÃO","OK")</f>
        <v>OK</v>
      </c>
      <c r="M4" s="139"/>
      <c r="N4" s="139"/>
      <c r="O4" s="137"/>
      <c r="P4" s="13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20</v>
      </c>
      <c r="K5" s="17">
        <f t="shared" ref="K5:K54" si="1">J5-(SUM(M5:AA5))</f>
        <v>20</v>
      </c>
      <c r="L5" s="18" t="str">
        <f t="shared" si="0"/>
        <v>OK</v>
      </c>
      <c r="M5" s="139"/>
      <c r="N5" s="139"/>
      <c r="O5" s="137"/>
      <c r="P5" s="13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/>
      <c r="K6" s="17">
        <f t="shared" si="1"/>
        <v>0</v>
      </c>
      <c r="L6" s="18" t="str">
        <f t="shared" si="0"/>
        <v>OK</v>
      </c>
      <c r="M6" s="139"/>
      <c r="N6" s="140"/>
      <c r="O6" s="141"/>
      <c r="P6" s="13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/>
      <c r="K7" s="17">
        <f t="shared" si="1"/>
        <v>0</v>
      </c>
      <c r="L7" s="18" t="str">
        <f t="shared" si="0"/>
        <v>OK</v>
      </c>
      <c r="M7" s="139"/>
      <c r="N7" s="139"/>
      <c r="O7" s="137"/>
      <c r="P7" s="13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/>
      <c r="K8" s="17">
        <f t="shared" si="1"/>
        <v>0</v>
      </c>
      <c r="L8" s="18" t="str">
        <f t="shared" si="0"/>
        <v>OK</v>
      </c>
      <c r="M8" s="140"/>
      <c r="N8" s="139"/>
      <c r="O8" s="137"/>
      <c r="P8" s="13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>
        <v>10</v>
      </c>
      <c r="K9" s="17">
        <f t="shared" si="1"/>
        <v>10</v>
      </c>
      <c r="L9" s="18" t="str">
        <f t="shared" si="0"/>
        <v>OK</v>
      </c>
      <c r="M9" s="139"/>
      <c r="N9" s="139"/>
      <c r="O9" s="137"/>
      <c r="P9" s="13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20</v>
      </c>
      <c r="K10" s="17">
        <f t="shared" si="1"/>
        <v>10</v>
      </c>
      <c r="L10" s="18" t="str">
        <f t="shared" si="0"/>
        <v>OK</v>
      </c>
      <c r="M10" s="140"/>
      <c r="N10" s="139"/>
      <c r="O10" s="137"/>
      <c r="P10" s="147">
        <v>10</v>
      </c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25</v>
      </c>
      <c r="K11" s="17">
        <f t="shared" si="1"/>
        <v>25</v>
      </c>
      <c r="L11" s="18" t="str">
        <f t="shared" si="0"/>
        <v>OK</v>
      </c>
      <c r="M11" s="139"/>
      <c r="N11" s="139"/>
      <c r="O11" s="137"/>
      <c r="P11" s="13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139"/>
      <c r="N12" s="139"/>
      <c r="O12" s="137"/>
      <c r="P12" s="13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>
        <v>50</v>
      </c>
      <c r="K13" s="17">
        <f t="shared" si="1"/>
        <v>50</v>
      </c>
      <c r="L13" s="18" t="str">
        <f t="shared" si="0"/>
        <v>OK</v>
      </c>
      <c r="M13" s="139"/>
      <c r="N13" s="139"/>
      <c r="O13" s="137"/>
      <c r="P13" s="13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139"/>
      <c r="N14" s="139"/>
      <c r="O14" s="137"/>
      <c r="P14" s="13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/>
      <c r="K15" s="17">
        <f t="shared" si="1"/>
        <v>0</v>
      </c>
      <c r="L15" s="18" t="str">
        <f t="shared" si="0"/>
        <v>OK</v>
      </c>
      <c r="M15" s="139"/>
      <c r="N15" s="139"/>
      <c r="O15" s="137"/>
      <c r="P15" s="13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/>
      <c r="K16" s="17">
        <f t="shared" si="1"/>
        <v>0</v>
      </c>
      <c r="L16" s="18" t="str">
        <f t="shared" si="0"/>
        <v>OK</v>
      </c>
      <c r="M16" s="139"/>
      <c r="N16" s="139"/>
      <c r="O16" s="137"/>
      <c r="P16" s="13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139"/>
      <c r="N17" s="140"/>
      <c r="O17" s="138"/>
      <c r="P17" s="13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/>
      <c r="K18" s="17">
        <f t="shared" si="1"/>
        <v>0</v>
      </c>
      <c r="L18" s="18" t="str">
        <f t="shared" si="0"/>
        <v>OK</v>
      </c>
      <c r="M18" s="139"/>
      <c r="N18" s="140"/>
      <c r="O18" s="138"/>
      <c r="P18" s="13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139"/>
      <c r="N19" s="140"/>
      <c r="O19" s="138"/>
      <c r="P19" s="13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/>
      <c r="K20" s="17">
        <f t="shared" si="1"/>
        <v>0</v>
      </c>
      <c r="L20" s="18" t="str">
        <f t="shared" si="0"/>
        <v>OK</v>
      </c>
      <c r="M20" s="139"/>
      <c r="N20" s="140"/>
      <c r="O20" s="138"/>
      <c r="P20" s="13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/>
      <c r="K21" s="17">
        <f t="shared" si="1"/>
        <v>0</v>
      </c>
      <c r="L21" s="18" t="str">
        <f t="shared" si="0"/>
        <v>OK</v>
      </c>
      <c r="M21" s="140"/>
      <c r="N21" s="139"/>
      <c r="O21" s="138"/>
      <c r="P21" s="13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/>
      <c r="K22" s="17">
        <f t="shared" si="1"/>
        <v>0</v>
      </c>
      <c r="L22" s="18" t="str">
        <f t="shared" si="0"/>
        <v>OK</v>
      </c>
      <c r="M22" s="140"/>
      <c r="N22" s="139"/>
      <c r="O22" s="138"/>
      <c r="P22" s="13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/>
      <c r="K23" s="17">
        <f t="shared" si="1"/>
        <v>0</v>
      </c>
      <c r="L23" s="18" t="str">
        <f t="shared" si="0"/>
        <v>OK</v>
      </c>
      <c r="M23" s="140"/>
      <c r="N23" s="139"/>
      <c r="O23" s="138"/>
      <c r="P23" s="13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/>
      <c r="K24" s="17">
        <f t="shared" si="1"/>
        <v>0</v>
      </c>
      <c r="L24" s="18" t="str">
        <f t="shared" si="0"/>
        <v>OK</v>
      </c>
      <c r="M24" s="140"/>
      <c r="N24" s="139"/>
      <c r="O24" s="138"/>
      <c r="P24" s="13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139"/>
      <c r="N25" s="139"/>
      <c r="O25" s="138"/>
      <c r="P25" s="13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139"/>
      <c r="N26" s="139"/>
      <c r="O26" s="138"/>
      <c r="P26" s="141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/>
      <c r="K27" s="17">
        <f t="shared" si="1"/>
        <v>0</v>
      </c>
      <c r="L27" s="18" t="str">
        <f t="shared" si="0"/>
        <v>OK</v>
      </c>
      <c r="M27" s="139"/>
      <c r="N27" s="139"/>
      <c r="O27" s="138"/>
      <c r="P27" s="141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139"/>
      <c r="N28" s="139"/>
      <c r="O28" s="138"/>
      <c r="P28" s="13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/>
      <c r="K29" s="17">
        <f t="shared" si="1"/>
        <v>0</v>
      </c>
      <c r="L29" s="18" t="str">
        <f t="shared" si="0"/>
        <v>OK</v>
      </c>
      <c r="M29" s="139"/>
      <c r="N29" s="139"/>
      <c r="O29" s="138"/>
      <c r="P29" s="13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f>0+11+5</f>
        <v>16</v>
      </c>
      <c r="K30" s="17">
        <f t="shared" si="1"/>
        <v>0</v>
      </c>
      <c r="L30" s="18" t="str">
        <f t="shared" si="0"/>
        <v>OK</v>
      </c>
      <c r="M30" s="145">
        <v>11</v>
      </c>
      <c r="N30" s="145">
        <v>5</v>
      </c>
      <c r="O30" s="138"/>
      <c r="P30" s="13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/>
      <c r="K31" s="17">
        <f t="shared" si="1"/>
        <v>0</v>
      </c>
      <c r="L31" s="18" t="str">
        <f t="shared" si="0"/>
        <v>OK</v>
      </c>
      <c r="M31" s="139"/>
      <c r="N31" s="139"/>
      <c r="O31" s="138"/>
      <c r="P31" s="13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/>
      <c r="K32" s="17">
        <f t="shared" si="1"/>
        <v>0</v>
      </c>
      <c r="L32" s="18" t="str">
        <f t="shared" si="0"/>
        <v>OK</v>
      </c>
      <c r="M32" s="139"/>
      <c r="N32" s="139"/>
      <c r="O32" s="138"/>
      <c r="P32" s="13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/>
      <c r="K33" s="17">
        <f t="shared" si="1"/>
        <v>0</v>
      </c>
      <c r="L33" s="18" t="str">
        <f t="shared" si="0"/>
        <v>OK</v>
      </c>
      <c r="M33" s="139"/>
      <c r="N33" s="140"/>
      <c r="O33" s="138"/>
      <c r="P33" s="13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139"/>
      <c r="N34" s="139"/>
      <c r="O34" s="137"/>
      <c r="P34" s="13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139"/>
      <c r="N35" s="139"/>
      <c r="O35" s="137"/>
      <c r="P35" s="13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139"/>
      <c r="N36" s="139"/>
      <c r="O36" s="137"/>
      <c r="P36" s="13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15</v>
      </c>
      <c r="K37" s="17">
        <f t="shared" si="1"/>
        <v>15</v>
      </c>
      <c r="L37" s="18" t="str">
        <f t="shared" si="0"/>
        <v>OK</v>
      </c>
      <c r="M37" s="139"/>
      <c r="N37" s="139"/>
      <c r="O37" s="137"/>
      <c r="P37" s="13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139"/>
      <c r="N38" s="139"/>
      <c r="O38" s="137"/>
      <c r="P38" s="13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10</v>
      </c>
      <c r="K39" s="17">
        <f t="shared" si="1"/>
        <v>0</v>
      </c>
      <c r="L39" s="18" t="str">
        <f t="shared" si="0"/>
        <v>OK</v>
      </c>
      <c r="M39" s="139"/>
      <c r="N39" s="142"/>
      <c r="O39" s="146">
        <v>10</v>
      </c>
      <c r="P39" s="138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/>
      <c r="K40" s="17">
        <f t="shared" si="1"/>
        <v>0</v>
      </c>
      <c r="L40" s="18" t="str">
        <f t="shared" si="0"/>
        <v>OK</v>
      </c>
      <c r="M40" s="139"/>
      <c r="N40" s="142"/>
      <c r="O40" s="143"/>
      <c r="P40" s="138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139"/>
      <c r="N41" s="139"/>
      <c r="O41" s="137"/>
      <c r="P41" s="138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>
        <v>500</v>
      </c>
      <c r="K42" s="17">
        <f t="shared" si="1"/>
        <v>500</v>
      </c>
      <c r="L42" s="18" t="str">
        <f t="shared" si="0"/>
        <v>OK</v>
      </c>
      <c r="M42" s="139"/>
      <c r="N42" s="139"/>
      <c r="O42" s="137"/>
      <c r="P42" s="138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/>
      <c r="K43" s="17">
        <f t="shared" si="1"/>
        <v>0</v>
      </c>
      <c r="L43" s="18" t="str">
        <f t="shared" si="0"/>
        <v>OK</v>
      </c>
      <c r="M43" s="139"/>
      <c r="N43" s="139"/>
      <c r="O43" s="141"/>
      <c r="P43" s="138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500</v>
      </c>
      <c r="K44" s="17">
        <f t="shared" si="1"/>
        <v>500</v>
      </c>
      <c r="L44" s="18" t="str">
        <f t="shared" si="0"/>
        <v>OK</v>
      </c>
      <c r="M44" s="139"/>
      <c r="N44" s="139"/>
      <c r="O44" s="137"/>
      <c r="P44" s="138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/>
      <c r="K45" s="17">
        <f t="shared" si="1"/>
        <v>0</v>
      </c>
      <c r="L45" s="18" t="str">
        <f t="shared" si="0"/>
        <v>OK</v>
      </c>
      <c r="M45" s="139"/>
      <c r="N45" s="139"/>
      <c r="O45" s="137"/>
      <c r="P45" s="138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>
        <v>500</v>
      </c>
      <c r="K46" s="17">
        <f t="shared" si="1"/>
        <v>0</v>
      </c>
      <c r="L46" s="18" t="str">
        <f t="shared" si="0"/>
        <v>OK</v>
      </c>
      <c r="M46" s="139"/>
      <c r="N46" s="139"/>
      <c r="O46" s="147">
        <v>500</v>
      </c>
      <c r="P46" s="138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/>
      <c r="K47" s="17">
        <f t="shared" si="1"/>
        <v>0</v>
      </c>
      <c r="L47" s="18" t="str">
        <f t="shared" si="0"/>
        <v>OK</v>
      </c>
      <c r="M47" s="139"/>
      <c r="N47" s="139"/>
      <c r="O47" s="137"/>
      <c r="P47" s="13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/>
      <c r="K48" s="17">
        <f t="shared" si="1"/>
        <v>0</v>
      </c>
      <c r="L48" s="18" t="str">
        <f t="shared" si="0"/>
        <v>OK</v>
      </c>
      <c r="M48" s="139"/>
      <c r="N48" s="139"/>
      <c r="O48" s="137"/>
      <c r="P48" s="13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v>2000</v>
      </c>
      <c r="K49" s="17">
        <f t="shared" si="1"/>
        <v>2000</v>
      </c>
      <c r="L49" s="18" t="str">
        <f t="shared" si="0"/>
        <v>OK</v>
      </c>
      <c r="M49" s="139"/>
      <c r="N49" s="139"/>
      <c r="O49" s="137"/>
      <c r="P49" s="13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139"/>
      <c r="N50" s="139"/>
      <c r="O50" s="137"/>
      <c r="P50" s="13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3000</v>
      </c>
      <c r="K51" s="17">
        <f t="shared" si="1"/>
        <v>3000</v>
      </c>
      <c r="L51" s="18" t="str">
        <f t="shared" si="0"/>
        <v>OK</v>
      </c>
      <c r="M51" s="139"/>
      <c r="N51" s="139"/>
      <c r="O51" s="137"/>
      <c r="P51" s="13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/>
      <c r="K52" s="17">
        <f t="shared" si="1"/>
        <v>0</v>
      </c>
      <c r="L52" s="18" t="str">
        <f t="shared" si="0"/>
        <v>OK</v>
      </c>
      <c r="M52" s="139"/>
      <c r="N52" s="139"/>
      <c r="O52" s="137"/>
      <c r="P52" s="13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139"/>
      <c r="N53" s="139"/>
      <c r="O53" s="137"/>
      <c r="P53" s="13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>
        <v>1000</v>
      </c>
      <c r="K54" s="17">
        <f t="shared" si="1"/>
        <v>1000</v>
      </c>
      <c r="L54" s="18" t="str">
        <f t="shared" si="0"/>
        <v>OK</v>
      </c>
      <c r="M54" s="139"/>
      <c r="N54" s="139"/>
      <c r="O54" s="137"/>
      <c r="P54" s="13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  <mergeCell ref="AA1:AA2"/>
    <mergeCell ref="A2:L2"/>
    <mergeCell ref="S1:S2"/>
    <mergeCell ref="A1:D1"/>
    <mergeCell ref="E1:I1"/>
    <mergeCell ref="J1:L1"/>
    <mergeCell ref="Y1:Y2"/>
    <mergeCell ref="Z1:Z2"/>
    <mergeCell ref="T1:T2"/>
    <mergeCell ref="V1:V2"/>
    <mergeCell ref="W1:W2"/>
    <mergeCell ref="X1:X2"/>
    <mergeCell ref="U1:U2"/>
    <mergeCell ref="R1:R2"/>
    <mergeCell ref="Q1:Q2"/>
    <mergeCell ref="B14:B15"/>
    <mergeCell ref="B17:B19"/>
    <mergeCell ref="D14:D15"/>
    <mergeCell ref="D17:D19"/>
    <mergeCell ref="N1:N2"/>
    <mergeCell ref="O1:O2"/>
    <mergeCell ref="P1:P2"/>
    <mergeCell ref="M1:M2"/>
    <mergeCell ref="A17:A19"/>
    <mergeCell ref="D39:D40"/>
    <mergeCell ref="A4:A12"/>
    <mergeCell ref="B4:B12"/>
    <mergeCell ref="D4:D10"/>
    <mergeCell ref="D11:D12"/>
    <mergeCell ref="A14:A15"/>
    <mergeCell ref="D20:D22"/>
    <mergeCell ref="D33:D34"/>
    <mergeCell ref="D37:D38"/>
    <mergeCell ref="A20:A28"/>
    <mergeCell ref="B20:B28"/>
    <mergeCell ref="D23:D25"/>
    <mergeCell ref="A30:A34"/>
    <mergeCell ref="B30:B34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4"/>
  <sheetViews>
    <sheetView zoomScale="80" zoomScaleNormal="80" workbookViewId="0">
      <selection activeCell="R16" sqref="R16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139</v>
      </c>
      <c r="N1" s="90" t="s">
        <v>140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214">
        <v>45009</v>
      </c>
      <c r="N3" s="214">
        <v>45026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15</v>
      </c>
      <c r="K4" s="17">
        <f>J4-(SUM(M4:AA4))</f>
        <v>15</v>
      </c>
      <c r="L4" s="18" t="str">
        <f t="shared" ref="L4:L54" si="0">IF(K4&lt;0,"ATENÇÃO","OK")</f>
        <v>OK</v>
      </c>
      <c r="M4" s="211"/>
      <c r="N4" s="211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15</v>
      </c>
      <c r="K5" s="17">
        <f t="shared" ref="K5:K54" si="1">J5-(SUM(M5:AA5))</f>
        <v>13</v>
      </c>
      <c r="L5" s="18" t="str">
        <f t="shared" si="0"/>
        <v>OK</v>
      </c>
      <c r="M5" s="211">
        <v>2</v>
      </c>
      <c r="N5" s="211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/>
      <c r="K6" s="17">
        <f t="shared" si="1"/>
        <v>0</v>
      </c>
      <c r="L6" s="18" t="str">
        <f t="shared" si="0"/>
        <v>OK</v>
      </c>
      <c r="M6" s="211"/>
      <c r="N6" s="212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/>
      <c r="K7" s="17">
        <f t="shared" si="1"/>
        <v>0</v>
      </c>
      <c r="L7" s="18" t="str">
        <f t="shared" si="0"/>
        <v>OK</v>
      </c>
      <c r="M7" s="211"/>
      <c r="N7" s="211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f>0+4</f>
        <v>4</v>
      </c>
      <c r="K8" s="17">
        <f t="shared" si="1"/>
        <v>4</v>
      </c>
      <c r="L8" s="18" t="str">
        <f t="shared" si="0"/>
        <v>OK</v>
      </c>
      <c r="M8" s="212"/>
      <c r="N8" s="211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/>
      <c r="K9" s="17">
        <f t="shared" si="1"/>
        <v>0</v>
      </c>
      <c r="L9" s="18" t="str">
        <f t="shared" si="0"/>
        <v>OK</v>
      </c>
      <c r="M9" s="211"/>
      <c r="N9" s="211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55</v>
      </c>
      <c r="K10" s="17">
        <f t="shared" si="1"/>
        <v>44</v>
      </c>
      <c r="L10" s="18" t="str">
        <f t="shared" si="0"/>
        <v>OK</v>
      </c>
      <c r="M10" s="212">
        <v>11</v>
      </c>
      <c r="N10" s="211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/>
      <c r="K11" s="17">
        <f t="shared" si="1"/>
        <v>0</v>
      </c>
      <c r="L11" s="18" t="str">
        <f t="shared" si="0"/>
        <v>OK</v>
      </c>
      <c r="M11" s="211"/>
      <c r="N11" s="211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211"/>
      <c r="N12" s="211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>
        <v>75</v>
      </c>
      <c r="K13" s="17">
        <f t="shared" si="1"/>
        <v>75</v>
      </c>
      <c r="L13" s="18" t="str">
        <f t="shared" si="0"/>
        <v>OK</v>
      </c>
      <c r="M13" s="211"/>
      <c r="N13" s="211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211"/>
      <c r="N14" s="211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20</v>
      </c>
      <c r="K15" s="17">
        <f t="shared" si="1"/>
        <v>20</v>
      </c>
      <c r="L15" s="18" t="str">
        <f t="shared" si="0"/>
        <v>OK</v>
      </c>
      <c r="M15" s="211"/>
      <c r="N15" s="211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/>
      <c r="K16" s="17">
        <f t="shared" si="1"/>
        <v>0</v>
      </c>
      <c r="L16" s="18" t="str">
        <f t="shared" si="0"/>
        <v>OK</v>
      </c>
      <c r="M16" s="211"/>
      <c r="N16" s="211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211"/>
      <c r="N17" s="212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>
        <v>6</v>
      </c>
      <c r="K18" s="17">
        <f t="shared" si="1"/>
        <v>6</v>
      </c>
      <c r="L18" s="18" t="str">
        <f t="shared" si="0"/>
        <v>OK</v>
      </c>
      <c r="M18" s="211"/>
      <c r="N18" s="212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211"/>
      <c r="N19" s="212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2600</v>
      </c>
      <c r="K20" s="17">
        <f t="shared" si="1"/>
        <v>2600</v>
      </c>
      <c r="L20" s="18" t="str">
        <f t="shared" si="0"/>
        <v>OK</v>
      </c>
      <c r="M20" s="211"/>
      <c r="N20" s="212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200</v>
      </c>
      <c r="K21" s="17">
        <f t="shared" si="1"/>
        <v>200</v>
      </c>
      <c r="L21" s="18" t="str">
        <f t="shared" si="0"/>
        <v>OK</v>
      </c>
      <c r="M21" s="212"/>
      <c r="N21" s="211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/>
      <c r="K22" s="17">
        <f t="shared" si="1"/>
        <v>0</v>
      </c>
      <c r="L22" s="18" t="str">
        <f t="shared" si="0"/>
        <v>OK</v>
      </c>
      <c r="M22" s="212"/>
      <c r="N22" s="211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/>
      <c r="K23" s="17">
        <f t="shared" si="1"/>
        <v>0</v>
      </c>
      <c r="L23" s="18" t="str">
        <f t="shared" si="0"/>
        <v>OK</v>
      </c>
      <c r="M23" s="212"/>
      <c r="N23" s="211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/>
      <c r="K24" s="17">
        <f t="shared" si="1"/>
        <v>0</v>
      </c>
      <c r="L24" s="18" t="str">
        <f t="shared" si="0"/>
        <v>OK</v>
      </c>
      <c r="M24" s="212"/>
      <c r="N24" s="211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211"/>
      <c r="N25" s="211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>
        <v>20</v>
      </c>
      <c r="K26" s="17">
        <f t="shared" si="1"/>
        <v>20</v>
      </c>
      <c r="L26" s="18" t="str">
        <f t="shared" si="0"/>
        <v>OK</v>
      </c>
      <c r="M26" s="211"/>
      <c r="N26" s="211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50</v>
      </c>
      <c r="K27" s="17">
        <f t="shared" si="1"/>
        <v>50</v>
      </c>
      <c r="L27" s="18" t="str">
        <f t="shared" si="0"/>
        <v>OK</v>
      </c>
      <c r="M27" s="211"/>
      <c r="N27" s="211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211"/>
      <c r="N28" s="211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100</v>
      </c>
      <c r="K29" s="17">
        <f t="shared" si="1"/>
        <v>100</v>
      </c>
      <c r="L29" s="18" t="str">
        <f t="shared" si="0"/>
        <v>OK</v>
      </c>
      <c r="M29" s="211"/>
      <c r="N29" s="211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/>
      <c r="K30" s="17">
        <f t="shared" si="1"/>
        <v>0</v>
      </c>
      <c r="L30" s="18" t="str">
        <f t="shared" si="0"/>
        <v>OK</v>
      </c>
      <c r="M30" s="211"/>
      <c r="N30" s="211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60</v>
      </c>
      <c r="K31" s="17">
        <f t="shared" si="1"/>
        <v>60</v>
      </c>
      <c r="L31" s="18" t="str">
        <f t="shared" si="0"/>
        <v>OK</v>
      </c>
      <c r="M31" s="211"/>
      <c r="N31" s="211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/>
      <c r="K32" s="17">
        <f t="shared" si="1"/>
        <v>0</v>
      </c>
      <c r="L32" s="18" t="str">
        <f t="shared" si="0"/>
        <v>OK</v>
      </c>
      <c r="M32" s="211"/>
      <c r="N32" s="211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/>
      <c r="K33" s="17">
        <f t="shared" si="1"/>
        <v>0</v>
      </c>
      <c r="L33" s="18" t="str">
        <f t="shared" si="0"/>
        <v>OK</v>
      </c>
      <c r="M33" s="211"/>
      <c r="N33" s="212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211"/>
      <c r="N34" s="211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211"/>
      <c r="N35" s="211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211"/>
      <c r="N36" s="211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/>
      <c r="K37" s="17">
        <f t="shared" si="1"/>
        <v>0</v>
      </c>
      <c r="L37" s="18" t="str">
        <f t="shared" si="0"/>
        <v>OK</v>
      </c>
      <c r="M37" s="211"/>
      <c r="N37" s="211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211"/>
      <c r="N38" s="211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/>
      <c r="K39" s="17">
        <f t="shared" si="1"/>
        <v>0</v>
      </c>
      <c r="L39" s="18" t="str">
        <f t="shared" si="0"/>
        <v>OK</v>
      </c>
      <c r="M39" s="211"/>
      <c r="N39" s="213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/>
      <c r="K40" s="17">
        <f t="shared" si="1"/>
        <v>0</v>
      </c>
      <c r="L40" s="18" t="str">
        <f t="shared" si="0"/>
        <v>OK</v>
      </c>
      <c r="M40" s="211"/>
      <c r="N40" s="213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211"/>
      <c r="N41" s="211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>
        <v>500</v>
      </c>
      <c r="K42" s="17">
        <f t="shared" si="1"/>
        <v>0</v>
      </c>
      <c r="L42" s="18" t="str">
        <f t="shared" si="0"/>
        <v>OK</v>
      </c>
      <c r="M42" s="211"/>
      <c r="N42" s="211">
        <v>500</v>
      </c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5000</v>
      </c>
      <c r="K43" s="17">
        <f t="shared" si="1"/>
        <v>5000</v>
      </c>
      <c r="L43" s="18" t="str">
        <f t="shared" si="0"/>
        <v>OK</v>
      </c>
      <c r="M43" s="211"/>
      <c r="N43" s="211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500</v>
      </c>
      <c r="K44" s="17">
        <f t="shared" si="1"/>
        <v>500</v>
      </c>
      <c r="L44" s="18" t="str">
        <f t="shared" si="0"/>
        <v>OK</v>
      </c>
      <c r="M44" s="211"/>
      <c r="N44" s="211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/>
      <c r="K45" s="17">
        <f t="shared" si="1"/>
        <v>0</v>
      </c>
      <c r="L45" s="18" t="str">
        <f t="shared" si="0"/>
        <v>OK</v>
      </c>
      <c r="M45" s="211"/>
      <c r="N45" s="211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211"/>
      <c r="N46" s="211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/>
      <c r="K47" s="17">
        <f t="shared" si="1"/>
        <v>0</v>
      </c>
      <c r="L47" s="18" t="str">
        <f t="shared" si="0"/>
        <v>OK</v>
      </c>
      <c r="M47" s="211"/>
      <c r="N47" s="211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/>
      <c r="K48" s="17">
        <f t="shared" si="1"/>
        <v>0</v>
      </c>
      <c r="L48" s="18" t="str">
        <f t="shared" si="0"/>
        <v>OK</v>
      </c>
      <c r="M48" s="211"/>
      <c r="N48" s="211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/>
      <c r="K49" s="17">
        <f t="shared" si="1"/>
        <v>0</v>
      </c>
      <c r="L49" s="18" t="str">
        <f t="shared" si="0"/>
        <v>OK</v>
      </c>
      <c r="M49" s="211"/>
      <c r="N49" s="211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>
        <v>500</v>
      </c>
      <c r="K50" s="17">
        <f t="shared" si="1"/>
        <v>500</v>
      </c>
      <c r="L50" s="18" t="str">
        <f t="shared" si="0"/>
        <v>OK</v>
      </c>
      <c r="M50" s="211"/>
      <c r="N50" s="211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1500</v>
      </c>
      <c r="K51" s="17">
        <f t="shared" si="1"/>
        <v>1500</v>
      </c>
      <c r="L51" s="18" t="str">
        <f t="shared" si="0"/>
        <v>OK</v>
      </c>
      <c r="M51" s="211"/>
      <c r="N51" s="211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1000</v>
      </c>
      <c r="K52" s="17">
        <f t="shared" si="1"/>
        <v>1000</v>
      </c>
      <c r="L52" s="18" t="str">
        <f t="shared" si="0"/>
        <v>OK</v>
      </c>
      <c r="M52" s="211"/>
      <c r="N52" s="211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211"/>
      <c r="N53" s="211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/>
      <c r="K54" s="17">
        <f t="shared" si="1"/>
        <v>0</v>
      </c>
      <c r="L54" s="18" t="str">
        <f t="shared" si="0"/>
        <v>OK</v>
      </c>
      <c r="M54" s="211"/>
      <c r="N54" s="211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D42:D43"/>
    <mergeCell ref="D44:D45"/>
    <mergeCell ref="D46:D47"/>
    <mergeCell ref="D48:D49"/>
    <mergeCell ref="D50:D51"/>
    <mergeCell ref="D33:D34"/>
    <mergeCell ref="D37:D38"/>
    <mergeCell ref="D39:D40"/>
    <mergeCell ref="A30:A34"/>
    <mergeCell ref="B20:B28"/>
    <mergeCell ref="D23:D25"/>
    <mergeCell ref="A20:A28"/>
    <mergeCell ref="B30:B34"/>
    <mergeCell ref="A35:A36"/>
    <mergeCell ref="A37:A54"/>
    <mergeCell ref="B37:B54"/>
    <mergeCell ref="B35:B36"/>
    <mergeCell ref="J1:L1"/>
    <mergeCell ref="D20:D22"/>
    <mergeCell ref="AA1:AA2"/>
    <mergeCell ref="A2:L2"/>
    <mergeCell ref="Y1:Y2"/>
    <mergeCell ref="Z1:Z2"/>
    <mergeCell ref="T1:T2"/>
    <mergeCell ref="U1:U2"/>
    <mergeCell ref="V1:V2"/>
    <mergeCell ref="W1:W2"/>
    <mergeCell ref="X1:X2"/>
    <mergeCell ref="S1:S2"/>
    <mergeCell ref="P1:P2"/>
    <mergeCell ref="M1:M2"/>
    <mergeCell ref="N1:N2"/>
    <mergeCell ref="Q1:Q2"/>
    <mergeCell ref="R1:R2"/>
    <mergeCell ref="A1:D1"/>
    <mergeCell ref="A17:A19"/>
    <mergeCell ref="B17:B19"/>
    <mergeCell ref="D17:D19"/>
    <mergeCell ref="A4:A12"/>
    <mergeCell ref="B4:B12"/>
    <mergeCell ref="D4:D10"/>
    <mergeCell ref="D11:D12"/>
    <mergeCell ref="A14:A15"/>
    <mergeCell ref="B14:B15"/>
    <mergeCell ref="D14:D15"/>
    <mergeCell ref="O1:O2"/>
    <mergeCell ref="E1:I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4"/>
  <sheetViews>
    <sheetView zoomScale="80" zoomScaleNormal="80" workbookViewId="0">
      <selection activeCell="O15" sqref="O15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133</v>
      </c>
      <c r="N1" s="90" t="s">
        <v>134</v>
      </c>
      <c r="O1" s="90" t="s">
        <v>135</v>
      </c>
      <c r="P1" s="90" t="s">
        <v>136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202">
        <v>44967</v>
      </c>
      <c r="N3" s="193" t="s">
        <v>137</v>
      </c>
      <c r="O3" s="202">
        <v>45035</v>
      </c>
      <c r="P3" s="202">
        <v>45041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30</v>
      </c>
      <c r="K4" s="17">
        <f>J4-(SUM(M4:AA4))</f>
        <v>30</v>
      </c>
      <c r="L4" s="18" t="str">
        <f t="shared" ref="L4:L54" si="0">IF(K4&lt;0,"ATENÇÃO","OK")</f>
        <v>OK</v>
      </c>
      <c r="M4" s="195"/>
      <c r="N4" s="195"/>
      <c r="O4" s="196"/>
      <c r="P4" s="196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35</v>
      </c>
      <c r="K5" s="17">
        <f t="shared" ref="K5:K54" si="1">J5-(SUM(M5:AA5))</f>
        <v>20</v>
      </c>
      <c r="L5" s="18" t="str">
        <f t="shared" si="0"/>
        <v>OK</v>
      </c>
      <c r="M5" s="195"/>
      <c r="N5" s="203">
        <v>15</v>
      </c>
      <c r="O5" s="196"/>
      <c r="P5" s="196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60</v>
      </c>
      <c r="K6" s="17">
        <f t="shared" si="1"/>
        <v>50</v>
      </c>
      <c r="L6" s="18" t="str">
        <f t="shared" si="0"/>
        <v>OK</v>
      </c>
      <c r="M6" s="195"/>
      <c r="N6" s="203">
        <v>10</v>
      </c>
      <c r="O6" s="198"/>
      <c r="P6" s="196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>
        <v>20</v>
      </c>
      <c r="K7" s="17">
        <f t="shared" si="1"/>
        <v>15</v>
      </c>
      <c r="L7" s="18" t="str">
        <f t="shared" si="0"/>
        <v>OK</v>
      </c>
      <c r="M7" s="195"/>
      <c r="N7" s="203">
        <v>5</v>
      </c>
      <c r="O7" s="196"/>
      <c r="P7" s="19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f>20-4</f>
        <v>16</v>
      </c>
      <c r="K8" s="17">
        <f t="shared" si="1"/>
        <v>16</v>
      </c>
      <c r="L8" s="18" t="str">
        <f t="shared" si="0"/>
        <v>OK</v>
      </c>
      <c r="M8" s="197"/>
      <c r="N8" s="197"/>
      <c r="O8" s="196"/>
      <c r="P8" s="196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>
        <v>35</v>
      </c>
      <c r="K9" s="17">
        <f t="shared" si="1"/>
        <v>35</v>
      </c>
      <c r="L9" s="18" t="str">
        <f t="shared" si="0"/>
        <v>OK</v>
      </c>
      <c r="M9" s="195"/>
      <c r="N9" s="197"/>
      <c r="O9" s="196"/>
      <c r="P9" s="196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90</v>
      </c>
      <c r="K10" s="17">
        <f t="shared" si="1"/>
        <v>70</v>
      </c>
      <c r="L10" s="18" t="str">
        <f t="shared" si="0"/>
        <v>OK</v>
      </c>
      <c r="M10" s="197"/>
      <c r="N10" s="203">
        <v>20</v>
      </c>
      <c r="O10" s="196"/>
      <c r="P10" s="196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25</v>
      </c>
      <c r="K11" s="17">
        <f t="shared" si="1"/>
        <v>25</v>
      </c>
      <c r="L11" s="18" t="str">
        <f t="shared" si="0"/>
        <v>OK</v>
      </c>
      <c r="M11" s="195"/>
      <c r="N11" s="195"/>
      <c r="O11" s="196"/>
      <c r="P11" s="196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>
        <v>20</v>
      </c>
      <c r="K12" s="17">
        <f t="shared" si="1"/>
        <v>20</v>
      </c>
      <c r="L12" s="18" t="str">
        <f t="shared" si="0"/>
        <v>OK</v>
      </c>
      <c r="M12" s="195"/>
      <c r="N12" s="195"/>
      <c r="O12" s="196"/>
      <c r="P12" s="196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>
        <v>40</v>
      </c>
      <c r="K13" s="17">
        <f t="shared" si="1"/>
        <v>40</v>
      </c>
      <c r="L13" s="18" t="str">
        <f t="shared" si="0"/>
        <v>OK</v>
      </c>
      <c r="M13" s="195"/>
      <c r="N13" s="195"/>
      <c r="O13" s="196"/>
      <c r="P13" s="196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>
        <v>30</v>
      </c>
      <c r="K14" s="17">
        <f t="shared" si="1"/>
        <v>30</v>
      </c>
      <c r="L14" s="18" t="str">
        <f t="shared" si="0"/>
        <v>OK</v>
      </c>
      <c r="M14" s="195"/>
      <c r="N14" s="195"/>
      <c r="O14" s="196"/>
      <c r="P14" s="196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40</v>
      </c>
      <c r="K15" s="17">
        <f t="shared" si="1"/>
        <v>40</v>
      </c>
      <c r="L15" s="18" t="str">
        <f t="shared" si="0"/>
        <v>OK</v>
      </c>
      <c r="M15" s="195"/>
      <c r="N15" s="195"/>
      <c r="O15" s="196"/>
      <c r="P15" s="196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>
        <v>35</v>
      </c>
      <c r="K16" s="17">
        <f t="shared" si="1"/>
        <v>35</v>
      </c>
      <c r="L16" s="18" t="str">
        <f t="shared" si="0"/>
        <v>OK</v>
      </c>
      <c r="M16" s="195"/>
      <c r="N16" s="195"/>
      <c r="O16" s="196"/>
      <c r="P16" s="196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>
        <v>10</v>
      </c>
      <c r="K17" s="17">
        <f t="shared" si="1"/>
        <v>10</v>
      </c>
      <c r="L17" s="18" t="str">
        <f t="shared" si="0"/>
        <v>OK</v>
      </c>
      <c r="M17" s="195"/>
      <c r="N17" s="197"/>
      <c r="O17" s="194"/>
      <c r="P17" s="196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>
        <v>15</v>
      </c>
      <c r="K18" s="17">
        <f t="shared" si="1"/>
        <v>15</v>
      </c>
      <c r="L18" s="18" t="str">
        <f t="shared" si="0"/>
        <v>OK</v>
      </c>
      <c r="M18" s="195"/>
      <c r="N18" s="197"/>
      <c r="O18" s="194"/>
      <c r="P18" s="196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>
        <v>15</v>
      </c>
      <c r="K19" s="17">
        <f t="shared" si="1"/>
        <v>15</v>
      </c>
      <c r="L19" s="18" t="str">
        <f t="shared" si="0"/>
        <v>OK</v>
      </c>
      <c r="M19" s="195"/>
      <c r="N19" s="197"/>
      <c r="O19" s="194"/>
      <c r="P19" s="196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2000</v>
      </c>
      <c r="K20" s="17">
        <f t="shared" si="1"/>
        <v>2000</v>
      </c>
      <c r="L20" s="18" t="str">
        <f t="shared" si="0"/>
        <v>OK</v>
      </c>
      <c r="M20" s="195"/>
      <c r="N20" s="197"/>
      <c r="O20" s="194"/>
      <c r="P20" s="196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55</v>
      </c>
      <c r="K21" s="17">
        <f t="shared" si="1"/>
        <v>45</v>
      </c>
      <c r="L21" s="18" t="str">
        <f t="shared" si="0"/>
        <v>OK</v>
      </c>
      <c r="M21" s="197"/>
      <c r="N21" s="195"/>
      <c r="O21" s="194"/>
      <c r="P21" s="204">
        <v>10</v>
      </c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>
        <v>40</v>
      </c>
      <c r="K22" s="17">
        <f t="shared" si="1"/>
        <v>20</v>
      </c>
      <c r="L22" s="18" t="str">
        <f t="shared" si="0"/>
        <v>OK</v>
      </c>
      <c r="M22" s="197"/>
      <c r="N22" s="195"/>
      <c r="O22" s="194"/>
      <c r="P22" s="204">
        <v>20</v>
      </c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800</v>
      </c>
      <c r="K23" s="17">
        <f t="shared" si="1"/>
        <v>800</v>
      </c>
      <c r="L23" s="18" t="str">
        <f t="shared" si="0"/>
        <v>OK</v>
      </c>
      <c r="M23" s="197"/>
      <c r="N23" s="195"/>
      <c r="O23" s="194"/>
      <c r="P23" s="196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600</v>
      </c>
      <c r="K24" s="17">
        <f t="shared" si="1"/>
        <v>600</v>
      </c>
      <c r="L24" s="18" t="str">
        <f t="shared" si="0"/>
        <v>OK</v>
      </c>
      <c r="M24" s="197"/>
      <c r="N24" s="195"/>
      <c r="O24" s="194"/>
      <c r="P24" s="196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195"/>
      <c r="N25" s="195"/>
      <c r="O25" s="194"/>
      <c r="P25" s="19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195"/>
      <c r="N26" s="195"/>
      <c r="O26" s="194"/>
      <c r="P26" s="198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500</v>
      </c>
      <c r="K27" s="17">
        <f t="shared" si="1"/>
        <v>495</v>
      </c>
      <c r="L27" s="18" t="str">
        <f t="shared" si="0"/>
        <v>OK</v>
      </c>
      <c r="M27" s="195"/>
      <c r="N27" s="195"/>
      <c r="O27" s="194"/>
      <c r="P27" s="205">
        <v>5</v>
      </c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195"/>
      <c r="N28" s="195"/>
      <c r="O28" s="194"/>
      <c r="P28" s="19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200</v>
      </c>
      <c r="K29" s="17">
        <f t="shared" si="1"/>
        <v>200</v>
      </c>
      <c r="L29" s="18" t="str">
        <f t="shared" si="0"/>
        <v>OK</v>
      </c>
      <c r="M29" s="195"/>
      <c r="N29" s="195"/>
      <c r="O29" s="194"/>
      <c r="P29" s="19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v>25</v>
      </c>
      <c r="K30" s="17">
        <f t="shared" si="1"/>
        <v>17</v>
      </c>
      <c r="L30" s="18" t="str">
        <f t="shared" si="0"/>
        <v>OK</v>
      </c>
      <c r="M30" s="201">
        <v>7</v>
      </c>
      <c r="N30" s="195"/>
      <c r="O30" s="201">
        <v>1</v>
      </c>
      <c r="P30" s="19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80</v>
      </c>
      <c r="K31" s="17">
        <f t="shared" si="1"/>
        <v>80</v>
      </c>
      <c r="L31" s="18" t="str">
        <f t="shared" si="0"/>
        <v>OK</v>
      </c>
      <c r="M31" s="195"/>
      <c r="N31" s="195"/>
      <c r="O31" s="194"/>
      <c r="P31" s="196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>
        <v>25</v>
      </c>
      <c r="K32" s="17">
        <f t="shared" si="1"/>
        <v>25</v>
      </c>
      <c r="L32" s="18" t="str">
        <f t="shared" si="0"/>
        <v>OK</v>
      </c>
      <c r="M32" s="195"/>
      <c r="N32" s="195"/>
      <c r="O32" s="194"/>
      <c r="P32" s="196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180</v>
      </c>
      <c r="K33" s="17">
        <f t="shared" si="1"/>
        <v>171</v>
      </c>
      <c r="L33" s="18" t="str">
        <f t="shared" si="0"/>
        <v>OK</v>
      </c>
      <c r="M33" s="201">
        <v>9</v>
      </c>
      <c r="N33" s="197"/>
      <c r="O33" s="194"/>
      <c r="P33" s="196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>
        <v>20</v>
      </c>
      <c r="K34" s="17">
        <f t="shared" si="1"/>
        <v>20</v>
      </c>
      <c r="L34" s="18" t="str">
        <f t="shared" si="0"/>
        <v>OK</v>
      </c>
      <c r="M34" s="195"/>
      <c r="N34" s="195"/>
      <c r="O34" s="196"/>
      <c r="P34" s="19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195"/>
      <c r="N35" s="195"/>
      <c r="O35" s="196"/>
      <c r="P35" s="19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195"/>
      <c r="N36" s="195"/>
      <c r="O36" s="196"/>
      <c r="P36" s="19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2000</v>
      </c>
      <c r="K37" s="17">
        <f t="shared" si="1"/>
        <v>2000</v>
      </c>
      <c r="L37" s="18" t="str">
        <f t="shared" si="0"/>
        <v>OK</v>
      </c>
      <c r="M37" s="195"/>
      <c r="N37" s="195"/>
      <c r="O37" s="196"/>
      <c r="P37" s="19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>
        <v>2000</v>
      </c>
      <c r="K38" s="17">
        <f t="shared" si="1"/>
        <v>2000</v>
      </c>
      <c r="L38" s="18" t="str">
        <f t="shared" si="0"/>
        <v>OK</v>
      </c>
      <c r="M38" s="195"/>
      <c r="N38" s="195"/>
      <c r="O38" s="196"/>
      <c r="P38" s="19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3000</v>
      </c>
      <c r="K39" s="17">
        <f t="shared" si="1"/>
        <v>3000</v>
      </c>
      <c r="L39" s="18" t="str">
        <f t="shared" si="0"/>
        <v>OK</v>
      </c>
      <c r="M39" s="195"/>
      <c r="N39" s="199"/>
      <c r="O39" s="200"/>
      <c r="P39" s="19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>
        <v>3000</v>
      </c>
      <c r="K40" s="17">
        <f t="shared" si="1"/>
        <v>3000</v>
      </c>
      <c r="L40" s="18" t="str">
        <f t="shared" si="0"/>
        <v>OK</v>
      </c>
      <c r="M40" s="195"/>
      <c r="N40" s="199"/>
      <c r="O40" s="200"/>
      <c r="P40" s="19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195"/>
      <c r="N41" s="195"/>
      <c r="O41" s="196"/>
      <c r="P41" s="19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>
        <v>2000</v>
      </c>
      <c r="K42" s="17">
        <f t="shared" si="1"/>
        <v>2000</v>
      </c>
      <c r="L42" s="18" t="str">
        <f t="shared" si="0"/>
        <v>OK</v>
      </c>
      <c r="M42" s="195"/>
      <c r="N42" s="195"/>
      <c r="O42" s="196"/>
      <c r="P42" s="19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2000</v>
      </c>
      <c r="K43" s="17">
        <f t="shared" si="1"/>
        <v>2000</v>
      </c>
      <c r="L43" s="18" t="str">
        <f t="shared" si="0"/>
        <v>OK</v>
      </c>
      <c r="M43" s="195"/>
      <c r="N43" s="195"/>
      <c r="O43" s="198"/>
      <c r="P43" s="196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400</v>
      </c>
      <c r="K44" s="17">
        <f t="shared" si="1"/>
        <v>400</v>
      </c>
      <c r="L44" s="18" t="str">
        <f t="shared" si="0"/>
        <v>OK</v>
      </c>
      <c r="M44" s="195"/>
      <c r="N44" s="195"/>
      <c r="O44" s="196"/>
      <c r="P44" s="196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>
        <v>600</v>
      </c>
      <c r="K45" s="17">
        <f t="shared" si="1"/>
        <v>600</v>
      </c>
      <c r="L45" s="18" t="str">
        <f t="shared" si="0"/>
        <v>OK</v>
      </c>
      <c r="M45" s="195"/>
      <c r="N45" s="195"/>
      <c r="O45" s="196"/>
      <c r="P45" s="196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>
        <v>2000</v>
      </c>
      <c r="K46" s="17">
        <f t="shared" si="1"/>
        <v>2000</v>
      </c>
      <c r="L46" s="18" t="str">
        <f t="shared" si="0"/>
        <v>OK</v>
      </c>
      <c r="M46" s="195"/>
      <c r="N46" s="195"/>
      <c r="O46" s="196"/>
      <c r="P46" s="196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>
        <v>2500</v>
      </c>
      <c r="K47" s="17">
        <f t="shared" si="1"/>
        <v>2500</v>
      </c>
      <c r="L47" s="18" t="str">
        <f t="shared" si="0"/>
        <v>OK</v>
      </c>
      <c r="M47" s="195"/>
      <c r="N47" s="195"/>
      <c r="O47" s="196"/>
      <c r="P47" s="196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>
        <v>3000</v>
      </c>
      <c r="K48" s="17">
        <f t="shared" si="1"/>
        <v>3000</v>
      </c>
      <c r="L48" s="18" t="str">
        <f t="shared" si="0"/>
        <v>OK</v>
      </c>
      <c r="M48" s="195"/>
      <c r="N48" s="195"/>
      <c r="O48" s="196"/>
      <c r="P48" s="196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v>4000</v>
      </c>
      <c r="K49" s="17">
        <f t="shared" si="1"/>
        <v>4000</v>
      </c>
      <c r="L49" s="18" t="str">
        <f t="shared" si="0"/>
        <v>OK</v>
      </c>
      <c r="M49" s="195"/>
      <c r="N49" s="195"/>
      <c r="O49" s="196"/>
      <c r="P49" s="196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>
        <v>1000</v>
      </c>
      <c r="K50" s="17">
        <f t="shared" si="1"/>
        <v>1000</v>
      </c>
      <c r="L50" s="18" t="str">
        <f t="shared" si="0"/>
        <v>OK</v>
      </c>
      <c r="M50" s="195"/>
      <c r="N50" s="195"/>
      <c r="O50" s="196"/>
      <c r="P50" s="196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1500</v>
      </c>
      <c r="K51" s="17">
        <f t="shared" si="1"/>
        <v>1500</v>
      </c>
      <c r="L51" s="18" t="str">
        <f t="shared" si="0"/>
        <v>OK</v>
      </c>
      <c r="M51" s="195"/>
      <c r="N51" s="195"/>
      <c r="O51" s="196"/>
      <c r="P51" s="196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3000</v>
      </c>
      <c r="K52" s="17">
        <f t="shared" si="1"/>
        <v>3000</v>
      </c>
      <c r="L52" s="18" t="str">
        <f t="shared" si="0"/>
        <v>OK</v>
      </c>
      <c r="M52" s="195"/>
      <c r="N52" s="195"/>
      <c r="O52" s="196"/>
      <c r="P52" s="196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>
        <v>4000</v>
      </c>
      <c r="K53" s="17">
        <f t="shared" si="1"/>
        <v>4000</v>
      </c>
      <c r="L53" s="18" t="str">
        <f t="shared" si="0"/>
        <v>OK</v>
      </c>
      <c r="M53" s="195"/>
      <c r="N53" s="195"/>
      <c r="O53" s="196"/>
      <c r="P53" s="196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>
        <v>5000</v>
      </c>
      <c r="K54" s="17">
        <f t="shared" si="1"/>
        <v>5000</v>
      </c>
      <c r="L54" s="18" t="str">
        <f t="shared" si="0"/>
        <v>OK</v>
      </c>
      <c r="M54" s="195"/>
      <c r="N54" s="195"/>
      <c r="O54" s="196"/>
      <c r="P54" s="196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B30:B34"/>
    <mergeCell ref="A35:A36"/>
    <mergeCell ref="A37:A54"/>
    <mergeCell ref="B37:B54"/>
    <mergeCell ref="D42:D43"/>
    <mergeCell ref="D44:D45"/>
    <mergeCell ref="D46:D47"/>
    <mergeCell ref="D48:D49"/>
    <mergeCell ref="D50:D51"/>
    <mergeCell ref="B35:B36"/>
    <mergeCell ref="D33:D34"/>
    <mergeCell ref="D37:D38"/>
    <mergeCell ref="D39:D40"/>
    <mergeCell ref="A30:A34"/>
    <mergeCell ref="X1:X2"/>
    <mergeCell ref="Y1:Y2"/>
    <mergeCell ref="Z1:Z2"/>
    <mergeCell ref="AA1:AA2"/>
    <mergeCell ref="A2:L2"/>
    <mergeCell ref="E1:I1"/>
    <mergeCell ref="J1:L1"/>
    <mergeCell ref="W1:W2"/>
    <mergeCell ref="A1:D1"/>
    <mergeCell ref="Q1:Q2"/>
    <mergeCell ref="S1:S2"/>
    <mergeCell ref="P1:P2"/>
    <mergeCell ref="M1:M2"/>
    <mergeCell ref="A4:A12"/>
    <mergeCell ref="B4:B12"/>
    <mergeCell ref="D4:D10"/>
    <mergeCell ref="D11:D12"/>
    <mergeCell ref="V1:V2"/>
    <mergeCell ref="U1:U2"/>
    <mergeCell ref="T1:T2"/>
    <mergeCell ref="R1:R2"/>
    <mergeCell ref="O1:O2"/>
    <mergeCell ref="N1:N2"/>
    <mergeCell ref="D14:D15"/>
    <mergeCell ref="A17:A19"/>
    <mergeCell ref="B17:B19"/>
    <mergeCell ref="D17:D19"/>
    <mergeCell ref="D20:D22"/>
    <mergeCell ref="A14:A15"/>
    <mergeCell ref="B14:B15"/>
    <mergeCell ref="A20:A28"/>
    <mergeCell ref="B20:B28"/>
    <mergeCell ref="D23:D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4"/>
  <sheetViews>
    <sheetView topLeftCell="A31" zoomScale="80" zoomScaleNormal="80" workbookViewId="0">
      <selection activeCell="O47" sqref="O47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54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75" t="s">
        <v>1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>
        <v>10</v>
      </c>
      <c r="K4" s="17">
        <f>J4-(SUM(M4:AA4))</f>
        <v>10</v>
      </c>
      <c r="L4" s="18" t="str">
        <f t="shared" ref="L4:L54" si="0">IF(K4&lt;0,"ATENÇÃO","OK")</f>
        <v>OK</v>
      </c>
      <c r="M4" s="76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10</v>
      </c>
      <c r="K5" s="17">
        <f t="shared" ref="K5:K54" si="1">J5-(SUM(M5:AA5))</f>
        <v>10</v>
      </c>
      <c r="L5" s="18" t="str">
        <f t="shared" si="0"/>
        <v>OK</v>
      </c>
      <c r="M5" s="76"/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>
        <v>30</v>
      </c>
      <c r="K6" s="17">
        <f t="shared" si="1"/>
        <v>30</v>
      </c>
      <c r="L6" s="18" t="str">
        <f t="shared" si="0"/>
        <v>OK</v>
      </c>
      <c r="M6" s="76"/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>
        <v>10</v>
      </c>
      <c r="K7" s="17">
        <f t="shared" si="1"/>
        <v>10</v>
      </c>
      <c r="L7" s="18" t="str">
        <f t="shared" si="0"/>
        <v>OK</v>
      </c>
      <c r="M7" s="76"/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>
        <v>5</v>
      </c>
      <c r="K8" s="17">
        <f t="shared" si="1"/>
        <v>5</v>
      </c>
      <c r="L8" s="18" t="str">
        <f t="shared" si="0"/>
        <v>OK</v>
      </c>
      <c r="M8" s="78"/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>
        <v>0</v>
      </c>
      <c r="K9" s="17">
        <f t="shared" si="1"/>
        <v>0</v>
      </c>
      <c r="L9" s="18" t="str">
        <f t="shared" si="0"/>
        <v>OK</v>
      </c>
      <c r="M9" s="76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30</v>
      </c>
      <c r="K10" s="17">
        <f t="shared" si="1"/>
        <v>30</v>
      </c>
      <c r="L10" s="18" t="str">
        <f t="shared" si="0"/>
        <v>OK</v>
      </c>
      <c r="M10" s="78"/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>
        <v>3</v>
      </c>
      <c r="K11" s="17">
        <f t="shared" si="1"/>
        <v>3</v>
      </c>
      <c r="L11" s="18" t="str">
        <f t="shared" si="0"/>
        <v>OK</v>
      </c>
      <c r="M11" s="76"/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>
        <v>5</v>
      </c>
      <c r="K12" s="17">
        <f t="shared" si="1"/>
        <v>5</v>
      </c>
      <c r="L12" s="18" t="str">
        <f t="shared" si="0"/>
        <v>OK</v>
      </c>
      <c r="M12" s="76"/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>
        <v>0</v>
      </c>
      <c r="K13" s="17">
        <f t="shared" si="1"/>
        <v>0</v>
      </c>
      <c r="L13" s="18" t="str">
        <f t="shared" si="0"/>
        <v>OK</v>
      </c>
      <c r="M13" s="76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>
        <v>10</v>
      </c>
      <c r="K14" s="17">
        <f t="shared" si="1"/>
        <v>10</v>
      </c>
      <c r="L14" s="18" t="str">
        <f t="shared" si="0"/>
        <v>OK</v>
      </c>
      <c r="M14" s="76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10</v>
      </c>
      <c r="K15" s="17">
        <f t="shared" si="1"/>
        <v>10</v>
      </c>
      <c r="L15" s="18" t="str">
        <f t="shared" si="0"/>
        <v>OK</v>
      </c>
      <c r="M15" s="76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>
        <v>5</v>
      </c>
      <c r="K16" s="17">
        <f t="shared" si="1"/>
        <v>5</v>
      </c>
      <c r="L16" s="18" t="str">
        <f t="shared" si="0"/>
        <v>OK</v>
      </c>
      <c r="M16" s="76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>
        <v>5</v>
      </c>
      <c r="K17" s="17">
        <f t="shared" si="1"/>
        <v>5</v>
      </c>
      <c r="L17" s="18" t="str">
        <f t="shared" si="0"/>
        <v>OK</v>
      </c>
      <c r="M17" s="76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>
        <v>2</v>
      </c>
      <c r="K18" s="17">
        <f t="shared" si="1"/>
        <v>2</v>
      </c>
      <c r="L18" s="18" t="str">
        <f t="shared" si="0"/>
        <v>OK</v>
      </c>
      <c r="M18" s="76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>
        <v>2</v>
      </c>
      <c r="K19" s="17">
        <f t="shared" si="1"/>
        <v>2</v>
      </c>
      <c r="L19" s="18" t="str">
        <f t="shared" si="0"/>
        <v>OK</v>
      </c>
      <c r="M19" s="76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1000</v>
      </c>
      <c r="K20" s="17">
        <f t="shared" si="1"/>
        <v>1000</v>
      </c>
      <c r="L20" s="18" t="str">
        <f t="shared" si="0"/>
        <v>OK</v>
      </c>
      <c r="M20" s="76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>
        <v>20</v>
      </c>
      <c r="K21" s="17">
        <f t="shared" si="1"/>
        <v>20</v>
      </c>
      <c r="L21" s="18" t="str">
        <f t="shared" si="0"/>
        <v>OK</v>
      </c>
      <c r="M21" s="78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>
        <v>0</v>
      </c>
      <c r="K22" s="17">
        <f t="shared" si="1"/>
        <v>0</v>
      </c>
      <c r="L22" s="18" t="str">
        <f t="shared" si="0"/>
        <v>OK</v>
      </c>
      <c r="M22" s="78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>
        <v>100</v>
      </c>
      <c r="K23" s="17">
        <f t="shared" si="1"/>
        <v>100</v>
      </c>
      <c r="L23" s="18" t="str">
        <f t="shared" si="0"/>
        <v>OK</v>
      </c>
      <c r="M23" s="78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100</v>
      </c>
      <c r="K24" s="17">
        <f t="shared" si="1"/>
        <v>100</v>
      </c>
      <c r="L24" s="18" t="str">
        <f t="shared" si="0"/>
        <v>OK</v>
      </c>
      <c r="M24" s="78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76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>
        <v>100</v>
      </c>
      <c r="K26" s="17">
        <f t="shared" si="1"/>
        <v>100</v>
      </c>
      <c r="L26" s="18" t="str">
        <f t="shared" si="0"/>
        <v>OK</v>
      </c>
      <c r="M26" s="76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>
        <v>20</v>
      </c>
      <c r="K27" s="17">
        <f t="shared" si="1"/>
        <v>20</v>
      </c>
      <c r="L27" s="18" t="str">
        <f t="shared" si="0"/>
        <v>OK</v>
      </c>
      <c r="M27" s="76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76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>
        <v>50</v>
      </c>
      <c r="K29" s="17">
        <f t="shared" si="1"/>
        <v>50</v>
      </c>
      <c r="L29" s="18" t="str">
        <f t="shared" si="0"/>
        <v>OK</v>
      </c>
      <c r="M29" s="76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v>0</v>
      </c>
      <c r="K30" s="17">
        <f t="shared" si="1"/>
        <v>0</v>
      </c>
      <c r="L30" s="18" t="str">
        <f t="shared" si="0"/>
        <v>OK</v>
      </c>
      <c r="M30" s="76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50</v>
      </c>
      <c r="K31" s="17">
        <f t="shared" si="1"/>
        <v>50</v>
      </c>
      <c r="L31" s="18" t="str">
        <f t="shared" si="0"/>
        <v>OK</v>
      </c>
      <c r="M31" s="76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>
        <v>30</v>
      </c>
      <c r="K32" s="17">
        <f t="shared" si="1"/>
        <v>30</v>
      </c>
      <c r="L32" s="18" t="str">
        <f t="shared" si="0"/>
        <v>OK</v>
      </c>
      <c r="M32" s="76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>
        <v>10</v>
      </c>
      <c r="K33" s="17">
        <f t="shared" si="1"/>
        <v>10</v>
      </c>
      <c r="L33" s="18" t="str">
        <f t="shared" si="0"/>
        <v>OK</v>
      </c>
      <c r="M33" s="76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>
        <v>20</v>
      </c>
      <c r="K34" s="17">
        <f t="shared" si="1"/>
        <v>20</v>
      </c>
      <c r="L34" s="18" t="str">
        <f t="shared" si="0"/>
        <v>OK</v>
      </c>
      <c r="M34" s="76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>
        <v>30</v>
      </c>
      <c r="K35" s="17">
        <f t="shared" si="1"/>
        <v>30</v>
      </c>
      <c r="L35" s="18" t="str">
        <f t="shared" si="0"/>
        <v>OK</v>
      </c>
      <c r="M35" s="76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>
        <v>120</v>
      </c>
      <c r="K36" s="17">
        <f t="shared" si="1"/>
        <v>120</v>
      </c>
      <c r="L36" s="18" t="str">
        <f t="shared" si="0"/>
        <v>OK</v>
      </c>
      <c r="M36" s="76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>
        <v>0</v>
      </c>
      <c r="K37" s="17">
        <f t="shared" si="1"/>
        <v>0</v>
      </c>
      <c r="L37" s="18" t="str">
        <f t="shared" si="0"/>
        <v>OK</v>
      </c>
      <c r="M37" s="7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>
        <v>0</v>
      </c>
      <c r="K38" s="17">
        <f t="shared" si="1"/>
        <v>0</v>
      </c>
      <c r="L38" s="18" t="str">
        <f t="shared" si="0"/>
        <v>OK</v>
      </c>
      <c r="M38" s="76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>
        <v>200</v>
      </c>
      <c r="K39" s="17">
        <f t="shared" si="1"/>
        <v>200</v>
      </c>
      <c r="L39" s="18" t="str">
        <f t="shared" si="0"/>
        <v>OK</v>
      </c>
      <c r="M39" s="76"/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>
        <v>1000</v>
      </c>
      <c r="K40" s="17">
        <f t="shared" si="1"/>
        <v>1000</v>
      </c>
      <c r="L40" s="18" t="str">
        <f t="shared" si="0"/>
        <v>OK</v>
      </c>
      <c r="M40" s="76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76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>
        <v>5000</v>
      </c>
      <c r="K42" s="17">
        <f t="shared" si="1"/>
        <v>5000</v>
      </c>
      <c r="L42" s="18" t="str">
        <f t="shared" si="0"/>
        <v>OK</v>
      </c>
      <c r="M42" s="76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5000</v>
      </c>
      <c r="K43" s="17">
        <f t="shared" si="1"/>
        <v>5000</v>
      </c>
      <c r="L43" s="18" t="str">
        <f t="shared" si="0"/>
        <v>OK</v>
      </c>
      <c r="M43" s="76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3000</v>
      </c>
      <c r="K44" s="17">
        <f t="shared" si="1"/>
        <v>3000</v>
      </c>
      <c r="L44" s="18" t="str">
        <f t="shared" si="0"/>
        <v>OK</v>
      </c>
      <c r="M44" s="76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>
        <v>1000</v>
      </c>
      <c r="K45" s="17">
        <f t="shared" si="1"/>
        <v>1000</v>
      </c>
      <c r="L45" s="18" t="str">
        <f t="shared" si="0"/>
        <v>OK</v>
      </c>
      <c r="M45" s="76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>
        <v>0</v>
      </c>
      <c r="K46" s="17">
        <f t="shared" si="1"/>
        <v>0</v>
      </c>
      <c r="L46" s="18" t="str">
        <f t="shared" si="0"/>
        <v>OK</v>
      </c>
      <c r="M46" s="76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>
        <v>0</v>
      </c>
      <c r="K47" s="17">
        <f t="shared" si="1"/>
        <v>0</v>
      </c>
      <c r="L47" s="18" t="str">
        <f t="shared" si="0"/>
        <v>OK</v>
      </c>
      <c r="M47" s="76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>
        <f>5000-300</f>
        <v>4700</v>
      </c>
      <c r="K48" s="17">
        <f t="shared" si="1"/>
        <v>4700</v>
      </c>
      <c r="L48" s="18" t="str">
        <f t="shared" si="0"/>
        <v>OK</v>
      </c>
      <c r="M48" s="76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v>5000</v>
      </c>
      <c r="K49" s="17">
        <f t="shared" si="1"/>
        <v>5000</v>
      </c>
      <c r="L49" s="18" t="str">
        <f t="shared" si="0"/>
        <v>OK</v>
      </c>
      <c r="M49" s="76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>
        <v>0</v>
      </c>
      <c r="K50" s="17">
        <f t="shared" si="1"/>
        <v>0</v>
      </c>
      <c r="L50" s="18" t="str">
        <f t="shared" si="0"/>
        <v>OK</v>
      </c>
      <c r="M50" s="76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>
        <v>0</v>
      </c>
      <c r="K51" s="17">
        <f t="shared" si="1"/>
        <v>0</v>
      </c>
      <c r="L51" s="18" t="str">
        <f t="shared" si="0"/>
        <v>OK</v>
      </c>
      <c r="M51" s="76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500</v>
      </c>
      <c r="K52" s="17">
        <f t="shared" si="1"/>
        <v>500</v>
      </c>
      <c r="L52" s="18" t="str">
        <f t="shared" si="0"/>
        <v>OK</v>
      </c>
      <c r="M52" s="76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>
        <v>0</v>
      </c>
      <c r="K53" s="17">
        <f t="shared" si="1"/>
        <v>0</v>
      </c>
      <c r="L53" s="18" t="str">
        <f t="shared" si="0"/>
        <v>OK</v>
      </c>
      <c r="M53" s="76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>
        <v>0</v>
      </c>
      <c r="K54" s="17">
        <f t="shared" si="1"/>
        <v>0</v>
      </c>
      <c r="L54" s="18" t="str">
        <f t="shared" si="0"/>
        <v>OK</v>
      </c>
      <c r="M54" s="76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W1:W2"/>
    <mergeCell ref="U1:U2"/>
    <mergeCell ref="V1:V2"/>
    <mergeCell ref="A2:L2"/>
    <mergeCell ref="P1:P2"/>
    <mergeCell ref="M1:M2"/>
    <mergeCell ref="D20:D22"/>
    <mergeCell ref="O1:O2"/>
    <mergeCell ref="A14:A15"/>
    <mergeCell ref="B14:B15"/>
    <mergeCell ref="D14:D15"/>
    <mergeCell ref="A17:A19"/>
    <mergeCell ref="B17:B19"/>
    <mergeCell ref="D17:D19"/>
    <mergeCell ref="A20:A28"/>
    <mergeCell ref="B20:B28"/>
    <mergeCell ref="D23:D25"/>
    <mergeCell ref="AA1:AA2"/>
    <mergeCell ref="A4:A12"/>
    <mergeCell ref="B4:B12"/>
    <mergeCell ref="D4:D10"/>
    <mergeCell ref="D11:D12"/>
    <mergeCell ref="E1:I1"/>
    <mergeCell ref="J1:L1"/>
    <mergeCell ref="N1:N2"/>
    <mergeCell ref="A1:D1"/>
    <mergeCell ref="Z1:Z2"/>
    <mergeCell ref="R1:R2"/>
    <mergeCell ref="X1:X2"/>
    <mergeCell ref="Q1:Q2"/>
    <mergeCell ref="Y1:Y2"/>
    <mergeCell ref="S1:S2"/>
    <mergeCell ref="T1:T2"/>
    <mergeCell ref="D33:D34"/>
    <mergeCell ref="D37:D38"/>
    <mergeCell ref="D39:D40"/>
    <mergeCell ref="A30:A34"/>
    <mergeCell ref="B30:B34"/>
    <mergeCell ref="A35:A36"/>
    <mergeCell ref="A37:A54"/>
    <mergeCell ref="B37:B54"/>
    <mergeCell ref="B35:B36"/>
    <mergeCell ref="D42:D43"/>
    <mergeCell ref="D44:D45"/>
    <mergeCell ref="D46:D47"/>
    <mergeCell ref="D48:D49"/>
    <mergeCell ref="D50:D5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4"/>
  <sheetViews>
    <sheetView topLeftCell="A31" zoomScale="80" zoomScaleNormal="80" workbookViewId="0">
      <selection activeCell="Q50" sqref="Q50"/>
    </sheetView>
  </sheetViews>
  <sheetFormatPr defaultColWidth="9.7109375" defaultRowHeight="15" x14ac:dyDescent="0.2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6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 x14ac:dyDescent="0.25">
      <c r="A1" s="92" t="s">
        <v>59</v>
      </c>
      <c r="B1" s="93"/>
      <c r="C1" s="93"/>
      <c r="D1" s="94"/>
      <c r="E1" s="92" t="s">
        <v>14</v>
      </c>
      <c r="F1" s="93"/>
      <c r="G1" s="93"/>
      <c r="H1" s="93"/>
      <c r="I1" s="94"/>
      <c r="J1" s="92" t="s">
        <v>60</v>
      </c>
      <c r="K1" s="93"/>
      <c r="L1" s="94"/>
      <c r="M1" s="90" t="s">
        <v>54</v>
      </c>
      <c r="N1" s="90" t="s">
        <v>54</v>
      </c>
      <c r="O1" s="90" t="s">
        <v>54</v>
      </c>
      <c r="P1" s="90" t="s">
        <v>54</v>
      </c>
      <c r="Q1" s="90" t="s">
        <v>54</v>
      </c>
      <c r="R1" s="90" t="s">
        <v>54</v>
      </c>
      <c r="S1" s="90" t="s">
        <v>54</v>
      </c>
      <c r="T1" s="90" t="s">
        <v>54</v>
      </c>
      <c r="U1" s="90" t="s">
        <v>54</v>
      </c>
      <c r="V1" s="90" t="s">
        <v>54</v>
      </c>
      <c r="W1" s="90" t="s">
        <v>54</v>
      </c>
      <c r="X1" s="90" t="s">
        <v>54</v>
      </c>
      <c r="Y1" s="90" t="s">
        <v>54</v>
      </c>
      <c r="Z1" s="90" t="s">
        <v>54</v>
      </c>
      <c r="AA1" s="90" t="s">
        <v>54</v>
      </c>
    </row>
    <row r="2" spans="1:27" ht="34.5" customHeight="1" x14ac:dyDescent="0.25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s="3" customFormat="1" ht="30" x14ac:dyDescent="0.2">
      <c r="A3" s="33" t="s">
        <v>5</v>
      </c>
      <c r="B3" s="33" t="s">
        <v>31</v>
      </c>
      <c r="C3" s="33" t="s">
        <v>3</v>
      </c>
      <c r="D3" s="33" t="s">
        <v>26</v>
      </c>
      <c r="E3" s="34" t="s">
        <v>18</v>
      </c>
      <c r="F3" s="34" t="s">
        <v>27</v>
      </c>
      <c r="G3" s="34" t="s">
        <v>28</v>
      </c>
      <c r="H3" s="34" t="s">
        <v>4</v>
      </c>
      <c r="I3" s="35" t="s">
        <v>50</v>
      </c>
      <c r="J3" s="14" t="s">
        <v>6</v>
      </c>
      <c r="K3" s="15" t="s">
        <v>0</v>
      </c>
      <c r="L3" s="13" t="s">
        <v>2</v>
      </c>
      <c r="M3" s="75" t="s">
        <v>1</v>
      </c>
      <c r="N3" s="75" t="s">
        <v>1</v>
      </c>
      <c r="O3" s="75" t="s">
        <v>1</v>
      </c>
      <c r="P3" s="75" t="s">
        <v>1</v>
      </c>
      <c r="Q3" s="75" t="s">
        <v>1</v>
      </c>
      <c r="R3" s="75" t="s">
        <v>1</v>
      </c>
      <c r="S3" s="75" t="s">
        <v>1</v>
      </c>
      <c r="T3" s="75" t="s">
        <v>1</v>
      </c>
      <c r="U3" s="75" t="s">
        <v>1</v>
      </c>
      <c r="V3" s="75" t="s">
        <v>1</v>
      </c>
      <c r="W3" s="75" t="s">
        <v>1</v>
      </c>
      <c r="X3" s="75" t="s">
        <v>1</v>
      </c>
      <c r="Y3" s="75" t="s">
        <v>1</v>
      </c>
      <c r="Z3" s="75" t="s">
        <v>1</v>
      </c>
      <c r="AA3" s="75" t="s">
        <v>1</v>
      </c>
    </row>
    <row r="4" spans="1:27" ht="23.25" customHeight="1" x14ac:dyDescent="0.25">
      <c r="A4" s="108">
        <v>1</v>
      </c>
      <c r="B4" s="95" t="s">
        <v>61</v>
      </c>
      <c r="C4" s="58">
        <v>1</v>
      </c>
      <c r="D4" s="113" t="s">
        <v>51</v>
      </c>
      <c r="E4" s="86" t="s">
        <v>62</v>
      </c>
      <c r="F4" s="51" t="s">
        <v>29</v>
      </c>
      <c r="G4" s="51" t="s">
        <v>30</v>
      </c>
      <c r="H4" s="57" t="s">
        <v>4</v>
      </c>
      <c r="I4" s="59">
        <v>16.059999999999999</v>
      </c>
      <c r="J4" s="56"/>
      <c r="K4" s="17">
        <f>J4-(SUM(M4:AA4))</f>
        <v>0</v>
      </c>
      <c r="L4" s="18" t="str">
        <f t="shared" ref="L4:L54" si="0">IF(K4&lt;0,"ATENÇÃO","OK")</f>
        <v>OK</v>
      </c>
      <c r="M4" s="76"/>
      <c r="N4" s="76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26.25" customHeight="1" x14ac:dyDescent="0.25">
      <c r="A5" s="108"/>
      <c r="B5" s="99"/>
      <c r="C5" s="58">
        <v>2</v>
      </c>
      <c r="D5" s="113"/>
      <c r="E5" s="86" t="s">
        <v>63</v>
      </c>
      <c r="F5" s="51" t="s">
        <v>29</v>
      </c>
      <c r="G5" s="51" t="s">
        <v>30</v>
      </c>
      <c r="H5" s="57" t="s">
        <v>4</v>
      </c>
      <c r="I5" s="59">
        <v>32.5</v>
      </c>
      <c r="J5" s="56">
        <v>32</v>
      </c>
      <c r="K5" s="17">
        <f t="shared" ref="K5:K54" si="1">J5-(SUM(M5:AA5))</f>
        <v>32</v>
      </c>
      <c r="L5" s="18" t="str">
        <f t="shared" si="0"/>
        <v>OK</v>
      </c>
      <c r="M5" s="76"/>
      <c r="N5" s="76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4" customHeight="1" x14ac:dyDescent="0.25">
      <c r="A6" s="108"/>
      <c r="B6" s="99"/>
      <c r="C6" s="58">
        <v>3</v>
      </c>
      <c r="D6" s="113"/>
      <c r="E6" s="86" t="s">
        <v>64</v>
      </c>
      <c r="F6" s="51" t="s">
        <v>29</v>
      </c>
      <c r="G6" s="51" t="s">
        <v>30</v>
      </c>
      <c r="H6" s="57" t="s">
        <v>4</v>
      </c>
      <c r="I6" s="59">
        <v>44</v>
      </c>
      <c r="J6" s="56"/>
      <c r="K6" s="17">
        <f t="shared" si="1"/>
        <v>0</v>
      </c>
      <c r="L6" s="18" t="str">
        <f t="shared" si="0"/>
        <v>OK</v>
      </c>
      <c r="M6" s="76"/>
      <c r="N6" s="78"/>
      <c r="O6" s="79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24" customHeight="1" x14ac:dyDescent="0.25">
      <c r="A7" s="108"/>
      <c r="B7" s="99"/>
      <c r="C7" s="58">
        <v>4</v>
      </c>
      <c r="D7" s="113"/>
      <c r="E7" s="86" t="s">
        <v>65</v>
      </c>
      <c r="F7" s="51" t="s">
        <v>29</v>
      </c>
      <c r="G7" s="51" t="s">
        <v>30</v>
      </c>
      <c r="H7" s="57" t="s">
        <v>4</v>
      </c>
      <c r="I7" s="59">
        <v>72</v>
      </c>
      <c r="J7" s="56">
        <v>20</v>
      </c>
      <c r="K7" s="17">
        <f t="shared" si="1"/>
        <v>20</v>
      </c>
      <c r="L7" s="18" t="str">
        <f t="shared" si="0"/>
        <v>OK</v>
      </c>
      <c r="M7" s="76"/>
      <c r="N7" s="76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9.5" customHeight="1" x14ac:dyDescent="0.25">
      <c r="A8" s="108"/>
      <c r="B8" s="99"/>
      <c r="C8" s="58">
        <v>5</v>
      </c>
      <c r="D8" s="113"/>
      <c r="E8" s="86" t="s">
        <v>66</v>
      </c>
      <c r="F8" s="51" t="s">
        <v>29</v>
      </c>
      <c r="G8" s="51" t="s">
        <v>30</v>
      </c>
      <c r="H8" s="57" t="s">
        <v>4</v>
      </c>
      <c r="I8" s="59">
        <v>70</v>
      </c>
      <c r="J8" s="56"/>
      <c r="K8" s="17">
        <f t="shared" si="1"/>
        <v>0</v>
      </c>
      <c r="L8" s="18" t="str">
        <f t="shared" si="0"/>
        <v>OK</v>
      </c>
      <c r="M8" s="78"/>
      <c r="N8" s="76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1.75" customHeight="1" x14ac:dyDescent="0.25">
      <c r="A9" s="108"/>
      <c r="B9" s="99"/>
      <c r="C9" s="58">
        <v>6</v>
      </c>
      <c r="D9" s="113"/>
      <c r="E9" s="86" t="s">
        <v>67</v>
      </c>
      <c r="F9" s="51" t="s">
        <v>29</v>
      </c>
      <c r="G9" s="51" t="s">
        <v>30</v>
      </c>
      <c r="H9" s="57" t="s">
        <v>22</v>
      </c>
      <c r="I9" s="59">
        <v>31.64</v>
      </c>
      <c r="J9" s="56"/>
      <c r="K9" s="17">
        <f t="shared" si="1"/>
        <v>0</v>
      </c>
      <c r="L9" s="18" t="str">
        <f t="shared" si="0"/>
        <v>OK</v>
      </c>
      <c r="M9" s="76"/>
      <c r="N9" s="76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20.25" customHeight="1" x14ac:dyDescent="0.25">
      <c r="A10" s="108"/>
      <c r="B10" s="99"/>
      <c r="C10" s="58">
        <v>7</v>
      </c>
      <c r="D10" s="113"/>
      <c r="E10" s="86" t="s">
        <v>68</v>
      </c>
      <c r="F10" s="51" t="s">
        <v>29</v>
      </c>
      <c r="G10" s="51" t="s">
        <v>30</v>
      </c>
      <c r="H10" s="57" t="s">
        <v>4</v>
      </c>
      <c r="I10" s="59">
        <v>25.01</v>
      </c>
      <c r="J10" s="56">
        <v>10</v>
      </c>
      <c r="K10" s="17">
        <f t="shared" si="1"/>
        <v>10</v>
      </c>
      <c r="L10" s="18" t="str">
        <f t="shared" si="0"/>
        <v>OK</v>
      </c>
      <c r="M10" s="78"/>
      <c r="N10" s="76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48.75" customHeight="1" x14ac:dyDescent="0.25">
      <c r="A11" s="108"/>
      <c r="B11" s="99"/>
      <c r="C11" s="58">
        <v>8</v>
      </c>
      <c r="D11" s="114" t="s">
        <v>69</v>
      </c>
      <c r="E11" s="86" t="s">
        <v>70</v>
      </c>
      <c r="F11" s="51" t="s">
        <v>29</v>
      </c>
      <c r="G11" s="51" t="s">
        <v>30</v>
      </c>
      <c r="H11" s="57" t="s">
        <v>22</v>
      </c>
      <c r="I11" s="59">
        <v>111.94</v>
      </c>
      <c r="J11" s="56"/>
      <c r="K11" s="17">
        <f t="shared" si="1"/>
        <v>0</v>
      </c>
      <c r="L11" s="18" t="str">
        <f t="shared" si="0"/>
        <v>OK</v>
      </c>
      <c r="M11" s="76"/>
      <c r="N11" s="76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40.5" customHeight="1" x14ac:dyDescent="0.25">
      <c r="A12" s="108"/>
      <c r="B12" s="96"/>
      <c r="C12" s="58">
        <v>9</v>
      </c>
      <c r="D12" s="114"/>
      <c r="E12" s="86" t="s">
        <v>71</v>
      </c>
      <c r="F12" s="51" t="s">
        <v>29</v>
      </c>
      <c r="G12" s="51" t="s">
        <v>30</v>
      </c>
      <c r="H12" s="57" t="s">
        <v>4</v>
      </c>
      <c r="I12" s="59">
        <v>81.16</v>
      </c>
      <c r="J12" s="56"/>
      <c r="K12" s="17">
        <f t="shared" si="1"/>
        <v>0</v>
      </c>
      <c r="L12" s="18" t="str">
        <f t="shared" si="0"/>
        <v>OK</v>
      </c>
      <c r="M12" s="76"/>
      <c r="N12" s="76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29.25" customHeight="1" x14ac:dyDescent="0.25">
      <c r="A13" s="84">
        <v>2</v>
      </c>
      <c r="B13" s="88" t="s">
        <v>61</v>
      </c>
      <c r="C13" s="67">
        <v>10</v>
      </c>
      <c r="D13" s="85" t="s">
        <v>72</v>
      </c>
      <c r="E13" s="60" t="s">
        <v>73</v>
      </c>
      <c r="F13" s="62" t="s">
        <v>29</v>
      </c>
      <c r="G13" s="62" t="s">
        <v>30</v>
      </c>
      <c r="H13" s="60" t="s">
        <v>22</v>
      </c>
      <c r="I13" s="64">
        <v>92.46</v>
      </c>
      <c r="J13" s="56"/>
      <c r="K13" s="17">
        <f t="shared" si="1"/>
        <v>0</v>
      </c>
      <c r="L13" s="18" t="str">
        <f t="shared" si="0"/>
        <v>OK</v>
      </c>
      <c r="M13" s="76"/>
      <c r="N13" s="76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customHeight="1" x14ac:dyDescent="0.25">
      <c r="A14" s="98">
        <v>3</v>
      </c>
      <c r="B14" s="106" t="s">
        <v>56</v>
      </c>
      <c r="C14" s="58">
        <v>11</v>
      </c>
      <c r="D14" s="97" t="s">
        <v>74</v>
      </c>
      <c r="E14" s="57" t="s">
        <v>62</v>
      </c>
      <c r="F14" s="51" t="s">
        <v>29</v>
      </c>
      <c r="G14" s="51" t="s">
        <v>30</v>
      </c>
      <c r="H14" s="57" t="s">
        <v>4</v>
      </c>
      <c r="I14" s="59">
        <v>20</v>
      </c>
      <c r="J14" s="56"/>
      <c r="K14" s="17">
        <f t="shared" si="1"/>
        <v>0</v>
      </c>
      <c r="L14" s="18" t="str">
        <f t="shared" si="0"/>
        <v>OK</v>
      </c>
      <c r="M14" s="76"/>
      <c r="N14" s="76"/>
      <c r="O14" s="77"/>
      <c r="P14" s="77"/>
      <c r="Q14" s="79"/>
      <c r="R14" s="7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22.5" customHeight="1" x14ac:dyDescent="0.25">
      <c r="A15" s="98"/>
      <c r="B15" s="107"/>
      <c r="C15" s="58">
        <v>12</v>
      </c>
      <c r="D15" s="97"/>
      <c r="E15" s="57" t="s">
        <v>75</v>
      </c>
      <c r="F15" s="51" t="s">
        <v>29</v>
      </c>
      <c r="G15" s="51" t="s">
        <v>30</v>
      </c>
      <c r="H15" s="57" t="s">
        <v>4</v>
      </c>
      <c r="I15" s="59">
        <v>55.52</v>
      </c>
      <c r="J15" s="56">
        <v>20</v>
      </c>
      <c r="K15" s="17">
        <f t="shared" si="1"/>
        <v>20</v>
      </c>
      <c r="L15" s="18" t="str">
        <f t="shared" si="0"/>
        <v>OK</v>
      </c>
      <c r="M15" s="76"/>
      <c r="N15" s="76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45" customHeight="1" x14ac:dyDescent="0.25">
      <c r="A16" s="84">
        <v>4</v>
      </c>
      <c r="B16" s="88" t="s">
        <v>56</v>
      </c>
      <c r="C16" s="67">
        <v>13</v>
      </c>
      <c r="D16" s="85" t="s">
        <v>15</v>
      </c>
      <c r="E16" s="61" t="s">
        <v>19</v>
      </c>
      <c r="F16" s="63" t="s">
        <v>29</v>
      </c>
      <c r="G16" s="63" t="s">
        <v>30</v>
      </c>
      <c r="H16" s="61" t="s">
        <v>22</v>
      </c>
      <c r="I16" s="64">
        <v>87.18</v>
      </c>
      <c r="J16" s="56"/>
      <c r="K16" s="17">
        <f t="shared" si="1"/>
        <v>0</v>
      </c>
      <c r="L16" s="18" t="str">
        <f t="shared" si="0"/>
        <v>OK</v>
      </c>
      <c r="M16" s="76"/>
      <c r="N16" s="76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45" customHeight="1" x14ac:dyDescent="0.25">
      <c r="A17" s="98">
        <v>5</v>
      </c>
      <c r="B17" s="95" t="s">
        <v>56</v>
      </c>
      <c r="C17" s="58">
        <v>14</v>
      </c>
      <c r="D17" s="100" t="s">
        <v>76</v>
      </c>
      <c r="E17" s="57" t="s">
        <v>77</v>
      </c>
      <c r="F17" s="51" t="s">
        <v>29</v>
      </c>
      <c r="G17" s="51" t="s">
        <v>30</v>
      </c>
      <c r="H17" s="57" t="s">
        <v>4</v>
      </c>
      <c r="I17" s="59">
        <v>200</v>
      </c>
      <c r="J17" s="56"/>
      <c r="K17" s="17">
        <f t="shared" si="1"/>
        <v>0</v>
      </c>
      <c r="L17" s="18" t="str">
        <f t="shared" si="0"/>
        <v>OK</v>
      </c>
      <c r="M17" s="76"/>
      <c r="N17" s="78"/>
      <c r="O17" s="74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80.25" customHeight="1" x14ac:dyDescent="0.25">
      <c r="A18" s="98"/>
      <c r="B18" s="99"/>
      <c r="C18" s="58">
        <v>15</v>
      </c>
      <c r="D18" s="100"/>
      <c r="E18" s="57" t="s">
        <v>78</v>
      </c>
      <c r="F18" s="51" t="s">
        <v>29</v>
      </c>
      <c r="G18" s="51" t="s">
        <v>30</v>
      </c>
      <c r="H18" s="57" t="s">
        <v>4</v>
      </c>
      <c r="I18" s="59">
        <v>2200</v>
      </c>
      <c r="J18" s="56"/>
      <c r="K18" s="17">
        <f t="shared" si="1"/>
        <v>0</v>
      </c>
      <c r="L18" s="18" t="str">
        <f t="shared" si="0"/>
        <v>OK</v>
      </c>
      <c r="M18" s="76"/>
      <c r="N18" s="78"/>
      <c r="O18" s="74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38.25" customHeight="1" x14ac:dyDescent="0.25">
      <c r="A19" s="98"/>
      <c r="B19" s="96"/>
      <c r="C19" s="58">
        <v>16</v>
      </c>
      <c r="D19" s="100"/>
      <c r="E19" s="57" t="s">
        <v>79</v>
      </c>
      <c r="F19" s="51" t="s">
        <v>29</v>
      </c>
      <c r="G19" s="51" t="s">
        <v>30</v>
      </c>
      <c r="H19" s="57" t="s">
        <v>4</v>
      </c>
      <c r="I19" s="59">
        <v>2986.66</v>
      </c>
      <c r="J19" s="55"/>
      <c r="K19" s="17">
        <f t="shared" si="1"/>
        <v>0</v>
      </c>
      <c r="L19" s="18" t="str">
        <f t="shared" si="0"/>
        <v>OK</v>
      </c>
      <c r="M19" s="76"/>
      <c r="N19" s="78"/>
      <c r="O19" s="74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30" customHeight="1" x14ac:dyDescent="0.25">
      <c r="A20" s="101">
        <v>6</v>
      </c>
      <c r="B20" s="102" t="s">
        <v>56</v>
      </c>
      <c r="C20" s="67">
        <v>17</v>
      </c>
      <c r="D20" s="105" t="s">
        <v>80</v>
      </c>
      <c r="E20" s="60" t="s">
        <v>82</v>
      </c>
      <c r="F20" s="63" t="s">
        <v>29</v>
      </c>
      <c r="G20" s="63" t="s">
        <v>30</v>
      </c>
      <c r="H20" s="60" t="s">
        <v>4</v>
      </c>
      <c r="I20" s="64">
        <v>0.62</v>
      </c>
      <c r="J20" s="55">
        <v>300</v>
      </c>
      <c r="K20" s="17">
        <f t="shared" si="1"/>
        <v>300</v>
      </c>
      <c r="L20" s="18" t="str">
        <f t="shared" si="0"/>
        <v>OK</v>
      </c>
      <c r="M20" s="76"/>
      <c r="N20" s="78"/>
      <c r="O20" s="74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27" customHeight="1" x14ac:dyDescent="0.25">
      <c r="A21" s="101"/>
      <c r="B21" s="103"/>
      <c r="C21" s="67">
        <v>18</v>
      </c>
      <c r="D21" s="105"/>
      <c r="E21" s="60" t="s">
        <v>83</v>
      </c>
      <c r="F21" s="63" t="s">
        <v>29</v>
      </c>
      <c r="G21" s="63" t="s">
        <v>30</v>
      </c>
      <c r="H21" s="60" t="s">
        <v>22</v>
      </c>
      <c r="I21" s="64">
        <v>56.9</v>
      </c>
      <c r="J21" s="55"/>
      <c r="K21" s="17">
        <f t="shared" si="1"/>
        <v>0</v>
      </c>
      <c r="L21" s="18" t="str">
        <f t="shared" si="0"/>
        <v>OK</v>
      </c>
      <c r="M21" s="78"/>
      <c r="N21" s="76"/>
      <c r="O21" s="74"/>
      <c r="P21" s="77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27.75" customHeight="1" x14ac:dyDescent="0.25">
      <c r="A22" s="101"/>
      <c r="B22" s="103"/>
      <c r="C22" s="67">
        <v>19</v>
      </c>
      <c r="D22" s="105"/>
      <c r="E22" s="60" t="s">
        <v>84</v>
      </c>
      <c r="F22" s="63" t="s">
        <v>29</v>
      </c>
      <c r="G22" s="63" t="s">
        <v>30</v>
      </c>
      <c r="H22" s="60" t="s">
        <v>4</v>
      </c>
      <c r="I22" s="64">
        <v>40.98</v>
      </c>
      <c r="J22" s="55"/>
      <c r="K22" s="17">
        <f t="shared" si="1"/>
        <v>0</v>
      </c>
      <c r="L22" s="18" t="str">
        <f t="shared" si="0"/>
        <v>OK</v>
      </c>
      <c r="M22" s="78"/>
      <c r="N22" s="76"/>
      <c r="O22" s="74"/>
      <c r="P22" s="77"/>
      <c r="Q22" s="79"/>
      <c r="R22" s="77"/>
      <c r="S22" s="79"/>
      <c r="T22" s="77"/>
      <c r="U22" s="77"/>
      <c r="V22" s="77"/>
      <c r="W22" s="77"/>
      <c r="X22" s="77"/>
      <c r="Y22" s="77"/>
      <c r="Z22" s="77"/>
      <c r="AA22" s="77"/>
    </row>
    <row r="23" spans="1:27" ht="38.25" customHeight="1" x14ac:dyDescent="0.25">
      <c r="A23" s="101"/>
      <c r="B23" s="103"/>
      <c r="C23" s="67">
        <v>20</v>
      </c>
      <c r="D23" s="105" t="s">
        <v>81</v>
      </c>
      <c r="E23" s="60" t="s">
        <v>85</v>
      </c>
      <c r="F23" s="63" t="s">
        <v>29</v>
      </c>
      <c r="G23" s="63" t="s">
        <v>30</v>
      </c>
      <c r="H23" s="60" t="s">
        <v>4</v>
      </c>
      <c r="I23" s="64">
        <v>0.6</v>
      </c>
      <c r="J23" s="56"/>
      <c r="K23" s="17">
        <f t="shared" si="1"/>
        <v>0</v>
      </c>
      <c r="L23" s="18" t="str">
        <f t="shared" si="0"/>
        <v>OK</v>
      </c>
      <c r="M23" s="78"/>
      <c r="N23" s="76"/>
      <c r="O23" s="74"/>
      <c r="P23" s="77"/>
      <c r="Q23" s="77"/>
      <c r="R23" s="77"/>
      <c r="S23" s="79"/>
      <c r="T23" s="77"/>
      <c r="U23" s="77"/>
      <c r="V23" s="77"/>
      <c r="W23" s="77"/>
      <c r="X23" s="77"/>
      <c r="Y23" s="77"/>
      <c r="Z23" s="77"/>
      <c r="AA23" s="77"/>
    </row>
    <row r="24" spans="1:27" ht="25.5" customHeight="1" x14ac:dyDescent="0.25">
      <c r="A24" s="101"/>
      <c r="B24" s="103"/>
      <c r="C24" s="67">
        <v>21</v>
      </c>
      <c r="D24" s="105"/>
      <c r="E24" s="60" t="s">
        <v>86</v>
      </c>
      <c r="F24" s="63"/>
      <c r="G24" s="63"/>
      <c r="H24" s="60" t="s">
        <v>4</v>
      </c>
      <c r="I24" s="64">
        <v>0.86</v>
      </c>
      <c r="J24" s="56">
        <v>200</v>
      </c>
      <c r="K24" s="17">
        <f t="shared" si="1"/>
        <v>200</v>
      </c>
      <c r="L24" s="18" t="str">
        <f t="shared" si="0"/>
        <v>OK</v>
      </c>
      <c r="M24" s="78"/>
      <c r="N24" s="76"/>
      <c r="O24" s="74"/>
      <c r="P24" s="77"/>
      <c r="Q24" s="77"/>
      <c r="R24" s="77"/>
      <c r="S24" s="79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25">
      <c r="A25" s="101"/>
      <c r="B25" s="103"/>
      <c r="C25" s="67">
        <v>22</v>
      </c>
      <c r="D25" s="105"/>
      <c r="E25" s="60" t="s">
        <v>55</v>
      </c>
      <c r="F25" s="63" t="s">
        <v>29</v>
      </c>
      <c r="G25" s="63" t="s">
        <v>30</v>
      </c>
      <c r="H25" s="60" t="s">
        <v>22</v>
      </c>
      <c r="I25" s="64">
        <v>16.73</v>
      </c>
      <c r="J25" s="56"/>
      <c r="K25" s="17">
        <f t="shared" si="1"/>
        <v>0</v>
      </c>
      <c r="L25" s="18" t="str">
        <f t="shared" si="0"/>
        <v>OK</v>
      </c>
      <c r="M25" s="76"/>
      <c r="N25" s="76"/>
      <c r="O25" s="74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34.5" customHeight="1" x14ac:dyDescent="0.25">
      <c r="A26" s="101"/>
      <c r="B26" s="103"/>
      <c r="C26" s="67">
        <v>23</v>
      </c>
      <c r="D26" s="85" t="s">
        <v>87</v>
      </c>
      <c r="E26" s="60" t="s">
        <v>86</v>
      </c>
      <c r="F26" s="63" t="s">
        <v>29</v>
      </c>
      <c r="G26" s="63" t="s">
        <v>30</v>
      </c>
      <c r="H26" s="60" t="s">
        <v>4</v>
      </c>
      <c r="I26" s="64">
        <v>1.44</v>
      </c>
      <c r="J26" s="56"/>
      <c r="K26" s="17">
        <f t="shared" si="1"/>
        <v>0</v>
      </c>
      <c r="L26" s="18" t="str">
        <f t="shared" si="0"/>
        <v>OK</v>
      </c>
      <c r="M26" s="76"/>
      <c r="N26" s="76"/>
      <c r="O26" s="74"/>
      <c r="P26" s="79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34.5" customHeight="1" x14ac:dyDescent="0.25">
      <c r="A27" s="101"/>
      <c r="B27" s="103"/>
      <c r="C27" s="67">
        <v>24</v>
      </c>
      <c r="D27" s="85" t="s">
        <v>53</v>
      </c>
      <c r="E27" s="60" t="s">
        <v>89</v>
      </c>
      <c r="F27" s="63" t="s">
        <v>29</v>
      </c>
      <c r="G27" s="63" t="s">
        <v>30</v>
      </c>
      <c r="H27" s="60" t="s">
        <v>22</v>
      </c>
      <c r="I27" s="64">
        <v>50.63</v>
      </c>
      <c r="J27" s="56"/>
      <c r="K27" s="17">
        <f t="shared" si="1"/>
        <v>0</v>
      </c>
      <c r="L27" s="18" t="str">
        <f t="shared" si="0"/>
        <v>OK</v>
      </c>
      <c r="M27" s="76"/>
      <c r="N27" s="76"/>
      <c r="O27" s="74"/>
      <c r="P27" s="7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35.25" customHeight="1" x14ac:dyDescent="0.25">
      <c r="A28" s="101"/>
      <c r="B28" s="104"/>
      <c r="C28" s="67">
        <v>25</v>
      </c>
      <c r="D28" s="70" t="s">
        <v>88</v>
      </c>
      <c r="E28" s="61" t="s">
        <v>55</v>
      </c>
      <c r="F28" s="63" t="s">
        <v>29</v>
      </c>
      <c r="G28" s="63" t="s">
        <v>30</v>
      </c>
      <c r="H28" s="61" t="s">
        <v>22</v>
      </c>
      <c r="I28" s="64">
        <v>36.159999999999997</v>
      </c>
      <c r="J28" s="56"/>
      <c r="K28" s="17">
        <f t="shared" si="1"/>
        <v>0</v>
      </c>
      <c r="L28" s="18" t="str">
        <f t="shared" si="0"/>
        <v>OK</v>
      </c>
      <c r="M28" s="76"/>
      <c r="N28" s="76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41.25" customHeight="1" x14ac:dyDescent="0.25">
      <c r="A29" s="83">
        <v>7</v>
      </c>
      <c r="B29" s="89" t="s">
        <v>56</v>
      </c>
      <c r="C29" s="58">
        <v>26</v>
      </c>
      <c r="D29" s="82" t="s">
        <v>90</v>
      </c>
      <c r="E29" s="57" t="s">
        <v>91</v>
      </c>
      <c r="F29" s="52" t="s">
        <v>29</v>
      </c>
      <c r="G29" s="51" t="s">
        <v>30</v>
      </c>
      <c r="H29" s="57" t="s">
        <v>4</v>
      </c>
      <c r="I29" s="59">
        <v>20.97</v>
      </c>
      <c r="J29" s="56"/>
      <c r="K29" s="17">
        <f t="shared" si="1"/>
        <v>0</v>
      </c>
      <c r="L29" s="18" t="str">
        <f t="shared" si="0"/>
        <v>OK</v>
      </c>
      <c r="M29" s="76"/>
      <c r="N29" s="76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30" customHeight="1" x14ac:dyDescent="0.25">
      <c r="A30" s="101">
        <v>8</v>
      </c>
      <c r="B30" s="102" t="s">
        <v>56</v>
      </c>
      <c r="C30" s="67">
        <v>27</v>
      </c>
      <c r="D30" s="85" t="s">
        <v>92</v>
      </c>
      <c r="E30" s="60" t="s">
        <v>93</v>
      </c>
      <c r="F30" s="63" t="s">
        <v>29</v>
      </c>
      <c r="G30" s="63" t="s">
        <v>30</v>
      </c>
      <c r="H30" s="60" t="s">
        <v>4</v>
      </c>
      <c r="I30" s="64">
        <v>294.38</v>
      </c>
      <c r="J30" s="56">
        <v>20</v>
      </c>
      <c r="K30" s="17">
        <f t="shared" si="1"/>
        <v>20</v>
      </c>
      <c r="L30" s="18" t="str">
        <f t="shared" si="0"/>
        <v>OK</v>
      </c>
      <c r="M30" s="76"/>
      <c r="N30" s="76"/>
      <c r="O30" s="74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.75" customHeight="1" x14ac:dyDescent="0.25">
      <c r="A31" s="101"/>
      <c r="B31" s="103"/>
      <c r="C31" s="67">
        <v>28</v>
      </c>
      <c r="D31" s="71" t="s">
        <v>16</v>
      </c>
      <c r="E31" s="61" t="s">
        <v>94</v>
      </c>
      <c r="F31" s="63" t="s">
        <v>29</v>
      </c>
      <c r="G31" s="63" t="s">
        <v>30</v>
      </c>
      <c r="H31" s="61" t="s">
        <v>4</v>
      </c>
      <c r="I31" s="64">
        <v>7.94</v>
      </c>
      <c r="J31" s="56">
        <v>20</v>
      </c>
      <c r="K31" s="17">
        <f t="shared" si="1"/>
        <v>20</v>
      </c>
      <c r="L31" s="18" t="str">
        <f t="shared" si="0"/>
        <v>OK</v>
      </c>
      <c r="M31" s="76"/>
      <c r="N31" s="76"/>
      <c r="O31" s="7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20.25" customHeight="1" x14ac:dyDescent="0.25">
      <c r="A32" s="101"/>
      <c r="B32" s="103"/>
      <c r="C32" s="67">
        <v>29</v>
      </c>
      <c r="D32" s="71" t="s">
        <v>17</v>
      </c>
      <c r="E32" s="61" t="s">
        <v>95</v>
      </c>
      <c r="F32" s="63" t="s">
        <v>29</v>
      </c>
      <c r="G32" s="63" t="s">
        <v>30</v>
      </c>
      <c r="H32" s="61" t="s">
        <v>4</v>
      </c>
      <c r="I32" s="64">
        <v>15.07</v>
      </c>
      <c r="J32" s="56"/>
      <c r="K32" s="17">
        <f t="shared" si="1"/>
        <v>0</v>
      </c>
      <c r="L32" s="18" t="str">
        <f t="shared" si="0"/>
        <v>OK</v>
      </c>
      <c r="M32" s="76"/>
      <c r="N32" s="76"/>
      <c r="O32" s="74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27" customHeight="1" x14ac:dyDescent="0.25">
      <c r="A33" s="101"/>
      <c r="B33" s="103"/>
      <c r="C33" s="67">
        <v>30</v>
      </c>
      <c r="D33" s="105" t="s">
        <v>24</v>
      </c>
      <c r="E33" s="60" t="s">
        <v>96</v>
      </c>
      <c r="F33" s="63" t="s">
        <v>29</v>
      </c>
      <c r="G33" s="63" t="s">
        <v>30</v>
      </c>
      <c r="H33" s="60" t="s">
        <v>4</v>
      </c>
      <c r="I33" s="64">
        <v>53.85</v>
      </c>
      <c r="J33" s="56"/>
      <c r="K33" s="17">
        <f t="shared" si="1"/>
        <v>0</v>
      </c>
      <c r="L33" s="18" t="str">
        <f t="shared" si="0"/>
        <v>OK</v>
      </c>
      <c r="M33" s="76"/>
      <c r="N33" s="78"/>
      <c r="O33" s="74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9.25" customHeight="1" x14ac:dyDescent="0.25">
      <c r="A34" s="101"/>
      <c r="B34" s="104"/>
      <c r="C34" s="67">
        <v>31</v>
      </c>
      <c r="D34" s="105"/>
      <c r="E34" s="60" t="s">
        <v>97</v>
      </c>
      <c r="F34" s="63" t="s">
        <v>29</v>
      </c>
      <c r="G34" s="63" t="s">
        <v>30</v>
      </c>
      <c r="H34" s="60" t="s">
        <v>4</v>
      </c>
      <c r="I34" s="64">
        <v>6.1</v>
      </c>
      <c r="J34" s="56"/>
      <c r="K34" s="17">
        <f t="shared" si="1"/>
        <v>0</v>
      </c>
      <c r="L34" s="18" t="str">
        <f t="shared" si="0"/>
        <v>OK</v>
      </c>
      <c r="M34" s="76"/>
      <c r="N34" s="76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29.25" customHeight="1" x14ac:dyDescent="0.25">
      <c r="A35" s="115">
        <v>9</v>
      </c>
      <c r="B35" s="95" t="s">
        <v>98</v>
      </c>
      <c r="C35" s="58">
        <v>32</v>
      </c>
      <c r="D35" s="82" t="s">
        <v>99</v>
      </c>
      <c r="E35" s="57" t="s">
        <v>100</v>
      </c>
      <c r="F35" s="52" t="s">
        <v>29</v>
      </c>
      <c r="G35" s="52" t="s">
        <v>30</v>
      </c>
      <c r="H35" s="57" t="s">
        <v>103</v>
      </c>
      <c r="I35" s="59">
        <v>10.9</v>
      </c>
      <c r="J35" s="56"/>
      <c r="K35" s="17">
        <f t="shared" si="1"/>
        <v>0</v>
      </c>
      <c r="L35" s="18" t="str">
        <f t="shared" si="0"/>
        <v>OK</v>
      </c>
      <c r="M35" s="76"/>
      <c r="N35" s="76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29.25" customHeight="1" x14ac:dyDescent="0.25">
      <c r="A36" s="116"/>
      <c r="B36" s="96"/>
      <c r="C36" s="58">
        <v>33</v>
      </c>
      <c r="D36" s="82" t="s">
        <v>101</v>
      </c>
      <c r="E36" s="57" t="s">
        <v>102</v>
      </c>
      <c r="F36" s="52" t="s">
        <v>29</v>
      </c>
      <c r="G36" s="52" t="s">
        <v>30</v>
      </c>
      <c r="H36" s="57" t="s">
        <v>103</v>
      </c>
      <c r="I36" s="59">
        <v>38</v>
      </c>
      <c r="J36" s="56"/>
      <c r="K36" s="17">
        <f t="shared" si="1"/>
        <v>0</v>
      </c>
      <c r="L36" s="18" t="str">
        <f t="shared" si="0"/>
        <v>OK</v>
      </c>
      <c r="M36" s="76"/>
      <c r="N36" s="76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36.75" customHeight="1" x14ac:dyDescent="0.25">
      <c r="A37" s="101">
        <v>10</v>
      </c>
      <c r="B37" s="102" t="s">
        <v>57</v>
      </c>
      <c r="C37" s="67">
        <v>34</v>
      </c>
      <c r="D37" s="105" t="s">
        <v>42</v>
      </c>
      <c r="E37" s="60" t="s">
        <v>32</v>
      </c>
      <c r="F37" s="62" t="s">
        <v>29</v>
      </c>
      <c r="G37" s="62" t="s">
        <v>30</v>
      </c>
      <c r="H37" s="61" t="s">
        <v>38</v>
      </c>
      <c r="I37" s="64">
        <v>4.47</v>
      </c>
      <c r="J37" s="56"/>
      <c r="K37" s="17">
        <f t="shared" si="1"/>
        <v>0</v>
      </c>
      <c r="L37" s="18" t="str">
        <f t="shared" si="0"/>
        <v>OK</v>
      </c>
      <c r="M37" s="76"/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24.75" customHeight="1" x14ac:dyDescent="0.25">
      <c r="A38" s="101"/>
      <c r="B38" s="103"/>
      <c r="C38" s="67">
        <v>35</v>
      </c>
      <c r="D38" s="105"/>
      <c r="E38" s="60" t="s">
        <v>33</v>
      </c>
      <c r="F38" s="62" t="s">
        <v>29</v>
      </c>
      <c r="G38" s="62" t="s">
        <v>30</v>
      </c>
      <c r="H38" s="61" t="s">
        <v>38</v>
      </c>
      <c r="I38" s="64">
        <v>2.73</v>
      </c>
      <c r="J38" s="56"/>
      <c r="K38" s="17">
        <f t="shared" si="1"/>
        <v>0</v>
      </c>
      <c r="L38" s="18" t="str">
        <f t="shared" si="0"/>
        <v>OK</v>
      </c>
      <c r="M38" s="76"/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37.5" customHeight="1" x14ac:dyDescent="0.25">
      <c r="A39" s="101"/>
      <c r="B39" s="103"/>
      <c r="C39" s="67">
        <v>36</v>
      </c>
      <c r="D39" s="109" t="s">
        <v>43</v>
      </c>
      <c r="E39" s="60" t="s">
        <v>32</v>
      </c>
      <c r="F39" s="62" t="s">
        <v>29</v>
      </c>
      <c r="G39" s="62" t="s">
        <v>30</v>
      </c>
      <c r="H39" s="61" t="s">
        <v>38</v>
      </c>
      <c r="I39" s="64">
        <v>3.29</v>
      </c>
      <c r="J39" s="56"/>
      <c r="K39" s="17">
        <f t="shared" si="1"/>
        <v>0</v>
      </c>
      <c r="L39" s="18" t="str">
        <f t="shared" si="0"/>
        <v>OK</v>
      </c>
      <c r="M39" s="76"/>
      <c r="N39" s="80"/>
      <c r="O39" s="81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24" customHeight="1" x14ac:dyDescent="0.25">
      <c r="A40" s="101"/>
      <c r="B40" s="103"/>
      <c r="C40" s="67">
        <v>37</v>
      </c>
      <c r="D40" s="110"/>
      <c r="E40" s="60" t="s">
        <v>33</v>
      </c>
      <c r="F40" s="62" t="s">
        <v>29</v>
      </c>
      <c r="G40" s="62" t="s">
        <v>30</v>
      </c>
      <c r="H40" s="61" t="s">
        <v>38</v>
      </c>
      <c r="I40" s="64">
        <v>2.83</v>
      </c>
      <c r="J40" s="56">
        <v>700</v>
      </c>
      <c r="K40" s="17">
        <f t="shared" si="1"/>
        <v>700</v>
      </c>
      <c r="L40" s="18" t="str">
        <f t="shared" si="0"/>
        <v>OK</v>
      </c>
      <c r="M40" s="76"/>
      <c r="N40" s="80"/>
      <c r="O40" s="81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45" customHeight="1" x14ac:dyDescent="0.25">
      <c r="A41" s="101"/>
      <c r="B41" s="103"/>
      <c r="C41" s="67">
        <v>38</v>
      </c>
      <c r="D41" s="87" t="s">
        <v>105</v>
      </c>
      <c r="E41" s="60" t="s">
        <v>104</v>
      </c>
      <c r="F41" s="62" t="s">
        <v>29</v>
      </c>
      <c r="G41" s="62" t="s">
        <v>30</v>
      </c>
      <c r="H41" s="61" t="s">
        <v>41</v>
      </c>
      <c r="I41" s="64">
        <v>14.42</v>
      </c>
      <c r="J41" s="56"/>
      <c r="K41" s="17">
        <f t="shared" si="1"/>
        <v>0</v>
      </c>
      <c r="L41" s="18" t="str">
        <f t="shared" si="0"/>
        <v>OK</v>
      </c>
      <c r="M41" s="76"/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24" customHeight="1" x14ac:dyDescent="0.25">
      <c r="A42" s="101"/>
      <c r="B42" s="103"/>
      <c r="C42" s="67">
        <v>39</v>
      </c>
      <c r="D42" s="111" t="s">
        <v>106</v>
      </c>
      <c r="E42" s="60" t="s">
        <v>35</v>
      </c>
      <c r="F42" s="62" t="s">
        <v>29</v>
      </c>
      <c r="G42" s="62" t="s">
        <v>30</v>
      </c>
      <c r="H42" s="61" t="s">
        <v>39</v>
      </c>
      <c r="I42" s="64">
        <v>1.38</v>
      </c>
      <c r="J42" s="56"/>
      <c r="K42" s="17">
        <f t="shared" si="1"/>
        <v>0</v>
      </c>
      <c r="L42" s="18" t="str">
        <f t="shared" si="0"/>
        <v>OK</v>
      </c>
      <c r="M42" s="76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</row>
    <row r="43" spans="1:27" ht="27" customHeight="1" x14ac:dyDescent="0.25">
      <c r="A43" s="101"/>
      <c r="B43" s="103"/>
      <c r="C43" s="67">
        <v>40</v>
      </c>
      <c r="D43" s="112"/>
      <c r="E43" s="60" t="s">
        <v>36</v>
      </c>
      <c r="F43" s="62" t="s">
        <v>29</v>
      </c>
      <c r="G43" s="62" t="s">
        <v>30</v>
      </c>
      <c r="H43" s="61" t="s">
        <v>39</v>
      </c>
      <c r="I43" s="64">
        <v>0.57999999999999996</v>
      </c>
      <c r="J43" s="56">
        <v>4000</v>
      </c>
      <c r="K43" s="17">
        <f t="shared" si="1"/>
        <v>4000</v>
      </c>
      <c r="L43" s="18" t="str">
        <f t="shared" si="0"/>
        <v>OK</v>
      </c>
      <c r="M43" s="76"/>
      <c r="N43" s="76"/>
      <c r="O43" s="7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</row>
    <row r="44" spans="1:27" ht="28.5" customHeight="1" x14ac:dyDescent="0.25">
      <c r="A44" s="101"/>
      <c r="B44" s="103"/>
      <c r="C44" s="67">
        <v>41</v>
      </c>
      <c r="D44" s="111" t="s">
        <v>44</v>
      </c>
      <c r="E44" s="60" t="s">
        <v>37</v>
      </c>
      <c r="F44" s="62" t="s">
        <v>29</v>
      </c>
      <c r="G44" s="62" t="s">
        <v>30</v>
      </c>
      <c r="H44" s="61" t="s">
        <v>40</v>
      </c>
      <c r="I44" s="64">
        <v>0.66</v>
      </c>
      <c r="J44" s="56">
        <v>700</v>
      </c>
      <c r="K44" s="17">
        <f t="shared" si="1"/>
        <v>700</v>
      </c>
      <c r="L44" s="18" t="str">
        <f t="shared" si="0"/>
        <v>OK</v>
      </c>
      <c r="M44" s="76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21" customHeight="1" x14ac:dyDescent="0.25">
      <c r="A45" s="101"/>
      <c r="B45" s="103"/>
      <c r="C45" s="67">
        <v>42</v>
      </c>
      <c r="D45" s="112"/>
      <c r="E45" s="60" t="s">
        <v>34</v>
      </c>
      <c r="F45" s="62" t="s">
        <v>29</v>
      </c>
      <c r="G45" s="62" t="s">
        <v>30</v>
      </c>
      <c r="H45" s="61" t="s">
        <v>40</v>
      </c>
      <c r="I45" s="64">
        <v>0.61</v>
      </c>
      <c r="J45" s="56"/>
      <c r="K45" s="17">
        <f t="shared" si="1"/>
        <v>0</v>
      </c>
      <c r="L45" s="18" t="str">
        <f t="shared" si="0"/>
        <v>OK</v>
      </c>
      <c r="M45" s="76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28.5" customHeight="1" x14ac:dyDescent="0.25">
      <c r="A46" s="101"/>
      <c r="B46" s="103"/>
      <c r="C46" s="67">
        <v>43</v>
      </c>
      <c r="D46" s="111" t="s">
        <v>45</v>
      </c>
      <c r="E46" s="60" t="s">
        <v>35</v>
      </c>
      <c r="F46" s="62" t="s">
        <v>29</v>
      </c>
      <c r="G46" s="62" t="s">
        <v>30</v>
      </c>
      <c r="H46" s="61" t="s">
        <v>41</v>
      </c>
      <c r="I46" s="64">
        <v>0.9</v>
      </c>
      <c r="J46" s="56"/>
      <c r="K46" s="17">
        <f t="shared" si="1"/>
        <v>0</v>
      </c>
      <c r="L46" s="18" t="str">
        <f t="shared" si="0"/>
        <v>OK</v>
      </c>
      <c r="M46" s="76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28.5" customHeight="1" x14ac:dyDescent="0.25">
      <c r="A47" s="101"/>
      <c r="B47" s="103"/>
      <c r="C47" s="67">
        <v>44</v>
      </c>
      <c r="D47" s="112"/>
      <c r="E47" s="60" t="s">
        <v>36</v>
      </c>
      <c r="F47" s="62" t="s">
        <v>29</v>
      </c>
      <c r="G47" s="62" t="s">
        <v>30</v>
      </c>
      <c r="H47" s="61" t="s">
        <v>41</v>
      </c>
      <c r="I47" s="64">
        <v>0.56999999999999995</v>
      </c>
      <c r="J47" s="56"/>
      <c r="K47" s="17">
        <f t="shared" si="1"/>
        <v>0</v>
      </c>
      <c r="L47" s="18" t="str">
        <f t="shared" si="0"/>
        <v>OK</v>
      </c>
      <c r="M47" s="76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30" customHeight="1" x14ac:dyDescent="0.25">
      <c r="A48" s="101"/>
      <c r="B48" s="103"/>
      <c r="C48" s="67">
        <v>45</v>
      </c>
      <c r="D48" s="111" t="s">
        <v>46</v>
      </c>
      <c r="E48" s="60" t="s">
        <v>35</v>
      </c>
      <c r="F48" s="62" t="s">
        <v>29</v>
      </c>
      <c r="G48" s="62" t="s">
        <v>30</v>
      </c>
      <c r="H48" s="61" t="s">
        <v>41</v>
      </c>
      <c r="I48" s="64">
        <v>0.99</v>
      </c>
      <c r="J48" s="56"/>
      <c r="K48" s="17">
        <f t="shared" si="1"/>
        <v>0</v>
      </c>
      <c r="L48" s="18" t="str">
        <f t="shared" si="0"/>
        <v>OK</v>
      </c>
      <c r="M48" s="76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7.75" customHeight="1" x14ac:dyDescent="0.25">
      <c r="A49" s="101"/>
      <c r="B49" s="103"/>
      <c r="C49" s="67">
        <v>46</v>
      </c>
      <c r="D49" s="112"/>
      <c r="E49" s="60" t="s">
        <v>36</v>
      </c>
      <c r="F49" s="62" t="s">
        <v>29</v>
      </c>
      <c r="G49" s="62" t="s">
        <v>30</v>
      </c>
      <c r="H49" s="61" t="s">
        <v>41</v>
      </c>
      <c r="I49" s="64">
        <v>0.79</v>
      </c>
      <c r="J49" s="56">
        <f>4000-3000</f>
        <v>1000</v>
      </c>
      <c r="K49" s="17">
        <f t="shared" si="1"/>
        <v>1000</v>
      </c>
      <c r="L49" s="18" t="str">
        <f t="shared" si="0"/>
        <v>OK</v>
      </c>
      <c r="M49" s="76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33.75" customHeight="1" x14ac:dyDescent="0.25">
      <c r="A50" s="101"/>
      <c r="B50" s="103"/>
      <c r="C50" s="67">
        <v>47</v>
      </c>
      <c r="D50" s="111" t="s">
        <v>47</v>
      </c>
      <c r="E50" s="60" t="s">
        <v>35</v>
      </c>
      <c r="F50" s="63" t="s">
        <v>29</v>
      </c>
      <c r="G50" s="62" t="s">
        <v>30</v>
      </c>
      <c r="H50" s="61" t="s">
        <v>41</v>
      </c>
      <c r="I50" s="64">
        <v>1.46</v>
      </c>
      <c r="J50" s="56"/>
      <c r="K50" s="17">
        <f t="shared" si="1"/>
        <v>0</v>
      </c>
      <c r="L50" s="18" t="str">
        <f t="shared" si="0"/>
        <v>OK</v>
      </c>
      <c r="M50" s="76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34.5" customHeight="1" x14ac:dyDescent="0.25">
      <c r="A51" s="101"/>
      <c r="B51" s="103"/>
      <c r="C51" s="67">
        <v>48</v>
      </c>
      <c r="D51" s="112"/>
      <c r="E51" s="60" t="s">
        <v>36</v>
      </c>
      <c r="F51" s="63" t="s">
        <v>29</v>
      </c>
      <c r="G51" s="62" t="s">
        <v>30</v>
      </c>
      <c r="H51" s="61" t="s">
        <v>41</v>
      </c>
      <c r="I51" s="64">
        <v>0.92</v>
      </c>
      <c r="J51" s="56"/>
      <c r="K51" s="17">
        <f t="shared" si="1"/>
        <v>0</v>
      </c>
      <c r="L51" s="18" t="str">
        <f t="shared" si="0"/>
        <v>OK</v>
      </c>
      <c r="M51" s="76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45" customHeight="1" x14ac:dyDescent="0.25">
      <c r="A52" s="101"/>
      <c r="B52" s="103"/>
      <c r="C52" s="67">
        <v>49</v>
      </c>
      <c r="D52" s="85" t="s">
        <v>107</v>
      </c>
      <c r="E52" s="60" t="s">
        <v>37</v>
      </c>
      <c r="F52" s="62" t="s">
        <v>29</v>
      </c>
      <c r="G52" s="62" t="s">
        <v>30</v>
      </c>
      <c r="H52" s="61" t="s">
        <v>41</v>
      </c>
      <c r="I52" s="64">
        <v>2.89</v>
      </c>
      <c r="J52" s="56">
        <v>200</v>
      </c>
      <c r="K52" s="17">
        <f t="shared" si="1"/>
        <v>200</v>
      </c>
      <c r="L52" s="18" t="str">
        <f t="shared" si="0"/>
        <v>OK</v>
      </c>
      <c r="M52" s="76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45" customHeight="1" x14ac:dyDescent="0.25">
      <c r="A53" s="101"/>
      <c r="B53" s="103"/>
      <c r="C53" s="67">
        <v>50</v>
      </c>
      <c r="D53" s="85" t="s">
        <v>48</v>
      </c>
      <c r="E53" s="60" t="s">
        <v>35</v>
      </c>
      <c r="F53" s="62" t="s">
        <v>29</v>
      </c>
      <c r="G53" s="62" t="s">
        <v>30</v>
      </c>
      <c r="H53" s="61" t="s">
        <v>41</v>
      </c>
      <c r="I53" s="64">
        <v>1.27</v>
      </c>
      <c r="J53" s="56"/>
      <c r="K53" s="17">
        <f t="shared" si="1"/>
        <v>0</v>
      </c>
      <c r="L53" s="18" t="str">
        <f t="shared" si="0"/>
        <v>OK</v>
      </c>
      <c r="M53" s="76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45" customHeight="1" x14ac:dyDescent="0.25">
      <c r="A54" s="101"/>
      <c r="B54" s="104"/>
      <c r="C54" s="67">
        <v>51</v>
      </c>
      <c r="D54" s="85" t="s">
        <v>49</v>
      </c>
      <c r="E54" s="60" t="s">
        <v>35</v>
      </c>
      <c r="F54" s="62" t="s">
        <v>29</v>
      </c>
      <c r="G54" s="62" t="s">
        <v>30</v>
      </c>
      <c r="H54" s="61" t="s">
        <v>41</v>
      </c>
      <c r="I54" s="64">
        <v>1.47</v>
      </c>
      <c r="J54" s="56"/>
      <c r="K54" s="17">
        <f t="shared" si="1"/>
        <v>0</v>
      </c>
      <c r="L54" s="18" t="str">
        <f t="shared" si="0"/>
        <v>OK</v>
      </c>
      <c r="M54" s="76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</row>
  </sheetData>
  <mergeCells count="47">
    <mergeCell ref="AA1:AA2"/>
    <mergeCell ref="A2:L2"/>
    <mergeCell ref="S1:S2"/>
    <mergeCell ref="T1:T2"/>
    <mergeCell ref="U1:U2"/>
    <mergeCell ref="X1:X2"/>
    <mergeCell ref="V1:V2"/>
    <mergeCell ref="W1:W2"/>
    <mergeCell ref="Y1:Y2"/>
    <mergeCell ref="Z1:Z2"/>
    <mergeCell ref="R1:R2"/>
    <mergeCell ref="P1:P2"/>
    <mergeCell ref="Q1:Q2"/>
    <mergeCell ref="A1:D1"/>
    <mergeCell ref="M1:M2"/>
    <mergeCell ref="N1:N2"/>
    <mergeCell ref="O1:O2"/>
    <mergeCell ref="E1:I1"/>
    <mergeCell ref="J1:L1"/>
    <mergeCell ref="A35:A36"/>
    <mergeCell ref="A37:A54"/>
    <mergeCell ref="A17:A19"/>
    <mergeCell ref="B17:B19"/>
    <mergeCell ref="D17:D19"/>
    <mergeCell ref="D20:D22"/>
    <mergeCell ref="D48:D49"/>
    <mergeCell ref="D50:D51"/>
    <mergeCell ref="A4:A12"/>
    <mergeCell ref="B4:B12"/>
    <mergeCell ref="D4:D10"/>
    <mergeCell ref="D11:D12"/>
    <mergeCell ref="A14:A15"/>
    <mergeCell ref="B14:B15"/>
    <mergeCell ref="D14:D15"/>
    <mergeCell ref="D33:D34"/>
    <mergeCell ref="A20:A28"/>
    <mergeCell ref="B20:B28"/>
    <mergeCell ref="A30:A34"/>
    <mergeCell ref="B30:B34"/>
    <mergeCell ref="D23:D25"/>
    <mergeCell ref="B35:B36"/>
    <mergeCell ref="B37:B54"/>
    <mergeCell ref="D42:D43"/>
    <mergeCell ref="D44:D45"/>
    <mergeCell ref="D46:D47"/>
    <mergeCell ref="D37:D38"/>
    <mergeCell ref="D39:D4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SECOM</vt:lpstr>
      <vt:lpstr>BU</vt:lpstr>
      <vt:lpstr>SCII</vt:lpstr>
      <vt:lpstr>PROEX</vt:lpstr>
      <vt:lpstr>Museu</vt:lpstr>
      <vt:lpstr>ESAG</vt:lpstr>
      <vt:lpstr>CEART</vt:lpstr>
      <vt:lpstr>FAED</vt:lpstr>
      <vt:lpstr>CEAD</vt:lpstr>
      <vt:lpstr>CEFID</vt:lpstr>
      <vt:lpstr>CAV</vt:lpstr>
      <vt:lpstr>CEO</vt:lpstr>
      <vt:lpstr>CEPLAN</vt:lpstr>
      <vt:lpstr>CEAVI</vt:lpstr>
      <vt:lpstr>CCT</vt:lpstr>
      <vt:lpstr>CERES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2023-05-16T19:35:33Z</dcterms:modified>
</cp:coreProperties>
</file>