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EstaPasta_de_trabalho" defaultThemeVersion="124226"/>
  <mc:AlternateContent xmlns:mc="http://schemas.openxmlformats.org/markup-compatibility/2006">
    <mc:Choice Requires="x15">
      <x15ac:absPath xmlns:x15ac="http://schemas.microsoft.com/office/spreadsheetml/2010/11/ac" url="I:\SEGECON\2. Atas de Registro de Preços\UDESC\PE 0150.2019 SGPE 13045.2018 - Material de limpeza UDESC - SRP 08.04.20\"/>
    </mc:Choice>
  </mc:AlternateContent>
  <bookViews>
    <workbookView xWindow="0" yWindow="0" windowWidth="21570" windowHeight="9060" tabRatio="857" activeTab="8"/>
  </bookViews>
  <sheets>
    <sheet name="Reitoria" sheetId="75" r:id="rId1"/>
    <sheet name="ESAG" sheetId="150" r:id="rId2"/>
    <sheet name="CEART" sheetId="151" r:id="rId3"/>
    <sheet name="CEFID" sheetId="152" r:id="rId4"/>
    <sheet name="FAED" sheetId="153" r:id="rId5"/>
    <sheet name="CEAD" sheetId="154" r:id="rId6"/>
    <sheet name="CCT" sheetId="155" r:id="rId7"/>
    <sheet name="CEPLAN" sheetId="156" r:id="rId8"/>
    <sheet name="CAV" sheetId="157" r:id="rId9"/>
    <sheet name="CEO" sheetId="158" r:id="rId10"/>
    <sheet name="CEAVI" sheetId="159" r:id="rId11"/>
    <sheet name="CESFI" sheetId="160" r:id="rId12"/>
    <sheet name="CERES" sheetId="161" r:id="rId13"/>
    <sheet name="GESTOR" sheetId="162" r:id="rId14"/>
    <sheet name="Modelo Anexo II IN 002_2014" sheetId="77" r:id="rId15"/>
    <sheet name="Modelo Anexo I IN 002_2014" sheetId="163" r:id="rId16"/>
  </sheets>
  <definedNames>
    <definedName name="diasuteis" localSheetId="8">#REF!</definedName>
    <definedName name="diasuteis" localSheetId="6">#REF!</definedName>
    <definedName name="diasuteis" localSheetId="5">#REF!</definedName>
    <definedName name="diasuteis" localSheetId="2">#REF!</definedName>
    <definedName name="diasuteis" localSheetId="10">#REF!</definedName>
    <definedName name="diasuteis" localSheetId="3">#REF!</definedName>
    <definedName name="diasuteis" localSheetId="9">#REF!</definedName>
    <definedName name="diasuteis" localSheetId="7">#REF!</definedName>
    <definedName name="diasuteis" localSheetId="12">#REF!</definedName>
    <definedName name="diasuteis" localSheetId="11">#REF!</definedName>
    <definedName name="diasuteis" localSheetId="1">#REF!</definedName>
    <definedName name="diasuteis" localSheetId="4">#REF!</definedName>
    <definedName name="diasuteis" localSheetId="13">#REF!</definedName>
    <definedName name="diasuteis" localSheetId="15">#REF!</definedName>
    <definedName name="diasuteis" localSheetId="0">#REF!</definedName>
    <definedName name="diasuteis">#REF!</definedName>
    <definedName name="Ferias" localSheetId="5">#REF!</definedName>
    <definedName name="Ferias" localSheetId="3">#REF!</definedName>
    <definedName name="Ferias" localSheetId="9">#REF!</definedName>
    <definedName name="Ferias" localSheetId="7">#REF!</definedName>
    <definedName name="Ferias" localSheetId="12">#REF!</definedName>
    <definedName name="Ferias" localSheetId="11">#REF!</definedName>
    <definedName name="Ferias" localSheetId="1">#REF!</definedName>
    <definedName name="Ferias" localSheetId="13">#REF!</definedName>
    <definedName name="Ferias" localSheetId="15">#REF!</definedName>
    <definedName name="Ferias">#REF!</definedName>
    <definedName name="RD" localSheetId="5">OFFSET(#REF!,(MATCH(SMALL(#REF!,ROW()-10),#REF!,0)-1),0)</definedName>
    <definedName name="RD" localSheetId="3">OFFSET(#REF!,(MATCH(SMALL(#REF!,ROW()-10),#REF!,0)-1),0)</definedName>
    <definedName name="RD" localSheetId="9">OFFSET(#REF!,(MATCH(SMALL(#REF!,ROW()-10),#REF!,0)-1),0)</definedName>
    <definedName name="RD" localSheetId="7">OFFSET(#REF!,(MATCH(SMALL(#REF!,ROW()-10),#REF!,0)-1),0)</definedName>
    <definedName name="RD" localSheetId="12">OFFSET(#REF!,(MATCH(SMALL(#REF!,ROW()-10),#REF!,0)-1),0)</definedName>
    <definedName name="RD" localSheetId="11">OFFSET(#REF!,(MATCH(SMALL(#REF!,ROW()-10),#REF!,0)-1),0)</definedName>
    <definedName name="RD" localSheetId="1">OFFSET(#REF!,(MATCH(SMALL(#REF!,ROW()-10),#REF!,0)-1),0)</definedName>
    <definedName name="RD" localSheetId="13">OFFSET(#REF!,(MATCH(SMALL(#REF!,ROW()-10),#REF!,0)-1),0)</definedName>
    <definedName name="RD" localSheetId="15">OFFSET(#REF!,(MATCH(SMALL(#REF!,ROW()-10),#REF!,0)-1),0)</definedName>
    <definedName name="RD">OFFSET(#REF!,(MATCH(SMALL(#REF!,ROW()-10),#REF!,0)-1),0)</definedName>
  </definedNames>
  <calcPr calcId="162913"/>
</workbook>
</file>

<file path=xl/calcChain.xml><?xml version="1.0" encoding="utf-8"?>
<calcChain xmlns="http://schemas.openxmlformats.org/spreadsheetml/2006/main">
  <c r="K70" i="157" l="1"/>
  <c r="K70" i="159" l="1"/>
  <c r="L4" i="155" l="1"/>
  <c r="AE155" i="75" l="1"/>
  <c r="AD155" i="75"/>
  <c r="AC155" i="75"/>
  <c r="AB155" i="75"/>
  <c r="AA155" i="75"/>
  <c r="Z155" i="75"/>
  <c r="Y155" i="75"/>
  <c r="X155" i="75"/>
  <c r="W155" i="75"/>
  <c r="V155" i="75"/>
  <c r="U155" i="75"/>
  <c r="T155" i="75"/>
  <c r="S155" i="75"/>
  <c r="R155" i="75"/>
  <c r="Q155" i="75"/>
  <c r="P155" i="75"/>
  <c r="O155" i="75"/>
  <c r="N155" i="75"/>
  <c r="K69" i="157" l="1"/>
  <c r="K69" i="158"/>
  <c r="K68" i="157" l="1"/>
  <c r="K70" i="151"/>
  <c r="K69" i="151"/>
  <c r="K68" i="151"/>
  <c r="K68" i="152"/>
  <c r="K6" i="151" l="1"/>
  <c r="K6" i="152"/>
  <c r="K6" i="155" l="1"/>
  <c r="K6" i="157"/>
  <c r="H5" i="162" l="1"/>
  <c r="K5" i="162" s="1"/>
  <c r="H6" i="162"/>
  <c r="K6" i="162" s="1"/>
  <c r="H7" i="162"/>
  <c r="H8" i="162"/>
  <c r="H9" i="162"/>
  <c r="K9" i="162" s="1"/>
  <c r="H10" i="162"/>
  <c r="H11" i="162"/>
  <c r="H12" i="162"/>
  <c r="H13" i="162"/>
  <c r="K13" i="162" s="1"/>
  <c r="H14" i="162"/>
  <c r="K14" i="162" s="1"/>
  <c r="H15" i="162"/>
  <c r="H16" i="162"/>
  <c r="H17" i="162"/>
  <c r="K17" i="162" s="1"/>
  <c r="H18" i="162"/>
  <c r="H19" i="162"/>
  <c r="H20" i="162"/>
  <c r="H21" i="162"/>
  <c r="K21" i="162" s="1"/>
  <c r="H22" i="162"/>
  <c r="K22" i="162" s="1"/>
  <c r="H23" i="162"/>
  <c r="H24" i="162"/>
  <c r="H25" i="162"/>
  <c r="K25" i="162" s="1"/>
  <c r="H26" i="162"/>
  <c r="H27" i="162"/>
  <c r="H28" i="162"/>
  <c r="H29" i="162"/>
  <c r="H30" i="162"/>
  <c r="K30" i="162" s="1"/>
  <c r="H31" i="162"/>
  <c r="H32" i="162"/>
  <c r="H33" i="162"/>
  <c r="K33" i="162" s="1"/>
  <c r="H34" i="162"/>
  <c r="H35" i="162"/>
  <c r="H36" i="162"/>
  <c r="H37" i="162"/>
  <c r="K37" i="162" s="1"/>
  <c r="H38" i="162"/>
  <c r="K38" i="162" s="1"/>
  <c r="H39" i="162"/>
  <c r="H40" i="162"/>
  <c r="H41" i="162"/>
  <c r="K41" i="162" s="1"/>
  <c r="H42" i="162"/>
  <c r="K42" i="162" s="1"/>
  <c r="H43" i="162"/>
  <c r="H44" i="162"/>
  <c r="H45" i="162"/>
  <c r="K45" i="162" s="1"/>
  <c r="H46" i="162"/>
  <c r="K46" i="162" s="1"/>
  <c r="H47" i="162"/>
  <c r="H48" i="162"/>
  <c r="H49" i="162"/>
  <c r="K49" i="162" s="1"/>
  <c r="H50" i="162"/>
  <c r="K50" i="162" s="1"/>
  <c r="H51" i="162"/>
  <c r="H52" i="162"/>
  <c r="H53" i="162"/>
  <c r="K53" i="162" s="1"/>
  <c r="H54" i="162"/>
  <c r="K54" i="162" s="1"/>
  <c r="H55" i="162"/>
  <c r="H56" i="162"/>
  <c r="H57" i="162"/>
  <c r="K57" i="162" s="1"/>
  <c r="H58" i="162"/>
  <c r="K58" i="162" s="1"/>
  <c r="H59" i="162"/>
  <c r="H60" i="162"/>
  <c r="H61" i="162"/>
  <c r="K61" i="162" s="1"/>
  <c r="H62" i="162"/>
  <c r="K62" i="162" s="1"/>
  <c r="H63" i="162"/>
  <c r="H64" i="162"/>
  <c r="H65" i="162"/>
  <c r="K65" i="162" s="1"/>
  <c r="H66" i="162"/>
  <c r="H67" i="162"/>
  <c r="H68" i="162"/>
  <c r="H69" i="162"/>
  <c r="K69" i="162" s="1"/>
  <c r="H70" i="162"/>
  <c r="H71" i="162"/>
  <c r="H72" i="162"/>
  <c r="H73" i="162"/>
  <c r="K73" i="162" s="1"/>
  <c r="H74" i="162"/>
  <c r="H75" i="162"/>
  <c r="H76" i="162"/>
  <c r="H77" i="162"/>
  <c r="K77" i="162" s="1"/>
  <c r="H78" i="162"/>
  <c r="K78" i="162" s="1"/>
  <c r="H79" i="162"/>
  <c r="H80" i="162"/>
  <c r="H81" i="162"/>
  <c r="K81" i="162" s="1"/>
  <c r="H82" i="162"/>
  <c r="H83" i="162"/>
  <c r="H84" i="162"/>
  <c r="H85" i="162"/>
  <c r="K85" i="162" s="1"/>
  <c r="H86" i="162"/>
  <c r="H87" i="162"/>
  <c r="H88" i="162"/>
  <c r="H89" i="162"/>
  <c r="K89" i="162" s="1"/>
  <c r="H90" i="162"/>
  <c r="H91" i="162"/>
  <c r="H92" i="162"/>
  <c r="H93" i="162"/>
  <c r="H94" i="162"/>
  <c r="K94" i="162" s="1"/>
  <c r="H95" i="162"/>
  <c r="H96" i="162"/>
  <c r="H97" i="162"/>
  <c r="K97" i="162" s="1"/>
  <c r="H98" i="162"/>
  <c r="K98" i="162" s="1"/>
  <c r="H99" i="162"/>
  <c r="H100" i="162"/>
  <c r="H101" i="162"/>
  <c r="K101" i="162" s="1"/>
  <c r="H102" i="162"/>
  <c r="K102" i="162" s="1"/>
  <c r="H103" i="162"/>
  <c r="H104" i="162"/>
  <c r="H105" i="162"/>
  <c r="K105" i="162" s="1"/>
  <c r="H106" i="162"/>
  <c r="K106" i="162" s="1"/>
  <c r="H107" i="162"/>
  <c r="H108" i="162"/>
  <c r="H109" i="162"/>
  <c r="K109" i="162" s="1"/>
  <c r="H110" i="162"/>
  <c r="K110" i="162" s="1"/>
  <c r="H111" i="162"/>
  <c r="H112" i="162"/>
  <c r="H113" i="162"/>
  <c r="K113" i="162" s="1"/>
  <c r="H114" i="162"/>
  <c r="K114" i="162" s="1"/>
  <c r="H115" i="162"/>
  <c r="H116" i="162"/>
  <c r="H117" i="162"/>
  <c r="H118" i="162"/>
  <c r="K118" i="162" s="1"/>
  <c r="H119" i="162"/>
  <c r="H120" i="162"/>
  <c r="H121" i="162"/>
  <c r="K121" i="162" s="1"/>
  <c r="H122" i="162"/>
  <c r="K122" i="162" s="1"/>
  <c r="H123" i="162"/>
  <c r="H124" i="162"/>
  <c r="H125" i="162"/>
  <c r="H126" i="162"/>
  <c r="K126" i="162" s="1"/>
  <c r="H127" i="162"/>
  <c r="H128" i="162"/>
  <c r="H129" i="162"/>
  <c r="H130" i="162"/>
  <c r="K130" i="162" s="1"/>
  <c r="H131" i="162"/>
  <c r="K131" i="162" s="1"/>
  <c r="H132" i="162"/>
  <c r="H133" i="162"/>
  <c r="H134" i="162"/>
  <c r="K134" i="162" s="1"/>
  <c r="H135" i="162"/>
  <c r="K135" i="162" s="1"/>
  <c r="H136" i="162"/>
  <c r="H137" i="162"/>
  <c r="H138" i="162"/>
  <c r="K138" i="162" s="1"/>
  <c r="H139" i="162"/>
  <c r="K139" i="162" s="1"/>
  <c r="H140" i="162"/>
  <c r="H141" i="162"/>
  <c r="H142" i="162"/>
  <c r="H143" i="162"/>
  <c r="H144" i="162"/>
  <c r="H145" i="162"/>
  <c r="K145" i="162" s="1"/>
  <c r="H146" i="162"/>
  <c r="K146" i="162" s="1"/>
  <c r="H147" i="162"/>
  <c r="K147" i="162" s="1"/>
  <c r="H148" i="162"/>
  <c r="H149" i="162"/>
  <c r="K149" i="162" s="1"/>
  <c r="H150" i="162"/>
  <c r="K150" i="162" s="1"/>
  <c r="H151" i="162"/>
  <c r="K151" i="162" s="1"/>
  <c r="H152" i="162"/>
  <c r="H153" i="162"/>
  <c r="K153" i="162" s="1"/>
  <c r="H154" i="162"/>
  <c r="K154" i="162" s="1"/>
  <c r="H4" i="162"/>
  <c r="K82" i="162" l="1"/>
  <c r="K66" i="162"/>
  <c r="K34" i="162"/>
  <c r="K18" i="162"/>
  <c r="K70" i="162"/>
  <c r="K29" i="162"/>
  <c r="K137" i="162"/>
  <c r="K129" i="162"/>
  <c r="K93" i="162"/>
  <c r="K90" i="162"/>
  <c r="K10" i="162"/>
  <c r="K26" i="162"/>
  <c r="K142" i="162"/>
  <c r="K143" i="162"/>
  <c r="K141" i="162"/>
  <c r="K128" i="162"/>
  <c r="K86" i="162"/>
  <c r="K74" i="162"/>
  <c r="K133" i="162"/>
  <c r="K125" i="162"/>
  <c r="K117" i="162"/>
  <c r="K124" i="162"/>
  <c r="K116" i="162"/>
  <c r="K112" i="162"/>
  <c r="K108" i="162"/>
  <c r="K104" i="162"/>
  <c r="K100" i="162"/>
  <c r="K96" i="162"/>
  <c r="K44" i="162"/>
  <c r="K40" i="162"/>
  <c r="K24" i="162"/>
  <c r="K16" i="162"/>
  <c r="K8" i="162"/>
  <c r="K120" i="162"/>
  <c r="K56" i="162"/>
  <c r="K52" i="162"/>
  <c r="K48" i="162"/>
  <c r="K152" i="162"/>
  <c r="K148" i="162"/>
  <c r="K144" i="162"/>
  <c r="K140" i="162"/>
  <c r="K136" i="162"/>
  <c r="K132" i="162"/>
  <c r="K88" i="162"/>
  <c r="K84" i="162"/>
  <c r="K80" i="162"/>
  <c r="K76" i="162"/>
  <c r="K72" i="162"/>
  <c r="K68" i="162"/>
  <c r="K64" i="162"/>
  <c r="K60" i="162"/>
  <c r="K32" i="162"/>
  <c r="K20" i="162"/>
  <c r="K12" i="162"/>
  <c r="K92" i="162"/>
  <c r="K36" i="162"/>
  <c r="K28" i="162"/>
  <c r="K127" i="162"/>
  <c r="K123" i="162"/>
  <c r="K119" i="162"/>
  <c r="K115" i="162"/>
  <c r="K111" i="162"/>
  <c r="K107" i="162"/>
  <c r="K103" i="162"/>
  <c r="K99" i="162"/>
  <c r="K95" i="162"/>
  <c r="K91" i="162"/>
  <c r="K87" i="162"/>
  <c r="K83" i="162"/>
  <c r="K79" i="162"/>
  <c r="K75" i="162"/>
  <c r="K71" i="162"/>
  <c r="K67" i="162"/>
  <c r="K63" i="162"/>
  <c r="K59" i="162"/>
  <c r="K55" i="162"/>
  <c r="K51" i="162"/>
  <c r="K47" i="162"/>
  <c r="K43" i="162"/>
  <c r="K39" i="162"/>
  <c r="K35" i="162"/>
  <c r="K31" i="162"/>
  <c r="K27" i="162"/>
  <c r="K23" i="162"/>
  <c r="K19" i="162"/>
  <c r="K15" i="162"/>
  <c r="K11" i="162"/>
  <c r="K7" i="162"/>
  <c r="L154" i="161"/>
  <c r="M154" i="161" s="1"/>
  <c r="L153" i="161"/>
  <c r="M153" i="161" s="1"/>
  <c r="L152" i="161"/>
  <c r="M152" i="161" s="1"/>
  <c r="L151" i="161"/>
  <c r="M151" i="161" s="1"/>
  <c r="L150" i="161"/>
  <c r="M150" i="161" s="1"/>
  <c r="L149" i="161"/>
  <c r="M149" i="161" s="1"/>
  <c r="L148" i="161"/>
  <c r="M148" i="161" s="1"/>
  <c r="L147" i="161"/>
  <c r="M147" i="161" s="1"/>
  <c r="L146" i="161"/>
  <c r="M146" i="161" s="1"/>
  <c r="L145" i="161"/>
  <c r="M145" i="161" s="1"/>
  <c r="L144" i="161"/>
  <c r="M144" i="161" s="1"/>
  <c r="L143" i="161"/>
  <c r="M143" i="161" s="1"/>
  <c r="L142" i="161"/>
  <c r="M142" i="161" s="1"/>
  <c r="L141" i="161"/>
  <c r="M141" i="161" s="1"/>
  <c r="L140" i="161"/>
  <c r="M140" i="161" s="1"/>
  <c r="L139" i="161"/>
  <c r="M139" i="161" s="1"/>
  <c r="L138" i="161"/>
  <c r="M138" i="161" s="1"/>
  <c r="L137" i="161"/>
  <c r="M137" i="161" s="1"/>
  <c r="L136" i="161"/>
  <c r="M136" i="161" s="1"/>
  <c r="L135" i="161"/>
  <c r="M135" i="161" s="1"/>
  <c r="L134" i="161"/>
  <c r="M134" i="161" s="1"/>
  <c r="L133" i="161"/>
  <c r="M133" i="161" s="1"/>
  <c r="L132" i="161"/>
  <c r="M132" i="161" s="1"/>
  <c r="L131" i="161"/>
  <c r="M131" i="161" s="1"/>
  <c r="L130" i="161"/>
  <c r="M130" i="161" s="1"/>
  <c r="L129" i="161"/>
  <c r="M129" i="161" s="1"/>
  <c r="L128" i="161"/>
  <c r="M128" i="161" s="1"/>
  <c r="L127" i="161"/>
  <c r="M127" i="161" s="1"/>
  <c r="L126" i="161"/>
  <c r="M126" i="161" s="1"/>
  <c r="L125" i="161"/>
  <c r="M125" i="161" s="1"/>
  <c r="L124" i="161"/>
  <c r="M124" i="161" s="1"/>
  <c r="L123" i="161"/>
  <c r="M123" i="161" s="1"/>
  <c r="L122" i="161"/>
  <c r="M122" i="161" s="1"/>
  <c r="L121" i="161"/>
  <c r="M121" i="161" s="1"/>
  <c r="L120" i="161"/>
  <c r="M120" i="161" s="1"/>
  <c r="L119" i="161"/>
  <c r="M119" i="161" s="1"/>
  <c r="L118" i="161"/>
  <c r="M118" i="161" s="1"/>
  <c r="L117" i="161"/>
  <c r="M117" i="161" s="1"/>
  <c r="L116" i="161"/>
  <c r="M116" i="161" s="1"/>
  <c r="L115" i="161"/>
  <c r="M115" i="161" s="1"/>
  <c r="L114" i="161"/>
  <c r="M114" i="161" s="1"/>
  <c r="L113" i="161"/>
  <c r="M113" i="161" s="1"/>
  <c r="L112" i="161"/>
  <c r="M112" i="161" s="1"/>
  <c r="L111" i="161"/>
  <c r="M111" i="161" s="1"/>
  <c r="L110" i="161"/>
  <c r="M110" i="161" s="1"/>
  <c r="L109" i="161"/>
  <c r="M109" i="161" s="1"/>
  <c r="L108" i="161"/>
  <c r="M108" i="161" s="1"/>
  <c r="L107" i="161"/>
  <c r="M107" i="161" s="1"/>
  <c r="L106" i="161"/>
  <c r="M106" i="161" s="1"/>
  <c r="L105" i="161"/>
  <c r="M105" i="161" s="1"/>
  <c r="L104" i="161"/>
  <c r="M104" i="161" s="1"/>
  <c r="L103" i="161"/>
  <c r="M103" i="161" s="1"/>
  <c r="L102" i="161"/>
  <c r="M102" i="161" s="1"/>
  <c r="L101" i="161"/>
  <c r="M101" i="161" s="1"/>
  <c r="L100" i="161"/>
  <c r="M100" i="161" s="1"/>
  <c r="L99" i="161"/>
  <c r="M99" i="161" s="1"/>
  <c r="L98" i="161"/>
  <c r="M98" i="161" s="1"/>
  <c r="L97" i="161"/>
  <c r="M97" i="161" s="1"/>
  <c r="L96" i="161"/>
  <c r="M96" i="161" s="1"/>
  <c r="L95" i="161"/>
  <c r="M95" i="161" s="1"/>
  <c r="L94" i="161"/>
  <c r="M94" i="161" s="1"/>
  <c r="L93" i="161"/>
  <c r="M93" i="161" s="1"/>
  <c r="L92" i="161"/>
  <c r="M92" i="161" s="1"/>
  <c r="L91" i="161"/>
  <c r="M91" i="161" s="1"/>
  <c r="L90" i="161"/>
  <c r="M90" i="161" s="1"/>
  <c r="L89" i="161"/>
  <c r="M89" i="161" s="1"/>
  <c r="L88" i="161"/>
  <c r="M88" i="161" s="1"/>
  <c r="L87" i="161"/>
  <c r="M87" i="161" s="1"/>
  <c r="L86" i="161"/>
  <c r="M86" i="161" s="1"/>
  <c r="L85" i="161"/>
  <c r="M85" i="161" s="1"/>
  <c r="L84" i="161"/>
  <c r="M84" i="161" s="1"/>
  <c r="L83" i="161"/>
  <c r="M83" i="161" s="1"/>
  <c r="L82" i="161"/>
  <c r="M82" i="161" s="1"/>
  <c r="L81" i="161"/>
  <c r="M81" i="161" s="1"/>
  <c r="L80" i="161"/>
  <c r="M80" i="161" s="1"/>
  <c r="L79" i="161"/>
  <c r="M79" i="161" s="1"/>
  <c r="L78" i="161"/>
  <c r="M78" i="161" s="1"/>
  <c r="L77" i="161"/>
  <c r="M77" i="161" s="1"/>
  <c r="L76" i="161"/>
  <c r="M76" i="161" s="1"/>
  <c r="L75" i="161"/>
  <c r="M75" i="161" s="1"/>
  <c r="L74" i="161"/>
  <c r="M74" i="161" s="1"/>
  <c r="L73" i="161"/>
  <c r="M73" i="161" s="1"/>
  <c r="L72" i="161"/>
  <c r="M72" i="161" s="1"/>
  <c r="L71" i="161"/>
  <c r="M71" i="161" s="1"/>
  <c r="L70" i="161"/>
  <c r="M70" i="161" s="1"/>
  <c r="L69" i="161"/>
  <c r="M69" i="161" s="1"/>
  <c r="L68" i="161"/>
  <c r="M68" i="161" s="1"/>
  <c r="L67" i="161"/>
  <c r="M67" i="161" s="1"/>
  <c r="L66" i="161"/>
  <c r="M66" i="161" s="1"/>
  <c r="L65" i="161"/>
  <c r="M65" i="161" s="1"/>
  <c r="L64" i="161"/>
  <c r="M64" i="161" s="1"/>
  <c r="L63" i="161"/>
  <c r="M63" i="161" s="1"/>
  <c r="L62" i="161"/>
  <c r="M62" i="161" s="1"/>
  <c r="L61" i="161"/>
  <c r="M61" i="161" s="1"/>
  <c r="L60" i="161"/>
  <c r="M60" i="161" s="1"/>
  <c r="L59" i="161"/>
  <c r="M59" i="161" s="1"/>
  <c r="L58" i="161"/>
  <c r="M58" i="161" s="1"/>
  <c r="L57" i="161"/>
  <c r="M57" i="161" s="1"/>
  <c r="L56" i="161"/>
  <c r="M56" i="161" s="1"/>
  <c r="L55" i="161"/>
  <c r="M55" i="161" s="1"/>
  <c r="L54" i="161"/>
  <c r="M54" i="161" s="1"/>
  <c r="L53" i="161"/>
  <c r="M53" i="161" s="1"/>
  <c r="L52" i="161"/>
  <c r="M52" i="161" s="1"/>
  <c r="L51" i="161"/>
  <c r="M51" i="161" s="1"/>
  <c r="L50" i="161"/>
  <c r="M50" i="161" s="1"/>
  <c r="L49" i="161"/>
  <c r="M49" i="161" s="1"/>
  <c r="L48" i="161"/>
  <c r="M48" i="161" s="1"/>
  <c r="L47" i="161"/>
  <c r="M47" i="161" s="1"/>
  <c r="L46" i="161"/>
  <c r="M46" i="161" s="1"/>
  <c r="L45" i="161"/>
  <c r="M45" i="161" s="1"/>
  <c r="L44" i="161"/>
  <c r="M44" i="161" s="1"/>
  <c r="L43" i="161"/>
  <c r="M43" i="161" s="1"/>
  <c r="L42" i="161"/>
  <c r="M42" i="161" s="1"/>
  <c r="L41" i="161"/>
  <c r="M41" i="161" s="1"/>
  <c r="L40" i="161"/>
  <c r="M40" i="161" s="1"/>
  <c r="L39" i="161"/>
  <c r="M39" i="161" s="1"/>
  <c r="L38" i="161"/>
  <c r="M38" i="161" s="1"/>
  <c r="L37" i="161"/>
  <c r="M37" i="161" s="1"/>
  <c r="L36" i="161"/>
  <c r="M36" i="161" s="1"/>
  <c r="L35" i="161"/>
  <c r="M35" i="161" s="1"/>
  <c r="L34" i="161"/>
  <c r="M34" i="161" s="1"/>
  <c r="L33" i="161"/>
  <c r="M33" i="161" s="1"/>
  <c r="L32" i="161"/>
  <c r="M32" i="161" s="1"/>
  <c r="L31" i="161"/>
  <c r="M31" i="161" s="1"/>
  <c r="L30" i="161"/>
  <c r="M30" i="161" s="1"/>
  <c r="L29" i="161"/>
  <c r="M29" i="161" s="1"/>
  <c r="L28" i="161"/>
  <c r="M28" i="161" s="1"/>
  <c r="L27" i="161"/>
  <c r="M27" i="161" s="1"/>
  <c r="L26" i="161"/>
  <c r="M26" i="161" s="1"/>
  <c r="L25" i="161"/>
  <c r="M25" i="161" s="1"/>
  <c r="L24" i="161"/>
  <c r="M24" i="161" s="1"/>
  <c r="L23" i="161"/>
  <c r="M23" i="161" s="1"/>
  <c r="L22" i="161"/>
  <c r="M22" i="161" s="1"/>
  <c r="L21" i="161"/>
  <c r="M21" i="161" s="1"/>
  <c r="L20" i="161"/>
  <c r="M20" i="161" s="1"/>
  <c r="L19" i="161"/>
  <c r="M19" i="161" s="1"/>
  <c r="L18" i="161"/>
  <c r="M18" i="161" s="1"/>
  <c r="L17" i="161"/>
  <c r="M17" i="161" s="1"/>
  <c r="L16" i="161"/>
  <c r="M16" i="161" s="1"/>
  <c r="L15" i="161"/>
  <c r="M15" i="161" s="1"/>
  <c r="L14" i="161"/>
  <c r="M14" i="161" s="1"/>
  <c r="L13" i="161"/>
  <c r="M13" i="161" s="1"/>
  <c r="L12" i="161"/>
  <c r="M12" i="161" s="1"/>
  <c r="L11" i="161"/>
  <c r="M11" i="161" s="1"/>
  <c r="L10" i="161"/>
  <c r="M10" i="161" s="1"/>
  <c r="L9" i="161"/>
  <c r="M9" i="161" s="1"/>
  <c r="L8" i="161"/>
  <c r="M8" i="161" s="1"/>
  <c r="L7" i="161"/>
  <c r="M7" i="161" s="1"/>
  <c r="L6" i="161"/>
  <c r="M6" i="161" s="1"/>
  <c r="L5" i="161"/>
  <c r="M5" i="161" s="1"/>
  <c r="L4" i="161"/>
  <c r="M4" i="161" s="1"/>
  <c r="L154" i="160"/>
  <c r="L153" i="160"/>
  <c r="L152" i="160"/>
  <c r="L151" i="160"/>
  <c r="L150" i="160"/>
  <c r="L149" i="160"/>
  <c r="L148" i="160"/>
  <c r="L147" i="160"/>
  <c r="L146" i="160"/>
  <c r="L145" i="160"/>
  <c r="L144" i="160"/>
  <c r="L143" i="160"/>
  <c r="L142" i="160"/>
  <c r="L141" i="160"/>
  <c r="L140" i="160"/>
  <c r="M140" i="160" s="1"/>
  <c r="L139" i="160"/>
  <c r="L138" i="160"/>
  <c r="L137" i="160"/>
  <c r="L136" i="160"/>
  <c r="L135" i="160"/>
  <c r="L134" i="160"/>
  <c r="L133" i="160"/>
  <c r="L132" i="160"/>
  <c r="L131" i="160"/>
  <c r="L130" i="160"/>
  <c r="L129" i="160"/>
  <c r="L128" i="160"/>
  <c r="L127" i="160"/>
  <c r="L126" i="160"/>
  <c r="L125" i="160"/>
  <c r="L124" i="160"/>
  <c r="M124" i="160" s="1"/>
  <c r="L123" i="160"/>
  <c r="L122" i="160"/>
  <c r="L121" i="160"/>
  <c r="L120" i="160"/>
  <c r="L119" i="160"/>
  <c r="L118" i="160"/>
  <c r="L117" i="160"/>
  <c r="L116" i="160"/>
  <c r="L115" i="160"/>
  <c r="L114" i="160"/>
  <c r="L113" i="160"/>
  <c r="L112" i="160"/>
  <c r="L111" i="160"/>
  <c r="L110" i="160"/>
  <c r="L109" i="160"/>
  <c r="M108" i="160"/>
  <c r="L108" i="160"/>
  <c r="L107" i="160"/>
  <c r="L106" i="160"/>
  <c r="L105" i="160"/>
  <c r="L104" i="160"/>
  <c r="L103" i="160"/>
  <c r="L102" i="160"/>
  <c r="L101" i="160"/>
  <c r="L100" i="160"/>
  <c r="L99" i="160"/>
  <c r="L98" i="160"/>
  <c r="L97" i="160"/>
  <c r="L96" i="160"/>
  <c r="L95" i="160"/>
  <c r="L94" i="160"/>
  <c r="L93" i="160"/>
  <c r="L92" i="160"/>
  <c r="L91" i="160"/>
  <c r="L90" i="160"/>
  <c r="L89" i="160"/>
  <c r="L88" i="160"/>
  <c r="L87" i="160"/>
  <c r="L86" i="160"/>
  <c r="L85" i="160"/>
  <c r="L84" i="160"/>
  <c r="M84" i="160" s="1"/>
  <c r="L83" i="160"/>
  <c r="L82" i="160"/>
  <c r="L81" i="160"/>
  <c r="L80" i="160"/>
  <c r="L79" i="160"/>
  <c r="L78" i="160"/>
  <c r="L77" i="160"/>
  <c r="L76" i="160"/>
  <c r="L75" i="160"/>
  <c r="L74" i="160"/>
  <c r="L73" i="160"/>
  <c r="L72" i="160"/>
  <c r="L71" i="160"/>
  <c r="L70" i="160"/>
  <c r="L69" i="160"/>
  <c r="L68" i="160"/>
  <c r="L67" i="160"/>
  <c r="L66" i="160"/>
  <c r="L65" i="160"/>
  <c r="L64" i="160"/>
  <c r="L63" i="160"/>
  <c r="L62" i="160"/>
  <c r="L61" i="160"/>
  <c r="L60" i="160"/>
  <c r="L59" i="160"/>
  <c r="L58" i="160"/>
  <c r="L57" i="160"/>
  <c r="L56" i="160"/>
  <c r="L55" i="160"/>
  <c r="L54" i="160"/>
  <c r="L53" i="160"/>
  <c r="L52" i="160"/>
  <c r="L51" i="160"/>
  <c r="L50" i="160"/>
  <c r="L49" i="160"/>
  <c r="L48" i="160"/>
  <c r="L47" i="160"/>
  <c r="L46" i="160"/>
  <c r="L45" i="160"/>
  <c r="L44" i="160"/>
  <c r="L43" i="160"/>
  <c r="L42" i="160"/>
  <c r="L41" i="160"/>
  <c r="L40" i="160"/>
  <c r="L39" i="160"/>
  <c r="L38" i="160"/>
  <c r="L37" i="160"/>
  <c r="L36" i="160"/>
  <c r="L35" i="160"/>
  <c r="L34" i="160"/>
  <c r="L33" i="160"/>
  <c r="L32" i="160"/>
  <c r="L31" i="160"/>
  <c r="L30" i="160"/>
  <c r="L29" i="160"/>
  <c r="L28" i="160"/>
  <c r="L27" i="160"/>
  <c r="L26" i="160"/>
  <c r="L25" i="160"/>
  <c r="L24" i="160"/>
  <c r="L23" i="160"/>
  <c r="L22" i="160"/>
  <c r="L21" i="160"/>
  <c r="L20" i="160"/>
  <c r="M20" i="160" s="1"/>
  <c r="L19" i="160"/>
  <c r="L18" i="160"/>
  <c r="L17" i="160"/>
  <c r="L16" i="160"/>
  <c r="L15" i="160"/>
  <c r="L14" i="160"/>
  <c r="L13" i="160"/>
  <c r="L12" i="160"/>
  <c r="L11" i="160"/>
  <c r="L10" i="160"/>
  <c r="L9" i="160"/>
  <c r="L8" i="160"/>
  <c r="L7" i="160"/>
  <c r="L6" i="160"/>
  <c r="L5" i="160"/>
  <c r="L4" i="160"/>
  <c r="M4" i="160" s="1"/>
  <c r="L154" i="159"/>
  <c r="M154" i="159" s="1"/>
  <c r="L153" i="159"/>
  <c r="M153" i="159" s="1"/>
  <c r="L152" i="159"/>
  <c r="M152" i="159" s="1"/>
  <c r="L151" i="159"/>
  <c r="M151" i="159" s="1"/>
  <c r="L150" i="159"/>
  <c r="M150" i="159" s="1"/>
  <c r="L149" i="159"/>
  <c r="M149" i="159" s="1"/>
  <c r="L148" i="159"/>
  <c r="M148" i="159" s="1"/>
  <c r="L147" i="159"/>
  <c r="M147" i="159" s="1"/>
  <c r="L146" i="159"/>
  <c r="M146" i="159" s="1"/>
  <c r="L145" i="159"/>
  <c r="M145" i="159" s="1"/>
  <c r="L144" i="159"/>
  <c r="M144" i="159" s="1"/>
  <c r="L143" i="159"/>
  <c r="M143" i="159" s="1"/>
  <c r="L142" i="159"/>
  <c r="M142" i="159" s="1"/>
  <c r="L141" i="159"/>
  <c r="M141" i="159" s="1"/>
  <c r="L140" i="159"/>
  <c r="M140" i="159" s="1"/>
  <c r="L139" i="159"/>
  <c r="M139" i="159" s="1"/>
  <c r="L138" i="159"/>
  <c r="M138" i="159" s="1"/>
  <c r="L137" i="159"/>
  <c r="M137" i="159" s="1"/>
  <c r="L136" i="159"/>
  <c r="M136" i="159" s="1"/>
  <c r="L135" i="159"/>
  <c r="M135" i="159" s="1"/>
  <c r="L134" i="159"/>
  <c r="M134" i="159" s="1"/>
  <c r="L133" i="159"/>
  <c r="M133" i="159" s="1"/>
  <c r="L132" i="159"/>
  <c r="M132" i="159" s="1"/>
  <c r="L131" i="159"/>
  <c r="M131" i="159" s="1"/>
  <c r="L130" i="159"/>
  <c r="M130" i="159" s="1"/>
  <c r="L129" i="159"/>
  <c r="M129" i="159" s="1"/>
  <c r="L128" i="159"/>
  <c r="M128" i="159" s="1"/>
  <c r="L127" i="159"/>
  <c r="M127" i="159" s="1"/>
  <c r="L126" i="159"/>
  <c r="M126" i="159" s="1"/>
  <c r="L125" i="159"/>
  <c r="M125" i="159" s="1"/>
  <c r="L124" i="159"/>
  <c r="M124" i="159" s="1"/>
  <c r="L123" i="159"/>
  <c r="M123" i="159" s="1"/>
  <c r="L122" i="159"/>
  <c r="M122" i="159" s="1"/>
  <c r="L121" i="159"/>
  <c r="M121" i="159" s="1"/>
  <c r="L120" i="159"/>
  <c r="M120" i="159" s="1"/>
  <c r="L119" i="159"/>
  <c r="M119" i="159" s="1"/>
  <c r="L118" i="159"/>
  <c r="M118" i="159" s="1"/>
  <c r="L117" i="159"/>
  <c r="M117" i="159" s="1"/>
  <c r="L116" i="159"/>
  <c r="M116" i="159" s="1"/>
  <c r="L115" i="159"/>
  <c r="M115" i="159" s="1"/>
  <c r="L114" i="159"/>
  <c r="M114" i="159" s="1"/>
  <c r="L113" i="159"/>
  <c r="M113" i="159" s="1"/>
  <c r="L112" i="159"/>
  <c r="M112" i="159" s="1"/>
  <c r="L111" i="159"/>
  <c r="M111" i="159" s="1"/>
  <c r="L110" i="159"/>
  <c r="M110" i="159" s="1"/>
  <c r="L109" i="159"/>
  <c r="M109" i="159" s="1"/>
  <c r="L108" i="159"/>
  <c r="M108" i="159" s="1"/>
  <c r="L107" i="159"/>
  <c r="M107" i="159" s="1"/>
  <c r="L106" i="159"/>
  <c r="M106" i="159" s="1"/>
  <c r="L105" i="159"/>
  <c r="M105" i="159" s="1"/>
  <c r="L104" i="159"/>
  <c r="M104" i="159" s="1"/>
  <c r="L103" i="159"/>
  <c r="M103" i="159" s="1"/>
  <c r="L102" i="159"/>
  <c r="M102" i="159" s="1"/>
  <c r="L101" i="159"/>
  <c r="M101" i="159" s="1"/>
  <c r="L100" i="159"/>
  <c r="M100" i="159" s="1"/>
  <c r="L99" i="159"/>
  <c r="M99" i="159" s="1"/>
  <c r="L98" i="159"/>
  <c r="M98" i="159" s="1"/>
  <c r="L97" i="159"/>
  <c r="M97" i="159" s="1"/>
  <c r="L96" i="159"/>
  <c r="M96" i="159" s="1"/>
  <c r="L95" i="159"/>
  <c r="M95" i="159" s="1"/>
  <c r="L94" i="159"/>
  <c r="M94" i="159" s="1"/>
  <c r="L93" i="159"/>
  <c r="M93" i="159" s="1"/>
  <c r="L92" i="159"/>
  <c r="M92" i="159" s="1"/>
  <c r="L91" i="159"/>
  <c r="M91" i="159" s="1"/>
  <c r="L90" i="159"/>
  <c r="M90" i="159" s="1"/>
  <c r="L89" i="159"/>
  <c r="M89" i="159" s="1"/>
  <c r="L88" i="159"/>
  <c r="M88" i="159" s="1"/>
  <c r="L87" i="159"/>
  <c r="M87" i="159" s="1"/>
  <c r="L86" i="159"/>
  <c r="M86" i="159" s="1"/>
  <c r="L85" i="159"/>
  <c r="M85" i="159" s="1"/>
  <c r="L84" i="159"/>
  <c r="M84" i="159" s="1"/>
  <c r="L83" i="159"/>
  <c r="M83" i="159" s="1"/>
  <c r="L82" i="159"/>
  <c r="M82" i="159" s="1"/>
  <c r="L81" i="159"/>
  <c r="M81" i="159" s="1"/>
  <c r="L80" i="159"/>
  <c r="M80" i="159" s="1"/>
  <c r="L79" i="159"/>
  <c r="M79" i="159" s="1"/>
  <c r="L78" i="159"/>
  <c r="M78" i="159" s="1"/>
  <c r="L77" i="159"/>
  <c r="M77" i="159" s="1"/>
  <c r="L76" i="159"/>
  <c r="M76" i="159" s="1"/>
  <c r="L75" i="159"/>
  <c r="M75" i="159" s="1"/>
  <c r="L74" i="159"/>
  <c r="M74" i="159" s="1"/>
  <c r="L73" i="159"/>
  <c r="M73" i="159" s="1"/>
  <c r="L72" i="159"/>
  <c r="M72" i="159" s="1"/>
  <c r="L71" i="159"/>
  <c r="M71" i="159" s="1"/>
  <c r="L70" i="159"/>
  <c r="M70" i="159" s="1"/>
  <c r="L69" i="159"/>
  <c r="M69" i="159" s="1"/>
  <c r="L68" i="159"/>
  <c r="M68" i="159" s="1"/>
  <c r="L67" i="159"/>
  <c r="M67" i="159" s="1"/>
  <c r="L66" i="159"/>
  <c r="M66" i="159" s="1"/>
  <c r="L65" i="159"/>
  <c r="M65" i="159" s="1"/>
  <c r="L64" i="159"/>
  <c r="M64" i="159" s="1"/>
  <c r="L63" i="159"/>
  <c r="M63" i="159" s="1"/>
  <c r="L62" i="159"/>
  <c r="M62" i="159" s="1"/>
  <c r="L61" i="159"/>
  <c r="M61" i="159" s="1"/>
  <c r="L60" i="159"/>
  <c r="M60" i="159" s="1"/>
  <c r="L59" i="159"/>
  <c r="M59" i="159" s="1"/>
  <c r="L58" i="159"/>
  <c r="M58" i="159" s="1"/>
  <c r="L57" i="159"/>
  <c r="M57" i="159" s="1"/>
  <c r="L56" i="159"/>
  <c r="M56" i="159" s="1"/>
  <c r="L55" i="159"/>
  <c r="M55" i="159" s="1"/>
  <c r="L54" i="159"/>
  <c r="M54" i="159" s="1"/>
  <c r="L53" i="159"/>
  <c r="M53" i="159" s="1"/>
  <c r="L52" i="159"/>
  <c r="M52" i="159" s="1"/>
  <c r="L51" i="159"/>
  <c r="M51" i="159" s="1"/>
  <c r="L50" i="159"/>
  <c r="M50" i="159" s="1"/>
  <c r="L49" i="159"/>
  <c r="M49" i="159" s="1"/>
  <c r="L48" i="159"/>
  <c r="M48" i="159" s="1"/>
  <c r="L47" i="159"/>
  <c r="M47" i="159" s="1"/>
  <c r="L46" i="159"/>
  <c r="M46" i="159" s="1"/>
  <c r="L45" i="159"/>
  <c r="M45" i="159" s="1"/>
  <c r="L44" i="159"/>
  <c r="M44" i="159" s="1"/>
  <c r="L43" i="159"/>
  <c r="M43" i="159" s="1"/>
  <c r="L42" i="159"/>
  <c r="M42" i="159" s="1"/>
  <c r="L41" i="159"/>
  <c r="M41" i="159" s="1"/>
  <c r="L40" i="159"/>
  <c r="M40" i="159" s="1"/>
  <c r="L39" i="159"/>
  <c r="M39" i="159" s="1"/>
  <c r="L38" i="159"/>
  <c r="M38" i="159" s="1"/>
  <c r="L37" i="159"/>
  <c r="M37" i="159" s="1"/>
  <c r="L36" i="159"/>
  <c r="M36" i="159" s="1"/>
  <c r="L35" i="159"/>
  <c r="M35" i="159" s="1"/>
  <c r="L34" i="159"/>
  <c r="M34" i="159" s="1"/>
  <c r="L33" i="159"/>
  <c r="M33" i="159" s="1"/>
  <c r="L32" i="159"/>
  <c r="M32" i="159" s="1"/>
  <c r="L31" i="159"/>
  <c r="M31" i="159" s="1"/>
  <c r="L30" i="159"/>
  <c r="M30" i="159" s="1"/>
  <c r="L29" i="159"/>
  <c r="M29" i="159" s="1"/>
  <c r="L28" i="159"/>
  <c r="M28" i="159" s="1"/>
  <c r="L27" i="159"/>
  <c r="M27" i="159" s="1"/>
  <c r="L26" i="159"/>
  <c r="M26" i="159" s="1"/>
  <c r="M25" i="159"/>
  <c r="L25" i="159"/>
  <c r="L24" i="159"/>
  <c r="M24" i="159" s="1"/>
  <c r="L23" i="159"/>
  <c r="M23" i="159" s="1"/>
  <c r="L22" i="159"/>
  <c r="M22" i="159" s="1"/>
  <c r="L21" i="159"/>
  <c r="M21" i="159" s="1"/>
  <c r="L20" i="159"/>
  <c r="M20" i="159" s="1"/>
  <c r="L19" i="159"/>
  <c r="M19" i="159" s="1"/>
  <c r="L18" i="159"/>
  <c r="M18" i="159" s="1"/>
  <c r="L17" i="159"/>
  <c r="M17" i="159" s="1"/>
  <c r="L16" i="159"/>
  <c r="M16" i="159" s="1"/>
  <c r="L15" i="159"/>
  <c r="M15" i="159" s="1"/>
  <c r="L14" i="159"/>
  <c r="M14" i="159" s="1"/>
  <c r="L13" i="159"/>
  <c r="M13" i="159" s="1"/>
  <c r="L12" i="159"/>
  <c r="M12" i="159" s="1"/>
  <c r="L11" i="159"/>
  <c r="M11" i="159" s="1"/>
  <c r="L10" i="159"/>
  <c r="M10" i="159" s="1"/>
  <c r="L9" i="159"/>
  <c r="M9" i="159" s="1"/>
  <c r="L8" i="159"/>
  <c r="M8" i="159" s="1"/>
  <c r="L7" i="159"/>
  <c r="M7" i="159" s="1"/>
  <c r="L6" i="159"/>
  <c r="M6" i="159" s="1"/>
  <c r="L5" i="159"/>
  <c r="M5" i="159" s="1"/>
  <c r="L4" i="159"/>
  <c r="M4" i="159" s="1"/>
  <c r="L154" i="158"/>
  <c r="M154" i="158" s="1"/>
  <c r="L153" i="158"/>
  <c r="M153" i="158" s="1"/>
  <c r="L152" i="158"/>
  <c r="M152" i="158" s="1"/>
  <c r="L151" i="158"/>
  <c r="M151" i="158" s="1"/>
  <c r="L150" i="158"/>
  <c r="M150" i="158" s="1"/>
  <c r="L149" i="158"/>
  <c r="M149" i="158" s="1"/>
  <c r="L148" i="158"/>
  <c r="M148" i="158" s="1"/>
  <c r="L147" i="158"/>
  <c r="M147" i="158" s="1"/>
  <c r="L146" i="158"/>
  <c r="M146" i="158" s="1"/>
  <c r="L145" i="158"/>
  <c r="M145" i="158" s="1"/>
  <c r="L144" i="158"/>
  <c r="M144" i="158" s="1"/>
  <c r="L143" i="158"/>
  <c r="M143" i="158" s="1"/>
  <c r="L142" i="158"/>
  <c r="M142" i="158" s="1"/>
  <c r="L141" i="158"/>
  <c r="M141" i="158" s="1"/>
  <c r="L140" i="158"/>
  <c r="M140" i="158" s="1"/>
  <c r="L139" i="158"/>
  <c r="M139" i="158" s="1"/>
  <c r="L138" i="158"/>
  <c r="M138" i="158" s="1"/>
  <c r="L137" i="158"/>
  <c r="M137" i="158" s="1"/>
  <c r="L136" i="158"/>
  <c r="M136" i="158" s="1"/>
  <c r="L135" i="158"/>
  <c r="M135" i="158" s="1"/>
  <c r="L134" i="158"/>
  <c r="M134" i="158" s="1"/>
  <c r="L133" i="158"/>
  <c r="M133" i="158" s="1"/>
  <c r="L132" i="158"/>
  <c r="M132" i="158" s="1"/>
  <c r="L131" i="158"/>
  <c r="M131" i="158" s="1"/>
  <c r="L130" i="158"/>
  <c r="M130" i="158" s="1"/>
  <c r="L129" i="158"/>
  <c r="M129" i="158" s="1"/>
  <c r="L128" i="158"/>
  <c r="M128" i="158" s="1"/>
  <c r="L127" i="158"/>
  <c r="M127" i="158" s="1"/>
  <c r="L126" i="158"/>
  <c r="M126" i="158" s="1"/>
  <c r="L125" i="158"/>
  <c r="M125" i="158" s="1"/>
  <c r="L124" i="158"/>
  <c r="M124" i="158" s="1"/>
  <c r="L123" i="158"/>
  <c r="M123" i="158" s="1"/>
  <c r="L122" i="158"/>
  <c r="M122" i="158" s="1"/>
  <c r="L121" i="158"/>
  <c r="M121" i="158" s="1"/>
  <c r="L120" i="158"/>
  <c r="M120" i="158" s="1"/>
  <c r="L119" i="158"/>
  <c r="M119" i="158" s="1"/>
  <c r="L118" i="158"/>
  <c r="M118" i="158" s="1"/>
  <c r="L117" i="158"/>
  <c r="M117" i="158" s="1"/>
  <c r="L116" i="158"/>
  <c r="M116" i="158" s="1"/>
  <c r="L115" i="158"/>
  <c r="M115" i="158" s="1"/>
  <c r="L114" i="158"/>
  <c r="M114" i="158" s="1"/>
  <c r="L113" i="158"/>
  <c r="M113" i="158" s="1"/>
  <c r="L112" i="158"/>
  <c r="M112" i="158" s="1"/>
  <c r="L111" i="158"/>
  <c r="M111" i="158" s="1"/>
  <c r="L110" i="158"/>
  <c r="M110" i="158" s="1"/>
  <c r="L109" i="158"/>
  <c r="M109" i="158" s="1"/>
  <c r="L108" i="158"/>
  <c r="M108" i="158" s="1"/>
  <c r="L107" i="158"/>
  <c r="M107" i="158" s="1"/>
  <c r="L106" i="158"/>
  <c r="M106" i="158" s="1"/>
  <c r="L105" i="158"/>
  <c r="M105" i="158" s="1"/>
  <c r="L104" i="158"/>
  <c r="M104" i="158" s="1"/>
  <c r="L103" i="158"/>
  <c r="M103" i="158" s="1"/>
  <c r="L102" i="158"/>
  <c r="M102" i="158" s="1"/>
  <c r="L101" i="158"/>
  <c r="M101" i="158" s="1"/>
  <c r="L100" i="158"/>
  <c r="M100" i="158" s="1"/>
  <c r="L99" i="158"/>
  <c r="M99" i="158" s="1"/>
  <c r="L98" i="158"/>
  <c r="M98" i="158" s="1"/>
  <c r="L97" i="158"/>
  <c r="M97" i="158" s="1"/>
  <c r="L96" i="158"/>
  <c r="M96" i="158" s="1"/>
  <c r="L95" i="158"/>
  <c r="M95" i="158" s="1"/>
  <c r="L94" i="158"/>
  <c r="M94" i="158" s="1"/>
  <c r="L93" i="158"/>
  <c r="M93" i="158" s="1"/>
  <c r="L92" i="158"/>
  <c r="M92" i="158" s="1"/>
  <c r="L91" i="158"/>
  <c r="M91" i="158" s="1"/>
  <c r="L90" i="158"/>
  <c r="M90" i="158" s="1"/>
  <c r="L89" i="158"/>
  <c r="M89" i="158" s="1"/>
  <c r="L88" i="158"/>
  <c r="M88" i="158" s="1"/>
  <c r="L87" i="158"/>
  <c r="M87" i="158" s="1"/>
  <c r="L86" i="158"/>
  <c r="M86" i="158" s="1"/>
  <c r="L85" i="158"/>
  <c r="M85" i="158" s="1"/>
  <c r="L84" i="158"/>
  <c r="M84" i="158" s="1"/>
  <c r="L83" i="158"/>
  <c r="M83" i="158" s="1"/>
  <c r="L82" i="158"/>
  <c r="M82" i="158" s="1"/>
  <c r="L81" i="158"/>
  <c r="M81" i="158" s="1"/>
  <c r="L80" i="158"/>
  <c r="M80" i="158" s="1"/>
  <c r="L79" i="158"/>
  <c r="M79" i="158" s="1"/>
  <c r="L78" i="158"/>
  <c r="M78" i="158" s="1"/>
  <c r="L77" i="158"/>
  <c r="M77" i="158" s="1"/>
  <c r="L76" i="158"/>
  <c r="M76" i="158" s="1"/>
  <c r="L75" i="158"/>
  <c r="M75" i="158" s="1"/>
  <c r="L74" i="158"/>
  <c r="M74" i="158" s="1"/>
  <c r="L73" i="158"/>
  <c r="M73" i="158" s="1"/>
  <c r="L72" i="158"/>
  <c r="M72" i="158" s="1"/>
  <c r="L71" i="158"/>
  <c r="M71" i="158" s="1"/>
  <c r="L70" i="158"/>
  <c r="M70" i="158" s="1"/>
  <c r="L69" i="158"/>
  <c r="M69" i="158" s="1"/>
  <c r="L68" i="158"/>
  <c r="M68" i="158" s="1"/>
  <c r="L67" i="158"/>
  <c r="M67" i="158" s="1"/>
  <c r="L66" i="158"/>
  <c r="M66" i="158" s="1"/>
  <c r="L65" i="158"/>
  <c r="M65" i="158" s="1"/>
  <c r="L64" i="158"/>
  <c r="M64" i="158" s="1"/>
  <c r="L63" i="158"/>
  <c r="M63" i="158" s="1"/>
  <c r="L62" i="158"/>
  <c r="M62" i="158" s="1"/>
  <c r="L61" i="158"/>
  <c r="M61" i="158" s="1"/>
  <c r="L60" i="158"/>
  <c r="M60" i="158" s="1"/>
  <c r="L59" i="158"/>
  <c r="M59" i="158" s="1"/>
  <c r="L58" i="158"/>
  <c r="M58" i="158" s="1"/>
  <c r="L57" i="158"/>
  <c r="M57" i="158" s="1"/>
  <c r="L56" i="158"/>
  <c r="M56" i="158" s="1"/>
  <c r="L55" i="158"/>
  <c r="M55" i="158" s="1"/>
  <c r="L54" i="158"/>
  <c r="M54" i="158" s="1"/>
  <c r="L53" i="158"/>
  <c r="M53" i="158" s="1"/>
  <c r="L52" i="158"/>
  <c r="M52" i="158" s="1"/>
  <c r="L51" i="158"/>
  <c r="M51" i="158" s="1"/>
  <c r="L50" i="158"/>
  <c r="M50" i="158" s="1"/>
  <c r="L49" i="158"/>
  <c r="M49" i="158" s="1"/>
  <c r="L48" i="158"/>
  <c r="M48" i="158" s="1"/>
  <c r="L47" i="158"/>
  <c r="M47" i="158" s="1"/>
  <c r="L46" i="158"/>
  <c r="M46" i="158" s="1"/>
  <c r="L45" i="158"/>
  <c r="M45" i="158" s="1"/>
  <c r="L44" i="158"/>
  <c r="M44" i="158" s="1"/>
  <c r="L43" i="158"/>
  <c r="M43" i="158" s="1"/>
  <c r="L42" i="158"/>
  <c r="M42" i="158" s="1"/>
  <c r="L41" i="158"/>
  <c r="M41" i="158" s="1"/>
  <c r="L40" i="158"/>
  <c r="M40" i="158" s="1"/>
  <c r="L39" i="158"/>
  <c r="M39" i="158" s="1"/>
  <c r="L38" i="158"/>
  <c r="M38" i="158" s="1"/>
  <c r="L37" i="158"/>
  <c r="M37" i="158" s="1"/>
  <c r="L36" i="158"/>
  <c r="M36" i="158" s="1"/>
  <c r="L35" i="158"/>
  <c r="M35" i="158" s="1"/>
  <c r="L34" i="158"/>
  <c r="M34" i="158" s="1"/>
  <c r="L33" i="158"/>
  <c r="M33" i="158" s="1"/>
  <c r="L32" i="158"/>
  <c r="M32" i="158" s="1"/>
  <c r="L31" i="158"/>
  <c r="M31" i="158" s="1"/>
  <c r="L30" i="158"/>
  <c r="M30" i="158" s="1"/>
  <c r="L29" i="158"/>
  <c r="M29" i="158" s="1"/>
  <c r="L28" i="158"/>
  <c r="M28" i="158" s="1"/>
  <c r="L27" i="158"/>
  <c r="M27" i="158" s="1"/>
  <c r="L26" i="158"/>
  <c r="M26" i="158" s="1"/>
  <c r="L25" i="158"/>
  <c r="M25" i="158" s="1"/>
  <c r="L24" i="158"/>
  <c r="M24" i="158" s="1"/>
  <c r="L23" i="158"/>
  <c r="M23" i="158" s="1"/>
  <c r="L22" i="158"/>
  <c r="M22" i="158" s="1"/>
  <c r="L21" i="158"/>
  <c r="M21" i="158" s="1"/>
  <c r="L20" i="158"/>
  <c r="M20" i="158" s="1"/>
  <c r="L19" i="158"/>
  <c r="M19" i="158" s="1"/>
  <c r="L18" i="158"/>
  <c r="M18" i="158" s="1"/>
  <c r="L17" i="158"/>
  <c r="M17" i="158" s="1"/>
  <c r="L16" i="158"/>
  <c r="M16" i="158" s="1"/>
  <c r="L15" i="158"/>
  <c r="M15" i="158" s="1"/>
  <c r="L14" i="158"/>
  <c r="M14" i="158" s="1"/>
  <c r="L13" i="158"/>
  <c r="M13" i="158" s="1"/>
  <c r="L12" i="158"/>
  <c r="M12" i="158" s="1"/>
  <c r="L11" i="158"/>
  <c r="M11" i="158" s="1"/>
  <c r="L10" i="158"/>
  <c r="M10" i="158" s="1"/>
  <c r="L9" i="158"/>
  <c r="M9" i="158" s="1"/>
  <c r="L8" i="158"/>
  <c r="M8" i="158" s="1"/>
  <c r="L7" i="158"/>
  <c r="M7" i="158" s="1"/>
  <c r="L6" i="158"/>
  <c r="M6" i="158" s="1"/>
  <c r="L5" i="158"/>
  <c r="M5" i="158" s="1"/>
  <c r="L4" i="158"/>
  <c r="M4" i="158" s="1"/>
  <c r="L154" i="157"/>
  <c r="M154" i="157" s="1"/>
  <c r="L153" i="157"/>
  <c r="M153" i="157" s="1"/>
  <c r="L152" i="157"/>
  <c r="M152" i="157" s="1"/>
  <c r="L151" i="157"/>
  <c r="M151" i="157" s="1"/>
  <c r="L150" i="157"/>
  <c r="M150" i="157" s="1"/>
  <c r="L149" i="157"/>
  <c r="M149" i="157" s="1"/>
  <c r="L148" i="157"/>
  <c r="M148" i="157" s="1"/>
  <c r="L147" i="157"/>
  <c r="M147" i="157" s="1"/>
  <c r="L146" i="157"/>
  <c r="M146" i="157" s="1"/>
  <c r="L145" i="157"/>
  <c r="M145" i="157" s="1"/>
  <c r="L144" i="157"/>
  <c r="M144" i="157" s="1"/>
  <c r="L143" i="157"/>
  <c r="M143" i="157" s="1"/>
  <c r="L142" i="157"/>
  <c r="M142" i="157" s="1"/>
  <c r="L141" i="157"/>
  <c r="M141" i="157" s="1"/>
  <c r="L140" i="157"/>
  <c r="M140" i="157" s="1"/>
  <c r="L139" i="157"/>
  <c r="M139" i="157" s="1"/>
  <c r="L138" i="157"/>
  <c r="M138" i="157" s="1"/>
  <c r="L137" i="157"/>
  <c r="M137" i="157" s="1"/>
  <c r="L136" i="157"/>
  <c r="M136" i="157" s="1"/>
  <c r="L135" i="157"/>
  <c r="M135" i="157" s="1"/>
  <c r="L134" i="157"/>
  <c r="M134" i="157" s="1"/>
  <c r="L133" i="157"/>
  <c r="M133" i="157" s="1"/>
  <c r="L132" i="157"/>
  <c r="M132" i="157" s="1"/>
  <c r="L131" i="157"/>
  <c r="M131" i="157" s="1"/>
  <c r="L130" i="157"/>
  <c r="M130" i="157" s="1"/>
  <c r="L129" i="157"/>
  <c r="M129" i="157" s="1"/>
  <c r="L128" i="157"/>
  <c r="M128" i="157" s="1"/>
  <c r="L127" i="157"/>
  <c r="M127" i="157" s="1"/>
  <c r="L126" i="157"/>
  <c r="M126" i="157" s="1"/>
  <c r="L125" i="157"/>
  <c r="M125" i="157" s="1"/>
  <c r="L124" i="157"/>
  <c r="M124" i="157" s="1"/>
  <c r="L123" i="157"/>
  <c r="M123" i="157" s="1"/>
  <c r="L122" i="157"/>
  <c r="M122" i="157" s="1"/>
  <c r="L121" i="157"/>
  <c r="M121" i="157" s="1"/>
  <c r="L120" i="157"/>
  <c r="M120" i="157" s="1"/>
  <c r="L119" i="157"/>
  <c r="M119" i="157" s="1"/>
  <c r="L118" i="157"/>
  <c r="M118" i="157" s="1"/>
  <c r="L117" i="157"/>
  <c r="M117" i="157" s="1"/>
  <c r="L116" i="157"/>
  <c r="M116" i="157" s="1"/>
  <c r="L115" i="157"/>
  <c r="M115" i="157" s="1"/>
  <c r="L114" i="157"/>
  <c r="M114" i="157" s="1"/>
  <c r="L113" i="157"/>
  <c r="M113" i="157" s="1"/>
  <c r="L112" i="157"/>
  <c r="M112" i="157" s="1"/>
  <c r="L111" i="157"/>
  <c r="M111" i="157" s="1"/>
  <c r="L110" i="157"/>
  <c r="M110" i="157" s="1"/>
  <c r="L109" i="157"/>
  <c r="M109" i="157" s="1"/>
  <c r="L108" i="157"/>
  <c r="M108" i="157" s="1"/>
  <c r="L107" i="157"/>
  <c r="M107" i="157" s="1"/>
  <c r="L106" i="157"/>
  <c r="M106" i="157" s="1"/>
  <c r="L105" i="157"/>
  <c r="M105" i="157" s="1"/>
  <c r="L104" i="157"/>
  <c r="M104" i="157" s="1"/>
  <c r="L103" i="157"/>
  <c r="M103" i="157" s="1"/>
  <c r="L102" i="157"/>
  <c r="M102" i="157" s="1"/>
  <c r="L101" i="157"/>
  <c r="M101" i="157" s="1"/>
  <c r="L100" i="157"/>
  <c r="M100" i="157" s="1"/>
  <c r="L99" i="157"/>
  <c r="M99" i="157" s="1"/>
  <c r="L98" i="157"/>
  <c r="M98" i="157" s="1"/>
  <c r="L97" i="157"/>
  <c r="M97" i="157" s="1"/>
  <c r="L96" i="157"/>
  <c r="M96" i="157" s="1"/>
  <c r="L95" i="157"/>
  <c r="M95" i="157" s="1"/>
  <c r="L94" i="157"/>
  <c r="M94" i="157" s="1"/>
  <c r="L93" i="157"/>
  <c r="M93" i="157" s="1"/>
  <c r="L92" i="157"/>
  <c r="M92" i="157" s="1"/>
  <c r="L91" i="157"/>
  <c r="M91" i="157" s="1"/>
  <c r="L90" i="157"/>
  <c r="M90" i="157" s="1"/>
  <c r="L89" i="157"/>
  <c r="M89" i="157" s="1"/>
  <c r="L88" i="157"/>
  <c r="M88" i="157" s="1"/>
  <c r="L87" i="157"/>
  <c r="M87" i="157" s="1"/>
  <c r="L86" i="157"/>
  <c r="M86" i="157" s="1"/>
  <c r="L85" i="157"/>
  <c r="M85" i="157" s="1"/>
  <c r="L84" i="157"/>
  <c r="M84" i="157" s="1"/>
  <c r="L83" i="157"/>
  <c r="M83" i="157" s="1"/>
  <c r="L82" i="157"/>
  <c r="M82" i="157" s="1"/>
  <c r="L81" i="157"/>
  <c r="M81" i="157" s="1"/>
  <c r="L80" i="157"/>
  <c r="M80" i="157" s="1"/>
  <c r="L79" i="157"/>
  <c r="M79" i="157" s="1"/>
  <c r="L78" i="157"/>
  <c r="M78" i="157" s="1"/>
  <c r="L77" i="157"/>
  <c r="M77" i="157" s="1"/>
  <c r="L76" i="157"/>
  <c r="M76" i="157" s="1"/>
  <c r="L75" i="157"/>
  <c r="M75" i="157" s="1"/>
  <c r="L74" i="157"/>
  <c r="M74" i="157" s="1"/>
  <c r="L73" i="157"/>
  <c r="M73" i="157" s="1"/>
  <c r="L72" i="157"/>
  <c r="M72" i="157" s="1"/>
  <c r="L71" i="157"/>
  <c r="M71" i="157" s="1"/>
  <c r="L70" i="157"/>
  <c r="M70" i="157" s="1"/>
  <c r="L69" i="157"/>
  <c r="M69" i="157" s="1"/>
  <c r="L68" i="157"/>
  <c r="M68" i="157" s="1"/>
  <c r="L67" i="157"/>
  <c r="M67" i="157" s="1"/>
  <c r="L66" i="157"/>
  <c r="M66" i="157" s="1"/>
  <c r="L65" i="157"/>
  <c r="M65" i="157" s="1"/>
  <c r="L64" i="157"/>
  <c r="M64" i="157" s="1"/>
  <c r="L63" i="157"/>
  <c r="M63" i="157" s="1"/>
  <c r="L62" i="157"/>
  <c r="M62" i="157" s="1"/>
  <c r="L61" i="157"/>
  <c r="M61" i="157" s="1"/>
  <c r="L60" i="157"/>
  <c r="M60" i="157" s="1"/>
  <c r="L59" i="157"/>
  <c r="M59" i="157" s="1"/>
  <c r="L58" i="157"/>
  <c r="M58" i="157" s="1"/>
  <c r="L57" i="157"/>
  <c r="M57" i="157" s="1"/>
  <c r="L56" i="157"/>
  <c r="M56" i="157" s="1"/>
  <c r="L55" i="157"/>
  <c r="M55" i="157" s="1"/>
  <c r="L54" i="157"/>
  <c r="M54" i="157" s="1"/>
  <c r="L53" i="157"/>
  <c r="M53" i="157" s="1"/>
  <c r="L52" i="157"/>
  <c r="M52" i="157" s="1"/>
  <c r="L51" i="157"/>
  <c r="M51" i="157" s="1"/>
  <c r="L50" i="157"/>
  <c r="M50" i="157" s="1"/>
  <c r="L49" i="157"/>
  <c r="M49" i="157" s="1"/>
  <c r="L48" i="157"/>
  <c r="M48" i="157" s="1"/>
  <c r="L47" i="157"/>
  <c r="M47" i="157" s="1"/>
  <c r="L46" i="157"/>
  <c r="M46" i="157" s="1"/>
  <c r="L45" i="157"/>
  <c r="M45" i="157" s="1"/>
  <c r="L44" i="157"/>
  <c r="M44" i="157" s="1"/>
  <c r="L43" i="157"/>
  <c r="M43" i="157" s="1"/>
  <c r="L42" i="157"/>
  <c r="M42" i="157" s="1"/>
  <c r="L41" i="157"/>
  <c r="M41" i="157" s="1"/>
  <c r="L40" i="157"/>
  <c r="M40" i="157" s="1"/>
  <c r="L39" i="157"/>
  <c r="M39" i="157" s="1"/>
  <c r="L38" i="157"/>
  <c r="M38" i="157" s="1"/>
  <c r="L37" i="157"/>
  <c r="M37" i="157" s="1"/>
  <c r="L36" i="157"/>
  <c r="M36" i="157" s="1"/>
  <c r="L35" i="157"/>
  <c r="M35" i="157" s="1"/>
  <c r="L34" i="157"/>
  <c r="M34" i="157" s="1"/>
  <c r="L33" i="157"/>
  <c r="M33" i="157" s="1"/>
  <c r="L32" i="157"/>
  <c r="M32" i="157" s="1"/>
  <c r="L31" i="157"/>
  <c r="M31" i="157" s="1"/>
  <c r="L30" i="157"/>
  <c r="M30" i="157" s="1"/>
  <c r="L29" i="157"/>
  <c r="M29" i="157" s="1"/>
  <c r="L28" i="157"/>
  <c r="M28" i="157" s="1"/>
  <c r="L27" i="157"/>
  <c r="M27" i="157" s="1"/>
  <c r="L26" i="157"/>
  <c r="M26" i="157" s="1"/>
  <c r="L25" i="157"/>
  <c r="M25" i="157" s="1"/>
  <c r="L24" i="157"/>
  <c r="M24" i="157" s="1"/>
  <c r="L23" i="157"/>
  <c r="M23" i="157" s="1"/>
  <c r="L22" i="157"/>
  <c r="M22" i="157" s="1"/>
  <c r="L21" i="157"/>
  <c r="M21" i="157" s="1"/>
  <c r="L20" i="157"/>
  <c r="M20" i="157" s="1"/>
  <c r="L19" i="157"/>
  <c r="M19" i="157" s="1"/>
  <c r="L18" i="157"/>
  <c r="M18" i="157" s="1"/>
  <c r="L17" i="157"/>
  <c r="M17" i="157" s="1"/>
  <c r="L16" i="157"/>
  <c r="M16" i="157" s="1"/>
  <c r="L15" i="157"/>
  <c r="M15" i="157" s="1"/>
  <c r="L14" i="157"/>
  <c r="M14" i="157" s="1"/>
  <c r="L13" i="157"/>
  <c r="M13" i="157" s="1"/>
  <c r="L12" i="157"/>
  <c r="M12" i="157" s="1"/>
  <c r="L11" i="157"/>
  <c r="M11" i="157" s="1"/>
  <c r="L10" i="157"/>
  <c r="M10" i="157" s="1"/>
  <c r="L9" i="157"/>
  <c r="M9" i="157" s="1"/>
  <c r="L8" i="157"/>
  <c r="M8" i="157" s="1"/>
  <c r="L7" i="157"/>
  <c r="M7" i="157" s="1"/>
  <c r="L6" i="157"/>
  <c r="M6" i="157" s="1"/>
  <c r="L5" i="157"/>
  <c r="M5" i="157" s="1"/>
  <c r="L4" i="157"/>
  <c r="M4" i="157" s="1"/>
  <c r="L154" i="156"/>
  <c r="M154" i="156" s="1"/>
  <c r="L153" i="156"/>
  <c r="M153" i="156" s="1"/>
  <c r="L152" i="156"/>
  <c r="M152" i="156" s="1"/>
  <c r="L151" i="156"/>
  <c r="M151" i="156" s="1"/>
  <c r="L150" i="156"/>
  <c r="M150" i="156" s="1"/>
  <c r="L149" i="156"/>
  <c r="M149" i="156" s="1"/>
  <c r="L148" i="156"/>
  <c r="M148" i="156" s="1"/>
  <c r="L147" i="156"/>
  <c r="M147" i="156" s="1"/>
  <c r="L146" i="156"/>
  <c r="M146" i="156" s="1"/>
  <c r="L145" i="156"/>
  <c r="M145" i="156" s="1"/>
  <c r="L144" i="156"/>
  <c r="M144" i="156" s="1"/>
  <c r="L143" i="156"/>
  <c r="M143" i="156" s="1"/>
  <c r="L142" i="156"/>
  <c r="M142" i="156" s="1"/>
  <c r="L141" i="156"/>
  <c r="M141" i="156" s="1"/>
  <c r="L140" i="156"/>
  <c r="M140" i="156" s="1"/>
  <c r="L139" i="156"/>
  <c r="M139" i="156" s="1"/>
  <c r="L138" i="156"/>
  <c r="M138" i="156" s="1"/>
  <c r="L137" i="156"/>
  <c r="M137" i="156" s="1"/>
  <c r="L136" i="156"/>
  <c r="M136" i="156" s="1"/>
  <c r="L135" i="156"/>
  <c r="M135" i="156" s="1"/>
  <c r="L134" i="156"/>
  <c r="M134" i="156" s="1"/>
  <c r="L133" i="156"/>
  <c r="M133" i="156" s="1"/>
  <c r="L132" i="156"/>
  <c r="M132" i="156" s="1"/>
  <c r="L131" i="156"/>
  <c r="M131" i="156" s="1"/>
  <c r="L130" i="156"/>
  <c r="M130" i="156" s="1"/>
  <c r="L129" i="156"/>
  <c r="M129" i="156" s="1"/>
  <c r="L128" i="156"/>
  <c r="M128" i="156" s="1"/>
  <c r="L127" i="156"/>
  <c r="M127" i="156" s="1"/>
  <c r="L126" i="156"/>
  <c r="M126" i="156" s="1"/>
  <c r="L125" i="156"/>
  <c r="M125" i="156" s="1"/>
  <c r="L124" i="156"/>
  <c r="M124" i="156" s="1"/>
  <c r="L123" i="156"/>
  <c r="M123" i="156" s="1"/>
  <c r="L122" i="156"/>
  <c r="M122" i="156" s="1"/>
  <c r="L121" i="156"/>
  <c r="M121" i="156" s="1"/>
  <c r="L120" i="156"/>
  <c r="M120" i="156" s="1"/>
  <c r="L119" i="156"/>
  <c r="M119" i="156" s="1"/>
  <c r="L118" i="156"/>
  <c r="M118" i="156" s="1"/>
  <c r="L117" i="156"/>
  <c r="M117" i="156" s="1"/>
  <c r="L116" i="156"/>
  <c r="M116" i="156" s="1"/>
  <c r="L115" i="156"/>
  <c r="M115" i="156" s="1"/>
  <c r="L114" i="156"/>
  <c r="M114" i="156" s="1"/>
  <c r="L113" i="156"/>
  <c r="M113" i="156" s="1"/>
  <c r="L112" i="156"/>
  <c r="M112" i="156" s="1"/>
  <c r="L111" i="156"/>
  <c r="M111" i="156" s="1"/>
  <c r="L110" i="156"/>
  <c r="M110" i="156" s="1"/>
  <c r="L109" i="156"/>
  <c r="M109" i="156" s="1"/>
  <c r="L108" i="156"/>
  <c r="M108" i="156" s="1"/>
  <c r="L107" i="156"/>
  <c r="M107" i="156" s="1"/>
  <c r="L106" i="156"/>
  <c r="M106" i="156" s="1"/>
  <c r="L105" i="156"/>
  <c r="M105" i="156" s="1"/>
  <c r="L104" i="156"/>
  <c r="M104" i="156" s="1"/>
  <c r="L103" i="156"/>
  <c r="M103" i="156" s="1"/>
  <c r="L102" i="156"/>
  <c r="M102" i="156" s="1"/>
  <c r="L101" i="156"/>
  <c r="M101" i="156" s="1"/>
  <c r="L100" i="156"/>
  <c r="M100" i="156" s="1"/>
  <c r="L99" i="156"/>
  <c r="M99" i="156" s="1"/>
  <c r="L98" i="156"/>
  <c r="M98" i="156" s="1"/>
  <c r="L97" i="156"/>
  <c r="M97" i="156" s="1"/>
  <c r="L96" i="156"/>
  <c r="M96" i="156" s="1"/>
  <c r="L95" i="156"/>
  <c r="M95" i="156" s="1"/>
  <c r="L94" i="156"/>
  <c r="M94" i="156" s="1"/>
  <c r="L93" i="156"/>
  <c r="M93" i="156" s="1"/>
  <c r="L92" i="156"/>
  <c r="M92" i="156" s="1"/>
  <c r="L91" i="156"/>
  <c r="M91" i="156" s="1"/>
  <c r="L90" i="156"/>
  <c r="M90" i="156" s="1"/>
  <c r="L89" i="156"/>
  <c r="M89" i="156" s="1"/>
  <c r="L88" i="156"/>
  <c r="M88" i="156" s="1"/>
  <c r="L87" i="156"/>
  <c r="M87" i="156" s="1"/>
  <c r="L86" i="156"/>
  <c r="M86" i="156" s="1"/>
  <c r="L85" i="156"/>
  <c r="M85" i="156" s="1"/>
  <c r="L84" i="156"/>
  <c r="M84" i="156" s="1"/>
  <c r="L83" i="156"/>
  <c r="M83" i="156" s="1"/>
  <c r="L82" i="156"/>
  <c r="M82" i="156" s="1"/>
  <c r="L81" i="156"/>
  <c r="M81" i="156" s="1"/>
  <c r="L80" i="156"/>
  <c r="M80" i="156" s="1"/>
  <c r="L79" i="156"/>
  <c r="M79" i="156" s="1"/>
  <c r="L78" i="156"/>
  <c r="M78" i="156" s="1"/>
  <c r="L77" i="156"/>
  <c r="M77" i="156" s="1"/>
  <c r="L76" i="156"/>
  <c r="M76" i="156" s="1"/>
  <c r="L75" i="156"/>
  <c r="M75" i="156" s="1"/>
  <c r="L74" i="156"/>
  <c r="M74" i="156" s="1"/>
  <c r="L73" i="156"/>
  <c r="M73" i="156" s="1"/>
  <c r="L72" i="156"/>
  <c r="M72" i="156" s="1"/>
  <c r="L71" i="156"/>
  <c r="M71" i="156" s="1"/>
  <c r="L70" i="156"/>
  <c r="M70" i="156" s="1"/>
  <c r="L69" i="156"/>
  <c r="M69" i="156" s="1"/>
  <c r="L68" i="156"/>
  <c r="M68" i="156" s="1"/>
  <c r="L67" i="156"/>
  <c r="M67" i="156" s="1"/>
  <c r="L66" i="156"/>
  <c r="M66" i="156" s="1"/>
  <c r="L65" i="156"/>
  <c r="M65" i="156" s="1"/>
  <c r="L64" i="156"/>
  <c r="M64" i="156" s="1"/>
  <c r="L63" i="156"/>
  <c r="M63" i="156" s="1"/>
  <c r="L62" i="156"/>
  <c r="M62" i="156" s="1"/>
  <c r="L61" i="156"/>
  <c r="M61" i="156" s="1"/>
  <c r="L60" i="156"/>
  <c r="M60" i="156" s="1"/>
  <c r="L59" i="156"/>
  <c r="M59" i="156" s="1"/>
  <c r="L58" i="156"/>
  <c r="M58" i="156" s="1"/>
  <c r="L57" i="156"/>
  <c r="M57" i="156" s="1"/>
  <c r="L56" i="156"/>
  <c r="M56" i="156" s="1"/>
  <c r="L55" i="156"/>
  <c r="M55" i="156" s="1"/>
  <c r="L54" i="156"/>
  <c r="M54" i="156" s="1"/>
  <c r="L53" i="156"/>
  <c r="M53" i="156" s="1"/>
  <c r="L52" i="156"/>
  <c r="M52" i="156" s="1"/>
  <c r="L51" i="156"/>
  <c r="M51" i="156" s="1"/>
  <c r="L50" i="156"/>
  <c r="M50" i="156" s="1"/>
  <c r="L49" i="156"/>
  <c r="M49" i="156" s="1"/>
  <c r="L48" i="156"/>
  <c r="M48" i="156" s="1"/>
  <c r="L47" i="156"/>
  <c r="M47" i="156" s="1"/>
  <c r="L46" i="156"/>
  <c r="M46" i="156" s="1"/>
  <c r="L45" i="156"/>
  <c r="M45" i="156" s="1"/>
  <c r="L44" i="156"/>
  <c r="M44" i="156" s="1"/>
  <c r="L43" i="156"/>
  <c r="M43" i="156" s="1"/>
  <c r="L42" i="156"/>
  <c r="M42" i="156" s="1"/>
  <c r="L41" i="156"/>
  <c r="M41" i="156" s="1"/>
  <c r="L40" i="156"/>
  <c r="M40" i="156" s="1"/>
  <c r="L39" i="156"/>
  <c r="M39" i="156" s="1"/>
  <c r="L38" i="156"/>
  <c r="M38" i="156" s="1"/>
  <c r="L37" i="156"/>
  <c r="M37" i="156" s="1"/>
  <c r="L36" i="156"/>
  <c r="M36" i="156" s="1"/>
  <c r="L35" i="156"/>
  <c r="M35" i="156" s="1"/>
  <c r="L34" i="156"/>
  <c r="M34" i="156" s="1"/>
  <c r="L33" i="156"/>
  <c r="M33" i="156" s="1"/>
  <c r="L32" i="156"/>
  <c r="M32" i="156" s="1"/>
  <c r="L31" i="156"/>
  <c r="M31" i="156" s="1"/>
  <c r="L30" i="156"/>
  <c r="M30" i="156" s="1"/>
  <c r="L29" i="156"/>
  <c r="M29" i="156" s="1"/>
  <c r="L28" i="156"/>
  <c r="M28" i="156" s="1"/>
  <c r="L27" i="156"/>
  <c r="M27" i="156" s="1"/>
  <c r="L26" i="156"/>
  <c r="M26" i="156" s="1"/>
  <c r="L25" i="156"/>
  <c r="M25" i="156" s="1"/>
  <c r="L24" i="156"/>
  <c r="M24" i="156" s="1"/>
  <c r="L23" i="156"/>
  <c r="M23" i="156" s="1"/>
  <c r="L22" i="156"/>
  <c r="M22" i="156" s="1"/>
  <c r="L21" i="156"/>
  <c r="M21" i="156" s="1"/>
  <c r="L20" i="156"/>
  <c r="M20" i="156" s="1"/>
  <c r="L19" i="156"/>
  <c r="M19" i="156" s="1"/>
  <c r="L18" i="156"/>
  <c r="M18" i="156" s="1"/>
  <c r="L17" i="156"/>
  <c r="M17" i="156" s="1"/>
  <c r="L16" i="156"/>
  <c r="M16" i="156" s="1"/>
  <c r="L15" i="156"/>
  <c r="M15" i="156" s="1"/>
  <c r="L14" i="156"/>
  <c r="M14" i="156" s="1"/>
  <c r="L13" i="156"/>
  <c r="M13" i="156" s="1"/>
  <c r="L12" i="156"/>
  <c r="M12" i="156" s="1"/>
  <c r="L11" i="156"/>
  <c r="M11" i="156" s="1"/>
  <c r="L10" i="156"/>
  <c r="M10" i="156" s="1"/>
  <c r="L9" i="156"/>
  <c r="M9" i="156" s="1"/>
  <c r="L8" i="156"/>
  <c r="M8" i="156" s="1"/>
  <c r="L7" i="156"/>
  <c r="M7" i="156" s="1"/>
  <c r="L6" i="156"/>
  <c r="M6" i="156" s="1"/>
  <c r="L5" i="156"/>
  <c r="M5" i="156" s="1"/>
  <c r="L4" i="156"/>
  <c r="M4" i="156" s="1"/>
  <c r="L154" i="155"/>
  <c r="M154" i="155" s="1"/>
  <c r="L153" i="155"/>
  <c r="M153" i="155" s="1"/>
  <c r="L152" i="155"/>
  <c r="M152" i="155" s="1"/>
  <c r="L151" i="155"/>
  <c r="M151" i="155" s="1"/>
  <c r="L150" i="155"/>
  <c r="M150" i="155" s="1"/>
  <c r="L149" i="155"/>
  <c r="M149" i="155" s="1"/>
  <c r="L148" i="155"/>
  <c r="M148" i="155" s="1"/>
  <c r="L147" i="155"/>
  <c r="M147" i="155" s="1"/>
  <c r="L146" i="155"/>
  <c r="M146" i="155" s="1"/>
  <c r="L145" i="155"/>
  <c r="M145" i="155" s="1"/>
  <c r="L144" i="155"/>
  <c r="M144" i="155" s="1"/>
  <c r="L143" i="155"/>
  <c r="M143" i="155" s="1"/>
  <c r="L142" i="155"/>
  <c r="M142" i="155" s="1"/>
  <c r="L141" i="155"/>
  <c r="M141" i="155" s="1"/>
  <c r="L140" i="155"/>
  <c r="M140" i="155" s="1"/>
  <c r="L139" i="155"/>
  <c r="M139" i="155" s="1"/>
  <c r="L138" i="155"/>
  <c r="M138" i="155" s="1"/>
  <c r="L137" i="155"/>
  <c r="M137" i="155" s="1"/>
  <c r="L136" i="155"/>
  <c r="M136" i="155" s="1"/>
  <c r="L135" i="155"/>
  <c r="M135" i="155" s="1"/>
  <c r="L134" i="155"/>
  <c r="M134" i="155" s="1"/>
  <c r="L133" i="155"/>
  <c r="M133" i="155" s="1"/>
  <c r="L132" i="155"/>
  <c r="M132" i="155" s="1"/>
  <c r="L131" i="155"/>
  <c r="M131" i="155" s="1"/>
  <c r="L130" i="155"/>
  <c r="M130" i="155" s="1"/>
  <c r="L129" i="155"/>
  <c r="M129" i="155" s="1"/>
  <c r="L128" i="155"/>
  <c r="M128" i="155" s="1"/>
  <c r="L127" i="155"/>
  <c r="M127" i="155" s="1"/>
  <c r="L126" i="155"/>
  <c r="M126" i="155" s="1"/>
  <c r="L125" i="155"/>
  <c r="M125" i="155" s="1"/>
  <c r="L124" i="155"/>
  <c r="M124" i="155" s="1"/>
  <c r="L123" i="155"/>
  <c r="M123" i="155" s="1"/>
  <c r="L122" i="155"/>
  <c r="M122" i="155" s="1"/>
  <c r="L121" i="155"/>
  <c r="M121" i="155" s="1"/>
  <c r="L120" i="155"/>
  <c r="M120" i="155" s="1"/>
  <c r="L119" i="155"/>
  <c r="M119" i="155" s="1"/>
  <c r="L118" i="155"/>
  <c r="M118" i="155" s="1"/>
  <c r="L117" i="155"/>
  <c r="M117" i="155" s="1"/>
  <c r="L116" i="155"/>
  <c r="M116" i="155" s="1"/>
  <c r="L115" i="155"/>
  <c r="M115" i="155" s="1"/>
  <c r="L114" i="155"/>
  <c r="M114" i="155" s="1"/>
  <c r="L113" i="155"/>
  <c r="M113" i="155" s="1"/>
  <c r="L112" i="155"/>
  <c r="M112" i="155" s="1"/>
  <c r="L111" i="155"/>
  <c r="M111" i="155" s="1"/>
  <c r="L110" i="155"/>
  <c r="M110" i="155" s="1"/>
  <c r="L109" i="155"/>
  <c r="M109" i="155" s="1"/>
  <c r="L108" i="155"/>
  <c r="M108" i="155" s="1"/>
  <c r="L107" i="155"/>
  <c r="M107" i="155" s="1"/>
  <c r="L106" i="155"/>
  <c r="M106" i="155" s="1"/>
  <c r="L105" i="155"/>
  <c r="M105" i="155" s="1"/>
  <c r="L104" i="155"/>
  <c r="M104" i="155" s="1"/>
  <c r="L103" i="155"/>
  <c r="M103" i="155" s="1"/>
  <c r="L102" i="155"/>
  <c r="M102" i="155" s="1"/>
  <c r="L101" i="155"/>
  <c r="M101" i="155" s="1"/>
  <c r="L100" i="155"/>
  <c r="M100" i="155" s="1"/>
  <c r="L99" i="155"/>
  <c r="M99" i="155" s="1"/>
  <c r="L98" i="155"/>
  <c r="M98" i="155" s="1"/>
  <c r="L97" i="155"/>
  <c r="M97" i="155" s="1"/>
  <c r="L96" i="155"/>
  <c r="M96" i="155" s="1"/>
  <c r="L95" i="155"/>
  <c r="M95" i="155" s="1"/>
  <c r="L94" i="155"/>
  <c r="M94" i="155" s="1"/>
  <c r="L93" i="155"/>
  <c r="M93" i="155" s="1"/>
  <c r="L92" i="155"/>
  <c r="M92" i="155" s="1"/>
  <c r="L91" i="155"/>
  <c r="M91" i="155" s="1"/>
  <c r="L90" i="155"/>
  <c r="M90" i="155" s="1"/>
  <c r="L89" i="155"/>
  <c r="M89" i="155" s="1"/>
  <c r="L88" i="155"/>
  <c r="M88" i="155" s="1"/>
  <c r="L87" i="155"/>
  <c r="M87" i="155" s="1"/>
  <c r="L86" i="155"/>
  <c r="M86" i="155" s="1"/>
  <c r="L85" i="155"/>
  <c r="M85" i="155" s="1"/>
  <c r="L84" i="155"/>
  <c r="M84" i="155" s="1"/>
  <c r="L83" i="155"/>
  <c r="M83" i="155" s="1"/>
  <c r="L82" i="155"/>
  <c r="M82" i="155" s="1"/>
  <c r="L81" i="155"/>
  <c r="M81" i="155" s="1"/>
  <c r="L80" i="155"/>
  <c r="M80" i="155" s="1"/>
  <c r="L79" i="155"/>
  <c r="M79" i="155" s="1"/>
  <c r="L78" i="155"/>
  <c r="M78" i="155" s="1"/>
  <c r="L77" i="155"/>
  <c r="M77" i="155" s="1"/>
  <c r="L76" i="155"/>
  <c r="M76" i="155" s="1"/>
  <c r="L75" i="155"/>
  <c r="M75" i="155" s="1"/>
  <c r="L74" i="155"/>
  <c r="M74" i="155" s="1"/>
  <c r="L73" i="155"/>
  <c r="M73" i="155" s="1"/>
  <c r="L72" i="155"/>
  <c r="M72" i="155" s="1"/>
  <c r="L71" i="155"/>
  <c r="M71" i="155" s="1"/>
  <c r="L70" i="155"/>
  <c r="M70" i="155" s="1"/>
  <c r="L69" i="155"/>
  <c r="M69" i="155" s="1"/>
  <c r="L68" i="155"/>
  <c r="M68" i="155" s="1"/>
  <c r="L67" i="155"/>
  <c r="M67" i="155" s="1"/>
  <c r="L66" i="155"/>
  <c r="M66" i="155" s="1"/>
  <c r="L65" i="155"/>
  <c r="M65" i="155" s="1"/>
  <c r="L64" i="155"/>
  <c r="M64" i="155" s="1"/>
  <c r="L63" i="155"/>
  <c r="M63" i="155" s="1"/>
  <c r="L62" i="155"/>
  <c r="M62" i="155" s="1"/>
  <c r="L61" i="155"/>
  <c r="M61" i="155" s="1"/>
  <c r="L60" i="155"/>
  <c r="M60" i="155" s="1"/>
  <c r="L59" i="155"/>
  <c r="M59" i="155" s="1"/>
  <c r="L58" i="155"/>
  <c r="M58" i="155" s="1"/>
  <c r="L57" i="155"/>
  <c r="M57" i="155" s="1"/>
  <c r="L56" i="155"/>
  <c r="M56" i="155" s="1"/>
  <c r="L55" i="155"/>
  <c r="M55" i="155" s="1"/>
  <c r="L54" i="155"/>
  <c r="M54" i="155" s="1"/>
  <c r="L53" i="155"/>
  <c r="M53" i="155" s="1"/>
  <c r="L52" i="155"/>
  <c r="M52" i="155" s="1"/>
  <c r="L51" i="155"/>
  <c r="M51" i="155" s="1"/>
  <c r="L50" i="155"/>
  <c r="M50" i="155" s="1"/>
  <c r="L49" i="155"/>
  <c r="M49" i="155" s="1"/>
  <c r="L48" i="155"/>
  <c r="M48" i="155" s="1"/>
  <c r="L47" i="155"/>
  <c r="M47" i="155" s="1"/>
  <c r="L46" i="155"/>
  <c r="M46" i="155" s="1"/>
  <c r="L45" i="155"/>
  <c r="M45" i="155" s="1"/>
  <c r="L44" i="155"/>
  <c r="M44" i="155" s="1"/>
  <c r="L43" i="155"/>
  <c r="M43" i="155" s="1"/>
  <c r="L42" i="155"/>
  <c r="M42" i="155" s="1"/>
  <c r="L41" i="155"/>
  <c r="M41" i="155" s="1"/>
  <c r="L40" i="155"/>
  <c r="M40" i="155" s="1"/>
  <c r="L39" i="155"/>
  <c r="M39" i="155" s="1"/>
  <c r="L38" i="155"/>
  <c r="M38" i="155" s="1"/>
  <c r="L37" i="155"/>
  <c r="M37" i="155" s="1"/>
  <c r="L36" i="155"/>
  <c r="M36" i="155" s="1"/>
  <c r="L35" i="155"/>
  <c r="M35" i="155" s="1"/>
  <c r="L34" i="155"/>
  <c r="M34" i="155" s="1"/>
  <c r="L33" i="155"/>
  <c r="M33" i="155" s="1"/>
  <c r="L32" i="155"/>
  <c r="M32" i="155" s="1"/>
  <c r="L31" i="155"/>
  <c r="M31" i="155" s="1"/>
  <c r="L30" i="155"/>
  <c r="M30" i="155" s="1"/>
  <c r="L29" i="155"/>
  <c r="M29" i="155" s="1"/>
  <c r="L28" i="155"/>
  <c r="M28" i="155" s="1"/>
  <c r="L27" i="155"/>
  <c r="M27" i="155" s="1"/>
  <c r="L26" i="155"/>
  <c r="M26" i="155" s="1"/>
  <c r="L25" i="155"/>
  <c r="M25" i="155" s="1"/>
  <c r="L24" i="155"/>
  <c r="M24" i="155" s="1"/>
  <c r="L23" i="155"/>
  <c r="M23" i="155" s="1"/>
  <c r="L22" i="155"/>
  <c r="M22" i="155" s="1"/>
  <c r="L21" i="155"/>
  <c r="M21" i="155" s="1"/>
  <c r="L20" i="155"/>
  <c r="M20" i="155" s="1"/>
  <c r="L19" i="155"/>
  <c r="M19" i="155" s="1"/>
  <c r="L18" i="155"/>
  <c r="M18" i="155" s="1"/>
  <c r="L17" i="155"/>
  <c r="M17" i="155" s="1"/>
  <c r="L16" i="155"/>
  <c r="M16" i="155" s="1"/>
  <c r="L15" i="155"/>
  <c r="M15" i="155" s="1"/>
  <c r="L14" i="155"/>
  <c r="M14" i="155" s="1"/>
  <c r="L13" i="155"/>
  <c r="M13" i="155" s="1"/>
  <c r="L12" i="155"/>
  <c r="M12" i="155" s="1"/>
  <c r="L11" i="155"/>
  <c r="M11" i="155" s="1"/>
  <c r="L10" i="155"/>
  <c r="M10" i="155" s="1"/>
  <c r="L9" i="155"/>
  <c r="M9" i="155" s="1"/>
  <c r="L8" i="155"/>
  <c r="M8" i="155" s="1"/>
  <c r="L7" i="155"/>
  <c r="M7" i="155" s="1"/>
  <c r="L6" i="155"/>
  <c r="M6" i="155" s="1"/>
  <c r="L5" i="155"/>
  <c r="M5" i="155" s="1"/>
  <c r="M4" i="155"/>
  <c r="L154" i="154"/>
  <c r="M154" i="154" s="1"/>
  <c r="L153" i="154"/>
  <c r="M153" i="154" s="1"/>
  <c r="L152" i="154"/>
  <c r="M152" i="154" s="1"/>
  <c r="L151" i="154"/>
  <c r="M151" i="154" s="1"/>
  <c r="L150" i="154"/>
  <c r="M150" i="154" s="1"/>
  <c r="L149" i="154"/>
  <c r="M149" i="154" s="1"/>
  <c r="L148" i="154"/>
  <c r="M148" i="154" s="1"/>
  <c r="L147" i="154"/>
  <c r="M147" i="154" s="1"/>
  <c r="L146" i="154"/>
  <c r="M146" i="154" s="1"/>
  <c r="L145" i="154"/>
  <c r="M145" i="154" s="1"/>
  <c r="L144" i="154"/>
  <c r="M144" i="154" s="1"/>
  <c r="L143" i="154"/>
  <c r="M143" i="154" s="1"/>
  <c r="L142" i="154"/>
  <c r="M142" i="154" s="1"/>
  <c r="L141" i="154"/>
  <c r="M141" i="154" s="1"/>
  <c r="L140" i="154"/>
  <c r="M140" i="154" s="1"/>
  <c r="L139" i="154"/>
  <c r="M139" i="154" s="1"/>
  <c r="L138" i="154"/>
  <c r="M138" i="154" s="1"/>
  <c r="L137" i="154"/>
  <c r="M137" i="154" s="1"/>
  <c r="L136" i="154"/>
  <c r="M136" i="154" s="1"/>
  <c r="L135" i="154"/>
  <c r="M135" i="154" s="1"/>
  <c r="L134" i="154"/>
  <c r="M134" i="154" s="1"/>
  <c r="L133" i="154"/>
  <c r="M133" i="154" s="1"/>
  <c r="L132" i="154"/>
  <c r="M132" i="154" s="1"/>
  <c r="L131" i="154"/>
  <c r="M131" i="154" s="1"/>
  <c r="L130" i="154"/>
  <c r="M130" i="154" s="1"/>
  <c r="L129" i="154"/>
  <c r="M129" i="154" s="1"/>
  <c r="L128" i="154"/>
  <c r="M128" i="154" s="1"/>
  <c r="L127" i="154"/>
  <c r="M127" i="154" s="1"/>
  <c r="L126" i="154"/>
  <c r="M126" i="154" s="1"/>
  <c r="L125" i="154"/>
  <c r="M125" i="154" s="1"/>
  <c r="L124" i="154"/>
  <c r="M124" i="154" s="1"/>
  <c r="L123" i="154"/>
  <c r="M123" i="154" s="1"/>
  <c r="L122" i="154"/>
  <c r="M122" i="154" s="1"/>
  <c r="L121" i="154"/>
  <c r="M121" i="154" s="1"/>
  <c r="L120" i="154"/>
  <c r="M120" i="154" s="1"/>
  <c r="L119" i="154"/>
  <c r="M119" i="154" s="1"/>
  <c r="L118" i="154"/>
  <c r="M118" i="154" s="1"/>
  <c r="L117" i="154"/>
  <c r="M117" i="154" s="1"/>
  <c r="L116" i="154"/>
  <c r="M116" i="154" s="1"/>
  <c r="L115" i="154"/>
  <c r="M115" i="154" s="1"/>
  <c r="L114" i="154"/>
  <c r="M114" i="154" s="1"/>
  <c r="L113" i="154"/>
  <c r="M113" i="154" s="1"/>
  <c r="L112" i="154"/>
  <c r="M112" i="154" s="1"/>
  <c r="L111" i="154"/>
  <c r="M111" i="154" s="1"/>
  <c r="L110" i="154"/>
  <c r="M110" i="154" s="1"/>
  <c r="L109" i="154"/>
  <c r="M109" i="154" s="1"/>
  <c r="L108" i="154"/>
  <c r="M108" i="154" s="1"/>
  <c r="L107" i="154"/>
  <c r="M107" i="154" s="1"/>
  <c r="L106" i="154"/>
  <c r="M106" i="154" s="1"/>
  <c r="L105" i="154"/>
  <c r="M105" i="154" s="1"/>
  <c r="L104" i="154"/>
  <c r="M104" i="154" s="1"/>
  <c r="L103" i="154"/>
  <c r="M103" i="154" s="1"/>
  <c r="L102" i="154"/>
  <c r="M102" i="154" s="1"/>
  <c r="L101" i="154"/>
  <c r="M101" i="154" s="1"/>
  <c r="L100" i="154"/>
  <c r="M100" i="154" s="1"/>
  <c r="L99" i="154"/>
  <c r="M99" i="154" s="1"/>
  <c r="L98" i="154"/>
  <c r="M98" i="154" s="1"/>
  <c r="L97" i="154"/>
  <c r="M97" i="154" s="1"/>
  <c r="L96" i="154"/>
  <c r="M96" i="154" s="1"/>
  <c r="L95" i="154"/>
  <c r="M95" i="154" s="1"/>
  <c r="L94" i="154"/>
  <c r="M94" i="154" s="1"/>
  <c r="L93" i="154"/>
  <c r="M93" i="154" s="1"/>
  <c r="L92" i="154"/>
  <c r="M92" i="154" s="1"/>
  <c r="L91" i="154"/>
  <c r="M91" i="154" s="1"/>
  <c r="L90" i="154"/>
  <c r="M90" i="154" s="1"/>
  <c r="L89" i="154"/>
  <c r="M89" i="154" s="1"/>
  <c r="L88" i="154"/>
  <c r="M88" i="154" s="1"/>
  <c r="L87" i="154"/>
  <c r="M87" i="154" s="1"/>
  <c r="L86" i="154"/>
  <c r="M86" i="154" s="1"/>
  <c r="L85" i="154"/>
  <c r="M85" i="154" s="1"/>
  <c r="L84" i="154"/>
  <c r="M84" i="154" s="1"/>
  <c r="L83" i="154"/>
  <c r="M83" i="154" s="1"/>
  <c r="L82" i="154"/>
  <c r="M82" i="154" s="1"/>
  <c r="L81" i="154"/>
  <c r="M81" i="154" s="1"/>
  <c r="L80" i="154"/>
  <c r="M80" i="154" s="1"/>
  <c r="L79" i="154"/>
  <c r="M79" i="154" s="1"/>
  <c r="L78" i="154"/>
  <c r="M78" i="154" s="1"/>
  <c r="L77" i="154"/>
  <c r="M77" i="154" s="1"/>
  <c r="L76" i="154"/>
  <c r="M76" i="154" s="1"/>
  <c r="L75" i="154"/>
  <c r="M75" i="154" s="1"/>
  <c r="L74" i="154"/>
  <c r="M74" i="154" s="1"/>
  <c r="L73" i="154"/>
  <c r="M73" i="154" s="1"/>
  <c r="L72" i="154"/>
  <c r="M72" i="154" s="1"/>
  <c r="L71" i="154"/>
  <c r="M71" i="154" s="1"/>
  <c r="L70" i="154"/>
  <c r="M70" i="154" s="1"/>
  <c r="L69" i="154"/>
  <c r="M69" i="154" s="1"/>
  <c r="L68" i="154"/>
  <c r="M68" i="154" s="1"/>
  <c r="L67" i="154"/>
  <c r="M67" i="154" s="1"/>
  <c r="L66" i="154"/>
  <c r="M66" i="154" s="1"/>
  <c r="L65" i="154"/>
  <c r="M65" i="154" s="1"/>
  <c r="L64" i="154"/>
  <c r="M64" i="154" s="1"/>
  <c r="L63" i="154"/>
  <c r="M63" i="154" s="1"/>
  <c r="L62" i="154"/>
  <c r="M62" i="154" s="1"/>
  <c r="L61" i="154"/>
  <c r="M61" i="154" s="1"/>
  <c r="L60" i="154"/>
  <c r="M60" i="154" s="1"/>
  <c r="L59" i="154"/>
  <c r="M59" i="154" s="1"/>
  <c r="L58" i="154"/>
  <c r="M58" i="154" s="1"/>
  <c r="L57" i="154"/>
  <c r="M57" i="154" s="1"/>
  <c r="L56" i="154"/>
  <c r="M56" i="154" s="1"/>
  <c r="L55" i="154"/>
  <c r="M55" i="154" s="1"/>
  <c r="L54" i="154"/>
  <c r="M54" i="154" s="1"/>
  <c r="L53" i="154"/>
  <c r="M53" i="154" s="1"/>
  <c r="L52" i="154"/>
  <c r="M52" i="154" s="1"/>
  <c r="L51" i="154"/>
  <c r="M51" i="154" s="1"/>
  <c r="L50" i="154"/>
  <c r="M50" i="154" s="1"/>
  <c r="L49" i="154"/>
  <c r="M49" i="154" s="1"/>
  <c r="L48" i="154"/>
  <c r="M48" i="154" s="1"/>
  <c r="L47" i="154"/>
  <c r="M47" i="154" s="1"/>
  <c r="L46" i="154"/>
  <c r="M46" i="154" s="1"/>
  <c r="L45" i="154"/>
  <c r="M45" i="154" s="1"/>
  <c r="L44" i="154"/>
  <c r="M44" i="154" s="1"/>
  <c r="L43" i="154"/>
  <c r="M43" i="154" s="1"/>
  <c r="L42" i="154"/>
  <c r="M42" i="154" s="1"/>
  <c r="L41" i="154"/>
  <c r="M41" i="154" s="1"/>
  <c r="L40" i="154"/>
  <c r="M40" i="154" s="1"/>
  <c r="L39" i="154"/>
  <c r="M39" i="154" s="1"/>
  <c r="L38" i="154"/>
  <c r="M38" i="154" s="1"/>
  <c r="L37" i="154"/>
  <c r="M37" i="154" s="1"/>
  <c r="L36" i="154"/>
  <c r="M36" i="154" s="1"/>
  <c r="L35" i="154"/>
  <c r="M35" i="154" s="1"/>
  <c r="L34" i="154"/>
  <c r="M34" i="154" s="1"/>
  <c r="L33" i="154"/>
  <c r="M33" i="154" s="1"/>
  <c r="L32" i="154"/>
  <c r="M32" i="154" s="1"/>
  <c r="L31" i="154"/>
  <c r="M31" i="154" s="1"/>
  <c r="L30" i="154"/>
  <c r="M30" i="154" s="1"/>
  <c r="L29" i="154"/>
  <c r="M29" i="154" s="1"/>
  <c r="L28" i="154"/>
  <c r="M28" i="154" s="1"/>
  <c r="L27" i="154"/>
  <c r="M27" i="154" s="1"/>
  <c r="L26" i="154"/>
  <c r="M26" i="154" s="1"/>
  <c r="L25" i="154"/>
  <c r="M25" i="154" s="1"/>
  <c r="L24" i="154"/>
  <c r="M24" i="154" s="1"/>
  <c r="L23" i="154"/>
  <c r="M23" i="154" s="1"/>
  <c r="L22" i="154"/>
  <c r="M22" i="154" s="1"/>
  <c r="L21" i="154"/>
  <c r="M21" i="154" s="1"/>
  <c r="L20" i="154"/>
  <c r="M20" i="154" s="1"/>
  <c r="L19" i="154"/>
  <c r="M19" i="154" s="1"/>
  <c r="L18" i="154"/>
  <c r="M18" i="154" s="1"/>
  <c r="L17" i="154"/>
  <c r="M17" i="154" s="1"/>
  <c r="L16" i="154"/>
  <c r="M16" i="154" s="1"/>
  <c r="L15" i="154"/>
  <c r="M15" i="154" s="1"/>
  <c r="L14" i="154"/>
  <c r="M14" i="154" s="1"/>
  <c r="L13" i="154"/>
  <c r="M13" i="154" s="1"/>
  <c r="L12" i="154"/>
  <c r="M12" i="154" s="1"/>
  <c r="L11" i="154"/>
  <c r="M11" i="154" s="1"/>
  <c r="L10" i="154"/>
  <c r="M10" i="154" s="1"/>
  <c r="L9" i="154"/>
  <c r="M9" i="154" s="1"/>
  <c r="L8" i="154"/>
  <c r="M8" i="154" s="1"/>
  <c r="L7" i="154"/>
  <c r="M7" i="154" s="1"/>
  <c r="L6" i="154"/>
  <c r="M6" i="154" s="1"/>
  <c r="L5" i="154"/>
  <c r="M5" i="154" s="1"/>
  <c r="L4" i="154"/>
  <c r="M4" i="154" s="1"/>
  <c r="L154" i="153"/>
  <c r="M154" i="153" s="1"/>
  <c r="L153" i="153"/>
  <c r="M153" i="153" s="1"/>
  <c r="L152" i="153"/>
  <c r="M152" i="153" s="1"/>
  <c r="L151" i="153"/>
  <c r="M151" i="153" s="1"/>
  <c r="L150" i="153"/>
  <c r="M150" i="153" s="1"/>
  <c r="L149" i="153"/>
  <c r="M149" i="153" s="1"/>
  <c r="L148" i="153"/>
  <c r="M148" i="153" s="1"/>
  <c r="L147" i="153"/>
  <c r="M147" i="153" s="1"/>
  <c r="L146" i="153"/>
  <c r="M146" i="153" s="1"/>
  <c r="L145" i="153"/>
  <c r="M145" i="153" s="1"/>
  <c r="L144" i="153"/>
  <c r="M144" i="153" s="1"/>
  <c r="L143" i="153"/>
  <c r="M143" i="153" s="1"/>
  <c r="L142" i="153"/>
  <c r="M142" i="153" s="1"/>
  <c r="L141" i="153"/>
  <c r="M141" i="153" s="1"/>
  <c r="L140" i="153"/>
  <c r="M140" i="153" s="1"/>
  <c r="L139" i="153"/>
  <c r="M139" i="153" s="1"/>
  <c r="L138" i="153"/>
  <c r="M138" i="153" s="1"/>
  <c r="L137" i="153"/>
  <c r="M137" i="153" s="1"/>
  <c r="L136" i="153"/>
  <c r="M136" i="153" s="1"/>
  <c r="L135" i="153"/>
  <c r="M135" i="153" s="1"/>
  <c r="L134" i="153"/>
  <c r="M134" i="153" s="1"/>
  <c r="L133" i="153"/>
  <c r="M133" i="153" s="1"/>
  <c r="L132" i="153"/>
  <c r="M132" i="153" s="1"/>
  <c r="L131" i="153"/>
  <c r="M131" i="153" s="1"/>
  <c r="L130" i="153"/>
  <c r="M130" i="153" s="1"/>
  <c r="L129" i="153"/>
  <c r="M129" i="153" s="1"/>
  <c r="L128" i="153"/>
  <c r="M128" i="153" s="1"/>
  <c r="L127" i="153"/>
  <c r="M127" i="153" s="1"/>
  <c r="L126" i="153"/>
  <c r="M126" i="153" s="1"/>
  <c r="L125" i="153"/>
  <c r="M125" i="153" s="1"/>
  <c r="L124" i="153"/>
  <c r="M124" i="153" s="1"/>
  <c r="L123" i="153"/>
  <c r="M123" i="153" s="1"/>
  <c r="L122" i="153"/>
  <c r="M122" i="153" s="1"/>
  <c r="L121" i="153"/>
  <c r="M121" i="153" s="1"/>
  <c r="L120" i="153"/>
  <c r="M120" i="153" s="1"/>
  <c r="L119" i="153"/>
  <c r="M119" i="153" s="1"/>
  <c r="L118" i="153"/>
  <c r="M118" i="153" s="1"/>
  <c r="L117" i="153"/>
  <c r="M117" i="153" s="1"/>
  <c r="L116" i="153"/>
  <c r="M116" i="153" s="1"/>
  <c r="L115" i="153"/>
  <c r="M115" i="153" s="1"/>
  <c r="L114" i="153"/>
  <c r="M114" i="153" s="1"/>
  <c r="L113" i="153"/>
  <c r="M113" i="153" s="1"/>
  <c r="L112" i="153"/>
  <c r="M112" i="153" s="1"/>
  <c r="L111" i="153"/>
  <c r="M111" i="153" s="1"/>
  <c r="L110" i="153"/>
  <c r="M110" i="153" s="1"/>
  <c r="L109" i="153"/>
  <c r="M109" i="153" s="1"/>
  <c r="L108" i="153"/>
  <c r="M108" i="153" s="1"/>
  <c r="L107" i="153"/>
  <c r="M107" i="153" s="1"/>
  <c r="L106" i="153"/>
  <c r="M106" i="153" s="1"/>
  <c r="L105" i="153"/>
  <c r="M105" i="153" s="1"/>
  <c r="L104" i="153"/>
  <c r="M104" i="153" s="1"/>
  <c r="L103" i="153"/>
  <c r="M103" i="153" s="1"/>
  <c r="L102" i="153"/>
  <c r="M102" i="153" s="1"/>
  <c r="L101" i="153"/>
  <c r="M101" i="153" s="1"/>
  <c r="L100" i="153"/>
  <c r="M100" i="153" s="1"/>
  <c r="L99" i="153"/>
  <c r="M99" i="153" s="1"/>
  <c r="L98" i="153"/>
  <c r="M98" i="153" s="1"/>
  <c r="L97" i="153"/>
  <c r="M97" i="153" s="1"/>
  <c r="L96" i="153"/>
  <c r="M96" i="153" s="1"/>
  <c r="L95" i="153"/>
  <c r="M95" i="153" s="1"/>
  <c r="L94" i="153"/>
  <c r="M94" i="153" s="1"/>
  <c r="L93" i="153"/>
  <c r="M93" i="153" s="1"/>
  <c r="L92" i="153"/>
  <c r="M92" i="153" s="1"/>
  <c r="L91" i="153"/>
  <c r="M91" i="153" s="1"/>
  <c r="L90" i="153"/>
  <c r="M90" i="153" s="1"/>
  <c r="L89" i="153"/>
  <c r="M89" i="153" s="1"/>
  <c r="L88" i="153"/>
  <c r="M88" i="153" s="1"/>
  <c r="L87" i="153"/>
  <c r="M87" i="153" s="1"/>
  <c r="L86" i="153"/>
  <c r="M86" i="153" s="1"/>
  <c r="L85" i="153"/>
  <c r="M85" i="153" s="1"/>
  <c r="L84" i="153"/>
  <c r="M84" i="153" s="1"/>
  <c r="L83" i="153"/>
  <c r="M83" i="153" s="1"/>
  <c r="L82" i="153"/>
  <c r="M82" i="153" s="1"/>
  <c r="L81" i="153"/>
  <c r="M81" i="153" s="1"/>
  <c r="L80" i="153"/>
  <c r="M80" i="153" s="1"/>
  <c r="L79" i="153"/>
  <c r="M79" i="153" s="1"/>
  <c r="L78" i="153"/>
  <c r="M78" i="153" s="1"/>
  <c r="L77" i="153"/>
  <c r="M77" i="153" s="1"/>
  <c r="L76" i="153"/>
  <c r="M76" i="153" s="1"/>
  <c r="L75" i="153"/>
  <c r="M75" i="153" s="1"/>
  <c r="L74" i="153"/>
  <c r="M74" i="153" s="1"/>
  <c r="L73" i="153"/>
  <c r="M73" i="153" s="1"/>
  <c r="L72" i="153"/>
  <c r="M72" i="153" s="1"/>
  <c r="L71" i="153"/>
  <c r="M71" i="153" s="1"/>
  <c r="L70" i="153"/>
  <c r="M70" i="153" s="1"/>
  <c r="L69" i="153"/>
  <c r="M69" i="153" s="1"/>
  <c r="L68" i="153"/>
  <c r="M68" i="153" s="1"/>
  <c r="L67" i="153"/>
  <c r="M67" i="153" s="1"/>
  <c r="L66" i="153"/>
  <c r="M66" i="153" s="1"/>
  <c r="L65" i="153"/>
  <c r="M65" i="153" s="1"/>
  <c r="L64" i="153"/>
  <c r="M64" i="153" s="1"/>
  <c r="L63" i="153"/>
  <c r="M63" i="153" s="1"/>
  <c r="L62" i="153"/>
  <c r="M62" i="153" s="1"/>
  <c r="L61" i="153"/>
  <c r="M61" i="153" s="1"/>
  <c r="L60" i="153"/>
  <c r="M60" i="153" s="1"/>
  <c r="L59" i="153"/>
  <c r="M59" i="153" s="1"/>
  <c r="L58" i="153"/>
  <c r="M58" i="153" s="1"/>
  <c r="L57" i="153"/>
  <c r="M57" i="153" s="1"/>
  <c r="L56" i="153"/>
  <c r="M56" i="153" s="1"/>
  <c r="L55" i="153"/>
  <c r="M55" i="153" s="1"/>
  <c r="L54" i="153"/>
  <c r="M54" i="153" s="1"/>
  <c r="L53" i="153"/>
  <c r="M53" i="153" s="1"/>
  <c r="L52" i="153"/>
  <c r="M52" i="153" s="1"/>
  <c r="L51" i="153"/>
  <c r="M51" i="153" s="1"/>
  <c r="L50" i="153"/>
  <c r="M50" i="153" s="1"/>
  <c r="L49" i="153"/>
  <c r="M49" i="153" s="1"/>
  <c r="L48" i="153"/>
  <c r="M48" i="153" s="1"/>
  <c r="L47" i="153"/>
  <c r="M47" i="153" s="1"/>
  <c r="L46" i="153"/>
  <c r="M46" i="153" s="1"/>
  <c r="L45" i="153"/>
  <c r="M45" i="153" s="1"/>
  <c r="L44" i="153"/>
  <c r="M44" i="153" s="1"/>
  <c r="L43" i="153"/>
  <c r="M43" i="153" s="1"/>
  <c r="L42" i="153"/>
  <c r="M42" i="153" s="1"/>
  <c r="L41" i="153"/>
  <c r="M41" i="153" s="1"/>
  <c r="L40" i="153"/>
  <c r="M40" i="153" s="1"/>
  <c r="L39" i="153"/>
  <c r="M39" i="153" s="1"/>
  <c r="L38" i="153"/>
  <c r="M38" i="153" s="1"/>
  <c r="L37" i="153"/>
  <c r="M37" i="153" s="1"/>
  <c r="L36" i="153"/>
  <c r="M36" i="153" s="1"/>
  <c r="L35" i="153"/>
  <c r="M35" i="153" s="1"/>
  <c r="L34" i="153"/>
  <c r="M34" i="153" s="1"/>
  <c r="L33" i="153"/>
  <c r="M33" i="153" s="1"/>
  <c r="L32" i="153"/>
  <c r="M32" i="153" s="1"/>
  <c r="L31" i="153"/>
  <c r="M31" i="153" s="1"/>
  <c r="L30" i="153"/>
  <c r="M30" i="153" s="1"/>
  <c r="L29" i="153"/>
  <c r="M29" i="153" s="1"/>
  <c r="L28" i="153"/>
  <c r="M28" i="153" s="1"/>
  <c r="L27" i="153"/>
  <c r="M27" i="153" s="1"/>
  <c r="L26" i="153"/>
  <c r="M26" i="153" s="1"/>
  <c r="L25" i="153"/>
  <c r="M25" i="153" s="1"/>
  <c r="L24" i="153"/>
  <c r="M24" i="153" s="1"/>
  <c r="L23" i="153"/>
  <c r="M23" i="153" s="1"/>
  <c r="L22" i="153"/>
  <c r="M22" i="153" s="1"/>
  <c r="L21" i="153"/>
  <c r="M21" i="153" s="1"/>
  <c r="L20" i="153"/>
  <c r="M20" i="153" s="1"/>
  <c r="L19" i="153"/>
  <c r="M19" i="153" s="1"/>
  <c r="L18" i="153"/>
  <c r="M18" i="153" s="1"/>
  <c r="L17" i="153"/>
  <c r="M17" i="153" s="1"/>
  <c r="L16" i="153"/>
  <c r="M16" i="153" s="1"/>
  <c r="L15" i="153"/>
  <c r="M15" i="153" s="1"/>
  <c r="L14" i="153"/>
  <c r="M14" i="153" s="1"/>
  <c r="L13" i="153"/>
  <c r="M13" i="153" s="1"/>
  <c r="L12" i="153"/>
  <c r="M12" i="153" s="1"/>
  <c r="L11" i="153"/>
  <c r="M11" i="153" s="1"/>
  <c r="L10" i="153"/>
  <c r="M10" i="153" s="1"/>
  <c r="L9" i="153"/>
  <c r="M9" i="153" s="1"/>
  <c r="L8" i="153"/>
  <c r="M8" i="153" s="1"/>
  <c r="L7" i="153"/>
  <c r="M7" i="153" s="1"/>
  <c r="L6" i="153"/>
  <c r="M6" i="153" s="1"/>
  <c r="L5" i="153"/>
  <c r="M5" i="153" s="1"/>
  <c r="L4" i="153"/>
  <c r="M4" i="153" s="1"/>
  <c r="L154" i="152"/>
  <c r="M154" i="152" s="1"/>
  <c r="L153" i="152"/>
  <c r="M153" i="152" s="1"/>
  <c r="L152" i="152"/>
  <c r="M152" i="152" s="1"/>
  <c r="L151" i="152"/>
  <c r="M151" i="152" s="1"/>
  <c r="L150" i="152"/>
  <c r="M150" i="152" s="1"/>
  <c r="L149" i="152"/>
  <c r="M149" i="152" s="1"/>
  <c r="L148" i="152"/>
  <c r="M148" i="152" s="1"/>
  <c r="L147" i="152"/>
  <c r="M147" i="152" s="1"/>
  <c r="L146" i="152"/>
  <c r="M146" i="152" s="1"/>
  <c r="L145" i="152"/>
  <c r="M145" i="152" s="1"/>
  <c r="L144" i="152"/>
  <c r="M144" i="152" s="1"/>
  <c r="L143" i="152"/>
  <c r="M143" i="152" s="1"/>
  <c r="L142" i="152"/>
  <c r="M142" i="152" s="1"/>
  <c r="L141" i="152"/>
  <c r="M141" i="152" s="1"/>
  <c r="L140" i="152"/>
  <c r="M140" i="152" s="1"/>
  <c r="L139" i="152"/>
  <c r="M139" i="152" s="1"/>
  <c r="L138" i="152"/>
  <c r="M138" i="152" s="1"/>
  <c r="L137" i="152"/>
  <c r="M137" i="152" s="1"/>
  <c r="L136" i="152"/>
  <c r="M136" i="152" s="1"/>
  <c r="L135" i="152"/>
  <c r="M135" i="152" s="1"/>
  <c r="L134" i="152"/>
  <c r="M134" i="152" s="1"/>
  <c r="L133" i="152"/>
  <c r="M133" i="152" s="1"/>
  <c r="L132" i="152"/>
  <c r="M132" i="152" s="1"/>
  <c r="L131" i="152"/>
  <c r="M131" i="152" s="1"/>
  <c r="L130" i="152"/>
  <c r="M130" i="152" s="1"/>
  <c r="L129" i="152"/>
  <c r="M129" i="152" s="1"/>
  <c r="L128" i="152"/>
  <c r="M128" i="152" s="1"/>
  <c r="L127" i="152"/>
  <c r="M127" i="152" s="1"/>
  <c r="L126" i="152"/>
  <c r="M126" i="152" s="1"/>
  <c r="L125" i="152"/>
  <c r="M125" i="152" s="1"/>
  <c r="L124" i="152"/>
  <c r="M124" i="152" s="1"/>
  <c r="L123" i="152"/>
  <c r="M123" i="152" s="1"/>
  <c r="L122" i="152"/>
  <c r="M122" i="152" s="1"/>
  <c r="L121" i="152"/>
  <c r="M121" i="152" s="1"/>
  <c r="L120" i="152"/>
  <c r="M120" i="152" s="1"/>
  <c r="L119" i="152"/>
  <c r="M119" i="152" s="1"/>
  <c r="L118" i="152"/>
  <c r="M118" i="152" s="1"/>
  <c r="L117" i="152"/>
  <c r="M117" i="152" s="1"/>
  <c r="L116" i="152"/>
  <c r="M116" i="152" s="1"/>
  <c r="L115" i="152"/>
  <c r="M115" i="152" s="1"/>
  <c r="L114" i="152"/>
  <c r="M114" i="152" s="1"/>
  <c r="L113" i="152"/>
  <c r="M113" i="152" s="1"/>
  <c r="L112" i="152"/>
  <c r="M112" i="152" s="1"/>
  <c r="L111" i="152"/>
  <c r="M111" i="152" s="1"/>
  <c r="L110" i="152"/>
  <c r="M110" i="152" s="1"/>
  <c r="L109" i="152"/>
  <c r="M109" i="152" s="1"/>
  <c r="L108" i="152"/>
  <c r="M108" i="152" s="1"/>
  <c r="L107" i="152"/>
  <c r="M107" i="152" s="1"/>
  <c r="L106" i="152"/>
  <c r="M106" i="152" s="1"/>
  <c r="L105" i="152"/>
  <c r="M105" i="152" s="1"/>
  <c r="L104" i="152"/>
  <c r="M104" i="152" s="1"/>
  <c r="L103" i="152"/>
  <c r="M103" i="152" s="1"/>
  <c r="L102" i="152"/>
  <c r="M102" i="152" s="1"/>
  <c r="L101" i="152"/>
  <c r="M101" i="152" s="1"/>
  <c r="L100" i="152"/>
  <c r="M100" i="152" s="1"/>
  <c r="L99" i="152"/>
  <c r="M99" i="152" s="1"/>
  <c r="L98" i="152"/>
  <c r="M98" i="152" s="1"/>
  <c r="L97" i="152"/>
  <c r="M97" i="152" s="1"/>
  <c r="L96" i="152"/>
  <c r="M96" i="152" s="1"/>
  <c r="L95" i="152"/>
  <c r="M95" i="152" s="1"/>
  <c r="L94" i="152"/>
  <c r="M94" i="152" s="1"/>
  <c r="L93" i="152"/>
  <c r="M93" i="152" s="1"/>
  <c r="L92" i="152"/>
  <c r="M92" i="152" s="1"/>
  <c r="L91" i="152"/>
  <c r="M91" i="152" s="1"/>
  <c r="L90" i="152"/>
  <c r="M90" i="152" s="1"/>
  <c r="L89" i="152"/>
  <c r="M89" i="152" s="1"/>
  <c r="L88" i="152"/>
  <c r="M88" i="152" s="1"/>
  <c r="L87" i="152"/>
  <c r="M87" i="152" s="1"/>
  <c r="L86" i="152"/>
  <c r="M86" i="152" s="1"/>
  <c r="L85" i="152"/>
  <c r="M85" i="152" s="1"/>
  <c r="L84" i="152"/>
  <c r="M84" i="152" s="1"/>
  <c r="L83" i="152"/>
  <c r="M83" i="152" s="1"/>
  <c r="L82" i="152"/>
  <c r="M82" i="152" s="1"/>
  <c r="L81" i="152"/>
  <c r="M81" i="152" s="1"/>
  <c r="L80" i="152"/>
  <c r="M80" i="152" s="1"/>
  <c r="L79" i="152"/>
  <c r="M79" i="152" s="1"/>
  <c r="L78" i="152"/>
  <c r="M78" i="152" s="1"/>
  <c r="L77" i="152"/>
  <c r="M77" i="152" s="1"/>
  <c r="L76" i="152"/>
  <c r="M76" i="152" s="1"/>
  <c r="L75" i="152"/>
  <c r="M75" i="152" s="1"/>
  <c r="L74" i="152"/>
  <c r="M74" i="152" s="1"/>
  <c r="L73" i="152"/>
  <c r="M73" i="152" s="1"/>
  <c r="L72" i="152"/>
  <c r="M72" i="152" s="1"/>
  <c r="L71" i="152"/>
  <c r="M71" i="152" s="1"/>
  <c r="L70" i="152"/>
  <c r="M70" i="152" s="1"/>
  <c r="L69" i="152"/>
  <c r="M69" i="152" s="1"/>
  <c r="L68" i="152"/>
  <c r="M68" i="152" s="1"/>
  <c r="L67" i="152"/>
  <c r="M67" i="152" s="1"/>
  <c r="L66" i="152"/>
  <c r="M66" i="152" s="1"/>
  <c r="L65" i="152"/>
  <c r="M65" i="152" s="1"/>
  <c r="L64" i="152"/>
  <c r="M64" i="152" s="1"/>
  <c r="L63" i="152"/>
  <c r="M63" i="152" s="1"/>
  <c r="L62" i="152"/>
  <c r="M62" i="152" s="1"/>
  <c r="L61" i="152"/>
  <c r="M61" i="152" s="1"/>
  <c r="L60" i="152"/>
  <c r="M60" i="152" s="1"/>
  <c r="L59" i="152"/>
  <c r="M59" i="152" s="1"/>
  <c r="L58" i="152"/>
  <c r="M58" i="152" s="1"/>
  <c r="L57" i="152"/>
  <c r="M57" i="152" s="1"/>
  <c r="L56" i="152"/>
  <c r="M56" i="152" s="1"/>
  <c r="L55" i="152"/>
  <c r="M55" i="152" s="1"/>
  <c r="L54" i="152"/>
  <c r="M54" i="152" s="1"/>
  <c r="L53" i="152"/>
  <c r="M53" i="152" s="1"/>
  <c r="L52" i="152"/>
  <c r="M52" i="152" s="1"/>
  <c r="L51" i="152"/>
  <c r="M51" i="152" s="1"/>
  <c r="L50" i="152"/>
  <c r="M50" i="152" s="1"/>
  <c r="L49" i="152"/>
  <c r="M49" i="152" s="1"/>
  <c r="L48" i="152"/>
  <c r="M48" i="152" s="1"/>
  <c r="L47" i="152"/>
  <c r="M47" i="152" s="1"/>
  <c r="L46" i="152"/>
  <c r="M46" i="152" s="1"/>
  <c r="L45" i="152"/>
  <c r="M45" i="152" s="1"/>
  <c r="L44" i="152"/>
  <c r="M44" i="152" s="1"/>
  <c r="L43" i="152"/>
  <c r="M43" i="152" s="1"/>
  <c r="L42" i="152"/>
  <c r="M42" i="152" s="1"/>
  <c r="L41" i="152"/>
  <c r="M41" i="152" s="1"/>
  <c r="L40" i="152"/>
  <c r="M40" i="152" s="1"/>
  <c r="L39" i="152"/>
  <c r="M39" i="152" s="1"/>
  <c r="L38" i="152"/>
  <c r="M38" i="152" s="1"/>
  <c r="L37" i="152"/>
  <c r="M37" i="152" s="1"/>
  <c r="L36" i="152"/>
  <c r="M36" i="152" s="1"/>
  <c r="L35" i="152"/>
  <c r="M35" i="152" s="1"/>
  <c r="L34" i="152"/>
  <c r="M34" i="152" s="1"/>
  <c r="L33" i="152"/>
  <c r="M33" i="152" s="1"/>
  <c r="L32" i="152"/>
  <c r="M32" i="152" s="1"/>
  <c r="L31" i="152"/>
  <c r="M31" i="152" s="1"/>
  <c r="L30" i="152"/>
  <c r="M30" i="152" s="1"/>
  <c r="L29" i="152"/>
  <c r="M29" i="152" s="1"/>
  <c r="L28" i="152"/>
  <c r="M28" i="152" s="1"/>
  <c r="L27" i="152"/>
  <c r="M27" i="152" s="1"/>
  <c r="L26" i="152"/>
  <c r="M26" i="152" s="1"/>
  <c r="L25" i="152"/>
  <c r="M25" i="152" s="1"/>
  <c r="L24" i="152"/>
  <c r="M24" i="152" s="1"/>
  <c r="L23" i="152"/>
  <c r="M23" i="152" s="1"/>
  <c r="L22" i="152"/>
  <c r="M22" i="152" s="1"/>
  <c r="L21" i="152"/>
  <c r="M21" i="152" s="1"/>
  <c r="L20" i="152"/>
  <c r="M20" i="152" s="1"/>
  <c r="L19" i="152"/>
  <c r="M19" i="152" s="1"/>
  <c r="L18" i="152"/>
  <c r="M18" i="152" s="1"/>
  <c r="L17" i="152"/>
  <c r="M17" i="152" s="1"/>
  <c r="L16" i="152"/>
  <c r="M16" i="152" s="1"/>
  <c r="L15" i="152"/>
  <c r="M15" i="152" s="1"/>
  <c r="L14" i="152"/>
  <c r="M14" i="152" s="1"/>
  <c r="L13" i="152"/>
  <c r="M13" i="152" s="1"/>
  <c r="L12" i="152"/>
  <c r="M12" i="152" s="1"/>
  <c r="L11" i="152"/>
  <c r="M11" i="152" s="1"/>
  <c r="L10" i="152"/>
  <c r="M10" i="152" s="1"/>
  <c r="L9" i="152"/>
  <c r="M9" i="152" s="1"/>
  <c r="L8" i="152"/>
  <c r="M8" i="152" s="1"/>
  <c r="L7" i="152"/>
  <c r="M7" i="152" s="1"/>
  <c r="L6" i="152"/>
  <c r="M6" i="152" s="1"/>
  <c r="L5" i="152"/>
  <c r="M5" i="152" s="1"/>
  <c r="L4" i="152"/>
  <c r="M4" i="152" s="1"/>
  <c r="L154" i="151"/>
  <c r="M154" i="151" s="1"/>
  <c r="L153" i="151"/>
  <c r="M153" i="151" s="1"/>
  <c r="L152" i="151"/>
  <c r="M152" i="151" s="1"/>
  <c r="L151" i="151"/>
  <c r="M151" i="151" s="1"/>
  <c r="L150" i="151"/>
  <c r="M150" i="151" s="1"/>
  <c r="L149" i="151"/>
  <c r="M149" i="151" s="1"/>
  <c r="L148" i="151"/>
  <c r="M148" i="151" s="1"/>
  <c r="L147" i="151"/>
  <c r="M147" i="151" s="1"/>
  <c r="L146" i="151"/>
  <c r="M146" i="151" s="1"/>
  <c r="L145" i="151"/>
  <c r="M145" i="151" s="1"/>
  <c r="L144" i="151"/>
  <c r="M144" i="151" s="1"/>
  <c r="L143" i="151"/>
  <c r="M143" i="151" s="1"/>
  <c r="L142" i="151"/>
  <c r="M142" i="151" s="1"/>
  <c r="L141" i="151"/>
  <c r="M141" i="151" s="1"/>
  <c r="L140" i="151"/>
  <c r="M140" i="151" s="1"/>
  <c r="L139" i="151"/>
  <c r="M139" i="151" s="1"/>
  <c r="L138" i="151"/>
  <c r="M138" i="151" s="1"/>
  <c r="L137" i="151"/>
  <c r="M137" i="151" s="1"/>
  <c r="L136" i="151"/>
  <c r="M136" i="151" s="1"/>
  <c r="L135" i="151"/>
  <c r="M135" i="151" s="1"/>
  <c r="L134" i="151"/>
  <c r="M134" i="151" s="1"/>
  <c r="L133" i="151"/>
  <c r="M133" i="151" s="1"/>
  <c r="L132" i="151"/>
  <c r="M132" i="151" s="1"/>
  <c r="L131" i="151"/>
  <c r="M131" i="151" s="1"/>
  <c r="L130" i="151"/>
  <c r="M130" i="151" s="1"/>
  <c r="L129" i="151"/>
  <c r="M129" i="151" s="1"/>
  <c r="L128" i="151"/>
  <c r="M128" i="151" s="1"/>
  <c r="L127" i="151"/>
  <c r="M127" i="151" s="1"/>
  <c r="L126" i="151"/>
  <c r="M126" i="151" s="1"/>
  <c r="L125" i="151"/>
  <c r="M125" i="151" s="1"/>
  <c r="L124" i="151"/>
  <c r="M124" i="151" s="1"/>
  <c r="L123" i="151"/>
  <c r="M123" i="151" s="1"/>
  <c r="L122" i="151"/>
  <c r="M122" i="151" s="1"/>
  <c r="L121" i="151"/>
  <c r="M121" i="151" s="1"/>
  <c r="L120" i="151"/>
  <c r="M120" i="151" s="1"/>
  <c r="L119" i="151"/>
  <c r="M119" i="151" s="1"/>
  <c r="L118" i="151"/>
  <c r="M118" i="151" s="1"/>
  <c r="L117" i="151"/>
  <c r="M117" i="151" s="1"/>
  <c r="L116" i="151"/>
  <c r="M116" i="151" s="1"/>
  <c r="L115" i="151"/>
  <c r="M115" i="151" s="1"/>
  <c r="L114" i="151"/>
  <c r="M114" i="151" s="1"/>
  <c r="L113" i="151"/>
  <c r="M113" i="151" s="1"/>
  <c r="L112" i="151"/>
  <c r="M112" i="151" s="1"/>
  <c r="L111" i="151"/>
  <c r="M111" i="151" s="1"/>
  <c r="L110" i="151"/>
  <c r="M110" i="151" s="1"/>
  <c r="L109" i="151"/>
  <c r="M109" i="151" s="1"/>
  <c r="L108" i="151"/>
  <c r="M108" i="151" s="1"/>
  <c r="L107" i="151"/>
  <c r="M107" i="151" s="1"/>
  <c r="L106" i="151"/>
  <c r="M106" i="151" s="1"/>
  <c r="L105" i="151"/>
  <c r="M105" i="151" s="1"/>
  <c r="L104" i="151"/>
  <c r="M104" i="151" s="1"/>
  <c r="L103" i="151"/>
  <c r="M103" i="151" s="1"/>
  <c r="L102" i="151"/>
  <c r="M102" i="151" s="1"/>
  <c r="L101" i="151"/>
  <c r="M101" i="151" s="1"/>
  <c r="L100" i="151"/>
  <c r="M100" i="151" s="1"/>
  <c r="L99" i="151"/>
  <c r="M99" i="151" s="1"/>
  <c r="L98" i="151"/>
  <c r="M98" i="151" s="1"/>
  <c r="L97" i="151"/>
  <c r="M97" i="151" s="1"/>
  <c r="L96" i="151"/>
  <c r="M96" i="151" s="1"/>
  <c r="L95" i="151"/>
  <c r="M95" i="151" s="1"/>
  <c r="L94" i="151"/>
  <c r="M94" i="151" s="1"/>
  <c r="L93" i="151"/>
  <c r="M93" i="151" s="1"/>
  <c r="L92" i="151"/>
  <c r="M92" i="151" s="1"/>
  <c r="L91" i="151"/>
  <c r="M91" i="151" s="1"/>
  <c r="L90" i="151"/>
  <c r="M90" i="151" s="1"/>
  <c r="L89" i="151"/>
  <c r="M89" i="151" s="1"/>
  <c r="L88" i="151"/>
  <c r="M88" i="151" s="1"/>
  <c r="L87" i="151"/>
  <c r="M87" i="151" s="1"/>
  <c r="L86" i="151"/>
  <c r="M86" i="151" s="1"/>
  <c r="L85" i="151"/>
  <c r="M85" i="151" s="1"/>
  <c r="L84" i="151"/>
  <c r="M84" i="151" s="1"/>
  <c r="L83" i="151"/>
  <c r="M83" i="151" s="1"/>
  <c r="L82" i="151"/>
  <c r="M82" i="151" s="1"/>
  <c r="L81" i="151"/>
  <c r="M81" i="151" s="1"/>
  <c r="L80" i="151"/>
  <c r="M80" i="151" s="1"/>
  <c r="L79" i="151"/>
  <c r="M79" i="151" s="1"/>
  <c r="L78" i="151"/>
  <c r="M78" i="151" s="1"/>
  <c r="L77" i="151"/>
  <c r="M77" i="151" s="1"/>
  <c r="L76" i="151"/>
  <c r="M76" i="151" s="1"/>
  <c r="L75" i="151"/>
  <c r="M75" i="151" s="1"/>
  <c r="L74" i="151"/>
  <c r="M74" i="151" s="1"/>
  <c r="L73" i="151"/>
  <c r="M73" i="151" s="1"/>
  <c r="L72" i="151"/>
  <c r="M72" i="151" s="1"/>
  <c r="L71" i="151"/>
  <c r="M71" i="151" s="1"/>
  <c r="L70" i="151"/>
  <c r="M70" i="151" s="1"/>
  <c r="L69" i="151"/>
  <c r="M69" i="151" s="1"/>
  <c r="L68" i="151"/>
  <c r="M68" i="151" s="1"/>
  <c r="L67" i="151"/>
  <c r="M67" i="151" s="1"/>
  <c r="L66" i="151"/>
  <c r="M66" i="151" s="1"/>
  <c r="L65" i="151"/>
  <c r="M65" i="151" s="1"/>
  <c r="L64" i="151"/>
  <c r="M64" i="151" s="1"/>
  <c r="L63" i="151"/>
  <c r="M63" i="151" s="1"/>
  <c r="L62" i="151"/>
  <c r="M62" i="151" s="1"/>
  <c r="L61" i="151"/>
  <c r="M61" i="151" s="1"/>
  <c r="L60" i="151"/>
  <c r="M60" i="151" s="1"/>
  <c r="L59" i="151"/>
  <c r="M59" i="151" s="1"/>
  <c r="L58" i="151"/>
  <c r="M58" i="151" s="1"/>
  <c r="L57" i="151"/>
  <c r="M57" i="151" s="1"/>
  <c r="L56" i="151"/>
  <c r="M56" i="151" s="1"/>
  <c r="L55" i="151"/>
  <c r="M55" i="151" s="1"/>
  <c r="L54" i="151"/>
  <c r="M54" i="151" s="1"/>
  <c r="L53" i="151"/>
  <c r="M53" i="151" s="1"/>
  <c r="L52" i="151"/>
  <c r="M52" i="151" s="1"/>
  <c r="L51" i="151"/>
  <c r="M51" i="151" s="1"/>
  <c r="L50" i="151"/>
  <c r="M50" i="151" s="1"/>
  <c r="L49" i="151"/>
  <c r="M49" i="151" s="1"/>
  <c r="L48" i="151"/>
  <c r="M48" i="151" s="1"/>
  <c r="L47" i="151"/>
  <c r="M47" i="151" s="1"/>
  <c r="L46" i="151"/>
  <c r="M46" i="151" s="1"/>
  <c r="L45" i="151"/>
  <c r="M45" i="151" s="1"/>
  <c r="L44" i="151"/>
  <c r="M44" i="151" s="1"/>
  <c r="L43" i="151"/>
  <c r="M43" i="151" s="1"/>
  <c r="L42" i="151"/>
  <c r="M42" i="151" s="1"/>
  <c r="L41" i="151"/>
  <c r="M41" i="151" s="1"/>
  <c r="L40" i="151"/>
  <c r="M40" i="151" s="1"/>
  <c r="L39" i="151"/>
  <c r="M39" i="151" s="1"/>
  <c r="L38" i="151"/>
  <c r="M38" i="151" s="1"/>
  <c r="L37" i="151"/>
  <c r="M37" i="151" s="1"/>
  <c r="L36" i="151"/>
  <c r="M36" i="151" s="1"/>
  <c r="L35" i="151"/>
  <c r="M35" i="151" s="1"/>
  <c r="L34" i="151"/>
  <c r="M34" i="151" s="1"/>
  <c r="L33" i="151"/>
  <c r="M33" i="151" s="1"/>
  <c r="L32" i="151"/>
  <c r="M32" i="151" s="1"/>
  <c r="L31" i="151"/>
  <c r="M31" i="151" s="1"/>
  <c r="L30" i="151"/>
  <c r="M30" i="151" s="1"/>
  <c r="L29" i="151"/>
  <c r="M29" i="151" s="1"/>
  <c r="L28" i="151"/>
  <c r="M28" i="151" s="1"/>
  <c r="L27" i="151"/>
  <c r="M27" i="151" s="1"/>
  <c r="L26" i="151"/>
  <c r="M26" i="151" s="1"/>
  <c r="L25" i="151"/>
  <c r="M25" i="151" s="1"/>
  <c r="L24" i="151"/>
  <c r="M24" i="151" s="1"/>
  <c r="L23" i="151"/>
  <c r="M23" i="151" s="1"/>
  <c r="L22" i="151"/>
  <c r="M22" i="151" s="1"/>
  <c r="L21" i="151"/>
  <c r="M21" i="151" s="1"/>
  <c r="L20" i="151"/>
  <c r="M20" i="151" s="1"/>
  <c r="L19" i="151"/>
  <c r="M19" i="151" s="1"/>
  <c r="L18" i="151"/>
  <c r="M18" i="151" s="1"/>
  <c r="L17" i="151"/>
  <c r="M17" i="151" s="1"/>
  <c r="L16" i="151"/>
  <c r="M16" i="151" s="1"/>
  <c r="L15" i="151"/>
  <c r="M15" i="151" s="1"/>
  <c r="L14" i="151"/>
  <c r="M14" i="151" s="1"/>
  <c r="L13" i="151"/>
  <c r="M13" i="151" s="1"/>
  <c r="L12" i="151"/>
  <c r="M12" i="151" s="1"/>
  <c r="L11" i="151"/>
  <c r="M11" i="151" s="1"/>
  <c r="L10" i="151"/>
  <c r="M10" i="151" s="1"/>
  <c r="L9" i="151"/>
  <c r="M9" i="151" s="1"/>
  <c r="L8" i="151"/>
  <c r="M8" i="151" s="1"/>
  <c r="L7" i="151"/>
  <c r="M7" i="151" s="1"/>
  <c r="L6" i="151"/>
  <c r="M6" i="151" s="1"/>
  <c r="L5" i="151"/>
  <c r="M5" i="151" s="1"/>
  <c r="L4" i="151"/>
  <c r="M4" i="151" s="1"/>
  <c r="L154" i="150"/>
  <c r="M154" i="150" s="1"/>
  <c r="L153" i="150"/>
  <c r="M153" i="150" s="1"/>
  <c r="L152" i="150"/>
  <c r="M152" i="150" s="1"/>
  <c r="L151" i="150"/>
  <c r="M151" i="150" s="1"/>
  <c r="L150" i="150"/>
  <c r="M150" i="150" s="1"/>
  <c r="L149" i="150"/>
  <c r="M149" i="150" s="1"/>
  <c r="L148" i="150"/>
  <c r="M148" i="150" s="1"/>
  <c r="L147" i="150"/>
  <c r="M147" i="150" s="1"/>
  <c r="L146" i="150"/>
  <c r="M146" i="150" s="1"/>
  <c r="L145" i="150"/>
  <c r="M145" i="150" s="1"/>
  <c r="L144" i="150"/>
  <c r="M144" i="150" s="1"/>
  <c r="L143" i="150"/>
  <c r="M143" i="150" s="1"/>
  <c r="L142" i="150"/>
  <c r="M142" i="150" s="1"/>
  <c r="L141" i="150"/>
  <c r="M141" i="150" s="1"/>
  <c r="L140" i="150"/>
  <c r="M140" i="150" s="1"/>
  <c r="L139" i="150"/>
  <c r="M139" i="150" s="1"/>
  <c r="L138" i="150"/>
  <c r="M138" i="150" s="1"/>
  <c r="L137" i="150"/>
  <c r="M137" i="150" s="1"/>
  <c r="L136" i="150"/>
  <c r="M136" i="150" s="1"/>
  <c r="L135" i="150"/>
  <c r="M135" i="150" s="1"/>
  <c r="L134" i="150"/>
  <c r="M134" i="150" s="1"/>
  <c r="L133" i="150"/>
  <c r="M133" i="150" s="1"/>
  <c r="L132" i="150"/>
  <c r="M132" i="150" s="1"/>
  <c r="L131" i="150"/>
  <c r="M131" i="150" s="1"/>
  <c r="L130" i="150"/>
  <c r="M130" i="150" s="1"/>
  <c r="L129" i="150"/>
  <c r="M129" i="150" s="1"/>
  <c r="L128" i="150"/>
  <c r="M128" i="150" s="1"/>
  <c r="L127" i="150"/>
  <c r="M127" i="150" s="1"/>
  <c r="L126" i="150"/>
  <c r="M126" i="150" s="1"/>
  <c r="L125" i="150"/>
  <c r="M125" i="150" s="1"/>
  <c r="L124" i="150"/>
  <c r="M124" i="150" s="1"/>
  <c r="L123" i="150"/>
  <c r="M123" i="150" s="1"/>
  <c r="L122" i="150"/>
  <c r="M122" i="150" s="1"/>
  <c r="L121" i="150"/>
  <c r="M121" i="150" s="1"/>
  <c r="L120" i="150"/>
  <c r="M120" i="150" s="1"/>
  <c r="L119" i="150"/>
  <c r="M119" i="150" s="1"/>
  <c r="L118" i="150"/>
  <c r="M118" i="150" s="1"/>
  <c r="L117" i="150"/>
  <c r="M117" i="150" s="1"/>
  <c r="L116" i="150"/>
  <c r="M116" i="150" s="1"/>
  <c r="L115" i="150"/>
  <c r="M115" i="150" s="1"/>
  <c r="L114" i="150"/>
  <c r="M114" i="150" s="1"/>
  <c r="L113" i="150"/>
  <c r="M113" i="150" s="1"/>
  <c r="L112" i="150"/>
  <c r="M112" i="150" s="1"/>
  <c r="L111" i="150"/>
  <c r="M111" i="150" s="1"/>
  <c r="L110" i="150"/>
  <c r="M110" i="150" s="1"/>
  <c r="L109" i="150"/>
  <c r="M109" i="150" s="1"/>
  <c r="L108" i="150"/>
  <c r="M108" i="150" s="1"/>
  <c r="L107" i="150"/>
  <c r="M107" i="150" s="1"/>
  <c r="L106" i="150"/>
  <c r="M106" i="150" s="1"/>
  <c r="L105" i="150"/>
  <c r="M105" i="150" s="1"/>
  <c r="L104" i="150"/>
  <c r="M104" i="150" s="1"/>
  <c r="L103" i="150"/>
  <c r="M103" i="150" s="1"/>
  <c r="L102" i="150"/>
  <c r="M102" i="150" s="1"/>
  <c r="L101" i="150"/>
  <c r="M101" i="150" s="1"/>
  <c r="L100" i="150"/>
  <c r="M100" i="150" s="1"/>
  <c r="L99" i="150"/>
  <c r="M99" i="150" s="1"/>
  <c r="L98" i="150"/>
  <c r="M98" i="150" s="1"/>
  <c r="L97" i="150"/>
  <c r="M97" i="150" s="1"/>
  <c r="L96" i="150"/>
  <c r="M96" i="150" s="1"/>
  <c r="L95" i="150"/>
  <c r="M95" i="150" s="1"/>
  <c r="L94" i="150"/>
  <c r="M94" i="150" s="1"/>
  <c r="L93" i="150"/>
  <c r="M93" i="150" s="1"/>
  <c r="L92" i="150"/>
  <c r="M92" i="150" s="1"/>
  <c r="L91" i="150"/>
  <c r="M91" i="150" s="1"/>
  <c r="L90" i="150"/>
  <c r="M90" i="150" s="1"/>
  <c r="L89" i="150"/>
  <c r="M89" i="150" s="1"/>
  <c r="L88" i="150"/>
  <c r="M88" i="150" s="1"/>
  <c r="L87" i="150"/>
  <c r="M87" i="150" s="1"/>
  <c r="L86" i="150"/>
  <c r="M86" i="150" s="1"/>
  <c r="L85" i="150"/>
  <c r="M85" i="150" s="1"/>
  <c r="L84" i="150"/>
  <c r="M84" i="150" s="1"/>
  <c r="L83" i="150"/>
  <c r="M83" i="150" s="1"/>
  <c r="L82" i="150"/>
  <c r="M82" i="150" s="1"/>
  <c r="L81" i="150"/>
  <c r="M81" i="150" s="1"/>
  <c r="L80" i="150"/>
  <c r="M80" i="150" s="1"/>
  <c r="L79" i="150"/>
  <c r="M79" i="150" s="1"/>
  <c r="L78" i="150"/>
  <c r="M78" i="150" s="1"/>
  <c r="L77" i="150"/>
  <c r="M77" i="150" s="1"/>
  <c r="L76" i="150"/>
  <c r="M76" i="150" s="1"/>
  <c r="L75" i="150"/>
  <c r="M75" i="150" s="1"/>
  <c r="L74" i="150"/>
  <c r="M74" i="150" s="1"/>
  <c r="L73" i="150"/>
  <c r="M73" i="150" s="1"/>
  <c r="L72" i="150"/>
  <c r="M72" i="150" s="1"/>
  <c r="L71" i="150"/>
  <c r="M71" i="150" s="1"/>
  <c r="L70" i="150"/>
  <c r="M70" i="150" s="1"/>
  <c r="L69" i="150"/>
  <c r="M69" i="150" s="1"/>
  <c r="L68" i="150"/>
  <c r="M68" i="150" s="1"/>
  <c r="L67" i="150"/>
  <c r="M67" i="150" s="1"/>
  <c r="L66" i="150"/>
  <c r="M66" i="150" s="1"/>
  <c r="L65" i="150"/>
  <c r="M65" i="150" s="1"/>
  <c r="L64" i="150"/>
  <c r="M64" i="150" s="1"/>
  <c r="L63" i="150"/>
  <c r="M63" i="150" s="1"/>
  <c r="L62" i="150"/>
  <c r="M62" i="150" s="1"/>
  <c r="L61" i="150"/>
  <c r="M61" i="150" s="1"/>
  <c r="L60" i="150"/>
  <c r="M60" i="150" s="1"/>
  <c r="L59" i="150"/>
  <c r="M59" i="150" s="1"/>
  <c r="L58" i="150"/>
  <c r="M58" i="150" s="1"/>
  <c r="L57" i="150"/>
  <c r="M57" i="150" s="1"/>
  <c r="L56" i="150"/>
  <c r="M56" i="150" s="1"/>
  <c r="L55" i="150"/>
  <c r="M55" i="150" s="1"/>
  <c r="L54" i="150"/>
  <c r="M54" i="150" s="1"/>
  <c r="L53" i="150"/>
  <c r="M53" i="150" s="1"/>
  <c r="L52" i="150"/>
  <c r="M52" i="150" s="1"/>
  <c r="L51" i="150"/>
  <c r="M51" i="150" s="1"/>
  <c r="L50" i="150"/>
  <c r="M50" i="150" s="1"/>
  <c r="L49" i="150"/>
  <c r="M49" i="150" s="1"/>
  <c r="L48" i="150"/>
  <c r="M48" i="150" s="1"/>
  <c r="L47" i="150"/>
  <c r="M47" i="150" s="1"/>
  <c r="L46" i="150"/>
  <c r="M46" i="150" s="1"/>
  <c r="L45" i="150"/>
  <c r="M45" i="150" s="1"/>
  <c r="L44" i="150"/>
  <c r="M44" i="150" s="1"/>
  <c r="L43" i="150"/>
  <c r="M43" i="150" s="1"/>
  <c r="L42" i="150"/>
  <c r="M42" i="150" s="1"/>
  <c r="L41" i="150"/>
  <c r="M41" i="150" s="1"/>
  <c r="L40" i="150"/>
  <c r="M40" i="150" s="1"/>
  <c r="L39" i="150"/>
  <c r="M39" i="150" s="1"/>
  <c r="L38" i="150"/>
  <c r="M38" i="150" s="1"/>
  <c r="L37" i="150"/>
  <c r="M37" i="150" s="1"/>
  <c r="L36" i="150"/>
  <c r="M36" i="150" s="1"/>
  <c r="L35" i="150"/>
  <c r="M35" i="150" s="1"/>
  <c r="L34" i="150"/>
  <c r="M34" i="150" s="1"/>
  <c r="L33" i="150"/>
  <c r="M33" i="150" s="1"/>
  <c r="L32" i="150"/>
  <c r="M32" i="150" s="1"/>
  <c r="L31" i="150"/>
  <c r="M31" i="150" s="1"/>
  <c r="L30" i="150"/>
  <c r="M30" i="150" s="1"/>
  <c r="L29" i="150"/>
  <c r="M29" i="150" s="1"/>
  <c r="L28" i="150"/>
  <c r="M28" i="150" s="1"/>
  <c r="L27" i="150"/>
  <c r="M27" i="150" s="1"/>
  <c r="L26" i="150"/>
  <c r="M26" i="150" s="1"/>
  <c r="L25" i="150"/>
  <c r="M25" i="150" s="1"/>
  <c r="L24" i="150"/>
  <c r="M24" i="150" s="1"/>
  <c r="L23" i="150"/>
  <c r="M23" i="150" s="1"/>
  <c r="L22" i="150"/>
  <c r="M22" i="150" s="1"/>
  <c r="L21" i="150"/>
  <c r="M21" i="150" s="1"/>
  <c r="L20" i="150"/>
  <c r="M20" i="150" s="1"/>
  <c r="L19" i="150"/>
  <c r="M19" i="150" s="1"/>
  <c r="L18" i="150"/>
  <c r="M18" i="150" s="1"/>
  <c r="L17" i="150"/>
  <c r="M17" i="150" s="1"/>
  <c r="L16" i="150"/>
  <c r="M16" i="150" s="1"/>
  <c r="L15" i="150"/>
  <c r="M15" i="150" s="1"/>
  <c r="L14" i="150"/>
  <c r="M14" i="150" s="1"/>
  <c r="L13" i="150"/>
  <c r="M13" i="150" s="1"/>
  <c r="L12" i="150"/>
  <c r="M12" i="150" s="1"/>
  <c r="L11" i="150"/>
  <c r="M11" i="150" s="1"/>
  <c r="L10" i="150"/>
  <c r="M10" i="150" s="1"/>
  <c r="L9" i="150"/>
  <c r="M9" i="150" s="1"/>
  <c r="L8" i="150"/>
  <c r="M8" i="150" s="1"/>
  <c r="L7" i="150"/>
  <c r="M7" i="150" s="1"/>
  <c r="L6" i="150"/>
  <c r="M6" i="150" s="1"/>
  <c r="L5" i="150"/>
  <c r="M5" i="150" s="1"/>
  <c r="L4" i="150"/>
  <c r="M4" i="150" s="1"/>
  <c r="L127" i="75"/>
  <c r="L128" i="75"/>
  <c r="L129" i="75"/>
  <c r="L130" i="75"/>
  <c r="L131" i="75"/>
  <c r="L132" i="75"/>
  <c r="L133" i="75"/>
  <c r="L134" i="75"/>
  <c r="L135" i="75"/>
  <c r="L136" i="75"/>
  <c r="L137" i="75"/>
  <c r="L138" i="75"/>
  <c r="L139" i="75"/>
  <c r="L140" i="75"/>
  <c r="L141" i="75"/>
  <c r="L142" i="75"/>
  <c r="L143" i="75"/>
  <c r="L144" i="75"/>
  <c r="L145" i="75"/>
  <c r="L146" i="75"/>
  <c r="L147" i="75"/>
  <c r="L148" i="75"/>
  <c r="L149" i="75"/>
  <c r="L150" i="75"/>
  <c r="L151" i="75"/>
  <c r="L152" i="75"/>
  <c r="L153" i="75"/>
  <c r="L154" i="75"/>
  <c r="I140" i="162" l="1"/>
  <c r="L140" i="162" s="1"/>
  <c r="M7" i="160"/>
  <c r="M15" i="160"/>
  <c r="M26" i="160"/>
  <c r="M34" i="160"/>
  <c r="M42" i="160"/>
  <c r="M46" i="160"/>
  <c r="M53" i="160"/>
  <c r="M61" i="160"/>
  <c r="M69" i="160"/>
  <c r="M77" i="160"/>
  <c r="M87" i="160"/>
  <c r="M91" i="160"/>
  <c r="M95" i="160"/>
  <c r="M99" i="160"/>
  <c r="M107" i="160"/>
  <c r="M113" i="160"/>
  <c r="M117" i="160"/>
  <c r="M121" i="160"/>
  <c r="M127" i="160"/>
  <c r="I127" i="162"/>
  <c r="M131" i="160"/>
  <c r="I131" i="162"/>
  <c r="M135" i="160"/>
  <c r="I135" i="162"/>
  <c r="M139" i="160"/>
  <c r="I139" i="162"/>
  <c r="M142" i="160"/>
  <c r="I142" i="162"/>
  <c r="M146" i="160"/>
  <c r="I146" i="162"/>
  <c r="M150" i="160"/>
  <c r="I150" i="162"/>
  <c r="M154" i="160"/>
  <c r="I154" i="162"/>
  <c r="M8" i="160"/>
  <c r="M12" i="160"/>
  <c r="M16" i="160"/>
  <c r="M23" i="160"/>
  <c r="M27" i="160"/>
  <c r="M31" i="160"/>
  <c r="M35" i="160"/>
  <c r="M39" i="160"/>
  <c r="M43" i="160"/>
  <c r="M47" i="160"/>
  <c r="M51" i="160"/>
  <c r="M54" i="160"/>
  <c r="M58" i="160"/>
  <c r="M62" i="160"/>
  <c r="M66" i="160"/>
  <c r="M70" i="160"/>
  <c r="M74" i="160"/>
  <c r="M78" i="160"/>
  <c r="M82" i="160"/>
  <c r="M85" i="160"/>
  <c r="M88" i="160"/>
  <c r="M92" i="160"/>
  <c r="M96" i="160"/>
  <c r="M100" i="160"/>
  <c r="M104" i="160"/>
  <c r="M110" i="160"/>
  <c r="M114" i="160"/>
  <c r="M118" i="160"/>
  <c r="M122" i="160"/>
  <c r="M125" i="160"/>
  <c r="M128" i="160"/>
  <c r="I128" i="162"/>
  <c r="M132" i="160"/>
  <c r="I132" i="162"/>
  <c r="M136" i="160"/>
  <c r="I136" i="162"/>
  <c r="M143" i="160"/>
  <c r="I143" i="162"/>
  <c r="M147" i="160"/>
  <c r="I147" i="162"/>
  <c r="M151" i="160"/>
  <c r="I151" i="162"/>
  <c r="M22" i="160"/>
  <c r="M5" i="160"/>
  <c r="M9" i="160"/>
  <c r="M13" i="160"/>
  <c r="M24" i="160"/>
  <c r="M28" i="160"/>
  <c r="M32" i="160"/>
  <c r="M36" i="160"/>
  <c r="M40" i="160"/>
  <c r="M44" i="160"/>
  <c r="M48" i="160"/>
  <c r="M55" i="160"/>
  <c r="M59" i="160"/>
  <c r="M63" i="160"/>
  <c r="M67" i="160"/>
  <c r="M71" i="160"/>
  <c r="M75" i="160"/>
  <c r="M79" i="160"/>
  <c r="M83" i="160"/>
  <c r="M89" i="160"/>
  <c r="M93" i="160"/>
  <c r="M97" i="160"/>
  <c r="M101" i="160"/>
  <c r="M105" i="160"/>
  <c r="M111" i="160"/>
  <c r="M115" i="160"/>
  <c r="M119" i="160"/>
  <c r="M123" i="160"/>
  <c r="M129" i="160"/>
  <c r="I129" i="162"/>
  <c r="M133" i="160"/>
  <c r="I133" i="162"/>
  <c r="M137" i="160"/>
  <c r="I137" i="162"/>
  <c r="M144" i="160"/>
  <c r="I144" i="162"/>
  <c r="M148" i="160"/>
  <c r="I148" i="162"/>
  <c r="M152" i="160"/>
  <c r="I152" i="162"/>
  <c r="M11" i="160"/>
  <c r="M19" i="160"/>
  <c r="M30" i="160"/>
  <c r="M38" i="160"/>
  <c r="M50" i="160"/>
  <c r="M57" i="160"/>
  <c r="M65" i="160"/>
  <c r="M73" i="160"/>
  <c r="M81" i="160"/>
  <c r="M103" i="160"/>
  <c r="M17" i="160"/>
  <c r="M6" i="160"/>
  <c r="M10" i="160"/>
  <c r="M14" i="160"/>
  <c r="M18" i="160"/>
  <c r="M21" i="160"/>
  <c r="M25" i="160"/>
  <c r="M29" i="160"/>
  <c r="M33" i="160"/>
  <c r="M37" i="160"/>
  <c r="M41" i="160"/>
  <c r="M45" i="160"/>
  <c r="M49" i="160"/>
  <c r="M52" i="160"/>
  <c r="M56" i="160"/>
  <c r="M60" i="160"/>
  <c r="M64" i="160"/>
  <c r="M68" i="160"/>
  <c r="M72" i="160"/>
  <c r="M76" i="160"/>
  <c r="M80" i="160"/>
  <c r="M86" i="160"/>
  <c r="M90" i="160"/>
  <c r="M94" i="160"/>
  <c r="M98" i="160"/>
  <c r="M102" i="160"/>
  <c r="M106" i="160"/>
  <c r="M109" i="160"/>
  <c r="M112" i="160"/>
  <c r="M116" i="160"/>
  <c r="M120" i="160"/>
  <c r="M126" i="160"/>
  <c r="M130" i="160"/>
  <c r="I130" i="162"/>
  <c r="M134" i="160"/>
  <c r="I134" i="162"/>
  <c r="M138" i="160"/>
  <c r="I138" i="162"/>
  <c r="M141" i="160"/>
  <c r="I141" i="162"/>
  <c r="M145" i="160"/>
  <c r="I145" i="162"/>
  <c r="M149" i="160"/>
  <c r="I149" i="162"/>
  <c r="M153" i="160"/>
  <c r="I153" i="162"/>
  <c r="M146" i="75"/>
  <c r="M130" i="75"/>
  <c r="M153" i="75"/>
  <c r="M149" i="75"/>
  <c r="M145" i="75"/>
  <c r="M141" i="75"/>
  <c r="M137" i="75"/>
  <c r="M133" i="75"/>
  <c r="M129" i="75"/>
  <c r="M154" i="75"/>
  <c r="M142" i="75"/>
  <c r="M134" i="75"/>
  <c r="M152" i="75"/>
  <c r="M148" i="75"/>
  <c r="M144" i="75"/>
  <c r="M140" i="75"/>
  <c r="M136" i="75"/>
  <c r="M132" i="75"/>
  <c r="M128" i="75"/>
  <c r="M150" i="75"/>
  <c r="M138" i="75"/>
  <c r="M151" i="75"/>
  <c r="M147" i="75"/>
  <c r="M143" i="75"/>
  <c r="M139" i="75"/>
  <c r="M135" i="75"/>
  <c r="M131" i="75"/>
  <c r="M127" i="75"/>
  <c r="J140" i="162" l="1"/>
  <c r="L152" i="162"/>
  <c r="J152" i="162"/>
  <c r="L154" i="162"/>
  <c r="J154" i="162"/>
  <c r="J146" i="162"/>
  <c r="L146" i="162"/>
  <c r="L139" i="162"/>
  <c r="J139" i="162"/>
  <c r="L131" i="162"/>
  <c r="J131" i="162"/>
  <c r="L153" i="162"/>
  <c r="J153" i="162"/>
  <c r="L145" i="162"/>
  <c r="J145" i="162"/>
  <c r="L138" i="162"/>
  <c r="J138" i="162"/>
  <c r="J130" i="162"/>
  <c r="L130" i="162"/>
  <c r="L151" i="162"/>
  <c r="J151" i="162"/>
  <c r="L143" i="162"/>
  <c r="J143" i="162"/>
  <c r="L132" i="162"/>
  <c r="J132" i="162"/>
  <c r="L144" i="162"/>
  <c r="J144" i="162"/>
  <c r="L137" i="162"/>
  <c r="J137" i="162"/>
  <c r="L150" i="162"/>
  <c r="J150" i="162"/>
  <c r="L142" i="162"/>
  <c r="J142" i="162"/>
  <c r="L135" i="162"/>
  <c r="J135" i="162"/>
  <c r="L127" i="162"/>
  <c r="J127" i="162"/>
  <c r="L133" i="162"/>
  <c r="J133" i="162"/>
  <c r="L148" i="162"/>
  <c r="J148" i="162"/>
  <c r="L129" i="162"/>
  <c r="J129" i="162"/>
  <c r="L149" i="162"/>
  <c r="J149" i="162"/>
  <c r="L141" i="162"/>
  <c r="J141" i="162"/>
  <c r="L134" i="162"/>
  <c r="J134" i="162"/>
  <c r="L147" i="162"/>
  <c r="J147" i="162"/>
  <c r="L136" i="162"/>
  <c r="J136" i="162"/>
  <c r="L128" i="162"/>
  <c r="J128" i="162"/>
  <c r="I160" i="162" l="1"/>
  <c r="I161" i="162"/>
  <c r="I159" i="162" l="1"/>
  <c r="K4" i="162"/>
  <c r="K155" i="162" s="1"/>
  <c r="L162" i="162" s="1"/>
  <c r="L5" i="75" l="1"/>
  <c r="I5" i="162" s="1"/>
  <c r="L6" i="75"/>
  <c r="I6" i="162" s="1"/>
  <c r="L7" i="75"/>
  <c r="I7" i="162" s="1"/>
  <c r="L8" i="75"/>
  <c r="I8" i="162" s="1"/>
  <c r="L9" i="75"/>
  <c r="I9" i="162" s="1"/>
  <c r="L10" i="75"/>
  <c r="I10" i="162" s="1"/>
  <c r="L11" i="75"/>
  <c r="I11" i="162" s="1"/>
  <c r="L12" i="75"/>
  <c r="I12" i="162" s="1"/>
  <c r="L13" i="75"/>
  <c r="I13" i="162" s="1"/>
  <c r="L14" i="75"/>
  <c r="I14" i="162" s="1"/>
  <c r="L15" i="75"/>
  <c r="I15" i="162" s="1"/>
  <c r="L16" i="75"/>
  <c r="I16" i="162" s="1"/>
  <c r="L17" i="75"/>
  <c r="I17" i="162" s="1"/>
  <c r="L18" i="75"/>
  <c r="I18" i="162" s="1"/>
  <c r="L19" i="75"/>
  <c r="I19" i="162" s="1"/>
  <c r="L21" i="75"/>
  <c r="I21" i="162" s="1"/>
  <c r="L22" i="75"/>
  <c r="I22" i="162" s="1"/>
  <c r="L23" i="75"/>
  <c r="I23" i="162" s="1"/>
  <c r="L24" i="75"/>
  <c r="I24" i="162" s="1"/>
  <c r="L25" i="75"/>
  <c r="I25" i="162" s="1"/>
  <c r="L26" i="75"/>
  <c r="I26" i="162" s="1"/>
  <c r="L27" i="75"/>
  <c r="I27" i="162" s="1"/>
  <c r="L28" i="75"/>
  <c r="I28" i="162" s="1"/>
  <c r="L29" i="75"/>
  <c r="I29" i="162" s="1"/>
  <c r="L30" i="75"/>
  <c r="I30" i="162" s="1"/>
  <c r="L31" i="75"/>
  <c r="I31" i="162" s="1"/>
  <c r="L32" i="75"/>
  <c r="I32" i="162" s="1"/>
  <c r="L33" i="75"/>
  <c r="I33" i="162" s="1"/>
  <c r="L34" i="75"/>
  <c r="I34" i="162" s="1"/>
  <c r="L35" i="75"/>
  <c r="I35" i="162" s="1"/>
  <c r="L36" i="75"/>
  <c r="I36" i="162" s="1"/>
  <c r="L37" i="75"/>
  <c r="I37" i="162" s="1"/>
  <c r="L38" i="75"/>
  <c r="I38" i="162" s="1"/>
  <c r="L39" i="75"/>
  <c r="I39" i="162" s="1"/>
  <c r="L40" i="75"/>
  <c r="I40" i="162" s="1"/>
  <c r="L41" i="75"/>
  <c r="I41" i="162" s="1"/>
  <c r="L42" i="75"/>
  <c r="I42" i="162" s="1"/>
  <c r="L43" i="75"/>
  <c r="I43" i="162" s="1"/>
  <c r="L44" i="75"/>
  <c r="I44" i="162" s="1"/>
  <c r="L45" i="75"/>
  <c r="I45" i="162" s="1"/>
  <c r="L46" i="75"/>
  <c r="I46" i="162" s="1"/>
  <c r="L47" i="75"/>
  <c r="I47" i="162" s="1"/>
  <c r="L48" i="75"/>
  <c r="I48" i="162" s="1"/>
  <c r="L49" i="75"/>
  <c r="I49" i="162" s="1"/>
  <c r="L50" i="75"/>
  <c r="I50" i="162" s="1"/>
  <c r="L51" i="75"/>
  <c r="I51" i="162" s="1"/>
  <c r="L52" i="75"/>
  <c r="I52" i="162" s="1"/>
  <c r="L53" i="75"/>
  <c r="I53" i="162" s="1"/>
  <c r="L54" i="75"/>
  <c r="I54" i="162" s="1"/>
  <c r="L55" i="75"/>
  <c r="I55" i="162" s="1"/>
  <c r="L56" i="75"/>
  <c r="I56" i="162" s="1"/>
  <c r="L57" i="75"/>
  <c r="I57" i="162" s="1"/>
  <c r="L58" i="75"/>
  <c r="I58" i="162" s="1"/>
  <c r="L59" i="75"/>
  <c r="I59" i="162" s="1"/>
  <c r="L60" i="75"/>
  <c r="I60" i="162" s="1"/>
  <c r="L61" i="75"/>
  <c r="I61" i="162" s="1"/>
  <c r="L62" i="75"/>
  <c r="I62" i="162" s="1"/>
  <c r="L63" i="75"/>
  <c r="I63" i="162" s="1"/>
  <c r="L64" i="75"/>
  <c r="I64" i="162" s="1"/>
  <c r="L65" i="75"/>
  <c r="I65" i="162" s="1"/>
  <c r="L66" i="75"/>
  <c r="I66" i="162" s="1"/>
  <c r="L67" i="75"/>
  <c r="I67" i="162" s="1"/>
  <c r="L68" i="75"/>
  <c r="I68" i="162" s="1"/>
  <c r="L69" i="75"/>
  <c r="I69" i="162" s="1"/>
  <c r="L70" i="75"/>
  <c r="I70" i="162" s="1"/>
  <c r="L71" i="75"/>
  <c r="I71" i="162" s="1"/>
  <c r="L72" i="75"/>
  <c r="I72" i="162" s="1"/>
  <c r="L73" i="75"/>
  <c r="I73" i="162" s="1"/>
  <c r="L74" i="75"/>
  <c r="I74" i="162" s="1"/>
  <c r="L75" i="75"/>
  <c r="I75" i="162" s="1"/>
  <c r="L76" i="75"/>
  <c r="I76" i="162" s="1"/>
  <c r="L77" i="75"/>
  <c r="I77" i="162" s="1"/>
  <c r="L78" i="75"/>
  <c r="I78" i="162" s="1"/>
  <c r="L79" i="75"/>
  <c r="I79" i="162" s="1"/>
  <c r="L80" i="75"/>
  <c r="I80" i="162" s="1"/>
  <c r="L81" i="75"/>
  <c r="I81" i="162" s="1"/>
  <c r="L82" i="75"/>
  <c r="I82" i="162" s="1"/>
  <c r="L83" i="75"/>
  <c r="I83" i="162" s="1"/>
  <c r="L84" i="75"/>
  <c r="I84" i="162" s="1"/>
  <c r="L85" i="75"/>
  <c r="I85" i="162" s="1"/>
  <c r="L86" i="75"/>
  <c r="I86" i="162" s="1"/>
  <c r="L87" i="75"/>
  <c r="I87" i="162" s="1"/>
  <c r="L88" i="75"/>
  <c r="I88" i="162" s="1"/>
  <c r="L89" i="75"/>
  <c r="I89" i="162" s="1"/>
  <c r="L90" i="75"/>
  <c r="I90" i="162" s="1"/>
  <c r="L91" i="75"/>
  <c r="I91" i="162" s="1"/>
  <c r="L92" i="75"/>
  <c r="I92" i="162" s="1"/>
  <c r="L93" i="75"/>
  <c r="I93" i="162" s="1"/>
  <c r="L95" i="75"/>
  <c r="I95" i="162" s="1"/>
  <c r="L96" i="75"/>
  <c r="I96" i="162" s="1"/>
  <c r="L97" i="75"/>
  <c r="I97" i="162" s="1"/>
  <c r="L98" i="75"/>
  <c r="I98" i="162" s="1"/>
  <c r="L99" i="75"/>
  <c r="I99" i="162" s="1"/>
  <c r="L100" i="75"/>
  <c r="I100" i="162" s="1"/>
  <c r="L101" i="75"/>
  <c r="I101" i="162" s="1"/>
  <c r="L102" i="75"/>
  <c r="I102" i="162" s="1"/>
  <c r="L103" i="75"/>
  <c r="I103" i="162" s="1"/>
  <c r="L104" i="75"/>
  <c r="I104" i="162" s="1"/>
  <c r="L105" i="75"/>
  <c r="I105" i="162" s="1"/>
  <c r="L106" i="75"/>
  <c r="I106" i="162" s="1"/>
  <c r="L107" i="75"/>
  <c r="I107" i="162" s="1"/>
  <c r="L108" i="75"/>
  <c r="I108" i="162" s="1"/>
  <c r="L109" i="75"/>
  <c r="I109" i="162" s="1"/>
  <c r="L110" i="75"/>
  <c r="I110" i="162" s="1"/>
  <c r="L111" i="75"/>
  <c r="I111" i="162" s="1"/>
  <c r="L112" i="75"/>
  <c r="I112" i="162" s="1"/>
  <c r="L113" i="75"/>
  <c r="I113" i="162" s="1"/>
  <c r="L114" i="75"/>
  <c r="I114" i="162" s="1"/>
  <c r="L115" i="75"/>
  <c r="I115" i="162" s="1"/>
  <c r="L116" i="75"/>
  <c r="I116" i="162" s="1"/>
  <c r="L117" i="75"/>
  <c r="I117" i="162" s="1"/>
  <c r="L118" i="75"/>
  <c r="I118" i="162" s="1"/>
  <c r="L119" i="75"/>
  <c r="I119" i="162" s="1"/>
  <c r="L120" i="75"/>
  <c r="I120" i="162" s="1"/>
  <c r="L121" i="75"/>
  <c r="I121" i="162" s="1"/>
  <c r="L122" i="75"/>
  <c r="I122" i="162" s="1"/>
  <c r="L123" i="75"/>
  <c r="I123" i="162" s="1"/>
  <c r="L124" i="75"/>
  <c r="I124" i="162" s="1"/>
  <c r="L125" i="75"/>
  <c r="I125" i="162" s="1"/>
  <c r="L126" i="75"/>
  <c r="I126" i="162" s="1"/>
  <c r="L4" i="75"/>
  <c r="L102" i="162" l="1"/>
  <c r="J102" i="162"/>
  <c r="J37" i="162"/>
  <c r="L37" i="162"/>
  <c r="J125" i="162"/>
  <c r="L125" i="162"/>
  <c r="L117" i="162"/>
  <c r="J117" i="162"/>
  <c r="L109" i="162"/>
  <c r="J109" i="162"/>
  <c r="L101" i="162"/>
  <c r="J101" i="162"/>
  <c r="L92" i="162"/>
  <c r="J92" i="162"/>
  <c r="L84" i="162"/>
  <c r="J84" i="162"/>
  <c r="L76" i="162"/>
  <c r="J76" i="162"/>
  <c r="L68" i="162"/>
  <c r="J68" i="162"/>
  <c r="J60" i="162"/>
  <c r="L60" i="162"/>
  <c r="L52" i="162"/>
  <c r="J52" i="162"/>
  <c r="L44" i="162"/>
  <c r="J44" i="162"/>
  <c r="J36" i="162"/>
  <c r="L36" i="162"/>
  <c r="L28" i="162"/>
  <c r="J28" i="162"/>
  <c r="J19" i="162"/>
  <c r="L19" i="162"/>
  <c r="J11" i="162"/>
  <c r="L11" i="162"/>
  <c r="L93" i="162"/>
  <c r="J93" i="162"/>
  <c r="L45" i="162"/>
  <c r="J45" i="162"/>
  <c r="L124" i="162"/>
  <c r="J124" i="162"/>
  <c r="L116" i="162"/>
  <c r="J116" i="162"/>
  <c r="L108" i="162"/>
  <c r="J108" i="162"/>
  <c r="L100" i="162"/>
  <c r="J100" i="162"/>
  <c r="J91" i="162"/>
  <c r="L91" i="162"/>
  <c r="J83" i="162"/>
  <c r="L83" i="162"/>
  <c r="L75" i="162"/>
  <c r="J75" i="162"/>
  <c r="L67" i="162"/>
  <c r="J67" i="162"/>
  <c r="L59" i="162"/>
  <c r="J59" i="162"/>
  <c r="L51" i="162"/>
  <c r="J51" i="162"/>
  <c r="L43" i="162"/>
  <c r="J43" i="162"/>
  <c r="L35" i="162"/>
  <c r="J35" i="162"/>
  <c r="J27" i="162"/>
  <c r="L27" i="162"/>
  <c r="L18" i="162"/>
  <c r="J18" i="162"/>
  <c r="L10" i="162"/>
  <c r="J10" i="162"/>
  <c r="L110" i="162"/>
  <c r="J110" i="162"/>
  <c r="J53" i="162"/>
  <c r="L53" i="162"/>
  <c r="L123" i="162"/>
  <c r="J123" i="162"/>
  <c r="L115" i="162"/>
  <c r="J115" i="162"/>
  <c r="J107" i="162"/>
  <c r="L107" i="162"/>
  <c r="L99" i="162"/>
  <c r="J99" i="162"/>
  <c r="L90" i="162"/>
  <c r="J90" i="162"/>
  <c r="L82" i="162"/>
  <c r="J82" i="162"/>
  <c r="L74" i="162"/>
  <c r="J74" i="162"/>
  <c r="J66" i="162"/>
  <c r="L66" i="162"/>
  <c r="J58" i="162"/>
  <c r="L58" i="162"/>
  <c r="J50" i="162"/>
  <c r="L50" i="162"/>
  <c r="L42" i="162"/>
  <c r="J42" i="162"/>
  <c r="J34" i="162"/>
  <c r="L34" i="162"/>
  <c r="L26" i="162"/>
  <c r="J26" i="162"/>
  <c r="J17" i="162"/>
  <c r="L17" i="162"/>
  <c r="J9" i="162"/>
  <c r="L9" i="162"/>
  <c r="L61" i="162"/>
  <c r="J61" i="162"/>
  <c r="L122" i="162"/>
  <c r="J122" i="162"/>
  <c r="J114" i="162"/>
  <c r="L114" i="162"/>
  <c r="J106" i="162"/>
  <c r="L106" i="162"/>
  <c r="L98" i="162"/>
  <c r="J98" i="162"/>
  <c r="L89" i="162"/>
  <c r="J89" i="162"/>
  <c r="L81" i="162"/>
  <c r="J81" i="162"/>
  <c r="L73" i="162"/>
  <c r="J73" i="162"/>
  <c r="J65" i="162"/>
  <c r="L65" i="162"/>
  <c r="J57" i="162"/>
  <c r="L57" i="162"/>
  <c r="J49" i="162"/>
  <c r="L49" i="162"/>
  <c r="L41" i="162"/>
  <c r="J41" i="162"/>
  <c r="L33" i="162"/>
  <c r="J33" i="162"/>
  <c r="L25" i="162"/>
  <c r="J25" i="162"/>
  <c r="L16" i="162"/>
  <c r="J16" i="162"/>
  <c r="L8" i="162"/>
  <c r="J8" i="162"/>
  <c r="L118" i="162"/>
  <c r="J118" i="162"/>
  <c r="L69" i="162"/>
  <c r="J69" i="162"/>
  <c r="L21" i="162"/>
  <c r="J21" i="162"/>
  <c r="L121" i="162"/>
  <c r="J121" i="162"/>
  <c r="L113" i="162"/>
  <c r="J113" i="162"/>
  <c r="L105" i="162"/>
  <c r="J105" i="162"/>
  <c r="L97" i="162"/>
  <c r="J97" i="162"/>
  <c r="L88" i="162"/>
  <c r="J88" i="162"/>
  <c r="J80" i="162"/>
  <c r="L80" i="162"/>
  <c r="L72" i="162"/>
  <c r="J72" i="162"/>
  <c r="L64" i="162"/>
  <c r="J64" i="162"/>
  <c r="L56" i="162"/>
  <c r="J56" i="162"/>
  <c r="L48" i="162"/>
  <c r="J48" i="162"/>
  <c r="L40" i="162"/>
  <c r="J40" i="162"/>
  <c r="J32" i="162"/>
  <c r="L32" i="162"/>
  <c r="J24" i="162"/>
  <c r="L24" i="162"/>
  <c r="L15" i="162"/>
  <c r="J15" i="162"/>
  <c r="L7" i="162"/>
  <c r="J7" i="162"/>
  <c r="L85" i="162"/>
  <c r="J85" i="162"/>
  <c r="J12" i="162"/>
  <c r="L12" i="162"/>
  <c r="L120" i="162"/>
  <c r="J120" i="162"/>
  <c r="J112" i="162"/>
  <c r="L112" i="162"/>
  <c r="L104" i="162"/>
  <c r="J104" i="162"/>
  <c r="L96" i="162"/>
  <c r="J96" i="162"/>
  <c r="L87" i="162"/>
  <c r="J87" i="162"/>
  <c r="L79" i="162"/>
  <c r="J79" i="162"/>
  <c r="L71" i="162"/>
  <c r="J71" i="162"/>
  <c r="J63" i="162"/>
  <c r="L63" i="162"/>
  <c r="J55" i="162"/>
  <c r="L55" i="162"/>
  <c r="J47" i="162"/>
  <c r="L47" i="162"/>
  <c r="L39" i="162"/>
  <c r="J39" i="162"/>
  <c r="L31" i="162"/>
  <c r="J31" i="162"/>
  <c r="L23" i="162"/>
  <c r="J23" i="162"/>
  <c r="L14" i="162"/>
  <c r="J14" i="162"/>
  <c r="L6" i="162"/>
  <c r="J6" i="162"/>
  <c r="L126" i="162"/>
  <c r="J126" i="162"/>
  <c r="L77" i="162"/>
  <c r="J77" i="162"/>
  <c r="L29" i="162"/>
  <c r="J29" i="162"/>
  <c r="L119" i="162"/>
  <c r="J119" i="162"/>
  <c r="J111" i="162"/>
  <c r="L111" i="162"/>
  <c r="L103" i="162"/>
  <c r="J103" i="162"/>
  <c r="L95" i="162"/>
  <c r="J95" i="162"/>
  <c r="L86" i="162"/>
  <c r="J86" i="162"/>
  <c r="J78" i="162"/>
  <c r="L78" i="162"/>
  <c r="L70" i="162"/>
  <c r="J70" i="162"/>
  <c r="L62" i="162"/>
  <c r="J62" i="162"/>
  <c r="J54" i="162"/>
  <c r="L54" i="162"/>
  <c r="L46" i="162"/>
  <c r="J46" i="162"/>
  <c r="L38" i="162"/>
  <c r="J38" i="162"/>
  <c r="L30" i="162"/>
  <c r="J30" i="162"/>
  <c r="J22" i="162"/>
  <c r="L22" i="162"/>
  <c r="L13" i="162"/>
  <c r="J13" i="162"/>
  <c r="L5" i="162"/>
  <c r="J5" i="162"/>
  <c r="I4" i="162"/>
  <c r="L4" i="162" s="1"/>
  <c r="L20" i="75"/>
  <c r="I20" i="162" s="1"/>
  <c r="L20" i="162" l="1"/>
  <c r="J20" i="162"/>
  <c r="L94" i="75"/>
  <c r="I94" i="162" s="1"/>
  <c r="L94" i="162" l="1"/>
  <c r="L155" i="162" s="1"/>
  <c r="J94" i="162"/>
  <c r="M121" i="75"/>
  <c r="M119" i="75"/>
  <c r="M120" i="75"/>
  <c r="M118" i="75"/>
  <c r="M117" i="75"/>
  <c r="M98" i="75" l="1"/>
  <c r="M54" i="75"/>
  <c r="M102" i="75"/>
  <c r="M95" i="75"/>
  <c r="M91" i="75"/>
  <c r="M84" i="75"/>
  <c r="M81" i="75"/>
  <c r="M73" i="75"/>
  <c r="M66" i="75"/>
  <c r="M47" i="75"/>
  <c r="M43" i="75"/>
  <c r="M36" i="75"/>
  <c r="M32" i="75"/>
  <c r="M29" i="75"/>
  <c r="M25" i="75"/>
  <c r="M21" i="75"/>
  <c r="M17" i="75"/>
  <c r="M13" i="75"/>
  <c r="M9" i="75"/>
  <c r="M126" i="75"/>
  <c r="M123" i="75"/>
  <c r="M115" i="75"/>
  <c r="M112" i="75"/>
  <c r="M108" i="75"/>
  <c r="M105" i="75"/>
  <c r="M101" i="75"/>
  <c r="M94" i="75"/>
  <c r="M90" i="75"/>
  <c r="M87" i="75"/>
  <c r="M83" i="75"/>
  <c r="M80" i="75"/>
  <c r="M76" i="75"/>
  <c r="M72" i="75"/>
  <c r="M69" i="75"/>
  <c r="M65" i="75"/>
  <c r="M61" i="75"/>
  <c r="M57" i="75"/>
  <c r="M50" i="75"/>
  <c r="M46" i="75"/>
  <c r="M42" i="75"/>
  <c r="M38" i="75"/>
  <c r="M35" i="75"/>
  <c r="M31" i="75"/>
  <c r="M28" i="75"/>
  <c r="M24" i="75"/>
  <c r="M20" i="75"/>
  <c r="M16" i="75"/>
  <c r="M12" i="75"/>
  <c r="M8" i="75"/>
  <c r="M5" i="75"/>
  <c r="M116" i="75"/>
  <c r="M113" i="75"/>
  <c r="M109" i="75"/>
  <c r="M88" i="75"/>
  <c r="M77" i="75"/>
  <c r="M122" i="75"/>
  <c r="M114" i="75"/>
  <c r="M111" i="75"/>
  <c r="M107" i="75"/>
  <c r="M104" i="75"/>
  <c r="M100" i="75"/>
  <c r="M97" i="75"/>
  <c r="M93" i="75"/>
  <c r="M86" i="75"/>
  <c r="M82" i="75"/>
  <c r="M79" i="75"/>
  <c r="M75" i="75"/>
  <c r="M71" i="75"/>
  <c r="M68" i="75"/>
  <c r="M64" i="75"/>
  <c r="M60" i="75"/>
  <c r="M56" i="75"/>
  <c r="M53" i="75"/>
  <c r="M49" i="75"/>
  <c r="M45" i="75"/>
  <c r="M41" i="75"/>
  <c r="M34" i="75"/>
  <c r="M30" i="75"/>
  <c r="M27" i="75"/>
  <c r="M23" i="75"/>
  <c r="M19" i="75"/>
  <c r="M15" i="75"/>
  <c r="M11" i="75"/>
  <c r="M7" i="75"/>
  <c r="M124" i="75"/>
  <c r="M62" i="75"/>
  <c r="M58" i="75"/>
  <c r="M51" i="75"/>
  <c r="M39" i="75"/>
  <c r="M125" i="75"/>
  <c r="M110" i="75"/>
  <c r="M106" i="75"/>
  <c r="M103" i="75"/>
  <c r="M99" i="75"/>
  <c r="M96" i="75"/>
  <c r="M92" i="75"/>
  <c r="M89" i="75"/>
  <c r="M85" i="75"/>
  <c r="M78" i="75"/>
  <c r="M74" i="75"/>
  <c r="M70" i="75"/>
  <c r="M67" i="75"/>
  <c r="M63" i="75"/>
  <c r="M59" i="75"/>
  <c r="M55" i="75"/>
  <c r="M52" i="75"/>
  <c r="M48" i="75"/>
  <c r="M44" i="75"/>
  <c r="M40" i="75"/>
  <c r="M37" i="75"/>
  <c r="M33" i="75"/>
  <c r="M26" i="75"/>
  <c r="M22" i="75"/>
  <c r="M18" i="75"/>
  <c r="M14" i="75"/>
  <c r="M10" i="75"/>
  <c r="M6" i="75"/>
  <c r="M4" i="75" l="1"/>
  <c r="J4" i="162" l="1"/>
  <c r="L163" i="162" l="1"/>
  <c r="L165" i="162" s="1"/>
</calcChain>
</file>

<file path=xl/comments1.xml><?xml version="1.0" encoding="utf-8"?>
<comments xmlns="http://schemas.openxmlformats.org/spreadsheetml/2006/main">
  <authors>
    <author>MARCELO DARCI DE SOUZA</author>
  </authors>
  <commentList>
    <comment ref="K6" authorId="0" shapeId="0">
      <text>
        <r>
          <rPr>
            <b/>
            <sz val="9"/>
            <color indexed="81"/>
            <rFont val="Segoe UI"/>
            <family val="2"/>
          </rPr>
          <t>MARCELO DARCI DE SOUZA:</t>
        </r>
        <r>
          <rPr>
            <sz val="9"/>
            <color indexed="81"/>
            <rFont val="Segoe UI"/>
            <family val="2"/>
          </rPr>
          <t xml:space="preserve">
recebido do cav 100 und 11/06/19 
recebido do cav 75 und 08/10/19
recebido do cct 200 und 08/10/19  
recebido do cefid 75 und 08/10/19 </t>
        </r>
      </text>
    </comment>
    <comment ref="K68" authorId="0" shapeId="0">
      <text>
        <r>
          <rPr>
            <b/>
            <sz val="9"/>
            <color indexed="81"/>
            <rFont val="Segoe UI"/>
            <charset val="1"/>
          </rPr>
          <t>MARCELO DARCI DE SOUZA:</t>
        </r>
        <r>
          <rPr>
            <sz val="9"/>
            <color indexed="81"/>
            <rFont val="Segoe UI"/>
            <charset val="1"/>
          </rPr>
          <t xml:space="preserve">
cedido 06 und cav 25/10/19</t>
        </r>
      </text>
    </comment>
    <comment ref="K69" authorId="0" shapeId="0">
      <text>
        <r>
          <rPr>
            <b/>
            <sz val="9"/>
            <color indexed="81"/>
            <rFont val="Segoe UI"/>
            <charset val="1"/>
          </rPr>
          <t>MARCELO DARCI DE SOUZA:</t>
        </r>
        <r>
          <rPr>
            <sz val="9"/>
            <color indexed="81"/>
            <rFont val="Segoe UI"/>
            <charset val="1"/>
          </rPr>
          <t xml:space="preserve">
cedido 02 und cav 25/10/19</t>
        </r>
      </text>
    </comment>
    <comment ref="K70" authorId="0" shapeId="0">
      <text>
        <r>
          <rPr>
            <b/>
            <sz val="9"/>
            <color indexed="81"/>
            <rFont val="Segoe UI"/>
            <charset val="1"/>
          </rPr>
          <t>MARCELO DARCI DE SOUZA:</t>
        </r>
        <r>
          <rPr>
            <sz val="9"/>
            <color indexed="81"/>
            <rFont val="Segoe UI"/>
            <charset val="1"/>
          </rPr>
          <t xml:space="preserve">
cedido 02
 und cav 25/10/19</t>
        </r>
      </text>
    </comment>
  </commentList>
</comments>
</file>

<file path=xl/comments2.xml><?xml version="1.0" encoding="utf-8"?>
<comments xmlns="http://schemas.openxmlformats.org/spreadsheetml/2006/main">
  <authors>
    <author>MARCELO DARCI DE SOUZA</author>
  </authors>
  <commentList>
    <comment ref="K6" authorId="0" shapeId="0">
      <text>
        <r>
          <rPr>
            <b/>
            <sz val="9"/>
            <color indexed="81"/>
            <rFont val="Segoe UI"/>
            <family val="2"/>
          </rPr>
          <t>MARCELO DARCI DE SOUZA:</t>
        </r>
        <r>
          <rPr>
            <sz val="9"/>
            <color indexed="81"/>
            <rFont val="Segoe UI"/>
            <family val="2"/>
          </rPr>
          <t xml:space="preserve">
cedido ao ceart 75 und 08/10/19 </t>
        </r>
      </text>
    </comment>
    <comment ref="K68" authorId="0" shapeId="0">
      <text>
        <r>
          <rPr>
            <b/>
            <sz val="9"/>
            <color indexed="81"/>
            <rFont val="Segoe UI"/>
            <charset val="1"/>
          </rPr>
          <t>MARCELO DARCI DE SOUZA:</t>
        </r>
        <r>
          <rPr>
            <sz val="9"/>
            <color indexed="81"/>
            <rFont val="Segoe UI"/>
            <charset val="1"/>
          </rPr>
          <t xml:space="preserve">
cedido 30 und para cav 25/10/19 
</t>
        </r>
      </text>
    </comment>
  </commentList>
</comments>
</file>

<file path=xl/comments3.xml><?xml version="1.0" encoding="utf-8"?>
<comments xmlns="http://schemas.openxmlformats.org/spreadsheetml/2006/main">
  <authors>
    <author>MARCELO DARCI DE SOUZA</author>
  </authors>
  <commentList>
    <comment ref="K6" authorId="0" shapeId="0">
      <text>
        <r>
          <rPr>
            <b/>
            <sz val="9"/>
            <color indexed="81"/>
            <rFont val="Segoe UI"/>
            <family val="2"/>
          </rPr>
          <t>MARCELO DARCI DE SOUZA:</t>
        </r>
        <r>
          <rPr>
            <sz val="9"/>
            <color indexed="81"/>
            <rFont val="Segoe UI"/>
            <family val="2"/>
          </rPr>
          <t xml:space="preserve">
cedido ao ceart 200 und 08/10/19 
</t>
        </r>
      </text>
    </comment>
  </commentList>
</comments>
</file>

<file path=xl/comments4.xml><?xml version="1.0" encoding="utf-8"?>
<comments xmlns="http://schemas.openxmlformats.org/spreadsheetml/2006/main">
  <authors>
    <author>MARCELO DARCI DE SOUZA</author>
  </authors>
  <commentList>
    <comment ref="K6" authorId="0" shapeId="0">
      <text>
        <r>
          <rPr>
            <b/>
            <sz val="9"/>
            <color indexed="81"/>
            <rFont val="Segoe UI"/>
            <family val="2"/>
          </rPr>
          <t>MARCELO DARCI DE SOUZA:</t>
        </r>
        <r>
          <rPr>
            <sz val="9"/>
            <color indexed="81"/>
            <rFont val="Segoe UI"/>
            <family val="2"/>
          </rPr>
          <t xml:space="preserve">
cedido ao ceart 100 um 11/06/19
cedido para p ceart 75 und 08/10/19</t>
        </r>
      </text>
    </comment>
    <comment ref="K68" authorId="0" shapeId="0">
      <text>
        <r>
          <rPr>
            <b/>
            <sz val="9"/>
            <color indexed="81"/>
            <rFont val="Segoe UI"/>
            <charset val="1"/>
          </rPr>
          <t>MARCELO DARCI DE SOUZA:</t>
        </r>
        <r>
          <rPr>
            <sz val="9"/>
            <color indexed="81"/>
            <rFont val="Segoe UI"/>
            <charset val="1"/>
          </rPr>
          <t xml:space="preserve">
recebido cefid 30 und 25/10/19
recebido 06 und ceart 25/10/19</t>
        </r>
      </text>
    </comment>
    <comment ref="K69" authorId="0" shapeId="0">
      <text>
        <r>
          <rPr>
            <b/>
            <sz val="9"/>
            <color indexed="81"/>
            <rFont val="Segoe UI"/>
            <charset val="1"/>
          </rPr>
          <t>MARCELO DARCI DE SOUZA:</t>
        </r>
        <r>
          <rPr>
            <sz val="9"/>
            <color indexed="81"/>
            <rFont val="Segoe UI"/>
            <charset val="1"/>
          </rPr>
          <t xml:space="preserve">
recebido 02 und ceart 25/10/19
recebido 10 und CEO 30.10.19</t>
        </r>
      </text>
    </comment>
    <comment ref="K70" authorId="0" shapeId="0">
      <text>
        <r>
          <rPr>
            <b/>
            <sz val="9"/>
            <color indexed="81"/>
            <rFont val="Segoe UI"/>
            <charset val="1"/>
          </rPr>
          <t>MARCELO DARCI DE SOUZA:</t>
        </r>
        <r>
          <rPr>
            <sz val="9"/>
            <color indexed="81"/>
            <rFont val="Segoe UI"/>
            <charset val="1"/>
          </rPr>
          <t xml:space="preserve">
recebido 02 und ceart 25/10/19
recebido 05 und ceavi</t>
        </r>
      </text>
    </comment>
  </commentList>
</comments>
</file>

<file path=xl/comments5.xml><?xml version="1.0" encoding="utf-8"?>
<comments xmlns="http://schemas.openxmlformats.org/spreadsheetml/2006/main">
  <authors>
    <author>CAMILA DE ALMEIDA LUCA</author>
  </authors>
  <commentList>
    <comment ref="K69" authorId="0" shapeId="0">
      <text>
        <r>
          <rPr>
            <b/>
            <sz val="9"/>
            <color indexed="81"/>
            <rFont val="Segoe UI"/>
            <charset val="1"/>
          </rPr>
          <t>CAMILA DE ALMEIDA LUCA:</t>
        </r>
        <r>
          <rPr>
            <sz val="9"/>
            <color indexed="81"/>
            <rFont val="Segoe UI"/>
            <charset val="1"/>
          </rPr>
          <t xml:space="preserve">
Cedeu para o CAV 10 (dez) unidades em 30.10.19</t>
        </r>
      </text>
    </comment>
  </commentList>
</comments>
</file>

<file path=xl/comments6.xml><?xml version="1.0" encoding="utf-8"?>
<comments xmlns="http://schemas.openxmlformats.org/spreadsheetml/2006/main">
  <authors>
    <author>RAFAEL XAVIER DOS SANTOS MURARO</author>
  </authors>
  <commentList>
    <comment ref="K70" authorId="0" shapeId="0">
      <text>
        <r>
          <rPr>
            <b/>
            <sz val="9"/>
            <color indexed="81"/>
            <rFont val="Segoe UI"/>
            <charset val="1"/>
          </rPr>
          <t>RAFAEL XAVIER DOS SANTOS MURARO:</t>
        </r>
        <r>
          <rPr>
            <sz val="9"/>
            <color indexed="81"/>
            <rFont val="Segoe UI"/>
            <charset val="1"/>
          </rPr>
          <t xml:space="preserve">
Cedido 5unid para o CAV</t>
        </r>
      </text>
    </comment>
  </commentList>
</comments>
</file>

<file path=xl/sharedStrings.xml><?xml version="1.0" encoding="utf-8"?>
<sst xmlns="http://schemas.openxmlformats.org/spreadsheetml/2006/main" count="13626" uniqueCount="710">
  <si>
    <t>Saldo / Automático</t>
  </si>
  <si>
    <t>LOTE</t>
  </si>
  <si>
    <t>ITEM</t>
  </si>
  <si>
    <t>Preço UNITÁRIO (R$)</t>
  </si>
  <si>
    <t>ALERTA</t>
  </si>
  <si>
    <t>Item</t>
  </si>
  <si>
    <t>Unidade</t>
  </si>
  <si>
    <t>Lote</t>
  </si>
  <si>
    <t>ANEXO II – Instrução Normativa n.º 002/2014</t>
  </si>
  <si>
    <t>DECLARAÇÃO DE DISPONIBILIDADE DE QUANTITATIVO PARA EMISSÃO DE AUTORIZAÇÃO DE FORNECIMENTO/ORDEM DE SERVIÇO – SISTEMA DE REGISTRO DE PREÇOS/UDESC</t>
  </si>
  <si>
    <t>Processo CPA n.º XXXX/2014</t>
  </si>
  <si>
    <t>Pregão n.º  XXXX/2014</t>
  </si>
  <si>
    <t xml:space="preserve">Objeto: </t>
  </si>
  <si>
    <t>Vigência da Ata de Registro de Preços: XX/XX/XXXX até XX/XX/XXXXX</t>
  </si>
  <si>
    <t>Declaro que o Centro XXXXXXX, participante da Ata de Registro de Preços proveniente do Pregão n.º XXXX/2014, possui saldo em seu quantitativo para a emissão da Autorização de Fornecimento/Ordem de Serviço n.º XXXX/2014, no valor de R$ X.XXX,XX, a ser firmada com a empresa XXXXXXX, restando ainda em sua cota para próximas contratações com o referido fornecedor os seguintes quantitativos:</t>
  </si>
  <si>
    <t>Descrição Resumida</t>
  </si>
  <si>
    <t>Valor Unitário (R$)</t>
  </si>
  <si>
    <r>
      <t xml:space="preserve">Saldo Quantitativo </t>
    </r>
    <r>
      <rPr>
        <sz val="8"/>
        <color indexed="8"/>
        <rFont val="Arial"/>
        <family val="2"/>
      </rPr>
      <t>(antes da emissão desta AF/OS)</t>
    </r>
  </si>
  <si>
    <t>Quantitativo da AF/OS</t>
  </si>
  <si>
    <t>Saldo Atualizado</t>
  </si>
  <si>
    <t>__________________, ____/_____/____</t>
  </si>
  <si>
    <t>Cidade                                    Data</t>
  </si>
  <si>
    <t>_____________________________________________</t>
  </si>
  <si>
    <t xml:space="preserve">Diretor(a) de Administração </t>
  </si>
  <si>
    <t>(carimbo e assinatura)</t>
  </si>
  <si>
    <t>Qtde Registrada</t>
  </si>
  <si>
    <t>Peça</t>
  </si>
  <si>
    <t>Caixa</t>
  </si>
  <si>
    <t>Frasco</t>
  </si>
  <si>
    <t>Pacote</t>
  </si>
  <si>
    <t>Qtde Utilizada</t>
  </si>
  <si>
    <t xml:space="preserve">Saldo </t>
  </si>
  <si>
    <t>OBJETO: AQUISIÇÃO DE MATERIAL DE HIGIENE E LIMPEZA PARA A UDESC</t>
  </si>
  <si>
    <t>Galão</t>
  </si>
  <si>
    <t>Litro</t>
  </si>
  <si>
    <t>Cento</t>
  </si>
  <si>
    <t>Par</t>
  </si>
  <si>
    <t>Sauba</t>
  </si>
  <si>
    <t>Valor Registrado</t>
  </si>
  <si>
    <t>Valor Utilizado</t>
  </si>
  <si>
    <t>Valor Total da Ata com Aditivo</t>
  </si>
  <si>
    <t>% Aditivos</t>
  </si>
  <si>
    <t>% Utilizado</t>
  </si>
  <si>
    <t>pacote</t>
  </si>
  <si>
    <t>fardo</t>
  </si>
  <si>
    <t>peça</t>
  </si>
  <si>
    <t>litro</t>
  </si>
  <si>
    <t>galão</t>
  </si>
  <si>
    <t>frasco</t>
  </si>
  <si>
    <t>caixa</t>
  </si>
  <si>
    <t>milheiro</t>
  </si>
  <si>
    <t>Limpinha</t>
  </si>
  <si>
    <t>UFE</t>
  </si>
  <si>
    <t>ANEXO I – Instrução Normativa n.º 002/2014</t>
  </si>
  <si>
    <t>Pregão n.º XXXX/2014</t>
  </si>
  <si>
    <t>Objeto:</t>
  </si>
  <si>
    <t xml:space="preserve">Declaro que o Centro XXXXXXX, participante da Ata de Registro de Preços proveniente do Pregão n.º XXXX/2014, possui saldo em seu quantitativo para a emissão da Autorização  de  Fornecimento/Ordem  de  Serviço  n.º  XXXX/2014,  no  valor  de  R$ X.XXX,XX, a ser firmada com a empresa XXXXXXX.
</t>
  </si>
  <si>
    <r>
      <t xml:space="preserve">                                    </t>
    </r>
    <r>
      <rPr>
        <sz val="11"/>
        <rFont val="Arial"/>
        <family val="2"/>
      </rPr>
      <t xml:space="preserve">, </t>
    </r>
    <r>
      <rPr>
        <u/>
        <sz val="11"/>
        <rFont val="Arial"/>
        <family val="2"/>
      </rPr>
      <t xml:space="preserve">        </t>
    </r>
    <r>
      <rPr>
        <sz val="11"/>
        <rFont val="Arial"/>
        <family val="2"/>
      </rPr>
      <t>/</t>
    </r>
    <r>
      <rPr>
        <u/>
        <sz val="11"/>
        <rFont val="Arial"/>
        <family val="2"/>
      </rPr>
      <t xml:space="preserve">          </t>
    </r>
    <r>
      <rPr>
        <sz val="11"/>
        <rFont val="Arial"/>
        <family val="2"/>
      </rPr>
      <t>/</t>
    </r>
    <r>
      <rPr>
        <u/>
        <sz val="11"/>
        <rFont val="Arial"/>
        <family val="2"/>
      </rPr>
      <t xml:space="preserve"> </t>
    </r>
  </si>
  <si>
    <t>Cidade                      Data</t>
  </si>
  <si>
    <t>Diretor(a) de Administração</t>
  </si>
  <si>
    <t>CENTRO PARTICIPANTE: Reitoria</t>
  </si>
  <si>
    <t>EMPRESA</t>
  </si>
  <si>
    <t>Descrição dos Produtos</t>
  </si>
  <si>
    <t>Marca</t>
  </si>
  <si>
    <t>VIDEPEL IND COM ARTEFATOS DE PAPEL LTDA. CNPJ 00.811.131/0001-59</t>
  </si>
  <si>
    <t>Rolo</t>
  </si>
  <si>
    <t>rolo</t>
  </si>
  <si>
    <t>dúzia</t>
  </si>
  <si>
    <t xml:space="preserve"> AF nº /2019 Qtde. DT</t>
  </si>
  <si>
    <t>XX/XX/2019</t>
  </si>
  <si>
    <t>PROCESSO: 150/2019/UDESC</t>
  </si>
  <si>
    <t xml:space="preserve">GRUPO </t>
  </si>
  <si>
    <t>NUC</t>
  </si>
  <si>
    <t>UND</t>
  </si>
  <si>
    <t>DETALHAMENTO</t>
  </si>
  <si>
    <t>Vipp</t>
  </si>
  <si>
    <t>17-03</t>
  </si>
  <si>
    <t>01197-5-028</t>
  </si>
  <si>
    <t>339030.22</t>
  </si>
  <si>
    <t>01198-3-004</t>
  </si>
  <si>
    <t>01198-3-032</t>
  </si>
  <si>
    <t>Douglas de Abreu EPP. CNPJ 85.252.633/0001-40</t>
  </si>
  <si>
    <t>18-01</t>
  </si>
  <si>
    <t>01438-9-001</t>
  </si>
  <si>
    <t>PKB Produtos Químicos Ltda. CNPJ 06.648.513/0001-76</t>
  </si>
  <si>
    <t>62-02</t>
  </si>
  <si>
    <t>01893-7-001</t>
  </si>
  <si>
    <t>339030.11</t>
  </si>
  <si>
    <t>01893-7-015</t>
  </si>
  <si>
    <t>01434-6-046</t>
  </si>
  <si>
    <t>01434-6-005</t>
  </si>
  <si>
    <t>Maycon Will Eireli - ME. CNPJ 18.712.730/0001-80</t>
  </si>
  <si>
    <t>Brilhowax </t>
  </si>
  <si>
    <t>18-07</t>
  </si>
  <si>
    <t>01429-0-022</t>
  </si>
  <si>
    <t>Ingleza </t>
  </si>
  <si>
    <t>01429-0-023</t>
  </si>
  <si>
    <t>Polwax Super Brilho </t>
  </si>
  <si>
    <t>01429-0-002</t>
  </si>
  <si>
    <t>Andreia </t>
  </si>
  <si>
    <t>01430-3-010</t>
  </si>
  <si>
    <t>01430-3-011</t>
  </si>
  <si>
    <t>COMERCIAL MULTVILLE LTDA EPP. CNPJ 06.220.022/0001-43</t>
  </si>
  <si>
    <t>BELLADONA </t>
  </si>
  <si>
    <t>03969-1-002</t>
  </si>
  <si>
    <t>62-01</t>
  </si>
  <si>
    <t>03599-8-092</t>
  </si>
  <si>
    <t>LUSAFILM </t>
  </si>
  <si>
    <t>07435-7-005</t>
  </si>
  <si>
    <t>01432-0-040</t>
  </si>
  <si>
    <t>MULT STONE </t>
  </si>
  <si>
    <t>01432-0-037</t>
  </si>
  <si>
    <t>Ecocoppo </t>
  </si>
  <si>
    <t>15-04</t>
  </si>
  <si>
    <t>00543-6-005</t>
  </si>
  <si>
    <t>339030.21</t>
  </si>
  <si>
    <t>01432-0-023</t>
  </si>
  <si>
    <t>01432-0-008</t>
  </si>
  <si>
    <t>Heinig</t>
  </si>
  <si>
    <t>19-03</t>
  </si>
  <si>
    <t>00147-3-056</t>
  </si>
  <si>
    <t>339030.07</t>
  </si>
  <si>
    <t>ELO COMERCIO E SERVIÇOS LTDA ME. CNPJ 14.990.312/0001-02</t>
  </si>
  <si>
    <t>ULTRA FRESH </t>
  </si>
  <si>
    <t>02872-0-006</t>
  </si>
  <si>
    <t>lata</t>
  </si>
  <si>
    <t>SANY</t>
  </si>
  <si>
    <t>01433-8-003</t>
  </si>
  <si>
    <t>01433-8-006</t>
  </si>
  <si>
    <t>Gênio</t>
  </si>
  <si>
    <t>01434-6-044</t>
  </si>
  <si>
    <t>01443-5-001</t>
  </si>
  <si>
    <t>01444-3-001</t>
  </si>
  <si>
    <t>43-02</t>
  </si>
  <si>
    <t>09043-3-003</t>
  </si>
  <si>
    <t>339030.39</t>
  </si>
  <si>
    <t>LIMPTEK</t>
  </si>
  <si>
    <t>01446-0-001</t>
  </si>
  <si>
    <t>BETTANIN</t>
  </si>
  <si>
    <t>18-03</t>
  </si>
  <si>
    <t>04027-4-017</t>
  </si>
  <si>
    <t>04027-4-016</t>
  </si>
  <si>
    <t>04027-4-002</t>
  </si>
  <si>
    <t>SALES</t>
  </si>
  <si>
    <t>04026-6-001</t>
  </si>
  <si>
    <t>18-02</t>
  </si>
  <si>
    <t>05559-0-010</t>
  </si>
  <si>
    <t>04027-4-009</t>
  </si>
  <si>
    <t>04027-4-003</t>
  </si>
  <si>
    <t>GOULART</t>
  </si>
  <si>
    <t>05559-0-035</t>
  </si>
  <si>
    <t>05559-0-031</t>
  </si>
  <si>
    <t>CLINK</t>
  </si>
  <si>
    <t>05559-0-005</t>
  </si>
  <si>
    <t>BRALIMPIA</t>
  </si>
  <si>
    <t>01450-8-004</t>
  </si>
  <si>
    <t>Espanador de Penas nº 40, cabo de madeira, comprimento total mínimo 50cm, penas naturais de ave</t>
  </si>
  <si>
    <t>CANADA</t>
  </si>
  <si>
    <t>01450-8-003</t>
  </si>
  <si>
    <t>SANY MIX</t>
  </si>
  <si>
    <t>01457-5-004</t>
  </si>
  <si>
    <t>01453-2-001</t>
  </si>
  <si>
    <t>Q LUSTRO</t>
  </si>
  <si>
    <t>01456-7-001</t>
  </si>
  <si>
    <t>02453-8-002</t>
  </si>
  <si>
    <t>IGUAÇU</t>
  </si>
  <si>
    <t>15-03</t>
  </si>
  <si>
    <t>00532-0-004</t>
  </si>
  <si>
    <t>GABOARDI </t>
  </si>
  <si>
    <t>70-01</t>
  </si>
  <si>
    <t>01931-3-001</t>
  </si>
  <si>
    <t>PRATSY </t>
  </si>
  <si>
    <t>25-05</t>
  </si>
  <si>
    <t>01776-0-002</t>
  </si>
  <si>
    <t>339030.19</t>
  </si>
  <si>
    <t>03732-0-003</t>
  </si>
  <si>
    <t>GIOPACK</t>
  </si>
  <si>
    <t>25-02</t>
  </si>
  <si>
    <t>01498-2-015</t>
  </si>
  <si>
    <t>01498-2-070</t>
  </si>
  <si>
    <t>PLAZAPEL </t>
  </si>
  <si>
    <t>06478-5-001</t>
  </si>
  <si>
    <t>MILUSOS </t>
  </si>
  <si>
    <t>01498-2-091</t>
  </si>
  <si>
    <t>quilo</t>
  </si>
  <si>
    <t>MARTINS</t>
  </si>
  <si>
    <t>01458-3-014</t>
  </si>
  <si>
    <t>01458-3-002</t>
  </si>
  <si>
    <t>01181-9-001</t>
  </si>
  <si>
    <t>03784-2-011</t>
  </si>
  <si>
    <t>09947-3-002</t>
  </si>
  <si>
    <t>09947-3-009</t>
  </si>
  <si>
    <t>Pano de limpeza, multiuso, 70% Viscose, 30% Poliéster. Gramatura 40 g/m2 - Rolo com 300 metros,  Picotado a cada 50 cm.</t>
  </si>
  <si>
    <t>09947-3-003</t>
  </si>
  <si>
    <t>RP COMERCIAL LTDA. CNPJ 20.604.417/0001-70</t>
  </si>
  <si>
    <t>INVICTA </t>
  </si>
  <si>
    <t>00544-4-010</t>
  </si>
  <si>
    <t>00544-4-017</t>
  </si>
  <si>
    <t>00544-4-020</t>
  </si>
  <si>
    <t>JSN</t>
  </si>
  <si>
    <t>16-02</t>
  </si>
  <si>
    <t>01190-8-036</t>
  </si>
  <si>
    <t>PLASVALE</t>
  </si>
  <si>
    <t>01190-8-024</t>
  </si>
  <si>
    <t>01190-8-053</t>
  </si>
  <si>
    <t>01190-8-069</t>
  </si>
  <si>
    <t>01190-8-049</t>
  </si>
  <si>
    <t>01190-8-075</t>
  </si>
  <si>
    <t>01190-8-025</t>
  </si>
  <si>
    <t>VOLK</t>
  </si>
  <si>
    <t>00431-6-003</t>
  </si>
  <si>
    <t>00431-6-001</t>
  </si>
  <si>
    <t>00431-6-002</t>
  </si>
  <si>
    <t>58-02</t>
  </si>
  <si>
    <t>00453-7-001</t>
  </si>
  <si>
    <t>339030.28</t>
  </si>
  <si>
    <t>SEKURA</t>
  </si>
  <si>
    <t>10137-0-001</t>
  </si>
  <si>
    <t>339030.20</t>
  </si>
  <si>
    <t>DESCARPACK</t>
  </si>
  <si>
    <t>66-10</t>
  </si>
  <si>
    <t>00959-8-022</t>
  </si>
  <si>
    <t>339030.36</t>
  </si>
  <si>
    <t>00959-8-024</t>
  </si>
  <si>
    <t>00959-8-038</t>
  </si>
  <si>
    <t>DELICATE PREMIUM </t>
  </si>
  <si>
    <t>01197-5-031</t>
  </si>
  <si>
    <t>PEGG </t>
  </si>
  <si>
    <t>12309-9-002</t>
  </si>
  <si>
    <t>GIRANDO SOL</t>
  </si>
  <si>
    <t>01441-9-003</t>
  </si>
  <si>
    <t>01441-9-001</t>
  </si>
  <si>
    <t>KLIP</t>
  </si>
  <si>
    <t>18-08</t>
  </si>
  <si>
    <t>01442-7-002</t>
  </si>
  <si>
    <t>17-01</t>
  </si>
  <si>
    <t>01171-1-005</t>
  </si>
  <si>
    <t>BELL PLUS</t>
  </si>
  <si>
    <t>01171-1-013</t>
  </si>
  <si>
    <t>30.90.30.22</t>
  </si>
  <si>
    <t>46-05</t>
  </si>
  <si>
    <t>10585-6-004</t>
  </si>
  <si>
    <t>30.90.30.24</t>
  </si>
  <si>
    <t>01171-1-007</t>
  </si>
  <si>
    <t>06631-1-001</t>
  </si>
  <si>
    <t>339030.24</t>
  </si>
  <si>
    <t>QUIMSUL INDUSTRIA E COMERCIO DE PRODUTOS DE LIMPEZA LTDA. CNPJ 14.464.785/0001-68</t>
  </si>
  <si>
    <t>ADELPLAST </t>
  </si>
  <si>
    <t>01508-3-013</t>
  </si>
  <si>
    <t>BRIOJARAGUA COM PRODUTOS DE LIMPEZA E HIGIENE LTDA. CNPJ 02.706.629/0001-87</t>
  </si>
  <si>
    <t>NAVEPLAST </t>
  </si>
  <si>
    <t>01508-3-012</t>
  </si>
  <si>
    <t>01508-3-023</t>
  </si>
  <si>
    <t>01508-3-014</t>
  </si>
  <si>
    <t>BMI PROSPER EIRELI EPP. CNPJ 14.012.375/0001-86</t>
  </si>
  <si>
    <t>BMI</t>
  </si>
  <si>
    <t>01508-3-060</t>
  </si>
  <si>
    <t>01508-3-059</t>
  </si>
  <si>
    <t>01508-3-052</t>
  </si>
  <si>
    <t>PEREIRA COMERCIO DE ARTIGOS DESCARTAVEIS LTDA - ME. CNPJ 07.589.610/0001-11</t>
  </si>
  <si>
    <t>Domline </t>
  </si>
  <si>
    <t>63-06</t>
  </si>
  <si>
    <t>00447-2-001</t>
  </si>
  <si>
    <t>Sanybril</t>
  </si>
  <si>
    <t>02978-5-001</t>
  </si>
  <si>
    <t>Lipon </t>
  </si>
  <si>
    <t>62-09</t>
  </si>
  <si>
    <t>02424-4-003</t>
  </si>
  <si>
    <t>Perfect </t>
  </si>
  <si>
    <t>03928-4-002</t>
  </si>
  <si>
    <t>01440-0-002</t>
  </si>
  <si>
    <t>NOVIÇA</t>
  </si>
  <si>
    <t>01461-3-002</t>
  </si>
  <si>
    <t>ODIM</t>
  </si>
  <si>
    <t>PEREIRA</t>
  </si>
  <si>
    <t>01461-3-022</t>
  </si>
  <si>
    <t>PLASUTIL </t>
  </si>
  <si>
    <t>05938-2-011</t>
  </si>
  <si>
    <t>GP INOX </t>
  </si>
  <si>
    <t>07775-5-009</t>
  </si>
  <si>
    <t>FRATELLI </t>
  </si>
  <si>
    <t>09902-3-001</t>
  </si>
  <si>
    <t>07776-3-001</t>
  </si>
  <si>
    <t>SM</t>
  </si>
  <si>
    <t>00542-8-003</t>
  </si>
  <si>
    <t>OXFORD</t>
  </si>
  <si>
    <t>00553-3-001</t>
  </si>
  <si>
    <t>CISPER</t>
  </si>
  <si>
    <t>00542-8-001</t>
  </si>
  <si>
    <t xml:space="preserve">Colher de chá, em aço inox </t>
  </si>
  <si>
    <t>DI SOLLE</t>
  </si>
  <si>
    <t>07781-0-007</t>
  </si>
  <si>
    <t>MAYCON GOMES DOS SANTOS 02113292238. CNPJ31.791.509/0001-23</t>
  </si>
  <si>
    <t>RISCHIOTO REF: 0123 </t>
  </si>
  <si>
    <t>05596-4-016</t>
  </si>
  <si>
    <t>RISCHIOTO REF: 0113 </t>
  </si>
  <si>
    <t>05596-4-024</t>
  </si>
  <si>
    <t>RISCHIOTO REF: 0117 </t>
  </si>
  <si>
    <t>05596-4-015</t>
  </si>
  <si>
    <t>NOBRE</t>
  </si>
  <si>
    <t>00547-9-004</t>
  </si>
  <si>
    <t>46-01</t>
  </si>
  <si>
    <t>00358-1-003</t>
  </si>
  <si>
    <t>00362-0-007</t>
  </si>
  <si>
    <t>00362-0-008</t>
  </si>
  <si>
    <t>01449-4-019</t>
  </si>
  <si>
    <t>10579-1-001</t>
  </si>
  <si>
    <t>07798-4-002</t>
  </si>
  <si>
    <t>04648-5-001</t>
  </si>
  <si>
    <t>10578-3-001</t>
  </si>
  <si>
    <t>10577-5-001</t>
  </si>
  <si>
    <t>CAPACHO &amp; CIA</t>
  </si>
  <si>
    <t>02749-9-007</t>
  </si>
  <si>
    <t>ALUMASA</t>
  </si>
  <si>
    <t>48-04</t>
  </si>
  <si>
    <t>12153-3-004</t>
  </si>
  <si>
    <t>339030.42</t>
  </si>
  <si>
    <t>ARQPLAST</t>
  </si>
  <si>
    <t>01449-4-020</t>
  </si>
  <si>
    <t>01449-4-002</t>
  </si>
  <si>
    <t>PRATIK</t>
  </si>
  <si>
    <t>05511-5-002</t>
  </si>
  <si>
    <t>FORT</t>
  </si>
  <si>
    <t>06881-0-014</t>
  </si>
  <si>
    <t>63-10</t>
  </si>
  <si>
    <t>11217-8-001</t>
  </si>
  <si>
    <t>06136-0-006</t>
  </si>
  <si>
    <t>TRILHA</t>
  </si>
  <si>
    <t>08682-7-001</t>
  </si>
  <si>
    <t>01196-7-009</t>
  </si>
  <si>
    <t>LIMPAMANIA</t>
  </si>
  <si>
    <t>01196-7-001</t>
  </si>
  <si>
    <t>PEROVINHA</t>
  </si>
  <si>
    <t>01196-7-008</t>
  </si>
  <si>
    <t>01459-1-002</t>
  </si>
  <si>
    <t>SANCHES</t>
  </si>
  <si>
    <t>01459-1-001</t>
  </si>
  <si>
    <t>DESERTO</t>
  </si>
  <si>
    <t>339030.16</t>
  </si>
  <si>
    <r>
      <rPr>
        <b/>
        <sz val="8"/>
        <color rgb="FF000000"/>
        <rFont val="Arial"/>
        <family val="2"/>
      </rPr>
      <t>Papel higiênico, folha simples, rolo com 500 metros,</t>
    </r>
    <r>
      <rPr>
        <sz val="8"/>
        <color rgb="FF000000"/>
        <rFont val="Arial"/>
        <family val="2"/>
      </rPr>
      <t xml:space="preserve"> na cor branca, </t>
    </r>
    <r>
      <rPr>
        <b/>
        <sz val="8"/>
        <color rgb="FF000000"/>
        <rFont val="Arial"/>
        <family val="2"/>
      </rPr>
      <t>100% celulose virgem</t>
    </r>
    <r>
      <rPr>
        <sz val="8"/>
        <color rgb="FF000000"/>
        <rFont val="Arial"/>
        <family val="2"/>
      </rPr>
      <t xml:space="preserve">, fibras naturais, sem pigmentação aparente, gramatura mínima de 16g/m2, neutro, macio, com alto poder de absorção, com distribuição homogênea das fibras ao longo do papel, sem rebarbas no corte lateral; </t>
    </r>
    <r>
      <rPr>
        <sz val="8"/>
        <color indexed="8"/>
        <rFont val="Arial"/>
        <family val="2"/>
      </rPr>
      <t xml:space="preserve">rolo com 500 metros X 10cm de largura. </t>
    </r>
    <r>
      <rPr>
        <b/>
        <sz val="8"/>
        <color indexed="8"/>
        <rFont val="Arial"/>
        <family val="2"/>
      </rPr>
      <t>Embalagem: em fardo plástico resistente ou caixa de papelão resistente, com 08 rolos</t>
    </r>
    <r>
      <rPr>
        <sz val="8"/>
        <color indexed="8"/>
        <rFont val="Arial"/>
        <family val="2"/>
      </rPr>
      <t xml:space="preserve">. Tubete com no máximo 6,5cm de diâmetro e 1,5mm de espessura (para que o rolo não amasse ou dobre dentro do suporte). Apresentar: Laudo Microbiológico, conforme Resolução da Diretoria Colegiada da ANVISA nº 142 de 17/03/2017. </t>
    </r>
    <r>
      <rPr>
        <b/>
        <sz val="8"/>
        <color indexed="8"/>
        <rFont val="Arial"/>
        <family val="2"/>
      </rPr>
      <t>Será analisada a amostra</t>
    </r>
    <r>
      <rPr>
        <sz val="8"/>
        <color indexed="8"/>
        <rFont val="Arial"/>
        <family val="2"/>
      </rPr>
      <t xml:space="preserve"> pelo responsável técnico, através da aplicação da fórmula - peso mínimo: 500X0,10X16=800 gramas.</t>
    </r>
  </si>
  <si>
    <r>
      <rPr>
        <b/>
        <sz val="8"/>
        <color rgb="FF000000"/>
        <rFont val="Arial"/>
        <family val="2"/>
      </rPr>
      <t xml:space="preserve">Papel toalha rolão medindo 0,20 x 100 metros, </t>
    </r>
    <r>
      <rPr>
        <sz val="8"/>
        <color rgb="FF000000"/>
        <rFont val="Arial"/>
        <family val="2"/>
      </rPr>
      <t xml:space="preserve">gramatura mínima 28g/m2, cor branca, </t>
    </r>
    <r>
      <rPr>
        <b/>
        <sz val="8"/>
        <color rgb="FF000000"/>
        <rFont val="Arial"/>
        <family val="2"/>
      </rPr>
      <t>100% celulose virgem</t>
    </r>
    <r>
      <rPr>
        <sz val="8"/>
        <color rgb="FF000000"/>
        <rFont val="Arial"/>
        <family val="2"/>
      </rPr>
      <t xml:space="preserve">, sem pigmentação aparente oriunda da utilização de aparas de material impresso, gofrado,  macio, com alto poder de absorção, distribuição homogênea das fibras ao longo do papel, sem rebarbas no corte lateral; </t>
    </r>
    <r>
      <rPr>
        <sz val="8"/>
        <color indexed="8"/>
        <rFont val="Arial"/>
        <family val="2"/>
      </rPr>
      <t>rolo com 0,20x100 metros</t>
    </r>
    <r>
      <rPr>
        <b/>
        <sz val="8"/>
        <color indexed="8"/>
        <rFont val="Arial"/>
        <family val="2"/>
      </rPr>
      <t>. Embalagem: em fardo plástico resistente ou caixa de papelão resistente, com 8 rolos</t>
    </r>
    <r>
      <rPr>
        <sz val="8"/>
        <color indexed="8"/>
        <rFont val="Arial"/>
        <family val="2"/>
      </rPr>
      <t xml:space="preserve">. Apresentar: laudo microbiológico, conforme  Resolução da Diretoria Colegiada da ANVISA nº 142 de 17/03/2017.  </t>
    </r>
    <r>
      <rPr>
        <b/>
        <sz val="8"/>
        <color indexed="8"/>
        <rFont val="Arial"/>
        <family val="2"/>
      </rPr>
      <t>Será analisada a amostra</t>
    </r>
    <r>
      <rPr>
        <sz val="8"/>
        <color indexed="8"/>
        <rFont val="Arial"/>
        <family val="2"/>
      </rPr>
      <t xml:space="preserve"> pelo responsável técnico, através da aplicação da fórmula - peso mínimo: 0,20X100X28=560 gramas.</t>
    </r>
  </si>
  <si>
    <r>
      <rPr>
        <b/>
        <sz val="8"/>
        <color rgb="FF000000"/>
        <rFont val="Arial"/>
        <family val="2"/>
      </rPr>
      <t>Papel toalha, folha intercalada,</t>
    </r>
    <r>
      <rPr>
        <sz val="8"/>
        <color rgb="FF000000"/>
        <rFont val="Arial"/>
        <family val="2"/>
      </rPr>
      <t xml:space="preserve"> gramatura mínima 24g/m2, cor branca, alta alvura, </t>
    </r>
    <r>
      <rPr>
        <b/>
        <sz val="8"/>
        <color rgb="FF000000"/>
        <rFont val="Arial"/>
        <family val="2"/>
      </rPr>
      <t>100% celulose virgem</t>
    </r>
    <r>
      <rPr>
        <sz val="8"/>
        <color rgb="FF000000"/>
        <rFont val="Arial"/>
        <family val="2"/>
      </rPr>
      <t>; sem pigmentação oriunda da utilização de aparas de material impresso, com alto poder de absorção, com distribuição homogênea das fibras ao longo do papel, macio, sem rebarbas nos cortes das 4 laterais; medindo:</t>
    </r>
    <r>
      <rPr>
        <b/>
        <sz val="8"/>
        <color rgb="FF000000"/>
        <rFont val="Arial"/>
        <family val="2"/>
      </rPr>
      <t xml:space="preserve"> 23 cm de largura X 20 cm de comprimento</t>
    </r>
    <r>
      <rPr>
        <sz val="8"/>
        <color rgb="FF000000"/>
        <rFont val="Arial"/>
        <family val="2"/>
      </rPr>
      <t xml:space="preserve"> (0,5cm de tolerância). </t>
    </r>
    <r>
      <rPr>
        <b/>
        <sz val="8"/>
        <color rgb="FF000000"/>
        <rFont val="Arial"/>
        <family val="2"/>
      </rPr>
      <t>Unidade: Pacote com  1.250 folhas</t>
    </r>
    <r>
      <rPr>
        <sz val="8"/>
        <color rgb="FF000000"/>
        <rFont val="Arial"/>
        <family val="2"/>
      </rPr>
      <t xml:space="preserve"> (05 maços com 250 folhas). Observação das embalagens: </t>
    </r>
    <r>
      <rPr>
        <b/>
        <sz val="8"/>
        <color rgb="FF000000"/>
        <rFont val="Arial"/>
        <family val="2"/>
      </rPr>
      <t>Embalagem primária</t>
    </r>
    <r>
      <rPr>
        <sz val="8"/>
        <color rgb="FF000000"/>
        <rFont val="Arial"/>
        <family val="2"/>
      </rPr>
      <t xml:space="preserve">: plástica, acondicionando cada maço de 250 folhas. </t>
    </r>
    <r>
      <rPr>
        <b/>
        <sz val="8"/>
        <color rgb="FF000000"/>
        <rFont val="Arial"/>
        <family val="2"/>
      </rPr>
      <t>Embalagem secundária</t>
    </r>
    <r>
      <rPr>
        <sz val="8"/>
        <color rgb="FF000000"/>
        <rFont val="Arial"/>
        <family val="2"/>
      </rPr>
      <t xml:space="preserve">: de papel ou plástico, contendo a marca, o tamanho e gramatura, com 5 maços, totalizando 1.250 folhas. </t>
    </r>
    <r>
      <rPr>
        <b/>
        <sz val="8"/>
        <color rgb="FF000000"/>
        <rFont val="Arial"/>
        <family val="2"/>
      </rPr>
      <t>Embalagem terciária</t>
    </r>
    <r>
      <rPr>
        <sz val="8"/>
        <color rgb="FF000000"/>
        <rFont val="Arial"/>
        <family val="2"/>
      </rPr>
      <t xml:space="preserve">: fardo com 5 pacotes de 1.250 folhas, embalados em plástico resistente. Apresentar: Laudo Microbiológico, conforme RDC nº 142, de 17/03/2017. </t>
    </r>
    <r>
      <rPr>
        <b/>
        <sz val="8"/>
        <color rgb="FF000000"/>
        <rFont val="Arial"/>
        <family val="2"/>
      </rPr>
      <t>Será analisada a amostra</t>
    </r>
    <r>
      <rPr>
        <sz val="8"/>
        <color rgb="FF000000"/>
        <rFont val="Arial"/>
        <family val="2"/>
      </rPr>
      <t xml:space="preserve"> pelo responsável técnico, verificando as medidas e aplicando a seguinte fórmula: 0,23X0,20X24X1250=1.380 gramas. Caso o papel varie de tamanho (0,5cm de tolerância), a fórmula é ajustada para o tamanho apresentado.</t>
    </r>
  </si>
  <si>
    <r>
      <rPr>
        <b/>
        <sz val="8"/>
        <color rgb="FF000000"/>
        <rFont val="Arial"/>
        <family val="2"/>
      </rPr>
      <t>Água sanitária</t>
    </r>
    <r>
      <rPr>
        <sz val="8"/>
        <color rgb="FF000000"/>
        <rFont val="Arial"/>
        <family val="2"/>
      </rPr>
      <t xml:space="preserve"> para limpeza à base de hipoclocorito de sódio, hidróxido de sódio e água, teor e cloro ativo entre 2,0 e 2,5%. Produto biodegradável, bactericida e germicida, deverá apresentar no O produto deverá apresentar: rótulo indicando data de validade, dados do fabricante, marca, precauções, principio ativo e composição do produto e conteúdo líquido.Embalagem individual, em plástico resistente (que não estoure no empilhamento e de acordo com ABNT/NBR 13390: 05/1995), de material flexível e resistente, com 01 litro, e </t>
    </r>
    <r>
      <rPr>
        <b/>
        <sz val="8"/>
        <color rgb="FF000000"/>
        <rFont val="Arial"/>
        <family val="2"/>
      </rPr>
      <t>acondicionado em caixa de papelão resistente que suporte empilhamento</t>
    </r>
    <r>
      <rPr>
        <sz val="8"/>
        <color rgb="FF000000"/>
        <rFont val="Arial"/>
        <family val="2"/>
      </rPr>
      <t xml:space="preserve">.  Validade mínima: 6 meses a contar da entrega de cada pedido. </t>
    </r>
    <r>
      <rPr>
        <b/>
        <sz val="8"/>
        <color rgb="FF000000"/>
        <rFont val="Arial"/>
        <family val="2"/>
      </rPr>
      <t>Apresentar AFE-Autorização de Funcionamento da Empresa e do Fabricante; Registro no MS ANVISA, cfe DECRETO Nº 79.094/77 e RDC 184/2001.</t>
    </r>
  </si>
  <si>
    <r>
      <rPr>
        <b/>
        <sz val="8"/>
        <color rgb="FF000000"/>
        <rFont val="Arial"/>
        <family val="2"/>
      </rPr>
      <t>Álcool etílico hidratado</t>
    </r>
    <r>
      <rPr>
        <sz val="8"/>
        <color rgb="FF000000"/>
        <rFont val="Arial"/>
        <family val="2"/>
      </rPr>
      <t xml:space="preserve">,  </t>
    </r>
    <r>
      <rPr>
        <b/>
        <sz val="8"/>
        <color rgb="FF000000"/>
        <rFont val="Arial"/>
        <family val="2"/>
      </rPr>
      <t>embalagem plástica de 1 litro</t>
    </r>
    <r>
      <rPr>
        <sz val="8"/>
        <color rgb="FF000000"/>
        <rFont val="Arial"/>
        <family val="2"/>
      </rPr>
      <t xml:space="preserve"> para uso geral, com teor alcoólico de 70º INPM, sem perfume, (que não estoure no empilhamento). Embalagem contendo: especificações, indicações, precauções e modo de usar, nome, endereço, CNPJ do fabricante, serviço de atendimento ao consumidor,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data de validade indicados no produto e na caixa. Validade mínima: 24 meses a partir de cada pedido de entrega. </t>
    </r>
    <r>
      <rPr>
        <b/>
        <sz val="8"/>
        <color rgb="FF000000"/>
        <rFont val="Arial"/>
        <family val="2"/>
      </rPr>
      <t>Apresentar: AFE-Autorização de Funcionamento da Empresa e do fabricante, e Registro no MS ANVISA, cfe. Lei 6360/76, DECRETO Nº 79.094/77, RDC 184/2001.</t>
    </r>
  </si>
  <si>
    <r>
      <rPr>
        <b/>
        <sz val="8"/>
        <color rgb="FF000000"/>
        <rFont val="Arial"/>
        <family val="2"/>
      </rPr>
      <t>Álcool etílico em gel</t>
    </r>
    <r>
      <rPr>
        <sz val="8"/>
        <color rgb="FF000000"/>
        <rFont val="Arial"/>
        <family val="2"/>
      </rPr>
      <t>,</t>
    </r>
    <r>
      <rPr>
        <b/>
        <sz val="8"/>
        <color rgb="FF000000"/>
        <rFont val="Arial"/>
        <family val="2"/>
      </rPr>
      <t xml:space="preserve"> frasco com 500ml</t>
    </r>
    <r>
      <rPr>
        <sz val="8"/>
        <color rgb="FF000000"/>
        <rFont val="Arial"/>
        <family val="2"/>
      </rPr>
      <t xml:space="preserve">, com concentração de 68% a 72%, para uso geral em higienização e desinfecção de superfícies, (móveis, etc). Obs.: Embalagem contendo: especificações, indicações, precauções e modo de usar, nome, endereço, CNPJ do fabricante, serviço de atendimento ao consumidor, registro no Ministério da Saúde, nome e registro do técnico ou profissional responsável na entidade profissional competente. Acondicionado em caixa com 12 litros, confeccionada em papelão resistente que suporte empilhamento; com identificação do nome do produto e do fabricante. A embalagem deverá ostentar a identificação de certidão obtida no âmbito do Sistema Brasileiro de Certificação - SBC, demonstrando conformidade à norma BNR 5991:1997, da Associação Brasileira de Normas Técnicas - ABNT, conforme exigência da Portaria n. 15 do INMETRO, de 29-01-2001. Data de fabricação, data de validade indicados no produto e na caixa. Validade mínima: 18 meses a partir de cada pedido de entrega. </t>
    </r>
    <r>
      <rPr>
        <b/>
        <sz val="8"/>
        <color rgb="FF000000"/>
        <rFont val="Arial"/>
        <family val="2"/>
      </rPr>
      <t>Apresentar: AFE-Autorização de Funcionamento da Empresa e do Fabricante, Registro no MS ANVISA, cfe. Lei 6360/76, DECRETO Nº 79.094/77, RDC 184/2001.</t>
    </r>
  </si>
  <si>
    <r>
      <rPr>
        <b/>
        <sz val="8"/>
        <color indexed="8"/>
        <rFont val="Arial"/>
        <family val="2"/>
      </rPr>
      <t>Detergente liquido (limpador multiuso)</t>
    </r>
    <r>
      <rPr>
        <sz val="8"/>
        <color indexed="8"/>
        <rFont val="Arial"/>
        <family val="2"/>
      </rPr>
      <t xml:space="preserve">, destinado a uso geral, (pisos, louças de banheiros, etc), embalado em frasco de </t>
    </r>
    <r>
      <rPr>
        <b/>
        <sz val="8"/>
        <color indexed="8"/>
        <rFont val="Arial"/>
        <family val="2"/>
      </rPr>
      <t xml:space="preserve">500ml </t>
    </r>
    <r>
      <rPr>
        <sz val="8"/>
        <color indexed="8"/>
        <rFont val="Arial"/>
        <family val="2"/>
      </rPr>
      <t>em plástico flexível, resistente (que não estoure no empilhamento), de material não reciclado com tampa de bico dosador. Princípio ativo: linear alquilbenzeno sulfonato de sódio.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com 12 ou 24 frascos, em caixa de papelão resistente que suporte empilhamento. Validade mínima: 24 meses a partir da entrega de cada pedido.</t>
    </r>
    <r>
      <rPr>
        <b/>
        <sz val="8"/>
        <color indexed="8"/>
        <rFont val="Arial"/>
        <family val="2"/>
      </rPr>
      <t xml:space="preserve"> Apresentar: AFE-Autorização de Funcionamento da Empresa e do fabricante, Notificação no MS/ANVISA, cfe. DECRETO Nº 79.094/77 e RDC 184/2001.</t>
    </r>
  </si>
  <si>
    <r>
      <rPr>
        <b/>
        <sz val="8"/>
        <color rgb="FF000000"/>
        <rFont val="Arial"/>
        <family val="2"/>
      </rPr>
      <t>Detergente líquido</t>
    </r>
    <r>
      <rPr>
        <sz val="8"/>
        <color rgb="FF000000"/>
        <rFont val="Arial"/>
        <family val="2"/>
      </rPr>
      <t xml:space="preserve">, de alto rendimento, </t>
    </r>
    <r>
      <rPr>
        <b/>
        <sz val="8"/>
        <color indexed="8"/>
        <rFont val="Arial"/>
        <family val="2"/>
      </rPr>
      <t xml:space="preserve">para lavar louças </t>
    </r>
    <r>
      <rPr>
        <sz val="8"/>
        <color indexed="8"/>
        <rFont val="Arial"/>
        <family val="2"/>
      </rPr>
      <t>manualmente, neutro, testado dermatologicamente, biodegradável, com aspecto líquido viscoso e transparente, embalado em frasco de</t>
    </r>
    <r>
      <rPr>
        <b/>
        <sz val="8"/>
        <color indexed="8"/>
        <rFont val="Arial"/>
        <family val="2"/>
      </rPr>
      <t xml:space="preserve"> 500ml,</t>
    </r>
    <r>
      <rPr>
        <sz val="8"/>
        <color indexed="8"/>
        <rFont val="Arial"/>
        <family val="2"/>
      </rPr>
      <t xml:space="preserve"> em plástico flexível, anatômico, incolor, resistente (que não estoure no empilhamento), de material não reciclado com tampa de bico dosador. Princípio ativo: linear alquilbenzeno sulfonato de sódio. O produto deverá apresentar no rótulo da embalagem: especificações, indicações, precauções e modo de usar, nome, endereço, CNPJ do fabricante, serviço de atendimento ao consumidor, registro, ou notificação válidos no MS/ANVISA, bem como a composição química, nome e registro do técnico ou profissional responsável na entidade profissional competente. Embalagens acondicionadas em caixa com 24 frascos de papelão resistente que suporte empilhamento. Validade mínima: 24 meses a partir da entrega de cada pedido. </t>
    </r>
    <r>
      <rPr>
        <b/>
        <sz val="8"/>
        <color indexed="8"/>
        <rFont val="Arial"/>
        <family val="2"/>
      </rPr>
      <t>Apresentar AFE-Autorização de Funcionamento da Empresa e do fabricante e Notificação no MS/ANVISA, cfe. DECRETO Nº 79.094/77 e RDC 184/2001).</t>
    </r>
  </si>
  <si>
    <r>
      <rPr>
        <b/>
        <sz val="8"/>
        <color rgb="FF000000"/>
        <rFont val="Arial"/>
        <family val="2"/>
      </rPr>
      <t>Cera líquida incolor</t>
    </r>
    <r>
      <rPr>
        <sz val="8"/>
        <color rgb="FF000000"/>
        <rFont val="Arial"/>
        <family val="2"/>
      </rPr>
      <t xml:space="preserve">, auto brilho, 100% acrílica, para todos os tipos de piso. </t>
    </r>
    <r>
      <rPr>
        <b/>
        <sz val="8"/>
        <color rgb="FF000000"/>
        <rFont val="Arial"/>
        <family val="2"/>
      </rPr>
      <t>Bombona com 5 litros</t>
    </r>
    <r>
      <rPr>
        <sz val="8"/>
        <color rgb="FF000000"/>
        <rFont val="Arial"/>
        <family val="2"/>
      </rPr>
      <t xml:space="preserve">. Acondicionada em embalagem resistente. Apresentar notificação na ANVISA. Validade mínima de 12 meses a partir da data deentrega.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</si>
  <si>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Cera líquida na cor preta</t>
    </r>
    <r>
      <rPr>
        <sz val="8"/>
        <color rgb="FF000000"/>
        <rFont val="Arial"/>
        <family val="2"/>
      </rPr>
      <t xml:space="preserve"> de fábrica, 100% acrílica, para piso de borracha. </t>
    </r>
    <r>
      <rPr>
        <b/>
        <sz val="8"/>
        <color rgb="FF000000"/>
        <rFont val="Arial"/>
        <family val="2"/>
      </rPr>
      <t>Bombona com 5 litros</t>
    </r>
    <r>
      <rPr>
        <sz val="8"/>
        <color rgb="FF000000"/>
        <rFont val="Arial"/>
        <family val="2"/>
      </rPr>
      <t xml:space="preserve">. Acondicionada em embalagem resistente. Apresentar registro na ANVISA. Validade mínima de 12 meses a partir da data da entrega.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</si>
  <si>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Cera líquida na cor amarela</t>
    </r>
    <r>
      <rPr>
        <sz val="8"/>
        <color rgb="FF000000"/>
        <rFont val="Arial"/>
        <family val="2"/>
      </rPr>
      <t xml:space="preserve"> de fábrica, 100% acrílica, para piso de borracha. </t>
    </r>
    <r>
      <rPr>
        <b/>
        <sz val="8"/>
        <color rgb="FF000000"/>
        <rFont val="Arial"/>
        <family val="2"/>
      </rPr>
      <t>Bombona com 5 litros</t>
    </r>
    <r>
      <rPr>
        <sz val="8"/>
        <color rgb="FF000000"/>
        <rFont val="Arial"/>
        <family val="2"/>
      </rPr>
      <t xml:space="preserve">. Acondicionada em embalagem resistente. Apresentar registro na ANVISA. Validade mínima de 12 meses a partir da data da entrega. </t>
    </r>
    <r>
      <rPr>
        <b/>
        <sz val="8"/>
        <color rgb="FF000000"/>
        <rFont val="Arial"/>
        <family val="2"/>
      </rPr>
      <t>Apresentar: AFE-Autorização de Funcionamento da Empresa e do fabricante, Notificação no MS/ANVISA, cfe. DECRETO Nº 79.094/77 e RDC 184/2001.</t>
    </r>
  </si>
  <si>
    <r>
      <rPr>
        <b/>
        <sz val="8"/>
        <rFont val="Arial"/>
        <family val="2"/>
      </rPr>
      <t>Cera em pasta</t>
    </r>
    <r>
      <rPr>
        <sz val="8"/>
        <rFont val="Arial"/>
        <family val="2"/>
      </rPr>
      <t>, incolor,</t>
    </r>
    <r>
      <rPr>
        <b/>
        <sz val="8"/>
        <rFont val="Arial"/>
        <family val="2"/>
      </rPr>
      <t xml:space="preserve"> lata com 4,5 kg</t>
    </r>
    <r>
      <rPr>
        <sz val="8"/>
        <rFont val="Arial"/>
        <family val="2"/>
      </rPr>
      <t xml:space="preserve">. Composição: parafina, mamona hidrogenada, polietileno e solvente. Similar a marca Guanabara.  </t>
    </r>
    <r>
      <rPr>
        <b/>
        <sz val="8"/>
        <rFont val="Arial"/>
        <family val="2"/>
      </rPr>
      <t>Apresentar: AFE-Autorização de Funcionamento da Empresa e do fabricante, Notificação no MS/ANVISA, cfe. DECRETO Nº 79.094/77 e RDC 184/2001.</t>
    </r>
  </si>
  <si>
    <r>
      <rPr>
        <b/>
        <sz val="8"/>
        <color rgb="FF000000"/>
        <rFont val="Arial"/>
        <family val="2"/>
      </rPr>
      <t>Cera em pasta incolor</t>
    </r>
    <r>
      <rPr>
        <sz val="8"/>
        <color rgb="FF000000"/>
        <rFont val="Arial"/>
        <family val="2"/>
      </rPr>
      <t xml:space="preserve">, com cera natural de </t>
    </r>
    <r>
      <rPr>
        <b/>
        <sz val="8"/>
        <color rgb="FF000000"/>
        <rFont val="Arial"/>
        <family val="2"/>
      </rPr>
      <t>carnaúba,</t>
    </r>
    <r>
      <rPr>
        <sz val="8"/>
        <color rgb="FF000000"/>
        <rFont val="Arial"/>
        <family val="2"/>
      </rPr>
      <t xml:space="preserve"> lata com 400g. Apresentar: </t>
    </r>
    <r>
      <rPr>
        <b/>
        <sz val="8"/>
        <color rgb="FF000000"/>
        <rFont val="Arial"/>
        <family val="2"/>
      </rPr>
      <t>AFE-Autorização de Funcionamento da Empresa e do fabricante, Notificação no MS/ANVISA, cfe. DECRETO Nº 79.094/77 e RDC 184/2001.</t>
    </r>
  </si>
  <si>
    <r>
      <rPr>
        <b/>
        <sz val="8"/>
        <rFont val="Arial"/>
        <family val="2"/>
      </rPr>
      <t>Cloro para limpeza</t>
    </r>
    <r>
      <rPr>
        <sz val="8"/>
        <rFont val="Arial"/>
        <family val="2"/>
      </rPr>
      <t xml:space="preserve">, (hipoclorito de sódio) de 10% a 12% para limpeza de paredes,pisos,azulejos,equipamentos, lixeiras, banheiros, piscinas e telhados. Galão de 5 litros.  </t>
    </r>
    <r>
      <rPr>
        <b/>
        <sz val="8"/>
        <rFont val="Arial"/>
        <family val="2"/>
      </rPr>
      <t>Apresentar: AFE-Autorização de Funcionamento da Empresa e do fabricante, Registro no MS/ANVISA, cfe. DECRETO Nº 79.094/77 e RDC 184/2001.</t>
    </r>
  </si>
  <si>
    <r>
      <rPr>
        <b/>
        <sz val="8"/>
        <color rgb="FF000000"/>
        <rFont val="Arial"/>
        <family val="2"/>
      </rPr>
      <t>Ácido limpa pedra,</t>
    </r>
    <r>
      <rPr>
        <sz val="8"/>
        <color rgb="FF000000"/>
        <rFont val="Arial"/>
        <family val="2"/>
      </rPr>
      <t xml:space="preserve"> ácido inibido.</t>
    </r>
    <r>
      <rPr>
        <b/>
        <sz val="8"/>
        <color rgb="FF000000"/>
        <rFont val="Arial"/>
        <family val="2"/>
      </rPr>
      <t xml:space="preserve"> Bombona de 5 litros</t>
    </r>
    <r>
      <rPr>
        <sz val="8"/>
        <color rgb="FF000000"/>
        <rFont val="Arial"/>
        <family val="2"/>
      </rPr>
      <t xml:space="preserve">. Apresentar: </t>
    </r>
    <r>
      <rPr>
        <b/>
        <sz val="8"/>
        <color rgb="FF000000"/>
        <rFont val="Arial"/>
        <family val="2"/>
      </rPr>
      <t>AFE-Autorização de Funcionamento da Empresa e do fabricante, Registro no MS/ANVISA, cfe. DECRETO Nº 79.094/77 e RDC 184/2001.</t>
    </r>
  </si>
  <si>
    <r>
      <rPr>
        <b/>
        <sz val="8"/>
        <color rgb="FF000000"/>
        <rFont val="Arial"/>
        <family val="2"/>
      </rPr>
      <t>Desinfetante para uso geral, com ação germicida, bactericida e fungicida</t>
    </r>
    <r>
      <rPr>
        <sz val="8"/>
        <color rgb="FF000000"/>
        <rFont val="Arial"/>
        <family val="2"/>
      </rPr>
      <t>, em frasco de 1 litro. Composição:  Tensoativo Catiônico, Sequestrante, Alcalinizante, Conservante, Fragrância e Veículo (</t>
    </r>
    <r>
      <rPr>
        <b/>
        <sz val="8"/>
        <color rgb="FF000000"/>
        <rFont val="Arial"/>
        <family val="2"/>
      </rPr>
      <t>Lysoform ou Similar</t>
    </r>
    <r>
      <rPr>
        <sz val="8"/>
        <color rgb="FF000000"/>
        <rFont val="Arial"/>
        <family val="2"/>
      </rPr>
      <t>). Componente Ativo: 0,45% de Cloreto de Benzil Alquil Dimetil Amônio / Cloreto de Didecil Dimetilamônio.</t>
    </r>
  </si>
  <si>
    <r>
      <rPr>
        <b/>
        <sz val="8"/>
        <color rgb="FF000000"/>
        <rFont val="Arial"/>
        <family val="2"/>
      </rPr>
      <t>Desinfetante líquido, de uso geral, (tipo creolina)</t>
    </r>
    <r>
      <rPr>
        <sz val="8"/>
        <color rgb="FF000000"/>
        <rFont val="Arial"/>
        <family val="2"/>
      </rPr>
      <t>, com ação germicida e bactericida. Composição: mistura de fenóis e cresóis, emulsificante e água. Princípio ativo: ácido cresílico a 2,74% de cresóis, embalagem em</t>
    </r>
    <r>
      <rPr>
        <b/>
        <sz val="8"/>
        <color rgb="FF000000"/>
        <rFont val="Arial"/>
        <family val="2"/>
      </rPr>
      <t xml:space="preserve"> lata com aproximadamente 750m</t>
    </r>
    <r>
      <rPr>
        <sz val="8"/>
        <color rgb="FF000000"/>
        <rFont val="Arial"/>
        <family val="2"/>
      </rPr>
      <t xml:space="preserve">l, acondicionado caixa de papelão resistente que suporte empilhamento. Apresentar no rótulo no mínimo: data de validade, dados do fabricante, marca, precauções, modo de usar e composição do produto. Data de fabricação e data de validade indicados no produto e na caixa. Validade mínima: 10 meses a contar da entrega de cada pedido. </t>
    </r>
    <r>
      <rPr>
        <b/>
        <sz val="8"/>
        <color rgb="FF000000"/>
        <rFont val="Arial"/>
        <family val="2"/>
      </rPr>
      <t>AFE-Autorização de Funcionamento da Empresa e do fabricante e Registro no MS ANVISA, cfe DECRETO Nº 79.094/77 e RDC 184/2001.</t>
    </r>
  </si>
  <si>
    <r>
      <rPr>
        <b/>
        <sz val="8"/>
        <color rgb="FF000000"/>
        <rFont val="Arial"/>
        <family val="2"/>
      </rPr>
      <t>Limpador desincrustante em bombona de 5 litros,</t>
    </r>
    <r>
      <rPr>
        <sz val="8"/>
        <color rgb="FF000000"/>
        <rFont val="Arial"/>
        <family val="2"/>
      </rPr>
      <t xml:space="preserve"> desinferrujante, tipo REMOCIM. Não ataca o rejunte do cimento.  Pode ser aplicado em qualquer tipo de piso: cerâmicos, pedras em geral, calçadas, etc. Aceita diluição conforme a sujidade. Concentração forte 1:3; médio 1:6; leve 1:10.  Validade mínima de 12 meses da data de entrega. </t>
    </r>
    <r>
      <rPr>
        <b/>
        <sz val="8"/>
        <color rgb="FF000000"/>
        <rFont val="Arial"/>
        <family val="2"/>
      </rPr>
      <t xml:space="preserve"> Apresentar: AFE-Autorização de Funcionamento da Empresa e do fabricante e Registro no MS ANVISA, cfe DECRETO Nº 79.094/77 e RDC 184/2001.</t>
    </r>
  </si>
  <si>
    <r>
      <rPr>
        <b/>
        <sz val="8"/>
        <color rgb="FF000000"/>
        <rFont val="Arial"/>
        <family val="2"/>
      </rPr>
      <t xml:space="preserve">Copo de plástico PP descartável, com capacidade mínima para 180 ml, embalagem em mangas com 100 unidades, </t>
    </r>
    <r>
      <rPr>
        <sz val="8"/>
        <color rgb="FF000000"/>
        <rFont val="Arial"/>
        <family val="2"/>
      </rPr>
      <t xml:space="preserve">cor branca,  pesando no mínimo 162g, (1,62g por copo, com paredes homogêneas, sem falhas, amassamentos ou rebarbas e dobras oriundas de defeito na fabricação ou sujidade interna ou externa, com bordas não cortantes e com no máximo 02 amostras (unidades) por manga com massa abaixo do mínimo exigido), com Registro no INMETRO, acondicionados em caixa de papelão resistente que suporte empilhamento.  (Será analisada a </t>
    </r>
    <r>
      <rPr>
        <b/>
        <sz val="8"/>
        <color indexed="8"/>
        <rFont val="Arial"/>
        <family val="2"/>
      </rPr>
      <t>amostra</t>
    </r>
    <r>
      <rPr>
        <sz val="8"/>
        <color indexed="8"/>
        <rFont val="Arial"/>
        <family val="2"/>
      </rPr>
      <t xml:space="preserve"> pelo responsável técnico, de uma caixa lacrada de fábrica com 25 centos, através da pesagem aleatória dos pacotes).</t>
    </r>
  </si>
  <si>
    <r>
      <rPr>
        <b/>
        <sz val="8"/>
        <color rgb="FF000000"/>
        <rFont val="Arial"/>
        <family val="2"/>
      </rPr>
      <t>Desinfetante líquido</t>
    </r>
    <r>
      <rPr>
        <sz val="8"/>
        <color rgb="FF000000"/>
        <rFont val="Arial"/>
        <family val="2"/>
      </rPr>
      <t xml:space="preserve"> biodegradável, com ação germicida/bactericida, aroma lavanda. Embalagem resistente. </t>
    </r>
    <r>
      <rPr>
        <b/>
        <sz val="8"/>
        <color rgb="FF000000"/>
        <rFont val="Arial"/>
        <family val="2"/>
      </rPr>
      <t>Bombona com 5 litros.</t>
    </r>
    <r>
      <rPr>
        <sz val="8"/>
        <color rgb="FF000000"/>
        <rFont val="Arial"/>
        <family val="2"/>
      </rPr>
      <t xml:space="preserve"> Validade mínima de 12 meses a partir da data da entrega. </t>
    </r>
    <r>
      <rPr>
        <b/>
        <sz val="8"/>
        <color rgb="FF000000"/>
        <rFont val="Arial"/>
        <family val="2"/>
      </rPr>
      <t>Apresentar: AFE-Autorização de Funcionamento da Empresa e do fabricante e Registro no MS ANVISA, cfe DECRETO Nº 79.094/77 e RDC 184/2001.</t>
    </r>
  </si>
  <si>
    <r>
      <rPr>
        <b/>
        <sz val="8"/>
        <color rgb="FF000000"/>
        <rFont val="Arial"/>
        <family val="2"/>
      </rPr>
      <t>Desinfetante líquido</t>
    </r>
    <r>
      <rPr>
        <sz val="8"/>
        <color rgb="FF000000"/>
        <rFont val="Arial"/>
        <family val="2"/>
      </rPr>
      <t xml:space="preserve">, fragrância talco ou lavanda, com ação bactericida para eliminar germes e bactérias. Princípio ativo: Cloreto de benzalcônio, (Tensoativo Catiônico, teor 0,85% a 1,15%). O produto deverá apresentar rótulo com: modo de usar, precauções, composição e validade. </t>
    </r>
    <r>
      <rPr>
        <b/>
        <sz val="8"/>
        <color rgb="FF000000"/>
        <rFont val="Arial"/>
        <family val="2"/>
      </rPr>
      <t>Frascos com 500ml</t>
    </r>
    <r>
      <rPr>
        <sz val="8"/>
        <color rgb="FF000000"/>
        <rFont val="Arial"/>
        <family val="2"/>
      </rPr>
      <t xml:space="preserve"> de material não reciclado flexível e resistente, acondicionados em caixa de papelão resistente que suporte empilhamento.  Data de fabricação e data de validade indicados no produto e na caixa. Validade mínima: 18 meses a contar da entrega de cada pedido.  </t>
    </r>
    <r>
      <rPr>
        <b/>
        <sz val="8"/>
        <color rgb="FF000000"/>
        <rFont val="Arial"/>
        <family val="2"/>
      </rPr>
      <t>Apresentar: AFE-Autorização de Funcionamento da Empresa e do fabricante e Registro no MS ANVISA, cfe DECRETO Nº 79.094/77 e RDC 184/2001.</t>
    </r>
  </si>
  <si>
    <r>
      <rPr>
        <b/>
        <sz val="8"/>
        <rFont val="Arial"/>
        <family val="2"/>
      </rPr>
      <t>Vinagre de álcool</t>
    </r>
    <r>
      <rPr>
        <sz val="8"/>
        <rFont val="Arial"/>
        <family val="2"/>
      </rPr>
      <t xml:space="preserve">, frasco com no mínimo 900ml, composto de fermentado acético de álcool, água e conservante; com acidez volátil mínima de 4%; isento de sujidades e outros materiais estranhos; embalagem primária hermeticamente fechada e atóxica, com validade mínima de 10 meses na data da entrega e suas condições deverão estar de acordo com a Instrução Normativa 55/02, Decreto 6.871/09, Instrução Normativa 06/12; Rdc 259/02 e alterações posteriores.
</t>
    </r>
  </si>
  <si>
    <r>
      <rPr>
        <b/>
        <sz val="8"/>
        <color rgb="FF000000"/>
        <rFont val="Arial"/>
        <family val="2"/>
      </rPr>
      <t>Desodorizador de ar</t>
    </r>
    <r>
      <rPr>
        <sz val="8"/>
        <color rgb="FF000000"/>
        <rFont val="Arial"/>
        <family val="2"/>
      </rPr>
      <t xml:space="preserve">, para ambiente, em aerosol, frasco com 360ml, fragância lavanda ou floral. Validade mínima de 12 meses .  </t>
    </r>
    <r>
      <rPr>
        <b/>
        <sz val="8"/>
        <color rgb="FF000000"/>
        <rFont val="Arial"/>
        <family val="2"/>
      </rPr>
      <t>Apresentar: AFE-Autorização de Funcionamento da Empresa e do fabricante e Registro/notificação no MS ANVISA, cfe DECRETO Nº 79.094/77 e RDC 184/2001.</t>
    </r>
  </si>
  <si>
    <r>
      <rPr>
        <b/>
        <sz val="8"/>
        <color rgb="FF000000"/>
        <rFont val="Arial"/>
        <family val="2"/>
      </rPr>
      <t>Desodorizante</t>
    </r>
    <r>
      <rPr>
        <sz val="8"/>
        <color rgb="FF000000"/>
        <rFont val="Arial"/>
        <family val="2"/>
      </rPr>
      <t xml:space="preserve"> aromático para banheiro, (desinfetante para WC), tipo "</t>
    </r>
    <r>
      <rPr>
        <b/>
        <sz val="8"/>
        <color rgb="FF000000"/>
        <rFont val="Arial"/>
        <family val="2"/>
      </rPr>
      <t>pedra sanitária</t>
    </r>
    <r>
      <rPr>
        <sz val="8"/>
        <color rgb="FF000000"/>
        <rFont val="Arial"/>
        <family val="2"/>
      </rPr>
      <t xml:space="preserve"> de pendurar", com suporte para vaso sanitário, com no mínimo 35 gramas, bactericida, perfume lavanda/floral, devendo a pedra ser embalada em saco plástico lacrado e este em caixa individual. Embalagem/rótulo contendo: especificações, indicações, precauções e modo de usar, nome, endereço, CNPJ do fabricante, registro no Ministério da Saúde, bem como a composição química, nome e registro do técnico ou profissional responsável na entidade profissional competente. Composição: Paradiclorobenzeno, essência. O produto deverá estar acondicionado em caixa de papelão resistente que suporte empilhamento e deverá ter validade mínima de 01 ano a partir da data de fabricação e ser fabricado a menos de 4 meses da data de entrega. </t>
    </r>
    <r>
      <rPr>
        <b/>
        <sz val="8"/>
        <color rgb="FF000000"/>
        <rFont val="Arial"/>
        <family val="2"/>
      </rPr>
      <t>Apresentar: AFE-Autorização de Funcionamento da Empresa e do fabricante e notificação no MS ANVISA, cfe DECRETO Nº 79.094/77 e RDC 184/2001.</t>
    </r>
  </si>
  <si>
    <r>
      <rPr>
        <b/>
        <sz val="8"/>
        <rFont val="Arial"/>
        <family val="2"/>
      </rPr>
      <t>Desodorizante para vaso sanitário, tipo pastilha adesiva</t>
    </r>
    <r>
      <rPr>
        <sz val="8"/>
        <rFont val="Arial"/>
        <family val="2"/>
      </rPr>
      <t>, aroma citrus ou lavanda. Caixa com 3 unidades.</t>
    </r>
    <r>
      <rPr>
        <b/>
        <sz val="8"/>
        <rFont val="Arial"/>
        <family val="2"/>
      </rPr>
      <t xml:space="preserve"> Apresentar: AFE-Autorização de Funcionamento da Empresa e do fabricante e registro no MS ANVISA, cfe DECRETO Nº 79.094/77 e RDC 184/2001.</t>
    </r>
  </si>
  <si>
    <r>
      <rPr>
        <b/>
        <sz val="8"/>
        <color rgb="FF000000"/>
        <rFont val="Arial"/>
        <family val="2"/>
      </rPr>
      <t xml:space="preserve">Detergente liquido </t>
    </r>
    <r>
      <rPr>
        <b/>
        <sz val="8"/>
        <color indexed="8"/>
        <rFont val="Arial"/>
        <family val="2"/>
      </rPr>
      <t>limpeza pesada, CONCENTRADO</t>
    </r>
    <r>
      <rPr>
        <sz val="8"/>
        <color indexed="8"/>
        <rFont val="Arial"/>
        <family val="2"/>
      </rPr>
      <t xml:space="preserve">, (indicação: dispersão e dissolução de gorduras, graxas e manchas em geral). Princípio ativo: Linear dodecil benzeno sulfonato de sódio (LASNa). Apresentar no rótulo no mínimo: data de validade, dados do fabricante, marca, precauções, modo de usar e composição do produto. Embalagem em frasco de material flexível e resistente, com </t>
    </r>
    <r>
      <rPr>
        <b/>
        <sz val="8"/>
        <color indexed="8"/>
        <rFont val="Arial"/>
        <family val="2"/>
      </rPr>
      <t>500ml</t>
    </r>
    <r>
      <rPr>
        <sz val="8"/>
        <color indexed="8"/>
        <rFont val="Arial"/>
        <family val="2"/>
      </rPr>
      <t xml:space="preserve">, com tampa medida e acondicionados em caixa de papelão resistente que suporte empilhamento. Validade mínima: 24 meses a contar da entrega de cada pedido. </t>
    </r>
    <r>
      <rPr>
        <b/>
        <sz val="8"/>
        <color indexed="8"/>
        <rFont val="Arial"/>
        <family val="2"/>
      </rPr>
      <t>Apresentar AFE-Autorização de Funcionamento da Empresa e do fabricante, e Notificação no MS ANVISA, cfe DECRETO Nº 79.094/77 e RDC 184/2001.</t>
    </r>
  </si>
  <si>
    <r>
      <rPr>
        <b/>
        <sz val="8"/>
        <color rgb="FF000000"/>
        <rFont val="Arial"/>
        <family val="2"/>
      </rPr>
      <t>Limpa vidro</t>
    </r>
    <r>
      <rPr>
        <sz val="8"/>
        <color rgb="FF000000"/>
        <rFont val="Arial"/>
        <family val="2"/>
      </rPr>
      <t xml:space="preserve">, </t>
    </r>
    <r>
      <rPr>
        <sz val="8"/>
        <color indexed="8"/>
        <rFont val="Arial"/>
        <family val="2"/>
      </rPr>
      <t>em frasco com borrifador com pescante ou pistola spray, embalagem com</t>
    </r>
    <r>
      <rPr>
        <b/>
        <sz val="8"/>
        <color indexed="8"/>
        <rFont val="Arial"/>
        <family val="2"/>
      </rPr>
      <t xml:space="preserve"> 500ml </t>
    </r>
    <r>
      <rPr>
        <sz val="8"/>
        <color indexed="8"/>
        <rFont val="Arial"/>
        <family val="2"/>
      </rPr>
      <t xml:space="preserve">em plástico resistente (que não estoure no empilhamento). Princípio ativo: lauril éter sulfato de sódio. Embalagem transparente contendo: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 em caixa com 12 frascos, em papelão resistente que suporte empilhamento, com identificação na caixa do nome do fabricante e nome do produto. Data de fabricação e data de validade indicados no produto e na caixa. Validade mínima: 24 meses a partir de cada pedido de entrega. </t>
    </r>
    <r>
      <rPr>
        <b/>
        <sz val="8"/>
        <color indexed="8"/>
        <rFont val="Arial"/>
        <family val="2"/>
      </rPr>
      <t>Apresentar AFE-Autorização de Funcionamento da Empresa e do fabricante,  Notificação no MS/ANVISA, cfe. DECRETO Nº 79.094/77 e RDC 184/2001).</t>
    </r>
  </si>
  <si>
    <r>
      <rPr>
        <b/>
        <sz val="8"/>
        <color rgb="FF000000"/>
        <rFont val="Arial"/>
        <family val="2"/>
      </rPr>
      <t>Lustra móveis</t>
    </r>
    <r>
      <rPr>
        <sz val="8"/>
        <color rgb="FF000000"/>
        <rFont val="Arial"/>
        <family val="2"/>
      </rPr>
      <t>, cremoso, não engordurante, com aroma floral. Contém em sua composição: cera microcristalina, cera de parafina, silicone, emulsificante, espessante, conservante, solventes alifáticos, perfume e água. Embalado em frasco de material resistente, com aproximadamente</t>
    </r>
    <r>
      <rPr>
        <b/>
        <sz val="8"/>
        <color rgb="FF000000"/>
        <rFont val="Arial"/>
        <family val="2"/>
      </rPr>
      <t xml:space="preserve"> 200ml.</t>
    </r>
    <r>
      <rPr>
        <sz val="8"/>
        <color rgb="FF000000"/>
        <rFont val="Arial"/>
        <family val="2"/>
      </rPr>
      <t xml:space="preserve"> No rotulo do produto deverá conter: especificações, indicações, precauções e modo de usar, nome, endereço, CNPJ do fabricante, serviço de atendimento ao consumidor, registro no Ministério da Saúde, bem como a composição química, nome e registro do técnico ou profissional responsável na entidade profissional competente, com registro ou notificação válidos na ANVISA. Acondicionados em caixa com 12 ou 24 frascos, com identificação do nome do fabricante e o nome do produto. Acondicionados em caixa de papelão resistente que suporte empilhamento. Com data de fabricação e validade indicados no frasco e na caixa. Validade mínima 24 meses a partir de cada pedido de entrega.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</si>
  <si>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Pasta saponácea (tipo cristal)</t>
    </r>
    <r>
      <rPr>
        <sz val="8"/>
        <color rgb="FF000000"/>
        <rFont val="Arial"/>
        <family val="2"/>
      </rPr>
      <t xml:space="preserve"> para limpeza, com ação abrasiva e desengraxante, a base de mistura de sabão de coco, tensoativo aniônico, carboidrato, quartzo, corante, essência e água, embalado em </t>
    </r>
    <r>
      <rPr>
        <b/>
        <sz val="8"/>
        <color rgb="FF000000"/>
        <rFont val="Arial"/>
        <family val="2"/>
      </rPr>
      <t>frasco com 500 gramas</t>
    </r>
    <r>
      <rPr>
        <sz val="8"/>
        <color rgb="FF000000"/>
        <rFont val="Arial"/>
        <family val="2"/>
      </rPr>
      <t>, acondicionados em caixa de papelão resistente contendo: especificações, indicações, precauções e modo de usar, nome, endereço, CNPJ do fabricante, bem como a composição química, nome e registro do técnico ou profissional responsável na entidade profissional competente. O produto deverá ter validade mínima de 01 ano a partir da data de fabricação. O produto da não poderá ser fabricado a menos de 4 meses data de cada pedido de entrega. No rotulo do produto deverá conter: composição, prazo de validade, dados do fabricante.</t>
    </r>
    <r>
      <rPr>
        <b/>
        <sz val="8"/>
        <color rgb="FF000000"/>
        <rFont val="Arial"/>
        <family val="2"/>
      </rPr>
      <t xml:space="preserve"> Apresentar: AFE-Autorização de Funcionamento da Empresa e do fabricante; e Notificação no MS/ANVISA, cfe. DECRETO Nº 79.094/77 e RDC 184/2001).</t>
    </r>
  </si>
  <si>
    <r>
      <rPr>
        <b/>
        <sz val="8"/>
        <color rgb="FF000000"/>
        <rFont val="Arial"/>
        <family val="2"/>
      </rPr>
      <t>Pasta para limpeza geral, cor branca</t>
    </r>
    <r>
      <rPr>
        <sz val="8"/>
        <color rgb="FF000000"/>
        <rFont val="Arial"/>
        <family val="2"/>
      </rPr>
      <t xml:space="preserve">, não abrasiva, multiuso para limpeza de mesas com riscos de caneta, </t>
    </r>
    <r>
      <rPr>
        <b/>
        <sz val="8"/>
        <color rgb="FF000000"/>
        <rFont val="Arial"/>
        <family val="2"/>
      </rPr>
      <t>pote com no mínimo 500g.</t>
    </r>
    <r>
      <rPr>
        <sz val="8"/>
        <color rgb="FF000000"/>
        <rFont val="Arial"/>
        <family val="2"/>
      </rPr>
      <t xml:space="preserve"> Validade mínima de 12 meses a contar da data de entrega. </t>
    </r>
    <r>
      <rPr>
        <b/>
        <sz val="8"/>
        <color rgb="FF000000"/>
        <rFont val="Arial"/>
        <family val="2"/>
      </rPr>
      <t>Apresentar: AFE-Autorização de Funcionamento da Empresa e do fabricante; e Notificação no MS/ANVISA, cfe. DECRETO Nº 79.094/77 e RDC 184/2001.</t>
    </r>
  </si>
  <si>
    <r>
      <rPr>
        <b/>
        <sz val="8"/>
        <rFont val="Arial"/>
        <family val="2"/>
      </rPr>
      <t>Disco para enceradeira industrial, de 510mm  cor branco</t>
    </r>
    <r>
      <rPr>
        <sz val="8"/>
        <rFont val="Arial"/>
        <family val="2"/>
      </rPr>
      <t xml:space="preserve"> para lustrar, para enceradeira modelo Bralimpia de 510mm.</t>
    </r>
  </si>
  <si>
    <r>
      <rPr>
        <b/>
        <sz val="8"/>
        <rFont val="Arial"/>
        <family val="2"/>
      </rPr>
      <t xml:space="preserve">Disco para enceradeira industrial, de 510mm, cor preto </t>
    </r>
    <r>
      <rPr>
        <sz val="8"/>
        <rFont val="Arial"/>
        <family val="2"/>
      </rPr>
      <t>para lavação pesada para enceradeira modelo Bralimpia de 510mm.</t>
    </r>
  </si>
  <si>
    <r>
      <rPr>
        <b/>
        <sz val="8"/>
        <rFont val="Arial"/>
        <family val="2"/>
      </rPr>
      <t>Disco para enceradeira industrial, de 510mm, na cor verde</t>
    </r>
    <r>
      <rPr>
        <sz val="8"/>
        <rFont val="Arial"/>
        <family val="2"/>
      </rPr>
      <t xml:space="preserve"> para limpeza, para enceradeira modelo Bralimpia de 510mm.</t>
    </r>
  </si>
  <si>
    <r>
      <rPr>
        <b/>
        <sz val="8"/>
        <rFont val="Arial"/>
        <family val="2"/>
      </rPr>
      <t>Suporte de disco de 510mm com flange</t>
    </r>
    <r>
      <rPr>
        <sz val="8"/>
        <rFont val="Arial"/>
        <family val="2"/>
      </rPr>
      <t>, compativel com a enceradeira Bralimpia de 510mm</t>
    </r>
  </si>
  <si>
    <r>
      <rPr>
        <b/>
        <sz val="8"/>
        <rFont val="Arial"/>
        <family val="2"/>
      </rPr>
      <t>Escova para enceradeira industrial, de 350mm , de nylon,</t>
    </r>
    <r>
      <rPr>
        <sz val="8"/>
        <rFont val="Arial"/>
        <family val="2"/>
      </rPr>
      <t xml:space="preserve"> para lavar pisos, compatível com Enceradeira Lavadora Pisos Frios da marca Deep Clear 350 plus.</t>
    </r>
  </si>
  <si>
    <r>
      <rPr>
        <b/>
        <sz val="8"/>
        <rFont val="Arial"/>
        <family val="2"/>
      </rPr>
      <t>Disco para enceradeira industrial, de 350mm  cor branco</t>
    </r>
    <r>
      <rPr>
        <sz val="8"/>
        <rFont val="Arial"/>
        <family val="2"/>
      </rPr>
      <t xml:space="preserve"> para lustrar, compatível com Enceradeira Lavadora Pisos Frios da marca Deep Clear 350 plus.</t>
    </r>
  </si>
  <si>
    <r>
      <rPr>
        <b/>
        <sz val="8"/>
        <rFont val="Arial"/>
        <family val="2"/>
      </rPr>
      <t>Disco para enceradeira industrial, de 350mm  cor preta</t>
    </r>
    <r>
      <rPr>
        <sz val="8"/>
        <rFont val="Arial"/>
        <family val="2"/>
      </rPr>
      <t xml:space="preserve">  para remoção de sujeira pesada. Compatível com Enceradeira Lavadora Pisos Frios da marca Deep Clear 350 plus.</t>
    </r>
  </si>
  <si>
    <r>
      <rPr>
        <b/>
        <sz val="8"/>
        <rFont val="Arial"/>
        <family val="2"/>
      </rPr>
      <t>Suporte de disco de 350mm com flange</t>
    </r>
    <r>
      <rPr>
        <sz val="8"/>
        <rFont val="Arial"/>
        <family val="2"/>
      </rPr>
      <t>, base de madeira com flange de metal, compativel com a Enceradeira Lavadora Pisos Frios marca Deep Clear 350 plus.</t>
    </r>
  </si>
  <si>
    <r>
      <rPr>
        <b/>
        <sz val="8"/>
        <rFont val="Arial"/>
        <family val="2"/>
      </rPr>
      <t>Disco para enceradeira industrial, de 300mm, na cor verde</t>
    </r>
    <r>
      <rPr>
        <sz val="8"/>
        <rFont val="Arial"/>
        <family val="2"/>
      </rPr>
      <t xml:space="preserve"> para limpeza, para enceradeira modelo Bralimpia de 300mm.</t>
    </r>
  </si>
  <si>
    <r>
      <rPr>
        <b/>
        <sz val="8"/>
        <rFont val="Arial"/>
        <family val="2"/>
      </rPr>
      <t>Disco para enceradeira industrial, de 410mm  cor preta</t>
    </r>
    <r>
      <rPr>
        <sz val="8"/>
        <rFont val="Arial"/>
        <family val="2"/>
      </rPr>
      <t xml:space="preserve">  para remoção de sujeira pesada. Compatível com Enceradeira Lavadora Pisos Frios da marca Deep Clear </t>
    </r>
  </si>
  <si>
    <r>
      <rPr>
        <b/>
        <sz val="8"/>
        <color rgb="FF000000"/>
        <rFont val="Arial"/>
        <family val="2"/>
      </rPr>
      <t>Escova para limpeza de vaso sanitário</t>
    </r>
    <r>
      <rPr>
        <sz val="8"/>
        <color rgb="FF000000"/>
        <rFont val="Arial"/>
        <family val="2"/>
      </rPr>
      <t xml:space="preserve"> com suporte (do tipo vassoura, em forma de bola ou meia bola), com cerdas arredondadas em nylon; cabo e suporte em polipropileno; dimensões aproximadas:  36 X 7.5 X 36cm</t>
    </r>
  </si>
  <si>
    <r>
      <rPr>
        <b/>
        <sz val="8"/>
        <color rgb="FF000000"/>
        <rFont val="Arial"/>
        <family val="2"/>
      </rPr>
      <t>Escova para limpeza, com cerdas de nylon e cabo de</t>
    </r>
    <r>
      <rPr>
        <sz val="8"/>
        <color rgb="FF000000"/>
        <rFont val="Arial"/>
        <family val="2"/>
      </rPr>
      <t xml:space="preserve"> </t>
    </r>
    <r>
      <rPr>
        <b/>
        <sz val="8"/>
        <color rgb="FF000000"/>
        <rFont val="Arial"/>
        <family val="2"/>
      </rPr>
      <t xml:space="preserve">15cm  </t>
    </r>
    <r>
      <rPr>
        <sz val="8"/>
        <color rgb="FF000000"/>
        <rFont val="Arial"/>
        <family val="2"/>
      </rPr>
      <t>(aproximadamente)  em material plástico resistente ou polipropileno, com pegador anatômico.</t>
    </r>
  </si>
  <si>
    <r>
      <rPr>
        <b/>
        <sz val="8"/>
        <rFont val="Arial"/>
        <family val="2"/>
      </rPr>
      <t>Escova para lavar garrafa térmica</t>
    </r>
    <r>
      <rPr>
        <sz val="8"/>
        <rFont val="Arial"/>
        <family val="2"/>
      </rPr>
      <t>, com cerdas de nylon, com tamanho aproximado 35cm.</t>
    </r>
  </si>
  <si>
    <r>
      <rPr>
        <b/>
        <sz val="8"/>
        <rFont val="Arial"/>
        <family val="2"/>
      </rPr>
      <t>Espanador eletrostático</t>
    </r>
    <r>
      <rPr>
        <sz val="8"/>
        <rFont val="Arial"/>
        <family val="2"/>
      </rPr>
      <t>, confeccionado em polietileno de alta densidade, com fios 100% acrílico, lavável. Formato ergonômico e leve.</t>
    </r>
  </si>
  <si>
    <r>
      <rPr>
        <b/>
        <sz val="8"/>
        <color rgb="FF000000"/>
        <rFont val="Arial"/>
        <family val="2"/>
      </rPr>
      <t xml:space="preserve">Esponja de aço com 15g </t>
    </r>
    <r>
      <rPr>
        <sz val="8"/>
        <color rgb="FF000000"/>
        <rFont val="Arial"/>
        <family val="2"/>
      </rPr>
      <t xml:space="preserve">(admitindo-se variação de até 1 grama), para limpeza pesada de panela, embalagem individual, em invólucro plástico lacrado, acondicionados em caixa de papelão resistente que suporte empilhamento. </t>
    </r>
  </si>
  <si>
    <r>
      <rPr>
        <b/>
        <sz val="8"/>
        <color rgb="FF000000"/>
        <rFont val="Arial"/>
        <family val="2"/>
      </rPr>
      <t>Esponja para limpeza, dupla face</t>
    </r>
    <r>
      <rPr>
        <sz val="8"/>
        <color rgb="FF000000"/>
        <rFont val="Arial"/>
        <family val="2"/>
      </rPr>
      <t xml:space="preserve">, uma face em espuma de poliuretano e agente bactericida; e outra em fibra sintética de material abrasivo, medindo no mínimo 110mm x 75mm x 20mm. </t>
    </r>
    <r>
      <rPr>
        <b/>
        <sz val="8"/>
        <color rgb="FF000000"/>
        <rFont val="Arial"/>
        <family val="2"/>
      </rPr>
      <t>Embalagem unitária em saco plástico lacrado</t>
    </r>
    <r>
      <rPr>
        <sz val="8"/>
        <color rgb="FF000000"/>
        <rFont val="Arial"/>
        <family val="2"/>
      </rPr>
      <t xml:space="preserve">, acondicionados em caixa de papelão resistente que suporte empilhamento. </t>
    </r>
  </si>
  <si>
    <r>
      <rPr>
        <b/>
        <sz val="8"/>
        <color rgb="FF000000"/>
        <rFont val="Arial"/>
        <family val="2"/>
      </rPr>
      <t xml:space="preserve">Lã de aço pesando no mínimo 60g  </t>
    </r>
    <r>
      <rPr>
        <sz val="8"/>
        <color rgb="FF000000"/>
        <rFont val="Arial"/>
        <family val="2"/>
      </rPr>
      <t xml:space="preserve">(em aço carbono, </t>
    </r>
    <r>
      <rPr>
        <b/>
        <sz val="8"/>
        <color rgb="FF000000"/>
        <rFont val="Arial"/>
        <family val="2"/>
      </rPr>
      <t>tipo bombril</t>
    </r>
    <r>
      <rPr>
        <sz val="8"/>
        <color rgb="FF000000"/>
        <rFont val="Arial"/>
        <family val="2"/>
      </rPr>
      <t>), para limpeza e brilho,</t>
    </r>
    <r>
      <rPr>
        <b/>
        <sz val="8"/>
        <color rgb="FF000000"/>
        <rFont val="Arial"/>
        <family val="2"/>
      </rPr>
      <t xml:space="preserve"> embalagem em pacote plástico lacrado com 08 unidades,</t>
    </r>
    <r>
      <rPr>
        <sz val="8"/>
        <color rgb="FF000000"/>
        <rFont val="Arial"/>
        <family val="2"/>
      </rPr>
      <t xml:space="preserve">  e acondicionadas em caixa de papelão resistente que suporte empilhamento. </t>
    </r>
  </si>
  <si>
    <r>
      <rPr>
        <b/>
        <sz val="8"/>
        <color rgb="FF000000"/>
        <rFont val="Arial"/>
        <family val="2"/>
      </rPr>
      <t xml:space="preserve">Desentupidor </t>
    </r>
    <r>
      <rPr>
        <sz val="8"/>
        <color rgb="FF000000"/>
        <rFont val="Arial"/>
        <family val="2"/>
      </rPr>
      <t>para vasos sanitários e mictórios, com cabo, manual, com artifício de sucção.</t>
    </r>
  </si>
  <si>
    <r>
      <rPr>
        <b/>
        <sz val="8"/>
        <color rgb="FF000000"/>
        <rFont val="Arial"/>
        <family val="2"/>
      </rPr>
      <t>Filtro de papel para café,  tamanho 103, caixa com 30 unidades</t>
    </r>
    <r>
      <rPr>
        <sz val="8"/>
        <color rgb="FF000000"/>
        <rFont val="Arial"/>
        <family val="2"/>
      </rPr>
      <t>, com gramatura de 54 g/m2, com fechamento de dupla prensagem, na cor branca, acondicionadas em caixa. De papelão.</t>
    </r>
  </si>
  <si>
    <r>
      <rPr>
        <b/>
        <sz val="8"/>
        <color rgb="FF000000"/>
        <rFont val="Arial"/>
        <family val="2"/>
      </rPr>
      <t xml:space="preserve">Fósforo doméstico com 40 palitos. </t>
    </r>
    <r>
      <rPr>
        <sz val="8"/>
        <color rgb="FF000000"/>
        <rFont val="Arial"/>
        <family val="2"/>
      </rPr>
      <t xml:space="preserve">Entrega em pacotes (maço) com 10 caixas. </t>
    </r>
  </si>
  <si>
    <r>
      <rPr>
        <b/>
        <sz val="8"/>
        <color rgb="FF000000"/>
        <rFont val="Arial"/>
        <family val="2"/>
      </rPr>
      <t>Papel alumínio</t>
    </r>
    <r>
      <rPr>
        <sz val="8"/>
        <color rgb="FF000000"/>
        <rFont val="Arial"/>
        <family val="2"/>
      </rPr>
      <t>, material alumínio, comprimento 7,50m, largura 45 cm, apresentação em rolo.</t>
    </r>
  </si>
  <si>
    <r>
      <rPr>
        <b/>
        <sz val="8"/>
        <rFont val="Arial"/>
        <family val="2"/>
      </rPr>
      <t>Filme de PVC</t>
    </r>
    <r>
      <rPr>
        <sz val="8"/>
        <rFont val="Arial"/>
        <family val="2"/>
      </rPr>
      <t xml:space="preserve"> transparente bobina com 29cmX30m</t>
    </r>
  </si>
  <si>
    <r>
      <rPr>
        <b/>
        <sz val="8"/>
        <rFont val="Arial"/>
        <family val="2"/>
      </rPr>
      <t>Saco plástico atóxico</t>
    </r>
    <r>
      <rPr>
        <sz val="8"/>
        <rFont val="Arial"/>
        <family val="2"/>
      </rPr>
      <t>,  para armazenamento, em bobina picotada - rolo com 100 sacos de 5 kg</t>
    </r>
  </si>
  <si>
    <r>
      <rPr>
        <b/>
        <sz val="8"/>
        <rFont val="Arial"/>
        <family val="2"/>
      </rPr>
      <t>Saco plástico atóxico,</t>
    </r>
    <r>
      <rPr>
        <sz val="8"/>
        <rFont val="Arial"/>
        <family val="2"/>
      </rPr>
      <t xml:space="preserve"> transparente, capacidade de 2 litros, rolo com 100 unidades</t>
    </r>
  </si>
  <si>
    <r>
      <rPr>
        <b/>
        <sz val="8"/>
        <rFont val="Arial"/>
        <family val="2"/>
      </rPr>
      <t>Mexedor para café</t>
    </r>
    <r>
      <rPr>
        <sz val="8"/>
        <rFont val="Arial"/>
        <family val="2"/>
      </rPr>
      <t xml:space="preserve"> com tamanho aproximadamente 9 cm, produzido em poliestireno convencional (cristal  transparente), atóxico, descartável, pacote com 500 unidades</t>
    </r>
  </si>
  <si>
    <r>
      <rPr>
        <b/>
        <sz val="8"/>
        <color theme="1"/>
        <rFont val="Calibri"/>
        <family val="2"/>
        <scheme val="minor"/>
      </rPr>
      <t>Saco plástico atóxico</t>
    </r>
    <r>
      <rPr>
        <sz val="8"/>
        <rFont val="Arial"/>
        <family val="2"/>
      </rPr>
      <t>, transparente, tamanho aproximado de 10 x 20 cm, vendido por kg</t>
    </r>
  </si>
  <si>
    <r>
      <rPr>
        <b/>
        <sz val="8"/>
        <color rgb="FF000000"/>
        <rFont val="Arial"/>
        <family val="2"/>
      </rPr>
      <t xml:space="preserve">Flanela peluciada, </t>
    </r>
    <r>
      <rPr>
        <sz val="8"/>
        <color rgb="FF000000"/>
        <rFont val="Arial"/>
        <family val="2"/>
      </rPr>
      <t>em ambos os lados</t>
    </r>
    <r>
      <rPr>
        <b/>
        <sz val="8"/>
        <color rgb="FF000000"/>
        <rFont val="Arial"/>
        <family val="2"/>
      </rPr>
      <t>, medindo 60cm x 5 metros</t>
    </r>
    <r>
      <rPr>
        <sz val="8"/>
        <color rgb="FF000000"/>
        <rFont val="Arial"/>
        <family val="2"/>
      </rPr>
      <t xml:space="preserve"> (admitindo-se variação de até 5 cm), com bordas chuleadas cor branca. </t>
    </r>
  </si>
  <si>
    <r>
      <rPr>
        <b/>
        <sz val="8"/>
        <color rgb="FF000000"/>
        <rFont val="Arial"/>
        <family val="2"/>
      </rPr>
      <t>Flanela peluciada</t>
    </r>
    <r>
      <rPr>
        <sz val="8"/>
        <color rgb="FF000000"/>
        <rFont val="Arial"/>
        <family val="2"/>
      </rPr>
      <t xml:space="preserve"> em ambos os lados, para limpeza</t>
    </r>
    <r>
      <rPr>
        <b/>
        <sz val="8"/>
        <color rgb="FF000000"/>
        <rFont val="Arial"/>
        <family val="2"/>
      </rPr>
      <t xml:space="preserve"> medindo 60cm x 40cm</t>
    </r>
    <r>
      <rPr>
        <sz val="8"/>
        <color rgb="FF000000"/>
        <rFont val="Arial"/>
        <family val="2"/>
      </rPr>
      <t xml:space="preserve"> (admitindo-se variação de até 5 cm), com bordas chuleadas cor branca. </t>
    </r>
    <r>
      <rPr>
        <b/>
        <sz val="8"/>
        <color rgb="FF000000"/>
        <rFont val="Arial"/>
        <family val="2"/>
      </rPr>
      <t>Peso mínimo de 23 gramas</t>
    </r>
    <r>
      <rPr>
        <sz val="8"/>
        <color rgb="FF000000"/>
        <rFont val="Arial"/>
        <family val="2"/>
      </rPr>
      <t>. Entrega em pacotes com  50 unidades.</t>
    </r>
  </si>
  <si>
    <r>
      <rPr>
        <b/>
        <sz val="8"/>
        <color rgb="FF000000"/>
        <rFont val="Arial"/>
        <family val="2"/>
      </rPr>
      <t>Pano de copa</t>
    </r>
    <r>
      <rPr>
        <sz val="8"/>
        <color rgb="FF000000"/>
        <rFont val="Arial"/>
        <family val="2"/>
      </rPr>
      <t xml:space="preserve">, em tecido 100% algodão, branco alvejado, com borda em Overlock, </t>
    </r>
    <r>
      <rPr>
        <b/>
        <sz val="8"/>
        <color rgb="FF000000"/>
        <rFont val="Arial"/>
        <family val="2"/>
      </rPr>
      <t>medindo 70cm x 50cm</t>
    </r>
    <r>
      <rPr>
        <sz val="8"/>
        <color rgb="FF000000"/>
        <rFont val="Arial"/>
        <family val="2"/>
      </rPr>
      <t>,  (admitindo-se variação de até 5 cm).</t>
    </r>
    <r>
      <rPr>
        <b/>
        <sz val="8"/>
        <color rgb="FF000000"/>
        <rFont val="Arial"/>
        <family val="2"/>
      </rPr>
      <t xml:space="preserve"> Peso mínimo de 60 gramas</t>
    </r>
    <r>
      <rPr>
        <sz val="8"/>
        <color rgb="FF000000"/>
        <rFont val="Arial"/>
        <family val="2"/>
      </rPr>
      <t xml:space="preserve">, embalados em pacotes com 12 unidades. O pano deverá conter etiqueta de fábrica indicando a composição do tecido e a metragem. </t>
    </r>
  </si>
  <si>
    <r>
      <rPr>
        <b/>
        <sz val="8"/>
        <rFont val="Arial"/>
        <family val="2"/>
      </rPr>
      <t>Pano descartável absorvente (tipo perfex)</t>
    </r>
    <r>
      <rPr>
        <sz val="8"/>
        <rFont val="Arial"/>
        <family val="2"/>
      </rPr>
      <t xml:space="preserve">, pano multiuso, tamanho aproximado de 50cm X 30cm. Pacote com 5 unidades. </t>
    </r>
  </si>
  <si>
    <r>
      <rPr>
        <b/>
        <sz val="8"/>
        <color rgb="FF000000"/>
        <rFont val="Arial"/>
        <family val="2"/>
      </rPr>
      <t>Pano de limpeza -</t>
    </r>
    <r>
      <rPr>
        <sz val="8"/>
        <color rgb="FF000000"/>
        <rFont val="Arial"/>
        <family val="2"/>
      </rPr>
      <t xml:space="preserve"> tipo</t>
    </r>
    <r>
      <rPr>
        <b/>
        <sz val="8"/>
        <color rgb="FF000000"/>
        <rFont val="Arial"/>
        <family val="2"/>
      </rPr>
      <t xml:space="preserve"> </t>
    </r>
    <r>
      <rPr>
        <sz val="8"/>
        <color rgb="FF000000"/>
        <rFont val="Arial"/>
        <family val="2"/>
      </rPr>
      <t xml:space="preserve">saco (fechada em três lados) para limpeza, em tecido de 90 à 100% algodão, lavado e alvejado, medidas externas: </t>
    </r>
    <r>
      <rPr>
        <b/>
        <sz val="8"/>
        <color rgb="FF000000"/>
        <rFont val="Arial"/>
        <family val="2"/>
      </rPr>
      <t xml:space="preserve"> 40cm x 65cm </t>
    </r>
    <r>
      <rPr>
        <sz val="8"/>
        <color rgb="FF000000"/>
        <rFont val="Arial"/>
        <family val="2"/>
      </rPr>
      <t>(admitindo-se variação de até  5cm)</t>
    </r>
    <r>
      <rPr>
        <b/>
        <sz val="8"/>
        <color rgb="FF000000"/>
        <rFont val="Arial"/>
        <family val="2"/>
      </rPr>
      <t>,</t>
    </r>
    <r>
      <rPr>
        <sz val="8"/>
        <color rgb="FF000000"/>
        <rFont val="Arial"/>
        <family val="2"/>
      </rPr>
      <t xml:space="preserve"> com </t>
    </r>
    <r>
      <rPr>
        <b/>
        <sz val="8"/>
        <color rgb="FF000000"/>
        <rFont val="Arial"/>
        <family val="2"/>
      </rPr>
      <t>peso mínimo de 130 gramas</t>
    </r>
    <r>
      <rPr>
        <sz val="8"/>
        <color rgb="FF000000"/>
        <rFont val="Arial"/>
        <family val="2"/>
      </rPr>
      <t xml:space="preserve">,  embalados em pacote com 12 unidades e em caixas de papelão resistente. </t>
    </r>
  </si>
  <si>
    <r>
      <rPr>
        <b/>
        <sz val="8"/>
        <rFont val="Arial"/>
        <family val="2"/>
      </rPr>
      <t xml:space="preserve">Pano de limpeza - </t>
    </r>
    <r>
      <rPr>
        <sz val="8"/>
        <rFont val="Arial"/>
        <family val="2"/>
      </rPr>
      <t xml:space="preserve">tipo saco  (fechada em três lados) para limpeza, em tecido de 90 a 100 % algodão lavado e alvejado, </t>
    </r>
    <r>
      <rPr>
        <b/>
        <sz val="8"/>
        <rFont val="Arial"/>
        <family val="2"/>
      </rPr>
      <t>medindo 80cm x 100 cm</t>
    </r>
    <r>
      <rPr>
        <sz val="8"/>
        <rFont val="Arial"/>
        <family val="2"/>
      </rPr>
      <t xml:space="preserve"> (admitindo-se variação de 5,0 cm) com </t>
    </r>
    <r>
      <rPr>
        <b/>
        <sz val="8"/>
        <rFont val="Arial"/>
        <family val="2"/>
      </rPr>
      <t>peso mínimo de 150g</t>
    </r>
    <r>
      <rPr>
        <sz val="8"/>
        <rFont val="Arial"/>
        <family val="2"/>
      </rPr>
      <t xml:space="preserve">, embalados em pacotes com 12 unidades e em caixas de papelão resistente. </t>
    </r>
  </si>
  <si>
    <r>
      <rPr>
        <b/>
        <sz val="8"/>
        <color rgb="FF000000"/>
        <rFont val="Arial"/>
        <family val="2"/>
      </rPr>
      <t>Garrafa térmica com alça, capacidade 1 litro</t>
    </r>
    <r>
      <rPr>
        <sz val="8"/>
        <color rgb="FF000000"/>
        <rFont val="Arial"/>
        <family val="2"/>
      </rPr>
      <t>, em material plástico resistente e ampola de vidro substituível, bomba-serve-a-jato (jato forte) e sistema anti-pingos, cores lisas (sem estampas), tempo de conservação térmico aproximado de 6h, testadas conforme NBR13282, da ABNT, acondicionadas em caixa de papelão resistente que suporte empilhamento.</t>
    </r>
  </si>
  <si>
    <r>
      <rPr>
        <b/>
        <sz val="8"/>
        <color rgb="FF000000"/>
        <rFont val="Arial"/>
        <family val="2"/>
      </rPr>
      <t>Garrafa térmica com alça, capacidade 1,8 litros</t>
    </r>
    <r>
      <rPr>
        <sz val="8"/>
        <color rgb="FF000000"/>
        <rFont val="Arial"/>
        <family val="2"/>
      </rPr>
      <t>, em material plástico resistente e ampola de vidro substituível, bomba-serve-a-jato (jato forte) e sistema anti-pingos, cores lisas (sem estampas), tempo de conservação térmico aproximado de 6h, testadas conforme NBR13282, da ABNT, acondicionadas em caixa de papelão resistente que suporte empilhamento.</t>
    </r>
  </si>
  <si>
    <r>
      <rPr>
        <b/>
        <sz val="8"/>
        <color rgb="FF000000"/>
        <rFont val="Arial"/>
        <family val="2"/>
      </rPr>
      <t>Garrafa térmica com revestimento em aço inox fosco</t>
    </r>
    <r>
      <rPr>
        <sz val="8"/>
        <color rgb="FF000000"/>
        <rFont val="Arial"/>
        <family val="2"/>
      </rPr>
      <t xml:space="preserve">, capacidade </t>
    </r>
    <r>
      <rPr>
        <b/>
        <sz val="8"/>
        <color rgb="FF000000"/>
        <rFont val="Arial"/>
        <family val="2"/>
      </rPr>
      <t>1,8 litros.</t>
    </r>
    <r>
      <rPr>
        <sz val="8"/>
        <color rgb="FF000000"/>
        <rFont val="Arial"/>
        <family val="2"/>
      </rPr>
      <t xml:space="preserve"> Tamanho compacto,  bomba-serve-a-jato (jato forte) e sistema anti-pingos. Similar a marca Termolar.</t>
    </r>
  </si>
  <si>
    <r>
      <rPr>
        <b/>
        <sz val="8"/>
        <rFont val="Arial"/>
        <family val="2"/>
      </rPr>
      <t>Lixeira de plástico resistente com tampa basculante</t>
    </r>
    <r>
      <rPr>
        <sz val="8"/>
        <rFont val="Arial"/>
        <family val="2"/>
      </rPr>
      <t xml:space="preserve"> com capacidade de </t>
    </r>
    <r>
      <rPr>
        <b/>
        <sz val="8"/>
        <rFont val="Arial"/>
        <family val="2"/>
      </rPr>
      <t>20 litros</t>
    </r>
    <r>
      <rPr>
        <sz val="8"/>
        <rFont val="Arial"/>
        <family val="2"/>
      </rPr>
      <t>, de preferência no formato redondo e nas cores bege ou branca</t>
    </r>
  </si>
  <si>
    <r>
      <rPr>
        <b/>
        <sz val="8"/>
        <rFont val="Arial"/>
        <family val="2"/>
      </rPr>
      <t>Lixeira de plástico resistente com tampa basculante</t>
    </r>
    <r>
      <rPr>
        <sz val="8"/>
        <rFont val="Arial"/>
        <family val="2"/>
      </rPr>
      <t xml:space="preserve">,  na cor branca ou bege, capacidade aproximada de </t>
    </r>
    <r>
      <rPr>
        <b/>
        <sz val="8"/>
        <rFont val="Arial"/>
        <family val="2"/>
      </rPr>
      <t>35 litros</t>
    </r>
  </si>
  <si>
    <r>
      <rPr>
        <b/>
        <sz val="8"/>
        <rFont val="Arial"/>
        <family val="2"/>
      </rPr>
      <t>Lixeira de plástico resistente com tampa comum</t>
    </r>
    <r>
      <rPr>
        <sz val="8"/>
        <rFont val="Arial"/>
        <family val="2"/>
      </rPr>
      <t xml:space="preserve">, capacidade de  aproximadamente </t>
    </r>
    <r>
      <rPr>
        <b/>
        <sz val="8"/>
        <rFont val="Arial"/>
        <family val="2"/>
      </rPr>
      <t>12 litros</t>
    </r>
    <r>
      <rPr>
        <sz val="8"/>
        <rFont val="Arial"/>
        <family val="2"/>
      </rPr>
      <t>, cor branca ou bege. Formato preferencialmente redondo</t>
    </r>
  </si>
  <si>
    <r>
      <rPr>
        <b/>
        <sz val="8"/>
        <rFont val="Arial"/>
        <family val="2"/>
      </rPr>
      <t>Lixeira de plástico resistente, com pedal</t>
    </r>
    <r>
      <rPr>
        <sz val="8"/>
        <rFont val="Arial"/>
        <family val="2"/>
      </rPr>
      <t xml:space="preserve">, capacidade aproximada de </t>
    </r>
    <r>
      <rPr>
        <b/>
        <sz val="8"/>
        <rFont val="Arial"/>
        <family val="2"/>
      </rPr>
      <t>20 litros</t>
    </r>
    <r>
      <rPr>
        <sz val="8"/>
        <rFont val="Arial"/>
        <family val="2"/>
      </rPr>
      <t>, cor bege.</t>
    </r>
  </si>
  <si>
    <r>
      <rPr>
        <b/>
        <sz val="8"/>
        <rFont val="Arial"/>
        <family val="2"/>
      </rPr>
      <t xml:space="preserve">Lixeira </t>
    </r>
    <r>
      <rPr>
        <sz val="8"/>
        <rFont val="Arial"/>
        <family val="2"/>
      </rPr>
      <t xml:space="preserve">de plástico resistente, </t>
    </r>
    <r>
      <rPr>
        <b/>
        <sz val="8"/>
        <rFont val="Arial"/>
        <family val="2"/>
      </rPr>
      <t>com tampa e pedal,</t>
    </r>
    <r>
      <rPr>
        <sz val="8"/>
        <rFont val="Arial"/>
        <family val="2"/>
      </rPr>
      <t xml:space="preserve"> capacidade aproximada de </t>
    </r>
    <r>
      <rPr>
        <b/>
        <sz val="8"/>
        <rFont val="Arial"/>
        <family val="2"/>
      </rPr>
      <t>80 litros</t>
    </r>
    <r>
      <rPr>
        <sz val="8"/>
        <rFont val="Arial"/>
        <family val="2"/>
      </rPr>
      <t>, cor bege.</t>
    </r>
  </si>
  <si>
    <r>
      <rPr>
        <b/>
        <sz val="8"/>
        <rFont val="Arial"/>
        <family val="2"/>
      </rPr>
      <t>Lixeira fabricada em polietileno de alta densidade, capacidade aproximada de 50 litros</t>
    </r>
    <r>
      <rPr>
        <sz val="8"/>
        <rFont val="Arial"/>
        <family val="2"/>
      </rPr>
      <t xml:space="preserve">, </t>
    </r>
    <r>
      <rPr>
        <b/>
        <sz val="8"/>
        <rFont val="Arial"/>
        <family val="2"/>
      </rPr>
      <t>com tampa basculante</t>
    </r>
    <r>
      <rPr>
        <sz val="8"/>
        <rFont val="Arial"/>
        <family val="2"/>
      </rPr>
      <t>,  sem soldas ou emendas, com altura máxima de 85 cm, na cores cinza ou bege</t>
    </r>
  </si>
  <si>
    <r>
      <rPr>
        <b/>
        <sz val="8"/>
        <rFont val="Arial"/>
        <family val="2"/>
      </rPr>
      <t xml:space="preserve">Lixeira plástica </t>
    </r>
    <r>
      <rPr>
        <sz val="8"/>
        <rFont val="Arial"/>
        <family val="2"/>
      </rPr>
      <t>de polipropileno</t>
    </r>
    <r>
      <rPr>
        <b/>
        <sz val="8"/>
        <rFont val="Arial"/>
        <family val="2"/>
      </rPr>
      <t xml:space="preserve"> sem tampa, para escritório, 14 litros,</t>
    </r>
    <r>
      <rPr>
        <sz val="8"/>
        <rFont val="Arial"/>
        <family val="2"/>
      </rPr>
      <t xml:space="preserve"> medida aproximada 30cm de altura X 24cm de diâmetro, cor preta e formato redondo.</t>
    </r>
  </si>
  <si>
    <r>
      <rPr>
        <b/>
        <sz val="8"/>
        <color rgb="FF000000"/>
        <rFont val="Arial"/>
        <family val="2"/>
      </rPr>
      <t>Luva para limpeza  tamanho G, de borracha de látex</t>
    </r>
    <r>
      <rPr>
        <sz val="8"/>
        <color rgb="FF000000"/>
        <rFont val="Arial"/>
        <family val="2"/>
      </rPr>
      <t xml:space="preserve">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r>
  </si>
  <si>
    <r>
      <rPr>
        <b/>
        <sz val="8"/>
        <color rgb="FF000000"/>
        <rFont val="Arial"/>
        <family val="2"/>
      </rPr>
      <t>Luva para limpeza  tamanho P, de borracha de látex</t>
    </r>
    <r>
      <rPr>
        <sz val="8"/>
        <color rgb="FF000000"/>
        <rFont val="Arial"/>
        <family val="2"/>
      </rPr>
      <t xml:space="preserve">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r>
  </si>
  <si>
    <r>
      <rPr>
        <b/>
        <sz val="8"/>
        <color rgb="FF000000"/>
        <rFont val="Arial"/>
        <family val="2"/>
      </rPr>
      <t>Luva para limpeza tamanho M, de borracha de látex</t>
    </r>
    <r>
      <rPr>
        <sz val="8"/>
        <color rgb="FF000000"/>
        <rFont val="Arial"/>
        <family val="2"/>
      </rPr>
      <t xml:space="preserve"> 100% natural, resistente, flexível,, com revestimento interno, superfície externa antiderrapante, cano 3/4, cfe. NBR 13393/1995, embaladas em par e acondicionadas em caixa de papelão resistente que suporte empilhamento.  (apresentar Certificado de Aprovação no Ministério do Trabalho e Emprego)</t>
    </r>
  </si>
  <si>
    <r>
      <t xml:space="preserve">Máscara protetora, descartável, com elástico. </t>
    </r>
    <r>
      <rPr>
        <sz val="8"/>
        <rFont val="Arial"/>
        <family val="2"/>
      </rPr>
      <t>Entregar em pacotes com 50 unidades.</t>
    </r>
  </si>
  <si>
    <r>
      <rPr>
        <b/>
        <sz val="8"/>
        <rFont val="Arial"/>
        <family val="2"/>
      </rPr>
      <t>Refil para embalador de guarda chuvas</t>
    </r>
    <r>
      <rPr>
        <sz val="8"/>
        <rFont val="Arial"/>
        <family val="2"/>
      </rPr>
      <t>, saco liso, 15X73, 0,030Mi, transparente gofrado de alta densidade, 75% PEAD polietileno alta densidade, 25% PELBD polietileno linear de baixa densidade. Embalagem contendo 1000 unidades</t>
    </r>
  </si>
  <si>
    <r>
      <rPr>
        <b/>
        <sz val="8"/>
        <rFont val="Arial"/>
        <family val="2"/>
      </rPr>
      <t>Luvas  para procedimentos, tamanho G</t>
    </r>
    <r>
      <rPr>
        <sz val="8"/>
        <rFont val="Arial"/>
        <family val="2"/>
      </rPr>
      <t xml:space="preserve">,  livre de pó, SEM TALCO, em látex natural, integro e uniforme, descartável, atóxica, formato anatômico, </t>
    </r>
    <r>
      <rPr>
        <b/>
        <sz val="8"/>
        <rFont val="Arial"/>
        <family val="2"/>
      </rPr>
      <t>caixa com 100 unidades. Apresentar: AFE-Autorização de Funcionamento da Empresa e do fabricante Registro ANVISA e Certificado de aprovação no Ministério do Trabalho e Emprego</t>
    </r>
  </si>
  <si>
    <r>
      <rPr>
        <b/>
        <sz val="8"/>
        <rFont val="Arial"/>
        <family val="2"/>
      </rPr>
      <t>Luvas  para procedimentos, tamanho M</t>
    </r>
    <r>
      <rPr>
        <sz val="8"/>
        <rFont val="Arial"/>
        <family val="2"/>
      </rPr>
      <t xml:space="preserve">,  livre de pó, SEM TALCO, em látex natural, integro e uniforme, descartável, atóxica, formato anatômico, </t>
    </r>
    <r>
      <rPr>
        <b/>
        <sz val="8"/>
        <rFont val="Arial"/>
        <family val="2"/>
      </rPr>
      <t>caixa com 100 unidades. Apresentar: AFE-Autorização de Funcionamento da Empresa e do fabricante Registro ANVISA e Certificado de aprovação no Ministério do Trabalho e Emprego</t>
    </r>
  </si>
  <si>
    <r>
      <rPr>
        <b/>
        <sz val="8"/>
        <rFont val="Arial"/>
        <family val="2"/>
      </rPr>
      <t>Luvas  para procedimentos, tamanho P</t>
    </r>
    <r>
      <rPr>
        <sz val="8"/>
        <rFont val="Arial"/>
        <family val="2"/>
      </rPr>
      <t xml:space="preserve">,  livre de pó, SEM TALCO, em látex natural, integro e uniforme, descartável, atóxica, formato anatômico, </t>
    </r>
    <r>
      <rPr>
        <b/>
        <sz val="8"/>
        <rFont val="Arial"/>
        <family val="2"/>
      </rPr>
      <t>caixa com 100 unidades. Apresentar: AFE-Autorização de Funcionamento da Empresa e do fabricante Registro ANVISA e Certificado de aprovação no Ministério do Trabalho e Emprego</t>
    </r>
  </si>
  <si>
    <r>
      <rPr>
        <b/>
        <sz val="8"/>
        <color rgb="FF000000"/>
        <rFont val="Arial"/>
        <family val="2"/>
      </rPr>
      <t>Papel higiênico, folha dupla, rolo com 30 metros</t>
    </r>
    <r>
      <rPr>
        <sz val="8"/>
        <color rgb="FF000000"/>
        <rFont val="Arial"/>
        <family val="2"/>
      </rPr>
      <t xml:space="preserve"> gramatura 12g/m2 a 15g/m2 por folha, neutro, alta qualidade, gofrado, picotado, macio com alto poder de absorção, 100% celulose virgem, na cor branca, alta alvura, sem pigmentação aparente oriunda da utilização de aparas de material impresso; com distribuição homogênea das fibras ao longo do papel , sem rebarbas no corte lateral; </t>
    </r>
    <r>
      <rPr>
        <sz val="8"/>
        <color indexed="8"/>
        <rFont val="Arial"/>
        <family val="2"/>
      </rPr>
      <t xml:space="preserve">rolo com 30 metros, </t>
    </r>
    <r>
      <rPr>
        <b/>
        <sz val="8"/>
        <color indexed="8"/>
        <rFont val="Arial"/>
        <family val="2"/>
      </rPr>
      <t>embalados em pacotes com 4 unidades</t>
    </r>
    <r>
      <rPr>
        <sz val="8"/>
        <color indexed="8"/>
        <rFont val="Arial"/>
        <family val="2"/>
      </rPr>
      <t xml:space="preserve"> e acondicionados em fardos com 64 rolos.</t>
    </r>
    <r>
      <rPr>
        <b/>
        <sz val="8"/>
        <color indexed="8"/>
        <rFont val="Arial"/>
        <family val="2"/>
      </rPr>
      <t xml:space="preserve"> Apresentar: Laudo Microbiológico, conforme Resolução DC ANVISA 142 de 17/03/2017.</t>
    </r>
  </si>
  <si>
    <r>
      <rPr>
        <b/>
        <sz val="8"/>
        <color rgb="FF000000"/>
        <rFont val="Arial"/>
        <family val="2"/>
      </rPr>
      <t>Guardanapo de papel, cor branca, medindo 30cm x 30cm</t>
    </r>
    <r>
      <rPr>
        <sz val="8"/>
        <color rgb="FF000000"/>
        <rFont val="Arial"/>
        <family val="2"/>
      </rPr>
      <t xml:space="preserve">, macio, com alto poder de absorção, gramatura 19g a 22g/m2,  sem rebarbas no corte lateral, em </t>
    </r>
    <r>
      <rPr>
        <b/>
        <sz val="8"/>
        <color rgb="FF000000"/>
        <rFont val="Arial"/>
        <family val="2"/>
      </rPr>
      <t>pacotes  com 50 unidades,</t>
    </r>
    <r>
      <rPr>
        <sz val="8"/>
        <color rgb="FF000000"/>
        <rFont val="Arial"/>
        <family val="2"/>
      </rPr>
      <t xml:space="preserve"> acondicionado em caixa de papelão resistente que suporte empilhamento. </t>
    </r>
    <r>
      <rPr>
        <b/>
        <sz val="8"/>
        <color rgb="FF000000"/>
        <rFont val="Arial"/>
        <family val="2"/>
      </rPr>
      <t>Apresentar: Laudo Microbiológico, conforme Resolução DC ANVISA 142 de 17/03/2017.</t>
    </r>
  </si>
  <si>
    <r>
      <rPr>
        <b/>
        <sz val="8"/>
        <color rgb="FF000000"/>
        <rFont val="Arial"/>
        <family val="2"/>
      </rPr>
      <t>Sabão comum em barra de 200g</t>
    </r>
    <r>
      <rPr>
        <sz val="8"/>
        <color rgb="FF000000"/>
        <rFont val="Arial"/>
        <family val="2"/>
      </rPr>
      <t xml:space="preserve">, glicerinado. Composição: Sebo bovino, óleo de babaçu, hidróxido de sódio, glicerina, carga, conservante, sequestrante, fragrância, corantes e veículo. Entrega em embalagem (pacote) em filme de polietileno, com  5 (cinco) barras (peças) de 200g e acondicionados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competente.Obs.: validade mínima de 2 anos a contar da entrega. </t>
    </r>
    <r>
      <rPr>
        <b/>
        <sz val="8"/>
        <color rgb="FF000000"/>
        <rFont val="Arial"/>
        <family val="2"/>
      </rPr>
      <t>Apresentar AFE-Autorização de Funcionamento da Empresa e do fabricante; e Notificação no MS/ANVISA, cfe. DECRETO Nº 79.094/77 e RDC 184/2001).</t>
    </r>
  </si>
  <si>
    <r>
      <rPr>
        <b/>
        <sz val="8"/>
        <color rgb="FF000000"/>
        <rFont val="Arial"/>
        <family val="2"/>
      </rPr>
      <t>Sabão de coco, em barra de 200g</t>
    </r>
    <r>
      <rPr>
        <sz val="8"/>
        <color rgb="FF000000"/>
        <rFont val="Arial"/>
        <family val="2"/>
      </rPr>
      <t xml:space="preserve">. Composição: ácido graxo, óleo de côco, hidróxido de sódio, carbonato de sódio, cloreto de sódio, branqueador óptico e veículo. Entrega em embalagem em filme de polietileno com 5 peças (unidades) de 200g e acondicionados em caixa de papelão resistente que suporte empilhamento. Na rotulagem do produto deverá conter modo de usar, composição, dados do fabricante. </t>
    </r>
    <r>
      <rPr>
        <b/>
        <sz val="8"/>
        <color rgb="FF000000"/>
        <rFont val="Arial"/>
        <family val="2"/>
      </rPr>
      <t>Apresentar AFE-Autorização de Funcionamento da Empresa e do fabricante; Notificação no MS/ANVISA, cfe. DECRETO Nº 79.094/77 e RDC 184/2001.</t>
    </r>
  </si>
  <si>
    <r>
      <rPr>
        <b/>
        <sz val="8"/>
        <color rgb="FF000000"/>
        <rFont val="Arial"/>
        <family val="2"/>
      </rPr>
      <t>Sabão em PÓ</t>
    </r>
    <r>
      <rPr>
        <sz val="8"/>
        <color rgb="FF000000"/>
        <rFont val="Arial"/>
        <family val="2"/>
      </rPr>
      <t>,</t>
    </r>
    <r>
      <rPr>
        <b/>
        <sz val="8"/>
        <color rgb="FF000000"/>
        <rFont val="Arial"/>
        <family val="2"/>
      </rPr>
      <t xml:space="preserve"> embalagem com no mínimo 900g</t>
    </r>
    <r>
      <rPr>
        <sz val="8"/>
        <color rgb="FF000000"/>
        <rFont val="Arial"/>
        <family val="2"/>
      </rPr>
      <t xml:space="preserve">,  sem amaciante, atomizado (granulado). Princípio ativo: Linear Alquil Benzeno Sulfonato de Sódio. O produto deverá apresentar: rótulo indicando data de validade, dados do fabricante, marca, precauções, principio ativo e composição do produto e peso líquido. O produto deverá ter validade de 18 meses a partir da data do pedido de entrega. Embalagens primárias com no mínimo 900 gramas, acondicionados em caixa de papelão resistente. </t>
    </r>
    <r>
      <rPr>
        <b/>
        <sz val="8"/>
        <color rgb="FF000000"/>
        <rFont val="Arial"/>
        <family val="2"/>
      </rPr>
      <t>Apresentar: AFE-Autorização de Funcionamento da Empresa e do fabricante; e Notificação no MS/ANVISA, cfe. DECRETO Nº 79.094/77 e RDC 184/2001). Validade m[inima de 12 meses a partir da data de entrega.</t>
    </r>
  </si>
  <si>
    <r>
      <rPr>
        <b/>
        <sz val="8"/>
        <color rgb="FF000000"/>
        <rFont val="Arial"/>
        <family val="2"/>
      </rPr>
      <t>Sabonete líquido</t>
    </r>
    <r>
      <rPr>
        <sz val="8"/>
        <color rgb="FF000000"/>
        <rFont val="Arial"/>
        <family val="2"/>
      </rPr>
      <t xml:space="preserve"> aromatizado, fragrância suave, alta viscosidade, hipoalergênico, </t>
    </r>
    <r>
      <rPr>
        <b/>
        <sz val="8"/>
        <color rgb="FF000000"/>
        <rFont val="Arial"/>
        <family val="2"/>
      </rPr>
      <t>galão com 5 litros</t>
    </r>
    <r>
      <rPr>
        <sz val="8"/>
        <color rgb="FF000000"/>
        <rFont val="Arial"/>
        <family val="2"/>
      </rPr>
      <t xml:space="preserve">, acondicionados em caixa de papelão resistente que suporte empilhamento. Apresentar: Laudo de Irritabilidade Dérmica, conclusivo, que comprove ser HIPOALERGÊNICO, expedido por laboratório credenciado pela ANVISA. </t>
    </r>
    <r>
      <rPr>
        <b/>
        <sz val="8"/>
        <color rgb="FF000000"/>
        <rFont val="Arial"/>
        <family val="2"/>
      </rPr>
      <t>Apresentar: AFE-Autorização de Funcionamento da Empresa e do fabricante; e Notificação no MS ANVISA, cfe DECRETO Nº 79.094/77, RDC 343/2005).</t>
    </r>
  </si>
  <si>
    <r>
      <rPr>
        <b/>
        <sz val="8"/>
        <color rgb="FF000000"/>
        <rFont val="Arial"/>
        <family val="2"/>
      </rPr>
      <t xml:space="preserve">Sabonete para uso em </t>
    </r>
    <r>
      <rPr>
        <b/>
        <sz val="8"/>
        <color indexed="8"/>
        <rFont val="Arial"/>
        <family val="2"/>
      </rPr>
      <t>saboneteira espumante</t>
    </r>
    <r>
      <rPr>
        <sz val="8"/>
        <color indexed="8"/>
        <rFont val="Arial"/>
        <family val="2"/>
      </rPr>
      <t>, sem válvula, refil com 800ml, fragrância erva doce. Apresentar: Laudo de Irritabilidade Dérmica, conclusivo, que comprove ser HIPOALERGÊNICO, expedido por laboratório credenciado pela ANVISA.</t>
    </r>
    <r>
      <rPr>
        <b/>
        <sz val="8"/>
        <color indexed="8"/>
        <rFont val="Arial"/>
        <family val="2"/>
      </rPr>
      <t xml:space="preserve"> Apresentar:  AFE-Autorização de Funcionamento da Empresa e do fabricante; Notificação no MS ANVISA, cfe DECRETO Nº 79.094/77, RDC 343/2005).OBS. Deve ser compatível com as saboneteiras em estoque no almoxarifado solicitante (recomenda-se visita)</t>
    </r>
  </si>
  <si>
    <r>
      <rPr>
        <b/>
        <sz val="8"/>
        <color rgb="FF000000"/>
        <rFont val="Arial"/>
        <family val="2"/>
      </rPr>
      <t xml:space="preserve">Saboneteira em plástico ABS, com válvula, </t>
    </r>
    <r>
      <rPr>
        <b/>
        <sz val="8"/>
        <color indexed="8"/>
        <rFont val="Arial"/>
        <family val="2"/>
      </rPr>
      <t>para uso de sabonete em espuma</t>
    </r>
    <r>
      <rPr>
        <sz val="8"/>
        <color indexed="8"/>
        <rFont val="Arial"/>
        <family val="2"/>
      </rPr>
      <t xml:space="preserve"> refil 800ml, com abertura em "chave". Cor branca. </t>
    </r>
    <r>
      <rPr>
        <b/>
        <sz val="8"/>
        <color indexed="8"/>
        <rFont val="Arial"/>
        <family val="2"/>
      </rPr>
      <t>OBSERVAÇÃO: deve ser compatível para o uso  do item 81 e compatível com as saboneteiras em estoque no almoxarifado da Reitoria/UDESC.</t>
    </r>
  </si>
  <si>
    <r>
      <rPr>
        <b/>
        <sz val="8"/>
        <color rgb="FF000000"/>
        <rFont val="Arial"/>
        <family val="2"/>
      </rPr>
      <t>Sabonete tipo gel com ph neutro</t>
    </r>
    <r>
      <rPr>
        <sz val="8"/>
        <color rgb="FF000000"/>
        <rFont val="Arial"/>
        <family val="2"/>
      </rPr>
      <t xml:space="preserve">, hidratante, hopoalergênico, perolizado, aroma erva doce, </t>
    </r>
    <r>
      <rPr>
        <b/>
        <sz val="8"/>
        <color rgb="FF000000"/>
        <rFont val="Arial"/>
        <family val="2"/>
      </rPr>
      <t>refil de 800ml,</t>
    </r>
    <r>
      <rPr>
        <sz val="8"/>
        <color rgb="FF000000"/>
        <rFont val="Arial"/>
        <family val="2"/>
      </rPr>
      <t xml:space="preserve"> com válvula. O produto não poderá sofrer separação (decantar) dentro do prazo de validade. NOTIFICAÇÃO NA ANVISA. Apresentar: Laudo de Irritabilidade Dérmica, conclusivo, que comprove ser HIPOALERGÊNICO, expedido por laboratório credenciado pela ANVISA. </t>
    </r>
    <r>
      <rPr>
        <b/>
        <sz val="8"/>
        <color rgb="FF000000"/>
        <rFont val="Arial"/>
        <family val="2"/>
      </rPr>
      <t>Apresentar:  AFE-Autorização de Funcionamento da Empresa e do fabricante; e Notificação no MS ANVISA, cfe DECRETO Nº 79.094/77, RDC 343/2005).</t>
    </r>
  </si>
  <si>
    <r>
      <rPr>
        <b/>
        <sz val="8"/>
        <rFont val="Arial"/>
        <family val="2"/>
      </rPr>
      <t>Saboneteira</t>
    </r>
    <r>
      <rPr>
        <sz val="8"/>
        <rFont val="Arial"/>
        <family val="2"/>
      </rPr>
      <t xml:space="preserve"> em plástico ABS, para parede com válvula para sabonete líquido e reservatório de 800ml. Cor branca. Compatível com o item 83.</t>
    </r>
  </si>
  <si>
    <r>
      <rPr>
        <b/>
        <sz val="8"/>
        <color rgb="FF000000"/>
        <rFont val="Arial"/>
        <family val="2"/>
      </rPr>
      <t>Saco para lixo doméstico, de polietileno, capacidade 100 litros, COR PRETA,</t>
    </r>
    <r>
      <rPr>
        <sz val="8"/>
        <color rgb="FF000000"/>
        <rFont val="Arial"/>
        <family val="2"/>
      </rPr>
      <t xml:space="preserve"> medindo 75 cm x 105 cm, (variação de ± 2cm), com no mínimo 0,08 mm de espessura, na cor preta; </t>
    </r>
    <r>
      <rPr>
        <sz val="8"/>
        <color indexed="8"/>
        <rFont val="Arial"/>
        <family val="2"/>
      </rPr>
      <t xml:space="preserve">embalados em fardo (pacotes) plásticos resistente, com 100 unidades.  O material não pode expelir odor desagradável. Será analisada amostra pelo responsável técnico, através da conferência das medidas e espessura (micrômetro). </t>
    </r>
    <r>
      <rPr>
        <b/>
        <sz val="8"/>
        <color indexed="8"/>
        <rFont val="Arial"/>
        <family val="2"/>
      </rPr>
      <t>A embalagem enviada para amostra deverá ser lacrada de fábrica, COM NO MÍNIMO 20 PEÇAS. A embalagem deve ter o logo da marca cotada e com informações sobre o produto (litragem).</t>
    </r>
  </si>
  <si>
    <r>
      <rPr>
        <b/>
        <sz val="8"/>
        <color rgb="FF000000"/>
        <rFont val="Arial"/>
        <family val="2"/>
      </rPr>
      <t>Saco para lixo doméstico, de polietileno, capacidade 15 litros, COR PRETA,</t>
    </r>
    <r>
      <rPr>
        <sz val="8"/>
        <color rgb="FF000000"/>
        <rFont val="Arial"/>
        <family val="2"/>
      </rPr>
      <t xml:space="preserve"> medindo 39 cm x 58 cm, (variação de ± 1cm), com no mínimo 0,05 mm de espessura, na cor preta; embalados em fardo (pacotes) plásticos resistente, com 100 unidades.  O material não pode expelir odor desagradável. Será analisada amostra pelo responsável técnico, através da conferência das medidas e espessura (micrômetro). </t>
    </r>
    <r>
      <rPr>
        <b/>
        <sz val="8"/>
        <color rgb="FF000000"/>
        <rFont val="Arial"/>
        <family val="2"/>
      </rPr>
      <t>A embalagem enviada para amostra deverá ser lacrada de fábrica, COM NO MÍNIMO 20 PEÇAS. A embalagem deve ter o logo da marca cotada e com informações sobre o produto (litragem).</t>
    </r>
  </si>
  <si>
    <r>
      <rPr>
        <b/>
        <sz val="8"/>
        <color rgb="FF000000"/>
        <rFont val="Arial"/>
        <family val="2"/>
      </rPr>
      <t xml:space="preserve">Saco para lixo doméstico, de polietileno, capacidade 30 litros, COR PRETA, </t>
    </r>
    <r>
      <rPr>
        <sz val="8"/>
        <color rgb="FF000000"/>
        <rFont val="Arial"/>
        <family val="2"/>
      </rPr>
      <t>medindo aproximadamente 59 cm x 62 cm, (variação de ± 1cm) com no mínimo 0,06 mm de espessura, na cor preta; embalados em fardo (pacotes) plásticos resistente, com 100 unidades.  O material não pode expelir odor desagradável. Será analisada amostra pelo responsável técnico, através da conferência das medidas e espessura (micrômetro).</t>
    </r>
    <r>
      <rPr>
        <b/>
        <sz val="8"/>
        <color rgb="FF000000"/>
        <rFont val="Arial"/>
        <family val="2"/>
      </rPr>
      <t xml:space="preserve"> A embalagem enviada para amostra deverá ser lacrada de fábrica, COM NO MÍNIMO 20 PEÇAS. A embalagem deve ter o logo da marca cotada e com informações sobre o produto (litragem).</t>
    </r>
  </si>
  <si>
    <r>
      <rPr>
        <b/>
        <sz val="8"/>
        <rFont val="Arial"/>
        <family val="2"/>
      </rPr>
      <t>Saco para lixo doméstico, de polietileno, capacidade 50 litros</t>
    </r>
    <r>
      <rPr>
        <sz val="8"/>
        <rFont val="Arial"/>
        <family val="2"/>
      </rPr>
      <t xml:space="preserve">, </t>
    </r>
    <r>
      <rPr>
        <b/>
        <sz val="8"/>
        <rFont val="Arial"/>
        <family val="2"/>
      </rPr>
      <t>COR PRETA</t>
    </r>
    <r>
      <rPr>
        <sz val="8"/>
        <rFont val="Arial"/>
        <family val="2"/>
      </rPr>
      <t xml:space="preserve">, medindo aproximadamente 63 cm x 80 cm  (variação de ± 2cm), com no mínimo 0,07 mm de espessura,  na cor preta; embalados em fardo (pacotes) plásticos resistente, com 100 unidades.  O material não pode expelir odor desagradável. Será analisada amostra pelo responsável técnico, através da conferência das medidas e espessura (micrômetro). </t>
    </r>
    <r>
      <rPr>
        <b/>
        <sz val="8"/>
        <rFont val="Arial"/>
        <family val="2"/>
      </rPr>
      <t>A embalagem enviada para amostra deverá ser lacrada de fábrica, COM NO MÍNIMO 20 PEÇAS. A embalagem deve ter o logo da marca cotada e com informações sobre o produto (litragem).</t>
    </r>
  </si>
  <si>
    <r>
      <rPr>
        <b/>
        <sz val="8"/>
        <rFont val="Arial"/>
        <family val="2"/>
      </rPr>
      <t>Saco para lixo doméstico, de polietileno, capacidade 50 litros</t>
    </r>
    <r>
      <rPr>
        <sz val="8"/>
        <rFont val="Arial"/>
        <family val="2"/>
      </rPr>
      <t xml:space="preserve">, </t>
    </r>
    <r>
      <rPr>
        <b/>
        <u/>
        <sz val="8"/>
        <rFont val="Arial"/>
        <family val="2"/>
      </rPr>
      <t>COR MARRON</t>
    </r>
    <r>
      <rPr>
        <sz val="8"/>
        <rFont val="Arial"/>
        <family val="2"/>
      </rPr>
      <t xml:space="preserve">, medindo aproximadamente 63 cm x 80 cm  (variação de ± 2cm), com no mínimo 0,07 mm de espessura,  na cor preta; embalados em fardo (pacotes) plásticos resistente, com 100 unidades.  O material não pode expelir odor desagradável. Será analisada amostra pelo responsável técnico, através da conferência das medidas e espessura (micrômetro). </t>
    </r>
    <r>
      <rPr>
        <b/>
        <sz val="8"/>
        <rFont val="Arial"/>
        <family val="2"/>
      </rPr>
      <t>A embalagem enviada para amostra deverá ser lacrada de fábrica, COM NO MÍNIMO 20 PEÇAS. A embalagem deve ter o logo da marca cotada e com informações sobre o produto (litragem).</t>
    </r>
  </si>
  <si>
    <r>
      <rPr>
        <b/>
        <sz val="8"/>
        <rFont val="Arial"/>
        <family val="2"/>
      </rPr>
      <t>Saco para lixo doméstico, de polietileno, capacidade 50 litros</t>
    </r>
    <r>
      <rPr>
        <sz val="8"/>
        <rFont val="Arial"/>
        <family val="2"/>
      </rPr>
      <t xml:space="preserve">, </t>
    </r>
    <r>
      <rPr>
        <b/>
        <u/>
        <sz val="8"/>
        <rFont val="Arial"/>
        <family val="2"/>
      </rPr>
      <t>COR VERDE</t>
    </r>
    <r>
      <rPr>
        <sz val="8"/>
        <rFont val="Arial"/>
        <family val="2"/>
      </rPr>
      <t xml:space="preserve">, medindo aproximadamente 63 cm x 80 cm  (variação de ± 2cm), com no mínimo 0,07 mm de espessura,  na cor preta; embalados em fardo (pacotes) plásticos resistente, com 100 unidades.  O material não pode expelir odor desagradável. Será analisada amostra pelo responsável técnico, através da conferência das medidas e espessura (micrômetro). </t>
    </r>
    <r>
      <rPr>
        <b/>
        <sz val="8"/>
        <rFont val="Arial"/>
        <family val="2"/>
      </rPr>
      <t>A embalagem enviada para amostra deverá ser lacrada de fábrica, COM NO MÍNIMO 20 PEÇAS. A embalagem deve ter o logo da marca cotada e com informações sobre o produto (litragem).</t>
    </r>
  </si>
  <si>
    <r>
      <rPr>
        <b/>
        <sz val="8"/>
        <color rgb="FF000000"/>
        <rFont val="Arial"/>
        <family val="2"/>
      </rPr>
      <t>Saco para lixo doméstico, de polietileno, capacidade  240 litros, COR PRETA,</t>
    </r>
    <r>
      <rPr>
        <sz val="8"/>
        <color rgb="FF000000"/>
        <rFont val="Arial"/>
        <family val="2"/>
      </rPr>
      <t xml:space="preserve"> medindo aproximadamente 115cm X 115cm  (variação de ± 5cm) com no mínimo 0,10 mm de espessura, na cor preta, confeccionado com resina termoplástica virgem (alta densidade), atendendo todos os requisitos da NBR 9190/93 e NBR 9191/02 que não contrariadas por esta especificação. </t>
    </r>
    <r>
      <rPr>
        <b/>
        <sz val="8"/>
        <color rgb="FF000000"/>
        <rFont val="Arial"/>
        <family val="2"/>
      </rPr>
      <t>Fardo (pacote) plástico com 100 unidades</t>
    </r>
    <r>
      <rPr>
        <sz val="8"/>
        <color rgb="FF000000"/>
        <rFont val="Arial"/>
        <family val="2"/>
      </rPr>
      <t>. O material não pode expelir odor desagradável. Será analisada amostra pelo responsável técnico, através da conferência das medidas e espessura (micrômetro).</t>
    </r>
    <r>
      <rPr>
        <b/>
        <sz val="8"/>
        <color rgb="FF000000"/>
        <rFont val="Arial"/>
        <family val="2"/>
      </rPr>
      <t xml:space="preserve"> A embalagem enviada para amostra deverá ser lacrada de fábrica, COM NO MÍNIMO 20 PEÇAS. A embalagem deve ter o logo da marca cotada e com informações sobre o produto (litragem).</t>
    </r>
  </si>
  <si>
    <r>
      <rPr>
        <b/>
        <sz val="8"/>
        <color rgb="FF000000"/>
        <rFont val="Arial"/>
        <family val="2"/>
      </rPr>
      <t>Inseticida em aerosol</t>
    </r>
    <r>
      <rPr>
        <sz val="8"/>
        <color rgb="FF000000"/>
        <rFont val="Arial"/>
        <family val="2"/>
      </rPr>
      <t xml:space="preserve">, spray, que contenha em sua composição: imiprothrin, cipemetrina, coadjuvantes, limoneno, anti-oxidante, solvente derivado de petróleo, butano/propano ,
apresentado em latas de no mínimo 300ml. Validade mínima 12 meses a contar da data de entrega. </t>
    </r>
    <r>
      <rPr>
        <b/>
        <sz val="8"/>
        <color rgb="FF000000"/>
        <rFont val="Arial"/>
        <family val="2"/>
      </rPr>
      <t>Apresentar AFE-Autorização de Funcionamento da Empresa e do fabricante,  registro no MS/ANVISA, cfe. DECRETO Nº 79.094/77 e RDC 184/2001).</t>
    </r>
  </si>
  <si>
    <r>
      <rPr>
        <b/>
        <sz val="8"/>
        <color rgb="FF000000"/>
        <rFont val="Arial"/>
        <family val="2"/>
      </rPr>
      <t>Naftalina</t>
    </r>
    <r>
      <rPr>
        <sz val="8"/>
        <color rgb="FF000000"/>
        <rFont val="Arial"/>
        <family val="2"/>
      </rPr>
      <t>. Embalagem com no mínimo 30 unidades.</t>
    </r>
    <r>
      <rPr>
        <b/>
        <sz val="8"/>
        <color rgb="FF000000"/>
        <rFont val="Arial"/>
        <family val="2"/>
      </rPr>
      <t xml:space="preserve"> Apresentar AFE-Autorização de Funcionamento da Empresa e do fabricante,  registro no MS/ANVISA, cfe. DECRETO Nº 79.094/77 e RDC 184/2001.</t>
    </r>
  </si>
  <si>
    <r>
      <rPr>
        <b/>
        <sz val="8"/>
        <color rgb="FF000000"/>
        <rFont val="Arial"/>
        <family val="2"/>
      </rPr>
      <t xml:space="preserve">Soda caústica </t>
    </r>
    <r>
      <rPr>
        <sz val="8"/>
        <color rgb="FF000000"/>
        <rFont val="Arial"/>
        <family val="2"/>
      </rPr>
      <t xml:space="preserve">em escamas, 1 quilo em pote plástico resistente e com duplo lacre. </t>
    </r>
    <r>
      <rPr>
        <b/>
        <sz val="8"/>
        <color rgb="FF000000"/>
        <rFont val="Arial"/>
        <family val="2"/>
      </rPr>
      <t>Apresentar AFE-Autorização de Funcionamento da Empresa e do fabricanete,  registro no MS/ANVISA, cfe. DECRETO Nº 79.094/77 e RDC 184/2001).</t>
    </r>
  </si>
  <si>
    <r>
      <rPr>
        <b/>
        <sz val="8"/>
        <color rgb="FF000000"/>
        <rFont val="Arial"/>
        <family val="2"/>
      </rPr>
      <t>Saponáceo</t>
    </r>
    <r>
      <rPr>
        <sz val="8"/>
        <color rgb="FF000000"/>
        <rFont val="Arial"/>
        <family val="2"/>
      </rPr>
      <t xml:space="preserve">  </t>
    </r>
    <r>
      <rPr>
        <b/>
        <sz val="8"/>
        <color rgb="FF000000"/>
        <rFont val="Arial"/>
        <family val="2"/>
      </rPr>
      <t>CREMOSO em frasco com 300ml</t>
    </r>
    <r>
      <rPr>
        <sz val="8"/>
        <color rgb="FF000000"/>
        <rFont val="Arial"/>
        <family val="2"/>
      </rPr>
      <t xml:space="preserve"> para limpeza pesada,  Aroma limão. NOTIFICAÇÃO NA ANVISA.  No rotulo do produto deverá conter: composição, prazo de validade, dados do fabricante. </t>
    </r>
    <r>
      <rPr>
        <b/>
        <sz val="8"/>
        <color rgb="FF000000"/>
        <rFont val="Arial"/>
        <family val="2"/>
      </rPr>
      <t>Apresentar: AFE-Autorização de Funcionamento da Empresa e do fabricante; e Notificação no MS/ANVISA, cfe. DECRETO Nº 79.094/77 e RDC 184/2001).  Validade mínima: 12 meses a partir da entrega de cada pedido</t>
    </r>
  </si>
  <si>
    <r>
      <rPr>
        <b/>
        <sz val="8"/>
        <color rgb="FF000000"/>
        <rFont val="Arial"/>
        <family val="2"/>
      </rPr>
      <t>Saponáceo em PÓ, em frasco com 300g</t>
    </r>
    <r>
      <rPr>
        <sz val="8"/>
        <color rgb="FF000000"/>
        <rFont val="Arial"/>
        <family val="2"/>
      </rPr>
      <t xml:space="preserve">, com aplicador econômico. Composição: tensoativo aniônico e não iônicos, biodegradável, alcalizante, agente abrasivo, corante e essência. Princípio ativo: Linear Alquilbezeno Sulfonato de Sódio. Embalagens acondicionadas em caixa de papelão resistente que suporte empilhamento. Embalagem/rótulo contendo: especificações, indicações, precauções e modo de usar, nome, endereço, CNPJ do fabricante, bem como a composição química, nome e registro do técnico ou profissional responsável na entidade profissional competente. </t>
    </r>
    <r>
      <rPr>
        <b/>
        <sz val="8"/>
        <color rgb="FF000000"/>
        <rFont val="Arial"/>
        <family val="2"/>
      </rPr>
      <t>Apresentar: AFE-Autorização de Funcionamento da Empresa e do fabricante; e Notificação no MS/ANVISA, cfe. DECRETO Nº 79.094/77 e RDC 184/2001).</t>
    </r>
  </si>
  <si>
    <r>
      <rPr>
        <b/>
        <sz val="8"/>
        <color rgb="FF000000"/>
        <rFont val="Arial"/>
        <family val="2"/>
      </rPr>
      <t xml:space="preserve">Vassoura, com cerdas retas de nylon </t>
    </r>
    <r>
      <rPr>
        <sz val="8"/>
        <color rgb="FF000000"/>
        <rFont val="Arial"/>
        <family val="2"/>
      </rPr>
      <t xml:space="preserve">de 10 cm de comprimento, (plumadas), com no mínimo 62 tufos, com 25 fios por tufo;  base em polipropileno com cabo  de  1,20 m (admitindo-se variação de até 10% nas medidas); em chapa metalica, revestida em polipropileno; com ponteiras giratórias. </t>
    </r>
  </si>
  <si>
    <r>
      <rPr>
        <b/>
        <sz val="8"/>
        <color rgb="FF000000"/>
        <rFont val="Arial"/>
        <family val="2"/>
      </rPr>
      <t>Vassoura de piaçava</t>
    </r>
    <r>
      <rPr>
        <sz val="8"/>
        <color rgb="FF000000"/>
        <rFont val="Arial"/>
        <family val="2"/>
      </rPr>
      <t xml:space="preserve"> medida aproximada 50cm. Cabo de madeira com aproximada mente 1,20m.</t>
    </r>
  </si>
  <si>
    <r>
      <t>Vassoura de palha</t>
    </r>
    <r>
      <rPr>
        <sz val="8"/>
        <rFont val="Arial"/>
        <family val="2"/>
      </rPr>
      <t xml:space="preserve"> para limpeza de pisos externos e pátios em terra, conhecida como vassoura caipira, com 3 fios de amarração da palha, cabo em madeira de 120 cm. Dimensões: A x L x P: 135 x 20 x 3 cm. Peso Aproximado: 560 gramas</t>
    </r>
    <r>
      <rPr>
        <b/>
        <sz val="8"/>
        <rFont val="Arial"/>
        <family val="2"/>
      </rPr>
      <t xml:space="preserve">
</t>
    </r>
  </si>
  <si>
    <r>
      <rPr>
        <b/>
        <sz val="8"/>
        <rFont val="Arial"/>
        <family val="2"/>
      </rPr>
      <t>Bandeja em pvc</t>
    </r>
    <r>
      <rPr>
        <sz val="8"/>
        <rFont val="Arial"/>
        <family val="2"/>
      </rPr>
      <t>, na cor branca nas dimensões 28 x 42 x 7,5cm (aproximandamente)</t>
    </r>
  </si>
  <si>
    <r>
      <rPr>
        <b/>
        <sz val="8"/>
        <color rgb="FF000000"/>
        <rFont val="Arial"/>
        <family val="2"/>
      </rPr>
      <t>Bandeja de inox</t>
    </r>
    <r>
      <rPr>
        <sz val="8"/>
        <color rgb="FF000000"/>
        <rFont val="Arial"/>
        <family val="2"/>
      </rPr>
      <t xml:space="preserve">, retangular, medindo 30cm X 40cm. </t>
    </r>
  </si>
  <si>
    <r>
      <rPr>
        <b/>
        <sz val="8"/>
        <color rgb="FF000000"/>
        <rFont val="Arial"/>
        <family val="2"/>
      </rPr>
      <t>Jarra de aço inox</t>
    </r>
    <r>
      <rPr>
        <sz val="8"/>
        <color rgb="FF000000"/>
        <rFont val="Arial"/>
        <family val="2"/>
      </rPr>
      <t>, com tampa apara gelo, 2 litros</t>
    </r>
  </si>
  <si>
    <r>
      <rPr>
        <b/>
        <sz val="8"/>
        <rFont val="Arial"/>
        <family val="2"/>
      </rPr>
      <t>Açucareiro de inox</t>
    </r>
    <r>
      <rPr>
        <sz val="8"/>
        <rFont val="Arial"/>
        <family val="2"/>
      </rPr>
      <t>, com colher, tamanho aproximado de 9,1 cm de diâmetro e 0,32 litros (marca referência tramontina)</t>
    </r>
  </si>
  <si>
    <r>
      <rPr>
        <b/>
        <sz val="8"/>
        <rFont val="Arial"/>
        <family val="2"/>
      </rPr>
      <t>Copo de vidro</t>
    </r>
    <r>
      <rPr>
        <sz val="8"/>
        <rFont val="Arial"/>
        <family val="2"/>
      </rPr>
      <t xml:space="preserve"> para água, tipo taça,  liso, 300ml.</t>
    </r>
  </si>
  <si>
    <r>
      <t xml:space="preserve">Jogo de 12 </t>
    </r>
    <r>
      <rPr>
        <b/>
        <sz val="8"/>
        <rFont val="Arial"/>
        <family val="2"/>
      </rPr>
      <t>xícaras de cafezinho, com pires</t>
    </r>
    <r>
      <rPr>
        <sz val="8"/>
        <rFont val="Arial"/>
        <family val="2"/>
      </rPr>
      <t>, em porcelana branca lisa, 70ml.</t>
    </r>
  </si>
  <si>
    <r>
      <rPr>
        <b/>
        <sz val="8"/>
        <rFont val="Arial"/>
        <family val="2"/>
      </rPr>
      <t>Copo de vidro</t>
    </r>
    <r>
      <rPr>
        <sz val="8"/>
        <rFont val="Arial"/>
        <family val="2"/>
      </rPr>
      <t xml:space="preserve"> para água, liso, aproximadamente de 300ml (modelo comum, sem pé tipo taça).</t>
    </r>
  </si>
  <si>
    <r>
      <rPr>
        <b/>
        <sz val="8"/>
        <rFont val="Arial"/>
        <family val="2"/>
      </rPr>
      <t>Caixa plástica organizadora, capacidade aproximada  de 20 litros</t>
    </r>
    <r>
      <rPr>
        <sz val="8"/>
        <rFont val="Arial"/>
        <family val="2"/>
      </rPr>
      <t>,</t>
    </r>
    <r>
      <rPr>
        <b/>
        <sz val="8"/>
        <rFont val="Arial"/>
        <family val="2"/>
      </rPr>
      <t xml:space="preserve"> </t>
    </r>
    <r>
      <rPr>
        <sz val="8"/>
        <rFont val="Arial"/>
        <family val="2"/>
      </rPr>
      <t>transparente, de alta resistencia, facilitando a visão do material guardado, com tampa e sistema de fixação de tampa através de travas. Dimensões: comprimento de 34cm, largura de 24cm e altura 25cm.</t>
    </r>
  </si>
  <si>
    <r>
      <rPr>
        <b/>
        <sz val="8"/>
        <rFont val="Arial"/>
        <family val="2"/>
      </rPr>
      <t>Caixa plástica organizadora, capacidade aproximada  de 38 litros</t>
    </r>
    <r>
      <rPr>
        <sz val="8"/>
        <rFont val="Arial"/>
        <family val="2"/>
      </rPr>
      <t>,</t>
    </r>
    <r>
      <rPr>
        <b/>
        <sz val="8"/>
        <rFont val="Arial"/>
        <family val="2"/>
      </rPr>
      <t xml:space="preserve"> </t>
    </r>
    <r>
      <rPr>
        <sz val="8"/>
        <rFont val="Arial"/>
        <family val="2"/>
      </rPr>
      <t xml:space="preserve">transparente, de alta resistencia, facilitando a visão do material guardado, com tampa e sistema de fixação de tampa através de travas. </t>
    </r>
  </si>
  <si>
    <r>
      <rPr>
        <b/>
        <sz val="8"/>
        <rFont val="Arial"/>
        <family val="2"/>
      </rPr>
      <t>Caixa plástica organizadora, capacidade aproximada de 56 litros</t>
    </r>
    <r>
      <rPr>
        <sz val="8"/>
        <rFont val="Arial"/>
        <family val="2"/>
      </rPr>
      <t>,</t>
    </r>
    <r>
      <rPr>
        <b/>
        <sz val="8"/>
        <rFont val="Arial"/>
        <family val="2"/>
      </rPr>
      <t xml:space="preserve"> </t>
    </r>
    <r>
      <rPr>
        <sz val="8"/>
        <rFont val="Arial"/>
        <family val="2"/>
      </rPr>
      <t>transparente, de alta resistencia, facilitando a visão do material guardado, com tampa e sistema de fixação de tampa através de travas. Dimensões aproximadas: comprimento de 49cm, largura de 32cm, altura de 36cm (com a tampa)</t>
    </r>
  </si>
  <si>
    <r>
      <rPr>
        <b/>
        <sz val="8"/>
        <rFont val="Arial"/>
        <family val="2"/>
      </rPr>
      <t>Suporte para copos com alavanca ou botão</t>
    </r>
    <r>
      <rPr>
        <sz val="8"/>
        <rFont val="Arial"/>
        <family val="2"/>
      </rPr>
      <t xml:space="preserve">, </t>
    </r>
    <r>
      <rPr>
        <b/>
        <sz val="8"/>
        <rFont val="Arial"/>
        <family val="2"/>
      </rPr>
      <t>sistema econômico (poupa copos)</t>
    </r>
    <r>
      <rPr>
        <sz val="8"/>
        <rFont val="Arial"/>
        <family val="2"/>
      </rPr>
      <t xml:space="preserve"> confeccionado em material resistente. Permite a retirada de apenas um copo por vez. Não permite que os copos fiquem expostos e o usuário só tem contato com o seu copo. Capacidade de armazenagem para 100 copos de 180 a 200ml. </t>
    </r>
  </si>
  <si>
    <r>
      <rPr>
        <b/>
        <sz val="8"/>
        <rFont val="Arial"/>
        <family val="2"/>
      </rPr>
      <t>Suporte para papel higiênico rolão</t>
    </r>
    <r>
      <rPr>
        <sz val="8"/>
        <rFont val="Arial"/>
        <family val="2"/>
      </rPr>
      <t xml:space="preserve"> em polipropileno, na cor branca, com visor frontal, serrilha para corte do papel dos 2 lados do suporte, para uso de papel de 500 metros de comprimento, 10cm de largura e tubete de 6,5cm, de maneira que o papel não tranque no suporte. Com chave/trava e parafusos/buchas para instalação. Medidas 28,6cm X 31cm X 12,8cm. Similar a marca Nobre, referência 32779.</t>
    </r>
  </si>
  <si>
    <r>
      <rPr>
        <b/>
        <sz val="8"/>
        <rFont val="Arial"/>
        <family val="2"/>
      </rPr>
      <t>Suporte para papel toalha intercalado</t>
    </r>
    <r>
      <rPr>
        <sz val="8"/>
        <rFont val="Arial"/>
        <family val="2"/>
      </rPr>
      <t>, 23X20cm, duas dobras, em polipropileno, na cor branco, com chave/trava e visor frontal. Acompanha bucha/parafuso para instalação. Medidas: 25 X 30 X 13,5cm. Similar ao produto Nobre, referência 32777.</t>
    </r>
  </si>
  <si>
    <r>
      <rPr>
        <b/>
        <sz val="8"/>
        <rFont val="Arial"/>
        <family val="2"/>
      </rPr>
      <t xml:space="preserve">Suporte para papel toalha rolão </t>
    </r>
    <r>
      <rPr>
        <sz val="8"/>
        <rFont val="Arial"/>
        <family val="2"/>
      </rPr>
      <t>de</t>
    </r>
    <r>
      <rPr>
        <b/>
        <sz val="8"/>
        <rFont val="Arial"/>
        <family val="2"/>
      </rPr>
      <t xml:space="preserve"> </t>
    </r>
    <r>
      <rPr>
        <sz val="8"/>
        <rFont val="Arial"/>
        <family val="2"/>
      </rPr>
      <t>até 200 metros, em polipropileno, cor branco, com chave de destravamento, parafusos/buchas para instalação. Com alavanca frontal.  Medidas: L 26cm X A 36cm e C 24cm. Similar a marca Nobre, referência 34085</t>
    </r>
  </si>
  <si>
    <r>
      <rPr>
        <b/>
        <sz val="8"/>
        <rFont val="Arial"/>
        <family val="2"/>
      </rPr>
      <t>Balde espremedor em plástico</t>
    </r>
    <r>
      <rPr>
        <sz val="8"/>
        <rFont val="Arial"/>
        <family val="2"/>
      </rPr>
      <t>, com alça, parafusos e cabo metálicos, com  balde de capacidade de 30 a 33  litros, com espremedor e  rodízios giratórios.</t>
    </r>
  </si>
  <si>
    <r>
      <rPr>
        <b/>
        <sz val="8"/>
        <rFont val="Arial"/>
        <family val="2"/>
      </rPr>
      <t>MOP úmido completo,</t>
    </r>
    <r>
      <rPr>
        <sz val="8"/>
        <rFont val="Arial"/>
        <family val="2"/>
      </rPr>
      <t xml:space="preserve"> cabo de alumínio de 24mm com 1,40m de comprimento com manopla, suporte plástico com pinça para MOP úmido, trava para o refil em ferro, refil para MOP úmido 340g, 85% algodão e 15% poliester, com loop, ponta dobrada, branco ou azul.</t>
    </r>
  </si>
  <si>
    <r>
      <rPr>
        <b/>
        <sz val="8"/>
        <rFont val="Arial"/>
        <family val="2"/>
      </rPr>
      <t>Refil para MOP úmido</t>
    </r>
    <r>
      <rPr>
        <sz val="8"/>
        <rFont val="Arial"/>
        <family val="2"/>
      </rPr>
      <t xml:space="preserve"> 340g. 85% algodão e 15% poliéster, com loop, ponta dobrada, branco ou azul.</t>
    </r>
  </si>
  <si>
    <r>
      <rPr>
        <b/>
        <sz val="8"/>
        <rFont val="Arial"/>
        <family val="2"/>
      </rPr>
      <t>Suporte para refil de MOP úmido</t>
    </r>
    <r>
      <rPr>
        <sz val="8"/>
        <rFont val="Arial"/>
        <family val="2"/>
      </rPr>
      <t>, com trava de ferro</t>
    </r>
  </si>
  <si>
    <r>
      <rPr>
        <b/>
        <sz val="8"/>
        <rFont val="Arial"/>
        <family val="2"/>
      </rPr>
      <t>MOP pó completo</t>
    </r>
    <r>
      <rPr>
        <sz val="8"/>
        <rFont val="Arial"/>
        <family val="2"/>
      </rPr>
      <t>, cabo de alumínio de 22mm revestido em plástico, com 1,40m, com manopla, suporte para MOP pó com 60cm, estrutura de metal com plástico, refil MOP pó acrílico, 60cm.</t>
    </r>
  </si>
  <si>
    <r>
      <rPr>
        <b/>
        <sz val="8"/>
        <rFont val="Arial"/>
        <family val="2"/>
      </rPr>
      <t>Refil MOP Pó</t>
    </r>
    <r>
      <rPr>
        <sz val="8"/>
        <rFont val="Arial"/>
        <family val="2"/>
      </rPr>
      <t>, de 60cm, na cor zul, embalado individualmente</t>
    </r>
  </si>
  <si>
    <r>
      <rPr>
        <b/>
        <sz val="8"/>
        <rFont val="Arial"/>
        <family val="2"/>
      </rPr>
      <t xml:space="preserve">Tapete de  fibra de polipropileno (para reter água) </t>
    </r>
    <r>
      <rPr>
        <sz val="8"/>
        <rFont val="Arial"/>
        <family val="2"/>
      </rPr>
      <t>com base</t>
    </r>
    <r>
      <rPr>
        <b/>
        <sz val="8"/>
        <rFont val="Arial"/>
        <family val="2"/>
      </rPr>
      <t xml:space="preserve"> </t>
    </r>
    <r>
      <rPr>
        <sz val="8"/>
        <rFont val="Arial"/>
        <family val="2"/>
      </rPr>
      <t xml:space="preserve">reforçada com costado anti-derrapante e  bordas rebaixada de borracha nitrílica, 100% lavável, resistente à lavagem industrial, capaz de reter seu próprio peso em sujeira e umidade, retenção de até 70% da sujeira e umidade, para locais com alto tráfego. </t>
    </r>
    <r>
      <rPr>
        <b/>
        <sz val="8"/>
        <rFont val="Arial"/>
        <family val="2"/>
      </rPr>
      <t>Medidas 0,70 X 1,40m. Cor: Granito</t>
    </r>
    <r>
      <rPr>
        <sz val="8"/>
        <rFont val="Arial"/>
        <family val="2"/>
      </rPr>
      <t>.</t>
    </r>
  </si>
  <si>
    <r>
      <rPr>
        <b/>
        <sz val="8"/>
        <rFont val="Arial"/>
        <family val="2"/>
      </rPr>
      <t>Tapete de  fibra de polipropileno (para reter água)</t>
    </r>
    <r>
      <rPr>
        <sz val="8"/>
        <rFont val="Arial"/>
        <family val="2"/>
      </rPr>
      <t xml:space="preserve"> com base reforçada com costado anti-derrapante e  bordas rebaixada de borracha nitrílica, 100% lavável, resistente à lavagem industrial, capaz de reter seu próprio peso em sujeira e umidade, retenção de até 70% da sujeira e umidade, para locais com alto tráfego.</t>
    </r>
    <r>
      <rPr>
        <b/>
        <sz val="8"/>
        <rFont val="Arial"/>
        <family val="2"/>
      </rPr>
      <t xml:space="preserve"> </t>
    </r>
    <r>
      <rPr>
        <sz val="8"/>
        <rFont val="Arial"/>
        <family val="2"/>
      </rPr>
      <t xml:space="preserve"> </t>
    </r>
    <r>
      <rPr>
        <b/>
        <sz val="8"/>
        <rFont val="Arial"/>
        <family val="2"/>
      </rPr>
      <t>Medidas 0,85 X 1,50m. Cor: Granito.</t>
    </r>
  </si>
  <si>
    <r>
      <rPr>
        <b/>
        <sz val="8"/>
        <rFont val="Arial"/>
        <family val="2"/>
      </rPr>
      <t>Tapete de  fibra de polipropileno (para reter água)</t>
    </r>
    <r>
      <rPr>
        <sz val="8"/>
        <rFont val="Arial"/>
        <family val="2"/>
      </rPr>
      <t xml:space="preserve"> com base reforçada com costado anti-derrapante e  bordas rebaixada de borracha nitrílica, 100% lavável, resistente à lavagem industrial, capaz de reter seu próprio peso em sujeira e umidade, retenção de até 70% da sujeira e umidade, para locais com alto tráfego.</t>
    </r>
    <r>
      <rPr>
        <b/>
        <sz val="8"/>
        <rFont val="Arial"/>
        <family val="2"/>
      </rPr>
      <t xml:space="preserve"> </t>
    </r>
    <r>
      <rPr>
        <sz val="8"/>
        <rFont val="Arial"/>
        <family val="2"/>
      </rPr>
      <t xml:space="preserve"> </t>
    </r>
    <r>
      <rPr>
        <b/>
        <sz val="8"/>
        <rFont val="Arial"/>
        <family val="2"/>
      </rPr>
      <t>Medidas 0,60 X 0,60m. Cor: Granito.</t>
    </r>
  </si>
  <si>
    <r>
      <rPr>
        <b/>
        <sz val="8"/>
        <rFont val="Arial"/>
        <family val="2"/>
      </rPr>
      <t>Tapete de  fibra de polipropileno (para reter água)</t>
    </r>
    <r>
      <rPr>
        <sz val="8"/>
        <rFont val="Arial"/>
        <family val="2"/>
      </rPr>
      <t xml:space="preserve"> com base reforçada com costado anti-derrapante e  bordas rebaixada de borracha nitrílica, 100% lavável, resistente à lavagem industrial, capaz de reter seu próprio peso em sujeira e umidade, retenção de até 70% da sujeira e umidade, para locais com alto tráfego.</t>
    </r>
    <r>
      <rPr>
        <b/>
        <sz val="8"/>
        <rFont val="Arial"/>
        <family val="2"/>
      </rPr>
      <t xml:space="preserve"> </t>
    </r>
    <r>
      <rPr>
        <sz val="8"/>
        <rFont val="Arial"/>
        <family val="2"/>
      </rPr>
      <t xml:space="preserve"> </t>
    </r>
    <r>
      <rPr>
        <b/>
        <sz val="8"/>
        <rFont val="Arial"/>
        <family val="2"/>
      </rPr>
      <t>Medidas 2,30 X 1,20m. Cor: Granito.</t>
    </r>
  </si>
  <si>
    <r>
      <rPr>
        <b/>
        <sz val="8"/>
        <rFont val="Arial"/>
        <family val="2"/>
      </rPr>
      <t>Escada de abrir em aluminio</t>
    </r>
    <r>
      <rPr>
        <sz val="8"/>
        <rFont val="Arial"/>
        <family val="2"/>
      </rPr>
      <t xml:space="preserve">, </t>
    </r>
    <r>
      <rPr>
        <b/>
        <sz val="8"/>
        <rFont val="Arial"/>
        <family val="2"/>
      </rPr>
      <t>5 degraus</t>
    </r>
    <r>
      <rPr>
        <sz val="8"/>
        <rFont val="Arial"/>
        <family val="2"/>
      </rPr>
      <t>,  capacidade para 120kg, com pés anti-derrapante</t>
    </r>
  </si>
  <si>
    <r>
      <rPr>
        <b/>
        <sz val="8"/>
        <color rgb="FF000000"/>
        <rFont val="Arial"/>
        <family val="2"/>
      </rPr>
      <t xml:space="preserve">Balde plástico capacidade de 8 litros </t>
    </r>
    <r>
      <rPr>
        <sz val="8"/>
        <color rgb="FF000000"/>
        <rFont val="Arial"/>
        <family val="2"/>
      </rPr>
      <t>(aproximadamente),  com alça,</t>
    </r>
    <r>
      <rPr>
        <b/>
        <sz val="8"/>
        <color rgb="FF000000"/>
        <rFont val="Arial"/>
        <family val="2"/>
      </rPr>
      <t xml:space="preserve"> </t>
    </r>
    <r>
      <rPr>
        <sz val="8"/>
        <color rgb="FF000000"/>
        <rFont val="Arial"/>
        <family val="2"/>
      </rPr>
      <t>borda reforçada, cores diversas. Balde plástico polietileno de alta densidade (PAED), alta resistência a impacto, paredes e fundos reforçados, alça em aço zincado e com reforço na borda e no encaixe da alça.</t>
    </r>
  </si>
  <si>
    <r>
      <rPr>
        <b/>
        <sz val="8"/>
        <color rgb="FF000000"/>
        <rFont val="Arial"/>
        <family val="2"/>
      </rPr>
      <t xml:space="preserve">Balde plástico capacidade de 15 litros </t>
    </r>
    <r>
      <rPr>
        <sz val="8"/>
        <color rgb="FF000000"/>
        <rFont val="Arial"/>
        <family val="2"/>
      </rPr>
      <t>(aproximadamente),  com alça,</t>
    </r>
    <r>
      <rPr>
        <b/>
        <sz val="8"/>
        <color rgb="FF000000"/>
        <rFont val="Arial"/>
        <family val="2"/>
      </rPr>
      <t xml:space="preserve"> </t>
    </r>
    <r>
      <rPr>
        <sz val="8"/>
        <color rgb="FF000000"/>
        <rFont val="Arial"/>
        <family val="2"/>
      </rPr>
      <t xml:space="preserve">borda reforçada,  cores diversas. Balde plástico polietileno de alta densidade (PAED), alta resistência a impacto, paredes e fundos reforçados, alça em aço zincado e com reforço na borda e no encaixe da alça. </t>
    </r>
  </si>
  <si>
    <r>
      <rPr>
        <b/>
        <sz val="8"/>
        <color rgb="FF000000"/>
        <rFont val="Arial"/>
        <family val="2"/>
      </rPr>
      <t>Borrifador plástico</t>
    </r>
    <r>
      <rPr>
        <sz val="8"/>
        <color rgb="FF000000"/>
        <rFont val="Arial"/>
        <family val="2"/>
      </rPr>
      <t xml:space="preserve"> de uso geral, com aplicador universal. </t>
    </r>
    <r>
      <rPr>
        <b/>
        <sz val="8"/>
        <color rgb="FF000000"/>
        <rFont val="Arial"/>
        <family val="2"/>
      </rPr>
      <t>Capacidade 500ml,</t>
    </r>
    <r>
      <rPr>
        <sz val="8"/>
        <color rgb="FF000000"/>
        <rFont val="Arial"/>
        <family val="2"/>
      </rPr>
      <t xml:space="preserve"> em polietileno não reciclado, gatilho com 3 opções de regulagem (leque, intermediária ou jato dirigido).</t>
    </r>
  </si>
  <si>
    <r>
      <rPr>
        <b/>
        <sz val="8"/>
        <color rgb="FF000000"/>
        <rFont val="Arial"/>
        <family val="2"/>
      </rPr>
      <t>Pastilha para uso em repelente elétrico</t>
    </r>
    <r>
      <rPr>
        <sz val="8"/>
        <color rgb="FF000000"/>
        <rFont val="Arial"/>
        <family val="2"/>
      </rPr>
      <t xml:space="preserve">,  pacote com 12 unidades. </t>
    </r>
  </si>
  <si>
    <r>
      <rPr>
        <b/>
        <sz val="8"/>
        <color rgb="FF000000"/>
        <rFont val="Arial"/>
        <family val="2"/>
      </rPr>
      <t>Repelente (aparelho) elétrico para mosquito</t>
    </r>
    <r>
      <rPr>
        <sz val="8"/>
        <color rgb="FF000000"/>
        <rFont val="Arial"/>
        <family val="2"/>
      </rPr>
      <t>, que pemite o uso de pastilhas. Bivolt.</t>
    </r>
  </si>
  <si>
    <r>
      <rPr>
        <b/>
        <sz val="8"/>
        <color rgb="FF000000"/>
        <rFont val="Arial"/>
        <family val="2"/>
      </rPr>
      <t>Veneno em gel para formigas</t>
    </r>
    <r>
      <rPr>
        <sz val="8"/>
        <color rgb="FF000000"/>
        <rFont val="Arial"/>
        <family val="2"/>
      </rPr>
      <t xml:space="preserve"> doceiras, com aplicador. Embalagem com 10g. Validade mínima de 12 meses a contar da data de entrega.</t>
    </r>
  </si>
  <si>
    <r>
      <rPr>
        <b/>
        <sz val="8"/>
        <color rgb="FF000000"/>
        <rFont val="Arial"/>
        <family val="2"/>
      </rPr>
      <t>Tela/placa odorizadora para mictório</t>
    </r>
    <r>
      <rPr>
        <sz val="8"/>
        <color rgb="FF000000"/>
        <rFont val="Arial"/>
        <family val="2"/>
      </rPr>
      <t>, confeccionadas em PVC injetado, embaladas individualmente.</t>
    </r>
  </si>
  <si>
    <r>
      <rPr>
        <b/>
        <sz val="8"/>
        <rFont val="Arial"/>
        <family val="2"/>
      </rPr>
      <t>Pá coletora plástica articulada, cabo em alumínio</t>
    </r>
    <r>
      <rPr>
        <sz val="8"/>
        <rFont val="Arial"/>
        <family val="2"/>
      </rPr>
      <t xml:space="preserve"> e manopla em formato anatomico, medida aproximada 80cm, com recipiente em plástico. Medidas aproximadas: comprimento 29cm, largura 29cm, altura 14cm.</t>
    </r>
  </si>
  <si>
    <r>
      <rPr>
        <b/>
        <sz val="8"/>
        <color rgb="FF000000"/>
        <rFont val="Arial"/>
        <family val="2"/>
      </rPr>
      <t>Pá para lixo, de material plástico resistente, cabo curto</t>
    </r>
    <r>
      <rPr>
        <sz val="8"/>
        <color rgb="FF000000"/>
        <rFont val="Arial"/>
        <family val="2"/>
      </rPr>
      <t>, corpo único, acondicionadas em caixa de papelão resistente que suporte empilhamento.</t>
    </r>
  </si>
  <si>
    <r>
      <rPr>
        <b/>
        <sz val="8"/>
        <color rgb="FF000000"/>
        <rFont val="Arial"/>
        <family val="2"/>
      </rPr>
      <t>Pá para lixo, de material plástico resistente, cabo em madeira medindo 80cm</t>
    </r>
    <r>
      <rPr>
        <sz val="8"/>
        <color rgb="FF000000"/>
        <rFont val="Arial"/>
        <family val="2"/>
      </rPr>
      <t>,  acondicionadas em caixa de papelão resistente que suporte empilhamento.</t>
    </r>
  </si>
  <si>
    <r>
      <rPr>
        <b/>
        <sz val="8"/>
        <color rgb="FF000000"/>
        <rFont val="Arial"/>
        <family val="2"/>
      </rPr>
      <t>Rodo de borracha dupla medindo  30 cm</t>
    </r>
    <r>
      <rPr>
        <sz val="8"/>
        <color rgb="FF000000"/>
        <rFont val="Arial"/>
        <family val="2"/>
      </rPr>
      <t xml:space="preserve"> (aproximadamente) com base em plástico rígido, isento de qualquer material metálico, fixação do cabo com sistema de rosca, com cabo de madeira (liso e isento de farpas), plastificado, medindo aproximadamente 1,20 metros.</t>
    </r>
  </si>
  <si>
    <r>
      <rPr>
        <b/>
        <sz val="8"/>
        <rFont val="Arial"/>
        <family val="2"/>
      </rPr>
      <t>Rodo de borracha dupla medindo 60cm</t>
    </r>
    <r>
      <rPr>
        <sz val="8"/>
        <rFont val="Arial"/>
        <family val="2"/>
      </rPr>
      <t xml:space="preserve">, estrutura metálica e </t>
    </r>
    <r>
      <rPr>
        <b/>
        <sz val="8"/>
        <rFont val="Arial"/>
        <family val="2"/>
      </rPr>
      <t>cabo de alumínio</t>
    </r>
    <r>
      <rPr>
        <sz val="8"/>
        <rFont val="Arial"/>
        <family val="2"/>
      </rPr>
      <t xml:space="preserve"> com no mínimo 1,20m.</t>
    </r>
  </si>
  <si>
    <r>
      <rPr>
        <b/>
        <sz val="8"/>
        <rFont val="Arial"/>
        <family val="2"/>
      </rPr>
      <t>Rodo de borracha dupla medindo 100cm</t>
    </r>
    <r>
      <rPr>
        <sz val="8"/>
        <rFont val="Arial"/>
        <family val="2"/>
      </rPr>
      <t xml:space="preserve">, estrutura metálica e </t>
    </r>
    <r>
      <rPr>
        <b/>
        <sz val="8"/>
        <rFont val="Arial"/>
        <family val="2"/>
      </rPr>
      <t>cabo de alumínio</t>
    </r>
    <r>
      <rPr>
        <sz val="8"/>
        <rFont val="Arial"/>
        <family val="2"/>
      </rPr>
      <t xml:space="preserve"> com no mínimo 1,20m.</t>
    </r>
  </si>
  <si>
    <r>
      <rPr>
        <b/>
        <sz val="8"/>
        <color theme="1"/>
        <rFont val="Arial"/>
        <family val="2"/>
      </rPr>
      <t>Veda porta</t>
    </r>
    <r>
      <rPr>
        <sz val="8"/>
        <color theme="1"/>
        <rFont val="Arial"/>
        <family val="2"/>
      </rPr>
      <t>. Protetor de vedação para abertura inferior de portas de abrir. Proteção contra entrada de bichos por baixo da porta. Fomato em dois rolotês, protegendo o lado de dentro e de fora da porta. Confeccionado em material transparente. Dimensão linear de 90cm. Cor preta.</t>
    </r>
  </si>
  <si>
    <r>
      <rPr>
        <b/>
        <sz val="8"/>
        <color theme="1"/>
        <rFont val="Calibri"/>
        <family val="2"/>
        <scheme val="minor"/>
      </rPr>
      <t>Placa de sinalização educativa</t>
    </r>
    <r>
      <rPr>
        <sz val="8"/>
        <rFont val="Arial"/>
        <family val="2"/>
      </rPr>
      <t xml:space="preserve"> em poliestireno para banheiro masculino, 15x20cm, com impressão de instruções para procedimentos sanitários como "Não urine no chão", "Jogue papel higiênico no lixo", "Após o uso, dê a descarga" e/ou similares (de significado equivalente).</t>
    </r>
  </si>
  <si>
    <r>
      <rPr>
        <b/>
        <sz val="8"/>
        <color theme="1"/>
        <rFont val="Calibri"/>
        <family val="2"/>
        <scheme val="minor"/>
      </rPr>
      <t>Placa de sinalização educativa</t>
    </r>
    <r>
      <rPr>
        <sz val="8"/>
        <rFont val="Arial"/>
        <family val="2"/>
      </rPr>
      <t xml:space="preserve"> em poliestireno para banheiro feminino, 15x20cm, com impressão de instruções para procedimentos sanitários como "Não suba no vaso sanitário", "Não jogue absorvente no vaso sanitário", "Jogue papel higiênico no cesto", "Após o uso, dê a descarga" e/ou similares (de significado equivalente).</t>
    </r>
  </si>
  <si>
    <r>
      <rPr>
        <b/>
        <sz val="8"/>
        <color theme="1"/>
        <rFont val="Calibri"/>
        <family val="2"/>
        <scheme val="minor"/>
      </rPr>
      <t>Mop Abrasivo</t>
    </r>
    <r>
      <rPr>
        <sz val="8"/>
        <rFont val="Arial"/>
        <family val="2"/>
      </rPr>
      <t>, com cabo e base articulada para limpeza pesada com manta abrasiva. Dimensões aproximadas: 5cm X 35cm X 15,5cm.  Referência marca Bettanin.</t>
    </r>
  </si>
  <si>
    <r>
      <rPr>
        <b/>
        <sz val="8"/>
        <color theme="1"/>
        <rFont val="Calibri"/>
        <family val="2"/>
        <scheme val="minor"/>
      </rPr>
      <t>Rodo Mop</t>
    </r>
    <r>
      <rPr>
        <sz val="8"/>
        <rFont val="Arial"/>
        <family val="2"/>
      </rPr>
      <t xml:space="preserve"> com cabo de alumínio para lavar e secar pisos. Medidas aproximadas: comprimento 137,5 cm, largura 27,5cm e altura 8cm. Possui alavanca para espremer a esponja molhada, deixando-a pronta para o uso. Ideal para pisos frios e sintéticos. Não levanta o pó e também dispensa o uso de pano de chão. Similar a marca Bettanin, modelo Sekito, ref. 14041.</t>
    </r>
  </si>
  <si>
    <t>VIGÊNCIA DA ATA 09/04/19 até 08/04/20</t>
  </si>
  <si>
    <t xml:space="preserve">Resumo Atualizado em  </t>
  </si>
  <si>
    <t xml:space="preserve"> AF 0435/2019 Qtde. DT</t>
  </si>
  <si>
    <t xml:space="preserve"> AF 0436 /2019 Qtde. DT</t>
  </si>
  <si>
    <t xml:space="preserve"> AF 0580/2019 Qtde. DT</t>
  </si>
  <si>
    <t xml:space="preserve"> AF 0872 /2019 Qtde. DT</t>
  </si>
  <si>
    <t xml:space="preserve"> AF 1160/2019 Qtde. DT</t>
  </si>
  <si>
    <t xml:space="preserve"> AF 1183/2019 Qtde. DT</t>
  </si>
  <si>
    <t xml:space="preserve"> AF 1184/2019 Qtde. DT</t>
  </si>
  <si>
    <t xml:space="preserve"> AF nº 1585/2019 Qtde. DT</t>
  </si>
  <si>
    <t>AF 1642/2019 Qtde. DT</t>
  </si>
  <si>
    <t>PKB
31/12/2019</t>
  </si>
  <si>
    <t>VIDEPEL 31/12/2019</t>
  </si>
  <si>
    <t xml:space="preserve"> AF nº 2128/2019 Qtde. DT</t>
  </si>
  <si>
    <t xml:space="preserve"> AF nº 414/2019 Qtde. DT</t>
  </si>
  <si>
    <t xml:space="preserve"> AF nº 417/2019 Qtde. DT</t>
  </si>
  <si>
    <t xml:space="preserve"> AF nº 428/2019 Qtde. DT</t>
  </si>
  <si>
    <t xml:space="preserve"> AF nº 429/2019 Qtde. DT</t>
  </si>
  <si>
    <t xml:space="preserve"> AF nº 438/2019 Qtde. DT</t>
  </si>
  <si>
    <t xml:space="preserve"> AF nº 451/2019 Qtde. DT</t>
  </si>
  <si>
    <t xml:space="preserve"> AF nº 457/2019 Qtde. DT</t>
  </si>
  <si>
    <t xml:space="preserve"> AF nº 458/2019 Qtde. DT</t>
  </si>
  <si>
    <t xml:space="preserve"> AF nº 460/2019 Qtde. DT</t>
  </si>
  <si>
    <t xml:space="preserve"> AF nº 822/2019 Qtde. DT</t>
  </si>
  <si>
    <t xml:space="preserve"> AF nº 900/2019 Qtde. DT</t>
  </si>
  <si>
    <t xml:space="preserve"> AF nº 921/2019 Qtde. DT</t>
  </si>
  <si>
    <t xml:space="preserve"> AF nº 1279/2019 Qtde. DT</t>
  </si>
  <si>
    <t xml:space="preserve"> AF nº 1734/2019 Qtde. DT</t>
  </si>
  <si>
    <t xml:space="preserve"> AF nº 1735/2019 Qtde. DT</t>
  </si>
  <si>
    <t xml:space="preserve"> AF nº 2019/2019 Qtde. DT</t>
  </si>
  <si>
    <t xml:space="preserve"> AF nº 2120/2019 Qtde. DT</t>
  </si>
  <si>
    <t xml:space="preserve"> AF nº 550/2019 Qtde. DT</t>
  </si>
  <si>
    <t xml:space="preserve"> AF nº 721/2019 Qtde. DT</t>
  </si>
  <si>
    <t xml:space="preserve"> AF nº 722/2019 Qtde. DT</t>
  </si>
  <si>
    <t xml:space="preserve"> AF nº 726/2019 Qtde. DT</t>
  </si>
  <si>
    <t xml:space="preserve"> AF nº 727/2019 Qtde. DT</t>
  </si>
  <si>
    <t xml:space="preserve"> AF nº 943/2019 Qtde. DT</t>
  </si>
  <si>
    <t xml:space="preserve"> AF nº 1029/2019 Qtde. DT</t>
  </si>
  <si>
    <t xml:space="preserve"> AF nº 1062/2019 Qtde. DT</t>
  </si>
  <si>
    <t xml:space="preserve"> AF nº 1559/2019 Qtde. DT</t>
  </si>
  <si>
    <t xml:space="preserve"> AF nº 1106/2019 Qtde. DT</t>
  </si>
  <si>
    <t xml:space="preserve"> AF nº 1452/2019 Qtde. DT</t>
  </si>
  <si>
    <t xml:space="preserve"> AF nº 1523/2019 Qtde. DT</t>
  </si>
  <si>
    <t xml:space="preserve"> AF nº 1463/2019 Qtde. DT</t>
  </si>
  <si>
    <t xml:space="preserve"> AF nº 1526/2019 Qtde. DT</t>
  </si>
  <si>
    <t xml:space="preserve"> AF nº 1632/2019 Qtde. DT</t>
  </si>
  <si>
    <t xml:space="preserve"> AF nº 1720/2019 Qtde. DT</t>
  </si>
  <si>
    <t xml:space="preserve"> AF nº 2034/2019 Qtde. DT</t>
  </si>
  <si>
    <t xml:space="preserve"> AF nº 547/2019 Qtde. DT</t>
  </si>
  <si>
    <t xml:space="preserve"> AF nº 679/2019 Qtde. DT</t>
  </si>
  <si>
    <t xml:space="preserve"> AF nº 1582/2019 Qtde. DT</t>
  </si>
  <si>
    <t xml:space="preserve"> AF nº 1586/2019 Qtde. DT</t>
  </si>
  <si>
    <t xml:space="preserve"> AF nº 1587/2019 Qtde. DT</t>
  </si>
  <si>
    <t xml:space="preserve"> AF nº 1589/2019 Qtde. DT</t>
  </si>
  <si>
    <t xml:space="preserve"> AF nº 1592/2019 Qtde. DT</t>
  </si>
  <si>
    <t xml:space="preserve"> AF nº 0529/2019 Qtde. DT</t>
  </si>
  <si>
    <t xml:space="preserve"> AF nº 0531/2019 Qtde. DT</t>
  </si>
  <si>
    <t xml:space="preserve"> AF nº 0532/2019 Qtde. DT</t>
  </si>
  <si>
    <t xml:space="preserve"> AF nº 0538/2019 Qtde. DT</t>
  </si>
  <si>
    <t xml:space="preserve"> AF nº 0667/2019 Qtde. DT</t>
  </si>
  <si>
    <t xml:space="preserve"> AF nº 1378/2019 Qtde. DT</t>
  </si>
  <si>
    <t xml:space="preserve"> AF nº 1377/2019 Qtde. DT</t>
  </si>
  <si>
    <t xml:space="preserve"> AF nº 1373/2019 Qtde. DT</t>
  </si>
  <si>
    <t xml:space="preserve"> AF nº 1376/2019 Qtde. DT</t>
  </si>
  <si>
    <t xml:space="preserve"> AF nº 1374/2019 Qtde. DT</t>
  </si>
  <si>
    <t xml:space="preserve"> AF nº 2068 /2019 Qtde. DT</t>
  </si>
  <si>
    <t>09/05/2019
PKB</t>
  </si>
  <si>
    <t>09/05/2019
MULTVILLE</t>
  </si>
  <si>
    <t>09/05/2019
QUIMSUL</t>
  </si>
  <si>
    <t>10/05/2019
ELO</t>
  </si>
  <si>
    <t>29/05/2019 DOUGLAS</t>
  </si>
  <si>
    <t>26/08/2019
PKB</t>
  </si>
  <si>
    <t>26/08/2019
VIDEPEL</t>
  </si>
  <si>
    <t>26/08/2019
ELO</t>
  </si>
  <si>
    <t>26/08/2019 MAYCON WILL</t>
  </si>
  <si>
    <t>26/08/2019 DOUGLAS</t>
  </si>
  <si>
    <t>22/10/2019 
PKB</t>
  </si>
  <si>
    <t xml:space="preserve"> AF nº 541/2019 Qtde. DT</t>
  </si>
  <si>
    <t xml:space="preserve"> AF nº634/2019 Qtde. DT</t>
  </si>
  <si>
    <t xml:space="preserve"> AF nº633 /2019 Qtde. DT</t>
  </si>
  <si>
    <t xml:space="preserve"> AF nº 638/2019 Qtde. DT</t>
  </si>
  <si>
    <t xml:space="preserve"> AF nº635 /2019 Qtde. DT</t>
  </si>
  <si>
    <t xml:space="preserve"> AF nº 643/2019 Qtde. DT</t>
  </si>
  <si>
    <t xml:space="preserve"> AF nº637 /2019 Qtde. DT</t>
  </si>
  <si>
    <t xml:space="preserve"> AF nº636 /2019 Qtde. DT</t>
  </si>
  <si>
    <t xml:space="preserve"> AF nº 630/2019 Qtde. DT</t>
  </si>
  <si>
    <t xml:space="preserve"> AF nº 640/2019 Qtde. DT</t>
  </si>
  <si>
    <t xml:space="preserve"> AF nº639 /2019 Qtde. DT</t>
  </si>
  <si>
    <t xml:space="preserve"> AF nº 642/2019 Qtde. DT</t>
  </si>
  <si>
    <t xml:space="preserve"> AF nº641 /2019 Qtde. DT</t>
  </si>
  <si>
    <t xml:space="preserve"> AF nº632 /2019 Qtde. DT</t>
  </si>
  <si>
    <t xml:space="preserve"> AF nº 1200/2019 Qtde. DT</t>
  </si>
  <si>
    <t xml:space="preserve"> AF nº 1725/2019 Qtde. DT</t>
  </si>
  <si>
    <t xml:space="preserve"> AF nº1726 /2019 Qtde. DT</t>
  </si>
  <si>
    <t xml:space="preserve"> AF nº 1718/2019 Qtde. DT</t>
  </si>
  <si>
    <t xml:space="preserve"> AF nº 1782/2019 Qtde. DT</t>
  </si>
  <si>
    <t xml:space="preserve"> AF nº1866 /2019 Qtde. DT</t>
  </si>
  <si>
    <t xml:space="preserve"> AF nº 1868/2019 Qtde. DT</t>
  </si>
  <si>
    <t xml:space="preserve"> AF nº1873 /2019 Qtde. DT</t>
  </si>
  <si>
    <t xml:space="preserve"> AF nº 1869/2019 Qtde. DT</t>
  </si>
  <si>
    <t>Pereira</t>
  </si>
  <si>
    <t xml:space="preserve"> AF nº              401 /2019    Qtde. DT</t>
  </si>
  <si>
    <t xml:space="preserve"> AF nº     405/2019     Qtde. DT</t>
  </si>
  <si>
    <t xml:space="preserve"> AF nº             408 /2019   Qtde. DT</t>
  </si>
  <si>
    <t xml:space="preserve"> AF nº             410 /2019    Qtde. DT</t>
  </si>
  <si>
    <t xml:space="preserve"> AF nº            411/2019     Qtde. DT</t>
  </si>
  <si>
    <t xml:space="preserve"> AF nº 859/2019 Qtde. DT</t>
  </si>
  <si>
    <t xml:space="preserve"> AF nº 1663 /2019 Qtde. DT</t>
  </si>
  <si>
    <t xml:space="preserve"> AF nº 1664/2019 Qtde. DT</t>
  </si>
  <si>
    <t xml:space="preserve"> AF nº            1688 /2019 Qtde. DT</t>
  </si>
  <si>
    <t xml:space="preserve"> AF nº  1878/2019   Qtde. DT</t>
  </si>
  <si>
    <t>Douglas</t>
  </si>
  <si>
    <t>PKB Prod. Quim.</t>
  </si>
  <si>
    <t>Comercial Multiville</t>
  </si>
  <si>
    <t>Pereira Com. De Artigos Descartaveis</t>
  </si>
  <si>
    <t>Elo Comércio e Serv. Ltda ME</t>
  </si>
  <si>
    <t xml:space="preserve">Videpel </t>
  </si>
  <si>
    <t>PKB</t>
  </si>
  <si>
    <t>Briojaragua</t>
  </si>
  <si>
    <t>Elo</t>
  </si>
  <si>
    <t xml:space="preserve"> AF nº 496/2019 Qtde. DT Douglas de Abreu</t>
  </si>
  <si>
    <t xml:space="preserve"> AF nº 549/2019 Qtde. DT PKB</t>
  </si>
  <si>
    <t xml:space="preserve"> AF nº 573/2019 Qtde. DT Maycon Gomes dos Santos</t>
  </si>
  <si>
    <t xml:space="preserve"> AF nº 572/2019 Qtde. DT Comercial Multiville</t>
  </si>
  <si>
    <t xml:space="preserve"> AF nº 570/2019 Qtde. DT Quimsul</t>
  </si>
  <si>
    <t xml:space="preserve"> AF nº 574/2019 Qtde. DT Pereira Comércio</t>
  </si>
  <si>
    <t xml:space="preserve"> AF nº 578/2019 Qtde. DT Elo Comércio</t>
  </si>
  <si>
    <t xml:space="preserve"> AF nº 724/2019 Qtde. DT RP Comercial</t>
  </si>
  <si>
    <t xml:space="preserve"> AF 729/2019 Qtde. DT Briojaraguá</t>
  </si>
  <si>
    <t xml:space="preserve"> AF nº 1216/2019 Qtde. DT Videpel</t>
  </si>
  <si>
    <t xml:space="preserve"> AF nº 1334/2019 Qtde. DT RP comercial</t>
  </si>
  <si>
    <t xml:space="preserve"> AF nº 1490/2019 Qtde. DT - BMI</t>
  </si>
  <si>
    <t xml:space="preserve"> AF nº 882/2019 Qtde. DT</t>
  </si>
  <si>
    <t xml:space="preserve"> AF nº 1267/2019 Qtde. DT</t>
  </si>
  <si>
    <t xml:space="preserve"> AF nº 1361/2019 Qtde. DT</t>
  </si>
  <si>
    <t xml:space="preserve"> AF nº 1365/2019 Qtde. DT</t>
  </si>
  <si>
    <t xml:space="preserve"> AF nº 1396/2019 Qtde. DT</t>
  </si>
  <si>
    <t xml:space="preserve"> AF nº 1404/2019 Qtde. DT</t>
  </si>
  <si>
    <t xml:space="preserve"> AF nº 1410/2019 Qtde. DT</t>
  </si>
  <si>
    <t xml:space="preserve"> AF nº 1425/2019 Qtde. DT</t>
  </si>
  <si>
    <t xml:space="preserve"> AF nº 1502/2019 Qtde. DT</t>
  </si>
  <si>
    <t xml:space="preserve"> AF nº 1518/2019 Qtde. DT</t>
  </si>
  <si>
    <t xml:space="preserve"> AF nº 1521/2019 Qtde. DT</t>
  </si>
  <si>
    <t xml:space="preserve"> AF nº 744/2019 Qtde. DT</t>
  </si>
  <si>
    <t xml:space="preserve"> AF nº 832/2019 Qtde. DT</t>
  </si>
  <si>
    <t xml:space="preserve"> AF nº 834/2019 Qtde. DT</t>
  </si>
  <si>
    <t xml:space="preserve"> AF nº 1501/2019 Qtde. DT</t>
  </si>
  <si>
    <t xml:space="preserve"> AF nº 1503/2019 Qtde. DT</t>
  </si>
  <si>
    <t xml:space="preserve"> AF nº 1506/2019 Qtde. DT</t>
  </si>
  <si>
    <t xml:space="preserve"> AF nº 1548/2019 Qtde. DT</t>
  </si>
  <si>
    <t xml:space="preserve"> AF nº 0477/2019 Qtde. DT</t>
  </si>
  <si>
    <t xml:space="preserve"> AF nº 0478/2019 Qtde. DT</t>
  </si>
  <si>
    <t xml:space="preserve"> AF nº 0479/2019 Qtde. DT</t>
  </si>
  <si>
    <t xml:space="preserve"> AF nº 0485/2019 Qtde. DT</t>
  </si>
  <si>
    <t xml:space="preserve"> AF nº 0487/2019 Qtde. DT</t>
  </si>
  <si>
    <t xml:space="preserve"> AF nº 0491/2019 Qtde. DT</t>
  </si>
  <si>
    <t xml:space="preserve"> AF nº 0492/2019 Qtde. DT</t>
  </si>
  <si>
    <t xml:space="preserve"> AF nº 0494/2019 Qtde. DT</t>
  </si>
  <si>
    <t xml:space="preserve"> AF nº 0495/2019 Qtde. DT</t>
  </si>
  <si>
    <t xml:space="preserve"> AF nº 0497/2019 Qtde. DT</t>
  </si>
  <si>
    <t xml:space="preserve"> AF nº 0498/2019 Qtde. DT</t>
  </si>
  <si>
    <t xml:space="preserve"> AF nº 0499/2019 Qtde. DT</t>
  </si>
  <si>
    <t xml:space="preserve"> AF nº 0988/2019 Qtde. DT</t>
  </si>
  <si>
    <t xml:space="preserve"> AF nº 0989/2019 Qtde. DT</t>
  </si>
  <si>
    <t xml:space="preserve"> AF nº 1262/2019 Qtde. DT</t>
  </si>
  <si>
    <t xml:space="preserve"> AF nº 1818/2019 Qtde. DT</t>
  </si>
  <si>
    <t xml:space="preserve"> AF nº 1819/2019 Qtde. DT</t>
  </si>
  <si>
    <t xml:space="preserve"> AF nº 1821/2019 Qtde. DT</t>
  </si>
  <si>
    <t xml:space="preserve"> AF nº 1825/2019 Qtde. DT</t>
  </si>
  <si>
    <t xml:space="preserve"> AF nº 1827/2019 Qtde. DT</t>
  </si>
  <si>
    <t xml:space="preserve"> AF nº 1828/2019 Qtde. DT</t>
  </si>
  <si>
    <t xml:space="preserve"> AF nº 1830/2019 Qtde. DT</t>
  </si>
  <si>
    <t xml:space="preserve"> AF nº 1822/2019 Qtde. DT</t>
  </si>
  <si>
    <t xml:space="preserve"> AF nº 2047/2019 Qtde. DT</t>
  </si>
  <si>
    <t xml:space="preserve"> AF nº 2101/2019 Qtde. DT</t>
  </si>
  <si>
    <t xml:space="preserve"> AF nº 552/2019 </t>
  </si>
  <si>
    <t xml:space="preserve"> AF nº 555/2019 </t>
  </si>
  <si>
    <t xml:space="preserve"> AF nº 557/2019 </t>
  </si>
  <si>
    <t xml:space="preserve"> AF nº 560/2019 </t>
  </si>
  <si>
    <t xml:space="preserve"> AF nº 562/2019 </t>
  </si>
  <si>
    <t xml:space="preserve"> AF nº 564/2019 </t>
  </si>
  <si>
    <t xml:space="preserve"> AF nº 566/2019 </t>
  </si>
  <si>
    <t xml:space="preserve"> AF nº 567/2019 </t>
  </si>
  <si>
    <t xml:space="preserve"> AF nº 568/2019 </t>
  </si>
  <si>
    <t xml:space="preserve"> AF nº 1352/2019 </t>
  </si>
  <si>
    <t xml:space="preserve"> AF nº 1882/2019 Qtde. DT</t>
  </si>
  <si>
    <t xml:space="preserve"> AF nº 1885/2019 Qtde. DT</t>
  </si>
  <si>
    <t xml:space="preserve"> AF nº 1886/2019 Qtde. DT</t>
  </si>
  <si>
    <t xml:space="preserve"> AF nº 1891/2019 Qtde. DT</t>
  </si>
  <si>
    <t xml:space="preserve"> AF nº 1892/2019 Qtde. DT</t>
  </si>
  <si>
    <t xml:space="preserve"> AF nº 1893/2019 Qtde. DT</t>
  </si>
  <si>
    <t xml:space="preserve"> AF nº 1894/2019 Qtde. DT</t>
  </si>
  <si>
    <t xml:space="preserve"> AF nº 1899/2019 Qtde. DT</t>
  </si>
  <si>
    <t xml:space="preserve"> AF nº 1936/2019 Qtde. DT</t>
  </si>
  <si>
    <t xml:space="preserve"> AF nº 1938/2019 Qtde. DT</t>
  </si>
  <si>
    <t xml:space="preserve"> AF nº 2185/2019 Qtde. DT</t>
  </si>
  <si>
    <t xml:space="preserve"> AF nº 418/2019 Qtde. DT</t>
  </si>
  <si>
    <t xml:space="preserve"> AF nº 419/2019 Qtde. DT</t>
  </si>
  <si>
    <t xml:space="preserve"> AF nº 421/2019 Qtde. DT</t>
  </si>
  <si>
    <t xml:space="preserve"> AF nº 450/2019 Qtde. DT</t>
  </si>
  <si>
    <t xml:space="preserve"> AF nº 470/2019 Qtde. DT</t>
  </si>
  <si>
    <t xml:space="preserve"> AF nº 521/2019 Qtde. DT</t>
  </si>
  <si>
    <t xml:space="preserve"> AF nº 575/2019 Qtde. DT</t>
  </si>
  <si>
    <t xml:space="preserve"> AF nº 591/2019 Qtde. DT</t>
  </si>
  <si>
    <t xml:space="preserve"> AF nº 613/2019 Qtde. DT</t>
  </si>
  <si>
    <t xml:space="preserve"> AF nº 694/2019 Qtde. DT</t>
  </si>
  <si>
    <t xml:space="preserve"> AF 
747/2019
 Qtde. DT</t>
  </si>
  <si>
    <t xml:space="preserve"> AF
 779/2019 
Qtde. DT</t>
  </si>
  <si>
    <t xml:space="preserve"> AF
 1009/2019
 Qtde. DT</t>
  </si>
  <si>
    <t xml:space="preserve"> AF 
1341 /2019 
Qtde. DT</t>
  </si>
  <si>
    <t xml:space="preserve"> AF 
1372/2019 
Qtde. DT</t>
  </si>
  <si>
    <t xml:space="preserve"> AF
 1375/2019 
Qtde. DT</t>
  </si>
  <si>
    <t xml:space="preserve"> AF 
1508/2019 
Qtde. DT</t>
  </si>
  <si>
    <t xml:space="preserve"> AF 1593
de 2019 
Qtde. DT</t>
  </si>
  <si>
    <t xml:space="preserve"> AF 
nº  17562019 
Qtde. DT</t>
  </si>
  <si>
    <t xml:space="preserve"> AF 
nº  1757/2019 
Qtde. DT</t>
  </si>
  <si>
    <t xml:space="preserve"> AF  
2086/2019 
Qtde. DT</t>
  </si>
  <si>
    <t xml:space="preserve"> AF 
2088/2019 
Qtde. DT</t>
  </si>
  <si>
    <t xml:space="preserve"> AF 
2100/2019 
Qtde. DT</t>
  </si>
  <si>
    <t xml:space="preserve"> AF 
2141/2019 
Qtde. DT</t>
  </si>
  <si>
    <t xml:space="preserve"> AF nº              2257 /2019    Qtde. DT</t>
  </si>
  <si>
    <t xml:space="preserve"> AF nº 2196/2019 Qtde. DT</t>
  </si>
  <si>
    <t>CEDIDO CEART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</si>
</sst>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d/m/yy;@"/>
  </numFmts>
  <fonts count="54" x14ac:knownFonts="1">
    <font>
      <sz val="10"/>
      <name val="Arial"/>
    </font>
    <font>
      <sz val="10"/>
      <name val="Arial"/>
      <family val="2"/>
    </font>
    <font>
      <b/>
      <sz val="18"/>
      <color indexed="56"/>
      <name val="Cambria"/>
      <family val="2"/>
    </font>
    <font>
      <sz val="8"/>
      <color indexed="8"/>
      <name val="Arial"/>
      <family val="2"/>
    </font>
    <font>
      <sz val="11"/>
      <name val="Calibri"/>
      <family val="2"/>
      <scheme val="minor"/>
    </font>
    <font>
      <b/>
      <sz val="16"/>
      <color theme="1"/>
      <name val="Arial"/>
      <family val="2"/>
    </font>
    <font>
      <sz val="12"/>
      <color theme="1"/>
      <name val="Arial"/>
      <family val="2"/>
    </font>
    <font>
      <i/>
      <sz val="12"/>
      <color theme="1"/>
      <name val="Arial"/>
      <family val="2"/>
    </font>
    <font>
      <b/>
      <sz val="11"/>
      <color theme="1"/>
      <name val="Arial"/>
      <family val="2"/>
    </font>
    <font>
      <b/>
      <sz val="10"/>
      <color theme="1"/>
      <name val="Arial"/>
      <family val="2"/>
    </font>
    <font>
      <sz val="11"/>
      <color theme="1"/>
      <name val="Arial"/>
      <family val="2"/>
    </font>
    <font>
      <i/>
      <sz val="11"/>
      <color theme="1"/>
      <name val="Arial"/>
      <family val="2"/>
    </font>
    <font>
      <b/>
      <sz val="12"/>
      <color theme="1"/>
      <name val="Arial"/>
      <family val="2"/>
    </font>
    <font>
      <sz val="10"/>
      <name val="Arial"/>
      <family val="2"/>
    </font>
    <font>
      <sz val="11"/>
      <name val="Arial"/>
      <family val="2"/>
    </font>
    <font>
      <sz val="10"/>
      <name val="Arial"/>
      <family val="2"/>
    </font>
    <font>
      <sz val="12"/>
      <name val="Arial"/>
      <family val="2"/>
    </font>
    <font>
      <b/>
      <sz val="16"/>
      <name val="Arial"/>
      <family val="2"/>
    </font>
    <font>
      <sz val="10"/>
      <name val="Times New Roman"/>
      <family val="1"/>
    </font>
    <font>
      <b/>
      <sz val="12"/>
      <name val="Arial"/>
      <family val="2"/>
    </font>
    <font>
      <sz val="5.5"/>
      <name val="Times New Roman"/>
      <family val="1"/>
    </font>
    <font>
      <i/>
      <sz val="12"/>
      <name val="Arial"/>
      <family val="2"/>
    </font>
    <font>
      <sz val="12"/>
      <name val="Times New Roman"/>
      <family val="1"/>
    </font>
    <font>
      <sz val="6.5"/>
      <name val="Times New Roman"/>
      <family val="1"/>
    </font>
    <font>
      <u/>
      <sz val="11"/>
      <name val="Arial"/>
      <family val="2"/>
    </font>
    <font>
      <i/>
      <sz val="11"/>
      <name val="Arial"/>
      <family val="2"/>
    </font>
    <font>
      <sz val="14"/>
      <name val="Times New Roman"/>
      <family val="1"/>
    </font>
    <font>
      <sz val="12"/>
      <name val="Calibri"/>
      <family val="2"/>
      <scheme val="minor"/>
    </font>
    <font>
      <strike/>
      <sz val="11"/>
      <name val="Calibri"/>
      <family val="2"/>
      <scheme val="minor"/>
    </font>
    <font>
      <b/>
      <sz val="20"/>
      <name val="Arial"/>
      <family val="2"/>
    </font>
    <font>
      <sz val="11"/>
      <color rgb="FF000000"/>
      <name val="Arial"/>
      <family val="2"/>
    </font>
    <font>
      <sz val="11"/>
      <color indexed="8"/>
      <name val="Arial"/>
      <family val="2"/>
    </font>
    <font>
      <b/>
      <sz val="11"/>
      <name val="Arial"/>
      <family val="2"/>
    </font>
    <font>
      <sz val="8"/>
      <name val="Calibri"/>
      <family val="2"/>
      <scheme val="minor"/>
    </font>
    <font>
      <sz val="8"/>
      <color rgb="FF000000"/>
      <name val="Arial"/>
      <family val="2"/>
    </font>
    <font>
      <b/>
      <sz val="8"/>
      <color rgb="FF000000"/>
      <name val="Arial"/>
      <family val="2"/>
    </font>
    <font>
      <b/>
      <sz val="8"/>
      <color indexed="8"/>
      <name val="Arial"/>
      <family val="2"/>
    </font>
    <font>
      <sz val="8"/>
      <name val="Arial"/>
      <family val="2"/>
    </font>
    <font>
      <b/>
      <sz val="8"/>
      <name val="Arial"/>
      <family val="2"/>
    </font>
    <font>
      <b/>
      <sz val="8"/>
      <color theme="1"/>
      <name val="Calibri"/>
      <family val="2"/>
      <scheme val="minor"/>
    </font>
    <font>
      <b/>
      <u/>
      <sz val="8"/>
      <name val="Arial"/>
      <family val="2"/>
    </font>
    <font>
      <sz val="8"/>
      <color theme="1"/>
      <name val="Arial"/>
      <family val="2"/>
    </font>
    <font>
      <b/>
      <sz val="8"/>
      <color theme="1"/>
      <name val="Arial"/>
      <family val="2"/>
    </font>
    <font>
      <sz val="9"/>
      <name val="Calibri"/>
      <family val="2"/>
      <scheme val="minor"/>
    </font>
    <font>
      <sz val="9"/>
      <name val="Arial"/>
      <family val="2"/>
    </font>
    <font>
      <sz val="12"/>
      <color rgb="FF000000"/>
      <name val="Arial"/>
      <family val="2"/>
    </font>
    <font>
      <sz val="12"/>
      <color indexed="8"/>
      <name val="Arial"/>
      <family val="2"/>
    </font>
    <font>
      <sz val="12"/>
      <color rgb="FF333333"/>
      <name val="Arial"/>
      <family val="2"/>
    </font>
    <font>
      <sz val="12"/>
      <color theme="1"/>
      <name val="Calibri"/>
      <family val="2"/>
      <scheme val="minor"/>
    </font>
    <font>
      <sz val="9"/>
      <color indexed="81"/>
      <name val="Segoe UI"/>
      <family val="2"/>
    </font>
    <font>
      <b/>
      <sz val="9"/>
      <color indexed="81"/>
      <name val="Segoe UI"/>
      <family val="2"/>
    </font>
    <font>
      <sz val="9"/>
      <color indexed="81"/>
      <name val="Segoe UI"/>
      <charset val="1"/>
    </font>
    <font>
      <b/>
      <sz val="9"/>
      <color indexed="81"/>
      <name val="Segoe UI"/>
      <charset val="1"/>
    </font>
    <font>
      <b/>
      <sz val="11"/>
      <name val="Calibri"/>
      <family val="2"/>
      <scheme val="minor"/>
    </font>
  </fonts>
  <fills count="15">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4" tint="0.59999389629810485"/>
        <bgColor indexed="10"/>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5"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2">
    <xf numFmtId="0" fontId="0" fillId="0" borderId="0"/>
    <xf numFmtId="0" fontId="1" fillId="0" borderId="0"/>
    <xf numFmtId="164" fontId="1" fillId="0" borderId="0" applyFill="0" applyBorder="0" applyAlignment="0" applyProtection="0"/>
    <xf numFmtId="165" fontId="1" fillId="0" borderId="0" applyFill="0" applyBorder="0" applyAlignment="0" applyProtection="0"/>
    <xf numFmtId="0" fontId="2" fillId="0" borderId="0" applyNumberFormat="0" applyFill="0" applyBorder="0" applyAlignment="0" applyProtection="0"/>
    <xf numFmtId="167" fontId="13"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167"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9" fontId="1"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xf numFmtId="44" fontId="1" fillId="0" borderId="0" applyFont="0" applyFill="0" applyBorder="0" applyAlignment="0" applyProtection="0"/>
    <xf numFmtId="43" fontId="1" fillId="0" borderId="0" applyFill="0" applyBorder="0" applyAlignment="0" applyProtection="0"/>
    <xf numFmtId="43" fontId="1" fillId="0" borderId="0" applyFill="0" applyBorder="0" applyAlignment="0" applyProtection="0"/>
  </cellStyleXfs>
  <cellXfs count="215">
    <xf numFmtId="0" fontId="0" fillId="0" borderId="0" xfId="0"/>
    <xf numFmtId="0" fontId="0" fillId="0" borderId="0" xfId="0" applyAlignment="1">
      <alignment wrapText="1"/>
    </xf>
    <xf numFmtId="0" fontId="5" fillId="0" borderId="0" xfId="0" applyFont="1" applyAlignment="1">
      <alignment horizontal="center" vertical="center" wrapText="1"/>
    </xf>
    <xf numFmtId="0" fontId="6" fillId="0" borderId="0" xfId="0" applyFont="1" applyAlignment="1">
      <alignment vertical="center" wrapText="1"/>
    </xf>
    <xf numFmtId="0" fontId="7" fillId="0" borderId="0" xfId="0" applyFont="1" applyAlignment="1">
      <alignment horizontal="justify" vertical="center" wrapText="1"/>
    </xf>
    <xf numFmtId="0" fontId="7" fillId="0" borderId="0" xfId="0" applyFont="1" applyAlignment="1">
      <alignment vertical="center" wrapText="1"/>
    </xf>
    <xf numFmtId="0" fontId="8" fillId="0" borderId="2" xfId="0" applyFont="1" applyBorder="1" applyAlignment="1">
      <alignment horizontal="center" vertical="center" textRotation="90" wrapText="1"/>
    </xf>
    <xf numFmtId="0" fontId="9" fillId="0" borderId="3" xfId="0" applyFont="1" applyBorder="1" applyAlignment="1">
      <alignment horizontal="center" vertical="center" wrapText="1"/>
    </xf>
    <xf numFmtId="0" fontId="6" fillId="0" borderId="4"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4" fillId="0" borderId="0" xfId="1" applyFont="1" applyAlignment="1">
      <alignment wrapText="1"/>
    </xf>
    <xf numFmtId="0" fontId="4" fillId="0" borderId="0" xfId="1" applyFont="1" applyFill="1" applyAlignment="1">
      <alignment vertical="center" wrapText="1"/>
    </xf>
    <xf numFmtId="3" fontId="4" fillId="0" borderId="0" xfId="1" applyNumberFormat="1" applyFont="1" applyAlignment="1" applyProtection="1">
      <alignment wrapText="1"/>
      <protection locked="0"/>
    </xf>
    <xf numFmtId="0" fontId="4" fillId="0" borderId="0" xfId="1" applyFont="1" applyAlignment="1" applyProtection="1">
      <alignment wrapText="1"/>
      <protection locked="0"/>
    </xf>
    <xf numFmtId="3" fontId="4" fillId="0" borderId="1" xfId="1" applyNumberFormat="1" applyFont="1" applyFill="1" applyBorder="1" applyAlignment="1" applyProtection="1">
      <alignment horizontal="center" vertical="center" wrapText="1"/>
      <protection locked="0"/>
    </xf>
    <xf numFmtId="1" fontId="4" fillId="0" borderId="0" xfId="1" applyNumberFormat="1" applyFont="1" applyFill="1" applyAlignment="1" applyProtection="1">
      <alignment horizontal="center" wrapText="1"/>
      <protection locked="0"/>
    </xf>
    <xf numFmtId="0" fontId="4" fillId="7" borderId="0" xfId="1" applyFont="1" applyFill="1" applyAlignment="1">
      <alignment horizontal="center" vertical="center" wrapText="1"/>
    </xf>
    <xf numFmtId="1" fontId="4" fillId="7" borderId="0" xfId="1" applyNumberFormat="1" applyFont="1" applyFill="1" applyAlignment="1" applyProtection="1">
      <alignment horizontal="center" wrapText="1"/>
      <protection locked="0"/>
    </xf>
    <xf numFmtId="3" fontId="4" fillId="7" borderId="0" xfId="1" applyNumberFormat="1" applyFont="1" applyFill="1" applyAlignment="1" applyProtection="1">
      <alignment wrapText="1"/>
      <protection locked="0"/>
    </xf>
    <xf numFmtId="1" fontId="4" fillId="8" borderId="1" xfId="0" applyNumberFormat="1"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0" fontId="4" fillId="0" borderId="0" xfId="1" applyFont="1" applyFill="1" applyAlignment="1">
      <alignment wrapText="1"/>
    </xf>
    <xf numFmtId="3" fontId="4" fillId="10" borderId="10" xfId="1" applyNumberFormat="1" applyFont="1" applyFill="1" applyBorder="1" applyAlignment="1" applyProtection="1">
      <alignment horizontal="center" vertical="center" wrapText="1"/>
      <protection locked="0"/>
    </xf>
    <xf numFmtId="44" fontId="4" fillId="0" borderId="0" xfId="13" applyFont="1" applyFill="1" applyAlignment="1">
      <alignment horizontal="center" vertical="center" wrapText="1"/>
    </xf>
    <xf numFmtId="44" fontId="4" fillId="0" borderId="0" xfId="13" applyFont="1" applyAlignment="1">
      <alignment wrapText="1"/>
    </xf>
    <xf numFmtId="44" fontId="4" fillId="11" borderId="1" xfId="13" applyFont="1" applyFill="1" applyBorder="1" applyAlignment="1">
      <alignment vertical="center" wrapText="1"/>
    </xf>
    <xf numFmtId="3" fontId="4" fillId="0" borderId="0" xfId="1" applyNumberFormat="1" applyFont="1" applyFill="1" applyAlignment="1" applyProtection="1">
      <alignment wrapText="1"/>
      <protection locked="0"/>
    </xf>
    <xf numFmtId="44" fontId="4" fillId="0" borderId="0" xfId="13" applyFont="1" applyFill="1" applyAlignment="1">
      <alignment wrapText="1"/>
    </xf>
    <xf numFmtId="14" fontId="4" fillId="2" borderId="1" xfId="1" applyNumberFormat="1" applyFont="1" applyFill="1" applyBorder="1" applyAlignment="1" applyProtection="1">
      <alignment horizontal="center" vertical="center" wrapText="1"/>
      <protection locked="0"/>
    </xf>
    <xf numFmtId="0" fontId="4" fillId="2" borderId="1" xfId="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165" fontId="4" fillId="2" borderId="1" xfId="3" applyFont="1" applyFill="1" applyBorder="1" applyAlignment="1" applyProtection="1">
      <alignment horizontal="center" vertical="center" wrapText="1"/>
    </xf>
    <xf numFmtId="1" fontId="4" fillId="2" borderId="1" xfId="1" applyNumberFormat="1" applyFont="1" applyFill="1" applyBorder="1" applyAlignment="1" applyProtection="1">
      <alignment horizontal="center" vertical="center" wrapText="1"/>
    </xf>
    <xf numFmtId="166" fontId="4" fillId="2" borderId="1" xfId="1" applyNumberFormat="1"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3" fontId="4" fillId="3" borderId="1" xfId="1" applyNumberFormat="1" applyFont="1" applyFill="1" applyBorder="1" applyAlignment="1" applyProtection="1">
      <alignment horizontal="center" vertical="center" wrapText="1"/>
      <protection locked="0"/>
    </xf>
    <xf numFmtId="4" fontId="4" fillId="0" borderId="0" xfId="1" applyNumberFormat="1" applyFont="1" applyFill="1" applyAlignment="1">
      <alignment horizontal="center" vertical="center" wrapText="1"/>
    </xf>
    <xf numFmtId="166" fontId="4" fillId="0" borderId="0" xfId="0" applyNumberFormat="1" applyFont="1" applyFill="1" applyAlignment="1">
      <alignment horizontal="center" vertical="center" wrapText="1"/>
    </xf>
    <xf numFmtId="44" fontId="4" fillId="2" borderId="1" xfId="13" applyFont="1" applyFill="1" applyBorder="1" applyAlignment="1" applyProtection="1">
      <alignment horizontal="center" vertical="center" wrapText="1"/>
    </xf>
    <xf numFmtId="4" fontId="4" fillId="7" borderId="0" xfId="1" applyNumberFormat="1" applyFont="1" applyFill="1" applyAlignment="1">
      <alignment horizontal="center" vertical="center" wrapText="1"/>
    </xf>
    <xf numFmtId="166" fontId="4" fillId="7" borderId="0" xfId="0" applyNumberFormat="1" applyFont="1" applyFill="1" applyAlignment="1">
      <alignment horizontal="center" vertical="center" wrapText="1"/>
    </xf>
    <xf numFmtId="3" fontId="4" fillId="3" borderId="6" xfId="1" applyNumberFormat="1" applyFont="1" applyFill="1" applyBorder="1" applyAlignment="1" applyProtection="1">
      <alignment horizontal="center" vertical="center" wrapText="1"/>
      <protection locked="0"/>
    </xf>
    <xf numFmtId="3" fontId="4" fillId="3" borderId="7" xfId="1" applyNumberFormat="1" applyFont="1" applyFill="1" applyBorder="1" applyAlignment="1" applyProtection="1">
      <alignment horizontal="center" vertical="center" wrapText="1"/>
      <protection locked="0"/>
    </xf>
    <xf numFmtId="0" fontId="17" fillId="0" borderId="0" xfId="1" applyFont="1" applyAlignment="1">
      <alignment horizontal="center" vertical="center"/>
    </xf>
    <xf numFmtId="0" fontId="1" fillId="0" borderId="0" xfId="1"/>
    <xf numFmtId="0" fontId="18" fillId="0" borderId="0" xfId="1" applyFont="1" applyAlignment="1">
      <alignment vertical="center"/>
    </xf>
    <xf numFmtId="0" fontId="19" fillId="0" borderId="0" xfId="1" applyFont="1" applyAlignment="1">
      <alignment horizontal="center" vertical="justify"/>
    </xf>
    <xf numFmtId="0" fontId="20" fillId="0" borderId="0" xfId="1" applyFont="1" applyAlignment="1">
      <alignment vertical="center"/>
    </xf>
    <xf numFmtId="0" fontId="21" fillId="0" borderId="0" xfId="1" applyFont="1" applyAlignment="1">
      <alignment horizontal="justify" vertical="center"/>
    </xf>
    <xf numFmtId="0" fontId="22" fillId="0" borderId="0" xfId="1" applyFont="1" applyAlignment="1">
      <alignment vertical="center"/>
    </xf>
    <xf numFmtId="0" fontId="21" fillId="0" borderId="0" xfId="1" applyFont="1" applyAlignment="1">
      <alignment horizontal="justify" vertical="center" wrapText="1"/>
    </xf>
    <xf numFmtId="0" fontId="23" fillId="0" borderId="0" xfId="1" applyFont="1" applyAlignment="1">
      <alignment vertical="center"/>
    </xf>
    <xf numFmtId="0" fontId="24" fillId="0" borderId="0" xfId="1" applyFont="1" applyAlignment="1">
      <alignment horizontal="center" vertical="center"/>
    </xf>
    <xf numFmtId="0" fontId="25" fillId="0" borderId="0" xfId="1" applyFont="1" applyAlignment="1">
      <alignment horizontal="center" vertical="center"/>
    </xf>
    <xf numFmtId="0" fontId="26" fillId="0" borderId="0" xfId="1" applyFont="1" applyAlignment="1">
      <alignment vertical="center"/>
    </xf>
    <xf numFmtId="0" fontId="16" fillId="0" borderId="0" xfId="1" applyFont="1" applyAlignment="1">
      <alignment horizontal="center" vertical="center"/>
    </xf>
    <xf numFmtId="0" fontId="4" fillId="0" borderId="0" xfId="1" applyFont="1" applyFill="1" applyAlignment="1">
      <alignment horizontal="center" vertical="center" wrapText="1"/>
    </xf>
    <xf numFmtId="41" fontId="4" fillId="8" borderId="1" xfId="0" applyNumberFormat="1" applyFont="1" applyFill="1" applyBorder="1" applyAlignment="1">
      <alignment horizontal="center" vertical="center" wrapText="1"/>
    </xf>
    <xf numFmtId="1" fontId="4" fillId="8" borderId="1" xfId="1" applyNumberFormat="1" applyFont="1" applyFill="1" applyBorder="1" applyAlignment="1" applyProtection="1">
      <alignment horizontal="center" vertical="center" wrapText="1"/>
      <protection locked="0"/>
    </xf>
    <xf numFmtId="168" fontId="4" fillId="9" borderId="11" xfId="1" applyNumberFormat="1" applyFont="1" applyFill="1" applyBorder="1" applyAlignment="1" applyProtection="1">
      <alignment horizontal="right"/>
      <protection locked="0"/>
    </xf>
    <xf numFmtId="2" fontId="4" fillId="9" borderId="11" xfId="1" applyNumberFormat="1" applyFont="1" applyFill="1" applyBorder="1" applyAlignment="1">
      <alignment horizontal="right"/>
    </xf>
    <xf numFmtId="9" fontId="4" fillId="9" borderId="7" xfId="12" applyFont="1" applyFill="1" applyBorder="1" applyAlignment="1" applyProtection="1">
      <alignment horizontal="right"/>
      <protection locked="0"/>
    </xf>
    <xf numFmtId="168" fontId="4" fillId="9" borderId="6" xfId="1" applyNumberFormat="1" applyFont="1" applyFill="1" applyBorder="1" applyAlignment="1" applyProtection="1">
      <alignment horizontal="right"/>
      <protection locked="0"/>
    </xf>
    <xf numFmtId="0" fontId="4" fillId="0" borderId="0" xfId="1" applyFont="1" applyFill="1" applyAlignment="1">
      <alignment horizontal="center" vertical="center" wrapText="1"/>
    </xf>
    <xf numFmtId="0" fontId="4" fillId="6" borderId="1" xfId="0" applyNumberFormat="1" applyFont="1" applyFill="1" applyBorder="1" applyAlignment="1">
      <alignment horizontal="left" vertical="center" wrapText="1"/>
    </xf>
    <xf numFmtId="0" fontId="4" fillId="6" borderId="1" xfId="0" applyNumberFormat="1" applyFont="1" applyFill="1" applyBorder="1" applyAlignment="1">
      <alignment horizontal="center" vertical="center" wrapText="1"/>
    </xf>
    <xf numFmtId="0" fontId="27" fillId="9" borderId="12" xfId="1" applyFont="1" applyFill="1" applyBorder="1" applyAlignment="1" applyProtection="1">
      <alignment horizontal="left"/>
      <protection locked="0"/>
    </xf>
    <xf numFmtId="0" fontId="27" fillId="9" borderId="14" xfId="1" applyFont="1" applyFill="1" applyBorder="1" applyAlignment="1" applyProtection="1">
      <alignment horizontal="left"/>
      <protection locked="0"/>
    </xf>
    <xf numFmtId="0" fontId="27" fillId="9" borderId="8" xfId="1" applyFont="1" applyFill="1" applyBorder="1" applyAlignment="1" applyProtection="1">
      <alignment horizontal="left"/>
      <protection locked="0"/>
    </xf>
    <xf numFmtId="0" fontId="4" fillId="9" borderId="17" xfId="1" applyFont="1" applyFill="1" applyBorder="1" applyAlignment="1">
      <alignment vertical="center" wrapText="1"/>
    </xf>
    <xf numFmtId="0" fontId="4" fillId="9" borderId="13" xfId="1" applyFont="1" applyFill="1" applyBorder="1" applyAlignment="1">
      <alignment vertical="center" wrapText="1"/>
    </xf>
    <xf numFmtId="0" fontId="4" fillId="9" borderId="0" xfId="1" applyFont="1" applyFill="1" applyBorder="1" applyAlignment="1">
      <alignment vertical="center" wrapText="1"/>
    </xf>
    <xf numFmtId="0" fontId="4" fillId="9" borderId="15" xfId="1" applyFont="1" applyFill="1" applyBorder="1" applyAlignment="1">
      <alignment vertical="center" wrapText="1"/>
    </xf>
    <xf numFmtId="0" fontId="4" fillId="9" borderId="9" xfId="1" applyFont="1" applyFill="1" applyBorder="1" applyAlignment="1">
      <alignment vertical="center" wrapText="1"/>
    </xf>
    <xf numFmtId="0" fontId="4" fillId="9" borderId="16" xfId="1" applyFont="1" applyFill="1" applyBorder="1" applyAlignment="1">
      <alignment vertical="center" wrapText="1"/>
    </xf>
    <xf numFmtId="3" fontId="28" fillId="0" borderId="1" xfId="1" applyNumberFormat="1" applyFont="1" applyFill="1" applyBorder="1" applyAlignment="1" applyProtection="1">
      <alignment horizontal="center" vertical="center" wrapText="1"/>
      <protection locked="0"/>
    </xf>
    <xf numFmtId="3" fontId="4" fillId="0" borderId="1" xfId="1" applyNumberFormat="1" applyFont="1" applyFill="1" applyBorder="1" applyAlignment="1" applyProtection="1">
      <alignment horizontal="center" vertical="center" wrapText="1"/>
      <protection locked="0"/>
    </xf>
    <xf numFmtId="14" fontId="4" fillId="2" borderId="1" xfId="1" applyNumberFormat="1" applyFont="1" applyFill="1" applyBorder="1" applyAlignment="1" applyProtection="1">
      <alignment horizontal="center" vertical="center" wrapText="1"/>
      <protection locked="0"/>
    </xf>
    <xf numFmtId="1" fontId="4" fillId="2" borderId="1" xfId="1" applyNumberFormat="1" applyFont="1" applyFill="1" applyBorder="1" applyAlignment="1" applyProtection="1">
      <alignment horizontal="center" vertical="center" wrapText="1"/>
    </xf>
    <xf numFmtId="166" fontId="4" fillId="4" borderId="1" xfId="0" applyNumberFormat="1" applyFont="1" applyFill="1" applyBorder="1" applyAlignment="1">
      <alignment horizontal="center" vertical="center" wrapText="1"/>
    </xf>
    <xf numFmtId="1" fontId="4" fillId="8" borderId="1" xfId="1" applyNumberFormat="1" applyFont="1" applyFill="1" applyBorder="1" applyAlignment="1" applyProtection="1">
      <alignment horizontal="center" vertical="center" wrapText="1"/>
      <protection locked="0"/>
    </xf>
    <xf numFmtId="0" fontId="4" fillId="0" borderId="0" xfId="1" applyFont="1" applyFill="1" applyAlignment="1">
      <alignment horizontal="center" vertical="center" wrapText="1"/>
    </xf>
    <xf numFmtId="1" fontId="29" fillId="7" borderId="1" xfId="0" applyNumberFormat="1" applyFont="1" applyFill="1" applyBorder="1" applyAlignment="1">
      <alignment horizontal="center" vertical="center"/>
    </xf>
    <xf numFmtId="1" fontId="14" fillId="7" borderId="1" xfId="0" applyNumberFormat="1" applyFont="1" applyFill="1" applyBorder="1" applyAlignment="1">
      <alignment horizontal="center" vertical="center"/>
    </xf>
    <xf numFmtId="49" fontId="30" fillId="7" borderId="1" xfId="0" applyNumberFormat="1" applyFont="1" applyFill="1" applyBorder="1" applyAlignment="1">
      <alignment horizontal="center" vertical="center" wrapText="1"/>
    </xf>
    <xf numFmtId="41" fontId="32" fillId="7" borderId="1" xfId="0" applyNumberFormat="1" applyFont="1" applyFill="1" applyBorder="1" applyAlignment="1">
      <alignment horizontal="center" vertical="center" wrapText="1"/>
    </xf>
    <xf numFmtId="41" fontId="14" fillId="7" borderId="1" xfId="0" applyNumberFormat="1" applyFont="1" applyFill="1" applyBorder="1" applyAlignment="1">
      <alignment horizontal="center" vertical="center" wrapText="1"/>
    </xf>
    <xf numFmtId="1" fontId="29" fillId="13" borderId="7" xfId="0" applyNumberFormat="1" applyFont="1" applyFill="1" applyBorder="1" applyAlignment="1">
      <alignment horizontal="center" vertical="center"/>
    </xf>
    <xf numFmtId="1" fontId="14" fillId="13" borderId="7" xfId="0" applyNumberFormat="1" applyFont="1" applyFill="1" applyBorder="1" applyAlignment="1">
      <alignment horizontal="center" vertical="center"/>
    </xf>
    <xf numFmtId="49" fontId="30" fillId="13" borderId="1" xfId="0" applyNumberFormat="1" applyFont="1" applyFill="1" applyBorder="1" applyAlignment="1">
      <alignment horizontal="center" vertical="center" wrapText="1"/>
    </xf>
    <xf numFmtId="41" fontId="32" fillId="13" borderId="1" xfId="0" applyNumberFormat="1" applyFont="1" applyFill="1" applyBorder="1" applyAlignment="1">
      <alignment horizontal="center" vertical="center" wrapText="1"/>
    </xf>
    <xf numFmtId="41" fontId="14" fillId="13" borderId="1" xfId="0" applyNumberFormat="1" applyFont="1" applyFill="1" applyBorder="1" applyAlignment="1">
      <alignment horizontal="center" vertical="center" wrapText="1"/>
    </xf>
    <xf numFmtId="1" fontId="29" fillId="13" borderId="1" xfId="0" applyNumberFormat="1" applyFont="1" applyFill="1" applyBorder="1" applyAlignment="1">
      <alignment horizontal="center" vertical="center"/>
    </xf>
    <xf numFmtId="1" fontId="14" fillId="13" borderId="1" xfId="0" applyNumberFormat="1" applyFont="1" applyFill="1" applyBorder="1" applyAlignment="1">
      <alignment horizontal="center" vertical="center"/>
    </xf>
    <xf numFmtId="1" fontId="14" fillId="7" borderId="7" xfId="0" applyNumberFormat="1" applyFont="1" applyFill="1" applyBorder="1" applyAlignment="1">
      <alignment horizontal="center" vertical="center"/>
    </xf>
    <xf numFmtId="49" fontId="31" fillId="13" borderId="1" xfId="0" applyNumberFormat="1" applyFont="1" applyFill="1" applyBorder="1" applyAlignment="1">
      <alignment horizontal="center" vertical="center" wrapText="1"/>
    </xf>
    <xf numFmtId="41" fontId="32" fillId="7" borderId="1" xfId="0" applyNumberFormat="1" applyFont="1" applyFill="1" applyBorder="1" applyAlignment="1">
      <alignment horizontal="center" vertical="center"/>
    </xf>
    <xf numFmtId="41" fontId="14" fillId="7" borderId="1" xfId="0" applyNumberFormat="1" applyFont="1" applyFill="1" applyBorder="1" applyAlignment="1">
      <alignment horizontal="center" vertical="center"/>
    </xf>
    <xf numFmtId="49" fontId="30" fillId="7" borderId="1" xfId="1" applyNumberFormat="1" applyFont="1" applyFill="1" applyBorder="1" applyAlignment="1">
      <alignment horizontal="center" vertical="center" wrapText="1"/>
    </xf>
    <xf numFmtId="41" fontId="32" fillId="7" borderId="1" xfId="1" applyNumberFormat="1" applyFont="1" applyFill="1" applyBorder="1" applyAlignment="1">
      <alignment horizontal="center" vertical="center"/>
    </xf>
    <xf numFmtId="49" fontId="14" fillId="7" borderId="1" xfId="0" applyNumberFormat="1" applyFont="1" applyFill="1" applyBorder="1" applyAlignment="1">
      <alignment horizontal="center" vertical="center" wrapText="1"/>
    </xf>
    <xf numFmtId="49" fontId="14" fillId="13" borderId="1" xfId="0" applyNumberFormat="1" applyFont="1" applyFill="1" applyBorder="1" applyAlignment="1">
      <alignment horizontal="center" vertical="center" wrapText="1"/>
    </xf>
    <xf numFmtId="41" fontId="32" fillId="13" borderId="1" xfId="0" applyNumberFormat="1" applyFont="1" applyFill="1" applyBorder="1" applyAlignment="1">
      <alignment horizontal="center" vertical="center"/>
    </xf>
    <xf numFmtId="41" fontId="14" fillId="13" borderId="1" xfId="0" applyNumberFormat="1" applyFont="1" applyFill="1" applyBorder="1" applyAlignment="1">
      <alignment horizontal="center" vertical="center"/>
    </xf>
    <xf numFmtId="1" fontId="14"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wrapText="1"/>
    </xf>
    <xf numFmtId="41" fontId="32" fillId="0" borderId="1" xfId="0" applyNumberFormat="1" applyFont="1" applyFill="1" applyBorder="1" applyAlignment="1">
      <alignment horizontal="center" vertical="center" wrapText="1"/>
    </xf>
    <xf numFmtId="41" fontId="14" fillId="0" borderId="1" xfId="0" applyNumberFormat="1" applyFont="1" applyFill="1" applyBorder="1" applyAlignment="1">
      <alignment horizontal="center" vertical="center" wrapText="1"/>
    </xf>
    <xf numFmtId="41" fontId="32" fillId="0" borderId="1" xfId="0" applyNumberFormat="1" applyFont="1" applyFill="1" applyBorder="1" applyAlignment="1">
      <alignment horizontal="center" vertical="center"/>
    </xf>
    <xf numFmtId="41" fontId="14" fillId="0" borderId="1" xfId="0" applyNumberFormat="1" applyFont="1" applyFill="1" applyBorder="1" applyAlignment="1">
      <alignment horizontal="center" vertical="center"/>
    </xf>
    <xf numFmtId="41" fontId="32" fillId="13" borderId="1" xfId="1"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49" fontId="32" fillId="13" borderId="1" xfId="0" applyNumberFormat="1" applyFont="1" applyFill="1" applyBorder="1" applyAlignment="1">
      <alignment horizontal="center" vertical="center" wrapText="1"/>
    </xf>
    <xf numFmtId="1" fontId="29" fillId="7" borderId="7" xfId="0" applyNumberFormat="1" applyFont="1" applyFill="1" applyBorder="1" applyAlignment="1">
      <alignment horizontal="center" vertical="center"/>
    </xf>
    <xf numFmtId="0" fontId="33" fillId="2" borderId="1" xfId="0" applyFont="1" applyFill="1" applyBorder="1" applyAlignment="1">
      <alignment horizontal="center" vertical="center" wrapText="1"/>
    </xf>
    <xf numFmtId="0" fontId="34" fillId="7" borderId="1" xfId="0" applyFont="1" applyFill="1" applyBorder="1" applyAlignment="1">
      <alignment horizontal="justify" vertical="center" wrapText="1"/>
    </xf>
    <xf numFmtId="0" fontId="34" fillId="13" borderId="1" xfId="0" applyFont="1" applyFill="1" applyBorder="1" applyAlignment="1">
      <alignment horizontal="justify" vertical="center" wrapText="1"/>
    </xf>
    <xf numFmtId="0" fontId="3" fillId="13" borderId="1" xfId="0" applyFont="1" applyFill="1" applyBorder="1" applyAlignment="1">
      <alignment horizontal="justify" vertical="center" wrapText="1"/>
    </xf>
    <xf numFmtId="0" fontId="34" fillId="7" borderId="1" xfId="1" applyFont="1" applyFill="1" applyBorder="1" applyAlignment="1">
      <alignment horizontal="justify" vertical="center" wrapText="1"/>
    </xf>
    <xf numFmtId="0" fontId="37" fillId="7" borderId="1" xfId="0" applyFont="1" applyFill="1" applyBorder="1" applyAlignment="1">
      <alignment horizontal="justify" vertical="center" wrapText="1"/>
    </xf>
    <xf numFmtId="0" fontId="37" fillId="13" borderId="1" xfId="0" applyFont="1" applyFill="1" applyBorder="1" applyAlignment="1">
      <alignment horizontal="justify" vertical="center" wrapText="1"/>
    </xf>
    <xf numFmtId="0" fontId="34" fillId="0" borderId="1" xfId="0" applyFont="1" applyFill="1" applyBorder="1" applyAlignment="1">
      <alignment horizontal="justify" vertical="center" wrapText="1"/>
    </xf>
    <xf numFmtId="0" fontId="37" fillId="0" borderId="1" xfId="0" applyFont="1" applyFill="1" applyBorder="1" applyAlignment="1">
      <alignment horizontal="justify" vertical="top" wrapText="1"/>
    </xf>
    <xf numFmtId="0" fontId="37" fillId="13" borderId="1" xfId="0" applyFont="1" applyFill="1" applyBorder="1" applyAlignment="1">
      <alignment wrapText="1"/>
    </xf>
    <xf numFmtId="0" fontId="37" fillId="0" borderId="1" xfId="0" applyFont="1" applyFill="1" applyBorder="1" applyAlignment="1">
      <alignment wrapText="1"/>
    </xf>
    <xf numFmtId="0" fontId="38" fillId="13" borderId="1" xfId="0" applyFont="1" applyFill="1" applyBorder="1" applyAlignment="1">
      <alignment horizontal="justify" vertical="center" wrapText="1"/>
    </xf>
    <xf numFmtId="0" fontId="38" fillId="0" borderId="1" xfId="0" applyFont="1" applyFill="1" applyBorder="1" applyAlignment="1">
      <alignment horizontal="justify" vertical="top" wrapText="1"/>
    </xf>
    <xf numFmtId="0" fontId="37" fillId="13" borderId="1" xfId="1" applyFont="1" applyFill="1" applyBorder="1" applyAlignment="1">
      <alignment horizontal="justify" vertical="center"/>
    </xf>
    <xf numFmtId="0" fontId="37" fillId="0" borderId="1" xfId="0" applyFont="1" applyFill="1" applyBorder="1" applyAlignment="1">
      <alignment horizontal="justify" vertical="center" wrapText="1"/>
    </xf>
    <xf numFmtId="0" fontId="41" fillId="13" borderId="1" xfId="0" applyFont="1" applyFill="1" applyBorder="1" applyAlignment="1">
      <alignment horizontal="left" vertical="center" wrapText="1"/>
    </xf>
    <xf numFmtId="0" fontId="37" fillId="13" borderId="1" xfId="0" applyFont="1" applyFill="1" applyBorder="1" applyAlignment="1">
      <alignment horizontal="left" vertical="center" wrapText="1"/>
    </xf>
    <xf numFmtId="0" fontId="33" fillId="0" borderId="0" xfId="1" applyFont="1" applyFill="1" applyAlignment="1">
      <alignment horizontal="center" vertical="center" wrapText="1"/>
    </xf>
    <xf numFmtId="0" fontId="43" fillId="2" borderId="1" xfId="0" applyFont="1" applyFill="1" applyBorder="1" applyAlignment="1">
      <alignment horizontal="center" vertical="center" wrapText="1"/>
    </xf>
    <xf numFmtId="44" fontId="14" fillId="7" borderId="1" xfId="13" applyFont="1" applyFill="1" applyBorder="1" applyAlignment="1">
      <alignment horizontal="center" vertical="center"/>
    </xf>
    <xf numFmtId="44" fontId="14" fillId="13" borderId="1" xfId="13" applyFont="1" applyFill="1" applyBorder="1" applyAlignment="1">
      <alignment horizontal="center" vertical="center"/>
    </xf>
    <xf numFmtId="44" fontId="14" fillId="0" borderId="1" xfId="13" applyFont="1" applyFill="1" applyBorder="1" applyAlignment="1">
      <alignment horizontal="center" vertical="center"/>
    </xf>
    <xf numFmtId="1" fontId="44" fillId="7" borderId="1" xfId="0" applyNumberFormat="1" applyFont="1" applyFill="1" applyBorder="1" applyAlignment="1">
      <alignment horizontal="center" vertical="center" wrapText="1"/>
    </xf>
    <xf numFmtId="1" fontId="44" fillId="13" borderId="1" xfId="0" applyNumberFormat="1" applyFont="1" applyFill="1" applyBorder="1" applyAlignment="1">
      <alignment horizontal="center" vertical="center" wrapText="1"/>
    </xf>
    <xf numFmtId="1" fontId="44" fillId="13" borderId="7" xfId="0" applyNumberFormat="1" applyFont="1" applyFill="1" applyBorder="1" applyAlignment="1">
      <alignment horizontal="center" vertical="center" wrapText="1"/>
    </xf>
    <xf numFmtId="1" fontId="44" fillId="7" borderId="7" xfId="0" applyNumberFormat="1" applyFont="1" applyFill="1" applyBorder="1" applyAlignment="1">
      <alignment horizontal="center" vertical="center" wrapText="1"/>
    </xf>
    <xf numFmtId="4" fontId="43" fillId="0" borderId="0" xfId="1" applyNumberFormat="1" applyFont="1" applyFill="1" applyAlignment="1">
      <alignment horizontal="center" vertical="center" wrapText="1"/>
    </xf>
    <xf numFmtId="0" fontId="27" fillId="2" borderId="1" xfId="0" applyFont="1" applyFill="1" applyBorder="1" applyAlignment="1">
      <alignment horizontal="center" vertical="center" wrapText="1"/>
    </xf>
    <xf numFmtId="0" fontId="27" fillId="0" borderId="0" xfId="1" applyFont="1" applyFill="1" applyAlignment="1">
      <alignment horizontal="center" vertical="center" wrapText="1"/>
    </xf>
    <xf numFmtId="0" fontId="45" fillId="7" borderId="1" xfId="0" applyFont="1" applyFill="1" applyBorder="1" applyAlignment="1">
      <alignment horizontal="center" vertical="center" wrapText="1"/>
    </xf>
    <xf numFmtId="0" fontId="45" fillId="13" borderId="1" xfId="0" applyFont="1" applyFill="1" applyBorder="1" applyAlignment="1">
      <alignment horizontal="center" vertical="center" wrapText="1"/>
    </xf>
    <xf numFmtId="0" fontId="46" fillId="13" borderId="1" xfId="0" applyFont="1" applyFill="1" applyBorder="1" applyAlignment="1">
      <alignment horizontal="center" vertical="center" wrapText="1"/>
    </xf>
    <xf numFmtId="0" fontId="47" fillId="0" borderId="1" xfId="0" applyFont="1" applyBorder="1" applyAlignment="1">
      <alignment horizontal="center" vertical="center"/>
    </xf>
    <xf numFmtId="0" fontId="47" fillId="0" borderId="0" xfId="0" applyFont="1" applyAlignment="1">
      <alignment horizontal="center" vertical="center"/>
    </xf>
    <xf numFmtId="0" fontId="45" fillId="7" borderId="1" xfId="1" applyFont="1" applyFill="1" applyBorder="1" applyAlignment="1">
      <alignment horizontal="center" vertical="center" wrapText="1"/>
    </xf>
    <xf numFmtId="0" fontId="16" fillId="7" borderId="1" xfId="0" applyFont="1" applyFill="1" applyBorder="1" applyAlignment="1">
      <alignment horizontal="center" vertical="center" wrapText="1"/>
    </xf>
    <xf numFmtId="0" fontId="16" fillId="13" borderId="1" xfId="0" applyFont="1" applyFill="1" applyBorder="1" applyAlignment="1">
      <alignment horizontal="center" vertical="center" wrapText="1"/>
    </xf>
    <xf numFmtId="0" fontId="45" fillId="0" borderId="1" xfId="0" applyFont="1" applyFill="1" applyBorder="1" applyAlignment="1">
      <alignment horizontal="center" vertical="center" wrapText="1"/>
    </xf>
    <xf numFmtId="0" fontId="16" fillId="0" borderId="1" xfId="0" applyFont="1" applyFill="1" applyBorder="1" applyAlignment="1">
      <alignment horizontal="center" vertical="top" wrapText="1"/>
    </xf>
    <xf numFmtId="0" fontId="6" fillId="13"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13" borderId="1" xfId="1" applyFont="1" applyFill="1" applyBorder="1" applyAlignment="1">
      <alignment horizontal="center" vertical="center" wrapText="1"/>
    </xf>
    <xf numFmtId="0" fontId="48" fillId="13" borderId="1" xfId="0" applyFont="1" applyFill="1" applyBorder="1" applyAlignment="1">
      <alignment horizontal="center" vertical="center" wrapText="1"/>
    </xf>
    <xf numFmtId="44" fontId="14" fillId="7" borderId="1" xfId="8" applyFont="1" applyFill="1" applyBorder="1" applyAlignment="1">
      <alignment horizontal="center" vertical="center"/>
    </xf>
    <xf numFmtId="44" fontId="14" fillId="13" borderId="1" xfId="8" applyFont="1" applyFill="1" applyBorder="1" applyAlignment="1">
      <alignment horizontal="center" vertical="center"/>
    </xf>
    <xf numFmtId="44" fontId="14" fillId="0" borderId="1" xfId="8" applyFont="1" applyFill="1" applyBorder="1" applyAlignment="1">
      <alignment horizontal="center" vertical="center"/>
    </xf>
    <xf numFmtId="0" fontId="33" fillId="6" borderId="1" xfId="0" applyNumberFormat="1" applyFont="1" applyFill="1" applyBorder="1" applyAlignment="1">
      <alignment horizontal="left" vertical="center" wrapText="1"/>
    </xf>
    <xf numFmtId="0" fontId="33" fillId="7" borderId="0" xfId="1" applyFont="1" applyFill="1" applyAlignment="1">
      <alignment horizontal="center" vertical="center" wrapText="1"/>
    </xf>
    <xf numFmtId="3" fontId="4" fillId="0" borderId="1" xfId="1" applyNumberFormat="1" applyFont="1" applyFill="1" applyBorder="1" applyAlignment="1" applyProtection="1">
      <alignment horizontal="center" vertical="top" wrapText="1"/>
      <protection locked="0"/>
    </xf>
    <xf numFmtId="44" fontId="4" fillId="0" borderId="0" xfId="8" applyFont="1" applyAlignment="1" applyProtection="1">
      <alignment wrapText="1"/>
      <protection locked="0"/>
    </xf>
    <xf numFmtId="169" fontId="4" fillId="2" borderId="1" xfId="1" applyNumberFormat="1" applyFont="1" applyFill="1" applyBorder="1" applyAlignment="1" applyProtection="1">
      <alignment horizontal="center" vertical="center" wrapText="1"/>
      <protection locked="0"/>
    </xf>
    <xf numFmtId="3" fontId="4" fillId="5" borderId="6" xfId="1" applyNumberFormat="1" applyFont="1" applyFill="1" applyBorder="1" applyAlignment="1" applyProtection="1">
      <alignment horizontal="center" vertical="center" wrapText="1"/>
      <protection locked="0"/>
    </xf>
    <xf numFmtId="3" fontId="4" fillId="5" borderId="7" xfId="1" applyNumberFormat="1" applyFont="1" applyFill="1" applyBorder="1" applyAlignment="1" applyProtection="1">
      <alignment horizontal="center" vertical="center" wrapText="1"/>
      <protection locked="0"/>
    </xf>
    <xf numFmtId="0" fontId="4" fillId="12" borderId="1" xfId="0" applyNumberFormat="1" applyFont="1" applyFill="1" applyBorder="1" applyAlignment="1">
      <alignment horizontal="left" vertical="center" wrapText="1"/>
    </xf>
    <xf numFmtId="1" fontId="29" fillId="7" borderId="6" xfId="0" applyNumberFormat="1" applyFont="1" applyFill="1" applyBorder="1" applyAlignment="1">
      <alignment horizontal="center" vertical="center"/>
    </xf>
    <xf numFmtId="1" fontId="29" fillId="7" borderId="11" xfId="0" applyNumberFormat="1" applyFont="1" applyFill="1" applyBorder="1" applyAlignment="1">
      <alignment horizontal="center" vertical="center"/>
    </xf>
    <xf numFmtId="1" fontId="29" fillId="7" borderId="7" xfId="0" applyNumberFormat="1" applyFont="1" applyFill="1" applyBorder="1" applyAlignment="1">
      <alignment horizontal="center" vertical="center"/>
    </xf>
    <xf numFmtId="0" fontId="4" fillId="0" borderId="0" xfId="1" applyFont="1" applyFill="1" applyAlignment="1">
      <alignment horizontal="center" vertical="center" wrapText="1"/>
    </xf>
    <xf numFmtId="1" fontId="29" fillId="13" borderId="6" xfId="0" applyNumberFormat="1" applyFont="1" applyFill="1" applyBorder="1" applyAlignment="1">
      <alignment horizontal="center" vertical="center"/>
    </xf>
    <xf numFmtId="1" fontId="29" fillId="13" borderId="7" xfId="0" applyNumberFormat="1" applyFont="1" applyFill="1" applyBorder="1" applyAlignment="1">
      <alignment horizontal="center" vertical="center"/>
    </xf>
    <xf numFmtId="1" fontId="29" fillId="7" borderId="6" xfId="0" applyNumberFormat="1" applyFont="1" applyFill="1" applyBorder="1" applyAlignment="1">
      <alignment horizontal="center" vertical="center" wrapText="1"/>
    </xf>
    <xf numFmtId="1" fontId="29" fillId="7" borderId="11" xfId="0" applyNumberFormat="1" applyFont="1" applyFill="1" applyBorder="1" applyAlignment="1">
      <alignment horizontal="center" vertical="center" wrapText="1"/>
    </xf>
    <xf numFmtId="1" fontId="29" fillId="13" borderId="11" xfId="0" applyNumberFormat="1" applyFont="1" applyFill="1" applyBorder="1" applyAlignment="1">
      <alignment horizontal="center" vertical="center"/>
    </xf>
    <xf numFmtId="1" fontId="44" fillId="13" borderId="6" xfId="0" applyNumberFormat="1" applyFont="1" applyFill="1" applyBorder="1" applyAlignment="1">
      <alignment horizontal="center" vertical="center" wrapText="1"/>
    </xf>
    <xf numFmtId="1" fontId="44" fillId="13" borderId="7" xfId="0" applyNumberFormat="1" applyFont="1" applyFill="1" applyBorder="1" applyAlignment="1">
      <alignment horizontal="center" vertical="center" wrapText="1"/>
    </xf>
    <xf numFmtId="1" fontId="44" fillId="13" borderId="11" xfId="0" applyNumberFormat="1" applyFont="1" applyFill="1" applyBorder="1" applyAlignment="1">
      <alignment horizontal="center" vertical="center" wrapText="1"/>
    </xf>
    <xf numFmtId="1" fontId="44" fillId="7" borderId="6" xfId="0" applyNumberFormat="1" applyFont="1" applyFill="1" applyBorder="1" applyAlignment="1">
      <alignment horizontal="center" vertical="center" wrapText="1"/>
    </xf>
    <xf numFmtId="1" fontId="44" fillId="7" borderId="11" xfId="0" applyNumberFormat="1" applyFont="1" applyFill="1" applyBorder="1" applyAlignment="1">
      <alignment horizontal="center" vertical="center" wrapText="1"/>
    </xf>
    <xf numFmtId="1" fontId="44" fillId="7" borderId="7" xfId="0" applyNumberFormat="1" applyFont="1" applyFill="1" applyBorder="1" applyAlignment="1">
      <alignment horizontal="center" vertical="center" wrapText="1"/>
    </xf>
    <xf numFmtId="0" fontId="4" fillId="12" borderId="1" xfId="0" applyNumberFormat="1" applyFont="1" applyFill="1" applyBorder="1" applyAlignment="1">
      <alignment horizontal="center" vertical="center" wrapText="1"/>
    </xf>
    <xf numFmtId="1" fontId="29" fillId="7" borderId="7" xfId="0" applyNumberFormat="1" applyFont="1" applyFill="1" applyBorder="1" applyAlignment="1">
      <alignment horizontal="center" vertical="center" wrapText="1"/>
    </xf>
    <xf numFmtId="1" fontId="29" fillId="13" borderId="1" xfId="0" applyNumberFormat="1" applyFont="1" applyFill="1" applyBorder="1" applyAlignment="1">
      <alignment horizontal="center" vertical="center"/>
    </xf>
    <xf numFmtId="1" fontId="29" fillId="0" borderId="6" xfId="0" applyNumberFormat="1" applyFont="1" applyFill="1" applyBorder="1" applyAlignment="1">
      <alignment horizontal="center" vertical="center"/>
    </xf>
    <xf numFmtId="1" fontId="29" fillId="0" borderId="7" xfId="0" applyNumberFormat="1" applyFont="1" applyFill="1" applyBorder="1" applyAlignment="1">
      <alignment horizontal="center" vertical="center"/>
    </xf>
    <xf numFmtId="1" fontId="44" fillId="0" borderId="6" xfId="0" applyNumberFormat="1" applyFont="1" applyFill="1" applyBorder="1" applyAlignment="1">
      <alignment horizontal="center" vertical="center" wrapText="1"/>
    </xf>
    <xf numFmtId="1" fontId="44" fillId="0" borderId="7" xfId="0" applyNumberFormat="1" applyFont="1" applyFill="1" applyBorder="1" applyAlignment="1">
      <alignment horizontal="center" vertical="center" wrapText="1"/>
    </xf>
    <xf numFmtId="1" fontId="44" fillId="14" borderId="6" xfId="0" applyNumberFormat="1" applyFont="1" applyFill="1" applyBorder="1" applyAlignment="1">
      <alignment horizontal="center" vertical="center" wrapText="1"/>
    </xf>
    <xf numFmtId="1" fontId="44" fillId="14" borderId="11" xfId="0" applyNumberFormat="1" applyFont="1" applyFill="1" applyBorder="1" applyAlignment="1">
      <alignment horizontal="center" vertical="center" wrapText="1"/>
    </xf>
    <xf numFmtId="1" fontId="44" fillId="14" borderId="7" xfId="0" applyNumberFormat="1" applyFont="1" applyFill="1" applyBorder="1" applyAlignment="1">
      <alignment horizontal="center" vertical="center" wrapText="1"/>
    </xf>
    <xf numFmtId="3" fontId="53" fillId="5" borderId="6" xfId="1" applyNumberFormat="1" applyFont="1" applyFill="1" applyBorder="1" applyAlignment="1" applyProtection="1">
      <alignment horizontal="center" vertical="center" wrapText="1"/>
      <protection locked="0"/>
    </xf>
    <xf numFmtId="3" fontId="53" fillId="5" borderId="7" xfId="1" applyNumberFormat="1" applyFont="1" applyFill="1" applyBorder="1" applyAlignment="1" applyProtection="1">
      <alignment horizontal="center" vertical="center" wrapText="1"/>
      <protection locked="0"/>
    </xf>
    <xf numFmtId="0" fontId="4" fillId="6" borderId="1" xfId="0" applyNumberFormat="1" applyFont="1" applyFill="1" applyBorder="1" applyAlignment="1">
      <alignment horizontal="left" vertical="center" wrapText="1"/>
    </xf>
    <xf numFmtId="0" fontId="4" fillId="6" borderId="1" xfId="0" applyNumberFormat="1" applyFont="1" applyFill="1" applyBorder="1" applyAlignment="1">
      <alignment horizontal="center" vertical="center" wrapText="1"/>
    </xf>
    <xf numFmtId="0" fontId="4" fillId="9" borderId="17" xfId="1" applyFont="1" applyFill="1" applyBorder="1" applyAlignment="1">
      <alignment horizontal="left" vertical="center" wrapText="1"/>
    </xf>
    <xf numFmtId="0" fontId="4" fillId="9" borderId="13" xfId="1" applyFont="1" applyFill="1" applyBorder="1" applyAlignment="1">
      <alignment horizontal="left" vertical="center" wrapText="1"/>
    </xf>
    <xf numFmtId="0" fontId="4" fillId="9" borderId="1" xfId="1" applyFont="1" applyFill="1" applyBorder="1" applyAlignment="1">
      <alignment horizontal="left" vertical="center" wrapText="1"/>
    </xf>
    <xf numFmtId="0" fontId="4" fillId="9" borderId="10" xfId="1" applyFont="1" applyFill="1" applyBorder="1" applyAlignment="1">
      <alignment horizontal="center" vertical="center" wrapText="1"/>
    </xf>
    <xf numFmtId="0" fontId="4" fillId="9" borderId="19" xfId="1" applyFont="1" applyFill="1" applyBorder="1" applyAlignment="1">
      <alignment horizontal="center" vertical="center" wrapText="1"/>
    </xf>
    <xf numFmtId="0" fontId="4" fillId="9" borderId="18" xfId="1" applyFont="1" applyFill="1" applyBorder="1" applyAlignment="1">
      <alignment horizontal="center" vertical="center" wrapText="1"/>
    </xf>
    <xf numFmtId="0" fontId="11" fillId="0" borderId="0" xfId="0" applyFont="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center" wrapText="1"/>
    </xf>
    <xf numFmtId="0" fontId="7" fillId="0" borderId="0" xfId="0" applyFont="1" applyAlignment="1">
      <alignment horizontal="left" vertical="center" wrapText="1"/>
    </xf>
    <xf numFmtId="0" fontId="7" fillId="0" borderId="0" xfId="0" applyFont="1" applyAlignment="1">
      <alignment horizontal="justify"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center" vertical="center" wrapText="1"/>
    </xf>
  </cellXfs>
  <cellStyles count="32">
    <cellStyle name="Moeda" xfId="13" builtinId="4"/>
    <cellStyle name="Moeda 2" xfId="5"/>
    <cellStyle name="Moeda 2 2" xfId="9"/>
    <cellStyle name="Moeda 3" xfId="8"/>
    <cellStyle name="Moeda 3 2" xfId="17"/>
    <cellStyle name="Moeda 3 2 2" xfId="29"/>
    <cellStyle name="Moeda 3 3" xfId="22"/>
    <cellStyle name="Moeda 4" xfId="14"/>
    <cellStyle name="Moeda 4 2" xfId="26"/>
    <cellStyle name="Moeda 5" xfId="25"/>
    <cellStyle name="Normal" xfId="0" builtinId="0"/>
    <cellStyle name="Normal 2" xfId="1"/>
    <cellStyle name="Porcentagem 2" xfId="12"/>
    <cellStyle name="Separador de milhares 2" xfId="2"/>
    <cellStyle name="Separador de milhares 2 2" xfId="7"/>
    <cellStyle name="Separador de milhares 2 2 2" xfId="11"/>
    <cellStyle name="Separador de milhares 2 2 2 2" xfId="19"/>
    <cellStyle name="Separador de milhares 2 2 2 2 2" xfId="31"/>
    <cellStyle name="Separador de milhares 2 2 2 3" xfId="24"/>
    <cellStyle name="Separador de milhares 2 2 3" xfId="16"/>
    <cellStyle name="Separador de milhares 2 2 3 2" xfId="28"/>
    <cellStyle name="Separador de milhares 2 2 4" xfId="21"/>
    <cellStyle name="Separador de milhares 2 3" xfId="6"/>
    <cellStyle name="Separador de milhares 2 3 2" xfId="10"/>
    <cellStyle name="Separador de milhares 2 3 2 2" xfId="18"/>
    <cellStyle name="Separador de milhares 2 3 2 2 2" xfId="30"/>
    <cellStyle name="Separador de milhares 2 3 2 3" xfId="23"/>
    <cellStyle name="Separador de milhares 2 3 3" xfId="15"/>
    <cellStyle name="Separador de milhares 2 3 3 2" xfId="27"/>
    <cellStyle name="Separador de milhares 2 3 4" xfId="20"/>
    <cellStyle name="Separador de milhares 3" xfId="3"/>
    <cellStyle name="Título 5" xfId="4"/>
  </cellStyles>
  <dxfs count="351">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6625" name="Retângulo de cantos arredondados 1"/>
        <xdr:cNvSpPr>
          <a:spLocks noChangeArrowheads="1"/>
        </xdr:cNvSpPr>
      </xdr:nvSpPr>
      <xdr:spPr bwMode="auto">
        <a:xfrm>
          <a:off x="2590800"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47625</xdr:colOff>
      <xdr:row>27</xdr:row>
      <xdr:rowOff>228600</xdr:rowOff>
    </xdr:from>
    <xdr:to>
      <xdr:col>9</xdr:col>
      <xdr:colOff>200025</xdr:colOff>
      <xdr:row>27</xdr:row>
      <xdr:rowOff>228600</xdr:rowOff>
    </xdr:to>
    <xdr:grpSp>
      <xdr:nvGrpSpPr>
        <xdr:cNvPr id="2" name="Group 1"/>
        <xdr:cNvGrpSpPr>
          <a:grpSpLocks/>
        </xdr:cNvGrpSpPr>
      </xdr:nvGrpSpPr>
      <xdr:grpSpPr bwMode="auto">
        <a:xfrm>
          <a:off x="9153525" y="8258175"/>
          <a:ext cx="3810000" cy="0"/>
          <a:chOff x="2948" y="-22"/>
          <a:chExt cx="6002" cy="0"/>
        </a:xfrm>
      </xdr:grpSpPr>
      <xdr:sp macro="" textlink="">
        <xdr:nvSpPr>
          <xdr:cNvPr id="3" name="Freeform 2"/>
          <xdr:cNvSpPr>
            <a:spLocks/>
          </xdr:cNvSpPr>
        </xdr:nvSpPr>
        <xdr:spPr bwMode="auto">
          <a:xfrm>
            <a:off x="2948" y="-22"/>
            <a:ext cx="6002" cy="0"/>
          </a:xfrm>
          <a:custGeom>
            <a:avLst/>
            <a:gdLst>
              <a:gd name="T0" fmla="+- 0 2948 2948"/>
              <a:gd name="T1" fmla="*/ T0 w 6002"/>
              <a:gd name="T2" fmla="+- 0 8950 2948"/>
              <a:gd name="T3" fmla="*/ T2 w 6002"/>
            </a:gdLst>
            <a:ahLst/>
            <a:cxnLst>
              <a:cxn ang="0">
                <a:pos x="T1" y="0"/>
              </a:cxn>
              <a:cxn ang="0">
                <a:pos x="T3" y="0"/>
              </a:cxn>
            </a:cxnLst>
            <a:rect l="0" t="0" r="r" b="b"/>
            <a:pathLst>
              <a:path w="6002">
                <a:moveTo>
                  <a:pt x="0" y="0"/>
                </a:moveTo>
                <a:lnTo>
                  <a:pt x="6002" y="0"/>
                </a:lnTo>
              </a:path>
            </a:pathLst>
          </a:custGeom>
          <a:noFill/>
          <a:ln w="9601">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0]!Mudar1" textlink="">
      <xdr:nvSpPr>
        <xdr:cNvPr id="2" name="Retângulo de cantos arredondados 1"/>
        <xdr:cNvSpPr>
          <a:spLocks noChangeArrowheads="1"/>
        </xdr:cNvSpPr>
      </xdr:nvSpPr>
      <xdr:spPr bwMode="auto">
        <a:xfrm>
          <a:off x="1343025" y="0"/>
          <a:ext cx="0" cy="0"/>
        </a:xfrm>
        <a:prstGeom prst="roundRect">
          <a:avLst>
            <a:gd name="adj" fmla="val 16667"/>
          </a:avLst>
        </a:prstGeom>
        <a:solidFill>
          <a:srgbClr val="4F81BD"/>
        </a:solidFill>
        <a:ln w="25400" algn="ctr">
          <a:solidFill>
            <a:srgbClr val="385D8A"/>
          </a:solidFill>
          <a:round/>
          <a:headEnd/>
          <a:tailEnd/>
        </a:ln>
      </xdr:spPr>
      <xdr:txBody>
        <a:bodyPr vertOverflow="clip" wrap="square" lIns="27432" tIns="27432" rIns="27432" bIns="27432" anchor="ctr" upright="1"/>
        <a:lstStyle/>
        <a:p>
          <a:pPr algn="ctr" rtl="0">
            <a:defRPr sz="1000"/>
          </a:pPr>
          <a:r>
            <a:rPr lang="pt-BR" sz="1100" b="0" i="0" u="none" strike="noStrike" baseline="0">
              <a:solidFill>
                <a:srgbClr val="FFFFFF"/>
              </a:solidFill>
              <a:latin typeface="Calibri"/>
              <a:cs typeface="Calibri"/>
            </a:rPr>
            <a:t>VOLTAR</a:t>
          </a: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5.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0"/>
  <dimension ref="A1:AY157"/>
  <sheetViews>
    <sheetView topLeftCell="E1" zoomScale="80" zoomScaleNormal="80" workbookViewId="0">
      <selection activeCell="L4" sqref="L4"/>
    </sheetView>
  </sheetViews>
  <sheetFormatPr defaultColWidth="9.7109375" defaultRowHeight="15.75" x14ac:dyDescent="0.25"/>
  <cols>
    <col min="1" max="1" width="6.28515625" style="67" customWidth="1"/>
    <col min="2" max="2" width="7.140625" style="67"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60" customWidth="1"/>
    <col min="10" max="10" width="12.7109375" style="27" bestFit="1" customWidth="1"/>
    <col min="11" max="11" width="12.5703125" style="19" customWidth="1"/>
    <col min="12" max="12" width="13.28515625" style="41" customWidth="1"/>
    <col min="13" max="13" width="12.5703125" style="16" customWidth="1"/>
    <col min="14" max="14" width="15.7109375" style="17" customWidth="1"/>
    <col min="15" max="15" width="14.140625" style="17" customWidth="1"/>
    <col min="16"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501</v>
      </c>
      <c r="O1" s="169" t="s">
        <v>502</v>
      </c>
      <c r="P1" s="169" t="s">
        <v>503</v>
      </c>
      <c r="Q1" s="169" t="s">
        <v>504</v>
      </c>
      <c r="R1" s="169" t="s">
        <v>505</v>
      </c>
      <c r="S1" s="169" t="s">
        <v>506</v>
      </c>
      <c r="T1" s="169" t="s">
        <v>507</v>
      </c>
      <c r="U1" s="169" t="s">
        <v>508</v>
      </c>
      <c r="V1" s="169" t="s">
        <v>509</v>
      </c>
      <c r="W1" s="169" t="s">
        <v>510</v>
      </c>
      <c r="X1" s="169" t="s">
        <v>511</v>
      </c>
      <c r="Y1" s="169" t="s">
        <v>512</v>
      </c>
      <c r="Z1" s="169" t="s">
        <v>513</v>
      </c>
      <c r="AA1" s="169" t="s">
        <v>514</v>
      </c>
      <c r="AB1" s="169" t="s">
        <v>515</v>
      </c>
      <c r="AC1" s="169" t="s">
        <v>516</v>
      </c>
      <c r="AD1" s="169" t="s">
        <v>517</v>
      </c>
      <c r="AE1" s="169" t="s">
        <v>500</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36" t="s">
        <v>25</v>
      </c>
      <c r="L3" s="37" t="s">
        <v>0</v>
      </c>
      <c r="M3" s="33" t="s">
        <v>4</v>
      </c>
      <c r="N3" s="81">
        <v>43580</v>
      </c>
      <c r="O3" s="81">
        <v>43580</v>
      </c>
      <c r="P3" s="81">
        <v>43581</v>
      </c>
      <c r="Q3" s="81">
        <v>43581</v>
      </c>
      <c r="R3" s="81">
        <v>43584</v>
      </c>
      <c r="S3" s="81">
        <v>43585</v>
      </c>
      <c r="T3" s="81">
        <v>43587</v>
      </c>
      <c r="U3" s="81">
        <v>43587</v>
      </c>
      <c r="V3" s="81">
        <v>43587</v>
      </c>
      <c r="W3" s="81">
        <v>43635</v>
      </c>
      <c r="X3" s="81">
        <v>43649</v>
      </c>
      <c r="Y3" s="81">
        <v>43654</v>
      </c>
      <c r="Z3" s="81">
        <v>43696</v>
      </c>
      <c r="AA3" s="81">
        <v>43733</v>
      </c>
      <c r="AB3" s="81">
        <v>43733</v>
      </c>
      <c r="AC3" s="81">
        <v>43753</v>
      </c>
      <c r="AD3" s="81">
        <v>43762</v>
      </c>
      <c r="AE3" s="81">
        <v>43762</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32"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200</v>
      </c>
      <c r="L4" s="38">
        <f>K4-(SUM(N4:AY4))</f>
        <v>165</v>
      </c>
      <c r="M4" s="39" t="str">
        <f>IF(L4&lt;0,"ATENÇÃO","OK")</f>
        <v>OK</v>
      </c>
      <c r="N4" s="80"/>
      <c r="O4" s="80"/>
      <c r="P4" s="80"/>
      <c r="Q4" s="80"/>
      <c r="R4" s="80"/>
      <c r="S4" s="80"/>
      <c r="T4" s="80"/>
      <c r="U4" s="80"/>
      <c r="V4" s="80"/>
      <c r="W4" s="80"/>
      <c r="X4" s="80"/>
      <c r="Y4" s="80"/>
      <c r="Z4" s="80">
        <v>35</v>
      </c>
      <c r="AA4" s="80"/>
      <c r="AB4" s="80"/>
      <c r="AC4" s="80"/>
      <c r="AD4" s="80"/>
      <c r="AE4" s="80"/>
      <c r="AF4" s="18"/>
      <c r="AG4" s="18"/>
      <c r="AH4" s="18"/>
      <c r="AI4" s="18"/>
      <c r="AJ4" s="18"/>
      <c r="AK4" s="18"/>
      <c r="AL4" s="18"/>
      <c r="AM4" s="18"/>
      <c r="AN4" s="18"/>
      <c r="AO4" s="18"/>
      <c r="AP4" s="18"/>
      <c r="AQ4" s="18"/>
      <c r="AR4" s="18"/>
      <c r="AS4" s="18"/>
      <c r="AT4" s="18"/>
      <c r="AU4" s="18"/>
      <c r="AV4" s="18"/>
      <c r="AW4" s="18"/>
      <c r="AX4" s="18"/>
      <c r="AY4" s="18"/>
    </row>
    <row r="5" spans="1:51" ht="90" customHeight="1" x14ac:dyDescent="0.25">
      <c r="A5" s="91">
        <v>2</v>
      </c>
      <c r="B5" s="92">
        <v>2</v>
      </c>
      <c r="C5" s="141" t="s">
        <v>64</v>
      </c>
      <c r="D5" s="120" t="s">
        <v>340</v>
      </c>
      <c r="E5" s="148" t="s">
        <v>75</v>
      </c>
      <c r="F5" s="93" t="s">
        <v>76</v>
      </c>
      <c r="G5" s="93" t="s">
        <v>79</v>
      </c>
      <c r="H5" s="94" t="s">
        <v>44</v>
      </c>
      <c r="I5" s="95" t="s">
        <v>78</v>
      </c>
      <c r="J5" s="138">
        <v>33</v>
      </c>
      <c r="K5" s="62">
        <v>80</v>
      </c>
      <c r="L5" s="38">
        <f t="shared" ref="L5:L68" si="0">K5-(SUM(N5:AY5))</f>
        <v>80</v>
      </c>
      <c r="M5" s="39" t="str">
        <f t="shared" ref="M5:M68" si="1">IF(L5&lt;0,"ATENÇÃO","OK")</f>
        <v>OK</v>
      </c>
      <c r="N5" s="80"/>
      <c r="O5" s="80"/>
      <c r="P5" s="80"/>
      <c r="Q5" s="80"/>
      <c r="R5" s="80"/>
      <c r="S5" s="80"/>
      <c r="T5" s="80"/>
      <c r="U5" s="80"/>
      <c r="V5" s="80"/>
      <c r="W5" s="80"/>
      <c r="X5" s="80"/>
      <c r="Y5" s="80"/>
      <c r="Z5" s="80"/>
      <c r="AA5" s="80"/>
      <c r="AB5" s="80"/>
      <c r="AC5" s="80"/>
      <c r="AD5" s="80"/>
      <c r="AE5" s="80"/>
      <c r="AF5" s="18"/>
      <c r="AG5" s="18"/>
      <c r="AH5" s="18"/>
      <c r="AI5" s="18"/>
      <c r="AJ5" s="18"/>
      <c r="AK5" s="18"/>
      <c r="AL5" s="18"/>
      <c r="AM5" s="18"/>
      <c r="AN5" s="18"/>
      <c r="AO5" s="18"/>
      <c r="AP5" s="18"/>
      <c r="AQ5" s="18"/>
      <c r="AR5" s="18"/>
      <c r="AS5" s="18"/>
      <c r="AT5" s="18"/>
      <c r="AU5" s="18"/>
      <c r="AV5" s="18"/>
      <c r="AW5" s="18"/>
      <c r="AX5" s="18"/>
      <c r="AY5" s="18"/>
    </row>
    <row r="6" spans="1:51" ht="90" customHeight="1" x14ac:dyDescent="0.25">
      <c r="A6" s="86">
        <v>3</v>
      </c>
      <c r="B6" s="87">
        <v>3</v>
      </c>
      <c r="C6" s="140" t="s">
        <v>64</v>
      </c>
      <c r="D6" s="119" t="s">
        <v>341</v>
      </c>
      <c r="E6" s="147" t="s">
        <v>75</v>
      </c>
      <c r="F6" s="88" t="s">
        <v>76</v>
      </c>
      <c r="G6" s="88" t="s">
        <v>80</v>
      </c>
      <c r="H6" s="89" t="s">
        <v>43</v>
      </c>
      <c r="I6" s="90" t="s">
        <v>78</v>
      </c>
      <c r="J6" s="137">
        <v>9.52</v>
      </c>
      <c r="K6" s="62">
        <v>2000</v>
      </c>
      <c r="L6" s="38">
        <f t="shared" si="0"/>
        <v>1250</v>
      </c>
      <c r="M6" s="39" t="str">
        <f t="shared" si="1"/>
        <v>OK</v>
      </c>
      <c r="N6" s="79"/>
      <c r="O6" s="79"/>
      <c r="P6" s="79"/>
      <c r="Q6" s="80">
        <v>500</v>
      </c>
      <c r="R6" s="79"/>
      <c r="S6" s="79"/>
      <c r="T6" s="79"/>
      <c r="U6" s="79"/>
      <c r="V6" s="79"/>
      <c r="W6" s="79"/>
      <c r="X6" s="79"/>
      <c r="Y6" s="79"/>
      <c r="Z6" s="80">
        <v>250</v>
      </c>
      <c r="AA6" s="79"/>
      <c r="AB6" s="79"/>
      <c r="AC6" s="79"/>
      <c r="AD6" s="79"/>
      <c r="AE6" s="79"/>
      <c r="AF6" s="79"/>
      <c r="AG6" s="79"/>
      <c r="AH6" s="79"/>
      <c r="AI6" s="79"/>
      <c r="AJ6" s="79"/>
      <c r="AK6" s="79"/>
      <c r="AL6" s="79"/>
      <c r="AM6" s="79"/>
      <c r="AN6" s="79"/>
      <c r="AO6" s="79"/>
      <c r="AP6" s="79"/>
      <c r="AQ6" s="79"/>
      <c r="AR6" s="79"/>
      <c r="AS6" s="18"/>
      <c r="AT6" s="18"/>
      <c r="AU6" s="18"/>
      <c r="AV6" s="18"/>
      <c r="AW6" s="18"/>
      <c r="AX6" s="18"/>
      <c r="AY6" s="18"/>
    </row>
    <row r="7" spans="1:51" ht="90" customHeight="1" x14ac:dyDescent="0.25">
      <c r="A7" s="96">
        <v>4</v>
      </c>
      <c r="B7" s="97">
        <v>4</v>
      </c>
      <c r="C7" s="141" t="s">
        <v>81</v>
      </c>
      <c r="D7" s="120" t="s">
        <v>342</v>
      </c>
      <c r="E7" s="148" t="s">
        <v>51</v>
      </c>
      <c r="F7" s="93" t="s">
        <v>82</v>
      </c>
      <c r="G7" s="93" t="s">
        <v>83</v>
      </c>
      <c r="H7" s="94" t="s">
        <v>34</v>
      </c>
      <c r="I7" s="95" t="s">
        <v>78</v>
      </c>
      <c r="J7" s="138">
        <v>1.19</v>
      </c>
      <c r="K7" s="62">
        <v>1200</v>
      </c>
      <c r="L7" s="38">
        <f t="shared" si="0"/>
        <v>816</v>
      </c>
      <c r="M7" s="39" t="str">
        <f t="shared" si="1"/>
        <v>OK</v>
      </c>
      <c r="N7" s="80"/>
      <c r="O7" s="80"/>
      <c r="P7" s="80"/>
      <c r="Q7" s="80"/>
      <c r="R7" s="80"/>
      <c r="S7" s="80"/>
      <c r="T7" s="80"/>
      <c r="U7" s="80"/>
      <c r="V7" s="80"/>
      <c r="W7" s="80">
        <v>240</v>
      </c>
      <c r="X7" s="80"/>
      <c r="Y7" s="80"/>
      <c r="Z7" s="80"/>
      <c r="AA7" s="80"/>
      <c r="AB7" s="80">
        <v>144</v>
      </c>
      <c r="AC7" s="80"/>
      <c r="AD7" s="80"/>
      <c r="AE7" s="80"/>
      <c r="AF7" s="18"/>
      <c r="AG7" s="18"/>
      <c r="AH7" s="18"/>
      <c r="AI7" s="18"/>
      <c r="AJ7" s="18"/>
      <c r="AK7" s="18"/>
      <c r="AL7" s="18"/>
      <c r="AM7" s="18"/>
      <c r="AN7" s="18"/>
      <c r="AO7" s="18"/>
      <c r="AP7" s="18"/>
      <c r="AQ7" s="18"/>
      <c r="AR7" s="18"/>
      <c r="AS7" s="18"/>
      <c r="AT7" s="18"/>
      <c r="AU7" s="18"/>
      <c r="AV7" s="18"/>
      <c r="AW7" s="18"/>
      <c r="AX7" s="18"/>
      <c r="AY7" s="18"/>
    </row>
    <row r="8" spans="1:51" ht="90" customHeight="1" x14ac:dyDescent="0.25">
      <c r="A8" s="172">
        <v>5</v>
      </c>
      <c r="B8" s="98">
        <v>5</v>
      </c>
      <c r="C8" s="184" t="s">
        <v>84</v>
      </c>
      <c r="D8" s="119" t="s">
        <v>343</v>
      </c>
      <c r="E8" s="147" t="s">
        <v>37</v>
      </c>
      <c r="F8" s="88" t="s">
        <v>85</v>
      </c>
      <c r="G8" s="88" t="s">
        <v>86</v>
      </c>
      <c r="H8" s="89" t="s">
        <v>46</v>
      </c>
      <c r="I8" s="90" t="s">
        <v>87</v>
      </c>
      <c r="J8" s="137">
        <v>3.94</v>
      </c>
      <c r="K8" s="62">
        <v>720</v>
      </c>
      <c r="L8" s="38">
        <f t="shared" si="0"/>
        <v>480</v>
      </c>
      <c r="M8" s="39" t="str">
        <f t="shared" si="1"/>
        <v>OK</v>
      </c>
      <c r="N8" s="80"/>
      <c r="O8" s="80"/>
      <c r="P8" s="80"/>
      <c r="Q8" s="80"/>
      <c r="R8" s="80"/>
      <c r="S8" s="80"/>
      <c r="T8" s="80"/>
      <c r="U8" s="80"/>
      <c r="V8" s="80"/>
      <c r="W8" s="80"/>
      <c r="X8" s="80">
        <v>120</v>
      </c>
      <c r="Y8" s="80"/>
      <c r="Z8" s="80"/>
      <c r="AA8" s="80">
        <v>120</v>
      </c>
      <c r="AB8" s="80"/>
      <c r="AC8" s="80"/>
      <c r="AD8" s="80"/>
      <c r="AE8" s="80"/>
      <c r="AF8" s="18"/>
      <c r="AG8" s="18"/>
      <c r="AH8" s="18"/>
      <c r="AI8" s="18"/>
      <c r="AJ8" s="18"/>
      <c r="AK8" s="18"/>
      <c r="AL8" s="18"/>
      <c r="AM8" s="18"/>
      <c r="AN8" s="18"/>
      <c r="AO8" s="18"/>
      <c r="AP8" s="18"/>
      <c r="AQ8" s="18"/>
      <c r="AR8" s="18"/>
      <c r="AS8" s="18"/>
      <c r="AT8" s="18"/>
      <c r="AU8" s="18"/>
      <c r="AV8" s="18"/>
      <c r="AW8" s="18"/>
      <c r="AX8" s="18"/>
      <c r="AY8" s="18"/>
    </row>
    <row r="9" spans="1:51" ht="90" customHeight="1" x14ac:dyDescent="0.25">
      <c r="A9" s="174"/>
      <c r="B9" s="87">
        <v>6</v>
      </c>
      <c r="C9" s="186"/>
      <c r="D9" s="119" t="s">
        <v>344</v>
      </c>
      <c r="E9" s="147" t="s">
        <v>37</v>
      </c>
      <c r="F9" s="88" t="s">
        <v>85</v>
      </c>
      <c r="G9" s="88" t="s">
        <v>88</v>
      </c>
      <c r="H9" s="89" t="s">
        <v>45</v>
      </c>
      <c r="I9" s="90" t="s">
        <v>87</v>
      </c>
      <c r="J9" s="137">
        <v>3.6</v>
      </c>
      <c r="K9" s="62">
        <v>120</v>
      </c>
      <c r="L9" s="38">
        <f t="shared" si="0"/>
        <v>120</v>
      </c>
      <c r="M9" s="39" t="str">
        <f t="shared" si="1"/>
        <v>OK</v>
      </c>
      <c r="N9" s="80"/>
      <c r="O9" s="80"/>
      <c r="P9" s="80"/>
      <c r="Q9" s="80"/>
      <c r="R9" s="80"/>
      <c r="S9" s="80"/>
      <c r="T9" s="80"/>
      <c r="U9" s="80"/>
      <c r="V9" s="80"/>
      <c r="W9" s="80"/>
      <c r="X9" s="80"/>
      <c r="Y9" s="80"/>
      <c r="Z9" s="80"/>
      <c r="AA9" s="80"/>
      <c r="AB9" s="80"/>
      <c r="AC9" s="80"/>
      <c r="AD9" s="80"/>
      <c r="AE9" s="80"/>
      <c r="AF9" s="18"/>
      <c r="AG9" s="18"/>
      <c r="AH9" s="18"/>
      <c r="AI9" s="18"/>
      <c r="AJ9" s="18"/>
      <c r="AK9" s="18"/>
      <c r="AL9" s="18"/>
      <c r="AM9" s="18"/>
      <c r="AN9" s="18"/>
      <c r="AO9" s="18"/>
      <c r="AP9" s="18"/>
      <c r="AQ9" s="18"/>
      <c r="AR9" s="18"/>
      <c r="AS9" s="18"/>
      <c r="AT9" s="18"/>
      <c r="AU9" s="18"/>
      <c r="AV9" s="18"/>
      <c r="AW9" s="18"/>
      <c r="AX9" s="18"/>
      <c r="AY9" s="18"/>
    </row>
    <row r="10" spans="1:51" ht="90" customHeight="1" x14ac:dyDescent="0.25">
      <c r="A10" s="176">
        <v>6</v>
      </c>
      <c r="B10" s="97">
        <v>7</v>
      </c>
      <c r="C10" s="181" t="s">
        <v>81</v>
      </c>
      <c r="D10" s="121" t="s">
        <v>345</v>
      </c>
      <c r="E10" s="149" t="s">
        <v>51</v>
      </c>
      <c r="F10" s="99" t="s">
        <v>82</v>
      </c>
      <c r="G10" s="93" t="s">
        <v>89</v>
      </c>
      <c r="H10" s="94" t="s">
        <v>26</v>
      </c>
      <c r="I10" s="95" t="s">
        <v>78</v>
      </c>
      <c r="J10" s="138">
        <v>1</v>
      </c>
      <c r="K10" s="62">
        <v>1200</v>
      </c>
      <c r="L10" s="38">
        <f t="shared" si="0"/>
        <v>1056</v>
      </c>
      <c r="M10" s="39" t="str">
        <f t="shared" si="1"/>
        <v>OK</v>
      </c>
      <c r="N10" s="80"/>
      <c r="O10" s="80"/>
      <c r="P10" s="80"/>
      <c r="Q10" s="80"/>
      <c r="R10" s="80"/>
      <c r="S10" s="80"/>
      <c r="T10" s="80"/>
      <c r="U10" s="80"/>
      <c r="V10" s="80"/>
      <c r="W10" s="80">
        <v>144</v>
      </c>
      <c r="X10" s="80"/>
      <c r="Y10" s="80"/>
      <c r="Z10" s="80"/>
      <c r="AA10" s="80"/>
      <c r="AB10" s="80"/>
      <c r="AC10" s="80"/>
      <c r="AD10" s="80"/>
      <c r="AE10" s="80"/>
      <c r="AF10" s="18"/>
      <c r="AG10" s="18"/>
      <c r="AH10" s="18"/>
      <c r="AI10" s="18"/>
      <c r="AJ10" s="18"/>
      <c r="AK10" s="18"/>
      <c r="AL10" s="18"/>
      <c r="AM10" s="18"/>
      <c r="AN10" s="18"/>
      <c r="AO10" s="18"/>
      <c r="AP10" s="18"/>
      <c r="AQ10" s="18"/>
      <c r="AR10" s="18"/>
      <c r="AS10" s="18"/>
      <c r="AT10" s="18"/>
      <c r="AU10" s="18"/>
      <c r="AV10" s="18"/>
      <c r="AW10" s="18"/>
      <c r="AX10" s="18"/>
      <c r="AY10" s="18"/>
    </row>
    <row r="11" spans="1:51" ht="90" customHeight="1" x14ac:dyDescent="0.25">
      <c r="A11" s="177"/>
      <c r="B11" s="92">
        <v>8</v>
      </c>
      <c r="C11" s="182"/>
      <c r="D11" s="120" t="s">
        <v>346</v>
      </c>
      <c r="E11" s="148" t="s">
        <v>51</v>
      </c>
      <c r="F11" s="93" t="s">
        <v>82</v>
      </c>
      <c r="G11" s="93" t="s">
        <v>90</v>
      </c>
      <c r="H11" s="94" t="s">
        <v>28</v>
      </c>
      <c r="I11" s="95" t="s">
        <v>78</v>
      </c>
      <c r="J11" s="138">
        <v>1.01</v>
      </c>
      <c r="K11" s="62">
        <v>360</v>
      </c>
      <c r="L11" s="38">
        <f t="shared" si="0"/>
        <v>192</v>
      </c>
      <c r="M11" s="39" t="str">
        <f t="shared" si="1"/>
        <v>OK</v>
      </c>
      <c r="N11" s="80"/>
      <c r="O11" s="80"/>
      <c r="P11" s="80"/>
      <c r="Q11" s="80"/>
      <c r="R11" s="80">
        <v>120</v>
      </c>
      <c r="S11" s="80"/>
      <c r="T11" s="80"/>
      <c r="U11" s="80"/>
      <c r="V11" s="80"/>
      <c r="W11" s="80"/>
      <c r="X11" s="80"/>
      <c r="Y11" s="80"/>
      <c r="Z11" s="80"/>
      <c r="AA11" s="80"/>
      <c r="AB11" s="80">
        <v>48</v>
      </c>
      <c r="AC11" s="80"/>
      <c r="AD11" s="80"/>
      <c r="AE11" s="80"/>
      <c r="AF11" s="18"/>
      <c r="AG11" s="18"/>
      <c r="AH11" s="18"/>
      <c r="AI11" s="18"/>
      <c r="AJ11" s="18"/>
      <c r="AK11" s="18"/>
      <c r="AL11" s="18"/>
      <c r="AM11" s="18"/>
      <c r="AN11" s="18"/>
      <c r="AO11" s="18"/>
      <c r="AP11" s="18"/>
      <c r="AQ11" s="18"/>
      <c r="AR11" s="18"/>
      <c r="AS11" s="18"/>
      <c r="AT11" s="18"/>
      <c r="AU11" s="18"/>
      <c r="AV11" s="18"/>
      <c r="AW11" s="18"/>
      <c r="AX11" s="18"/>
      <c r="AY11" s="18"/>
    </row>
    <row r="12" spans="1:51" ht="90" customHeight="1" x14ac:dyDescent="0.25">
      <c r="A12" s="172">
        <v>7</v>
      </c>
      <c r="B12" s="87">
        <v>9</v>
      </c>
      <c r="C12" s="184" t="s">
        <v>91</v>
      </c>
      <c r="D12" s="119" t="s">
        <v>347</v>
      </c>
      <c r="E12" s="150" t="s">
        <v>92</v>
      </c>
      <c r="F12" s="88" t="s">
        <v>93</v>
      </c>
      <c r="G12" s="88" t="s">
        <v>94</v>
      </c>
      <c r="H12" s="100" t="s">
        <v>47</v>
      </c>
      <c r="I12" s="101" t="s">
        <v>78</v>
      </c>
      <c r="J12" s="137">
        <v>31.36</v>
      </c>
      <c r="K12" s="62">
        <v>12</v>
      </c>
      <c r="L12" s="38">
        <f t="shared" si="0"/>
        <v>12</v>
      </c>
      <c r="M12" s="39" t="str">
        <f t="shared" si="1"/>
        <v>OK</v>
      </c>
      <c r="N12" s="80"/>
      <c r="O12" s="80"/>
      <c r="P12" s="80"/>
      <c r="Q12" s="80"/>
      <c r="R12" s="80"/>
      <c r="S12" s="80"/>
      <c r="T12" s="80"/>
      <c r="U12" s="80"/>
      <c r="V12" s="80"/>
      <c r="W12" s="80"/>
      <c r="X12" s="80"/>
      <c r="Y12" s="80"/>
      <c r="Z12" s="80"/>
      <c r="AA12" s="80"/>
      <c r="AB12" s="80"/>
      <c r="AC12" s="80"/>
      <c r="AD12" s="80"/>
      <c r="AE12" s="80"/>
      <c r="AF12" s="18"/>
      <c r="AG12" s="18"/>
      <c r="AH12" s="18"/>
      <c r="AI12" s="18"/>
      <c r="AJ12" s="18"/>
      <c r="AK12" s="18"/>
      <c r="AL12" s="18"/>
      <c r="AM12" s="18"/>
      <c r="AN12" s="18"/>
      <c r="AO12" s="18"/>
      <c r="AP12" s="18"/>
      <c r="AQ12" s="18"/>
      <c r="AR12" s="18"/>
      <c r="AS12" s="18"/>
      <c r="AT12" s="18"/>
      <c r="AU12" s="18"/>
      <c r="AV12" s="18"/>
      <c r="AW12" s="18"/>
      <c r="AX12" s="18"/>
      <c r="AY12" s="18"/>
    </row>
    <row r="13" spans="1:51" ht="90" customHeight="1" x14ac:dyDescent="0.25">
      <c r="A13" s="173"/>
      <c r="B13" s="87">
        <v>10</v>
      </c>
      <c r="C13" s="185"/>
      <c r="D13" s="119" t="s">
        <v>348</v>
      </c>
      <c r="E13" s="151" t="s">
        <v>95</v>
      </c>
      <c r="F13" s="88" t="s">
        <v>93</v>
      </c>
      <c r="G13" s="88" t="s">
        <v>96</v>
      </c>
      <c r="H13" s="100" t="s">
        <v>47</v>
      </c>
      <c r="I13" s="101" t="s">
        <v>78</v>
      </c>
      <c r="J13" s="137">
        <v>36.700000000000003</v>
      </c>
      <c r="K13" s="62">
        <v>12</v>
      </c>
      <c r="L13" s="38">
        <f t="shared" si="0"/>
        <v>12</v>
      </c>
      <c r="M13" s="39" t="str">
        <f t="shared" si="1"/>
        <v>OK</v>
      </c>
      <c r="N13" s="80"/>
      <c r="O13" s="80"/>
      <c r="P13" s="80"/>
      <c r="Q13" s="80"/>
      <c r="R13" s="80"/>
      <c r="S13" s="80"/>
      <c r="T13" s="80"/>
      <c r="U13" s="80"/>
      <c r="V13" s="80"/>
      <c r="W13" s="80"/>
      <c r="X13" s="80"/>
      <c r="Y13" s="80"/>
      <c r="Z13" s="80"/>
      <c r="AA13" s="80"/>
      <c r="AB13" s="80"/>
      <c r="AC13" s="80"/>
      <c r="AD13" s="80"/>
      <c r="AE13" s="80"/>
      <c r="AF13" s="18"/>
      <c r="AG13" s="18"/>
      <c r="AH13" s="18"/>
      <c r="AI13" s="18"/>
      <c r="AJ13" s="18"/>
      <c r="AK13" s="18"/>
      <c r="AL13" s="18"/>
      <c r="AM13" s="18"/>
      <c r="AN13" s="18"/>
      <c r="AO13" s="18"/>
      <c r="AP13" s="18"/>
      <c r="AQ13" s="18"/>
      <c r="AR13" s="18"/>
      <c r="AS13" s="18"/>
      <c r="AT13" s="18"/>
      <c r="AU13" s="18"/>
      <c r="AV13" s="18"/>
      <c r="AW13" s="18"/>
      <c r="AX13" s="18"/>
      <c r="AY13" s="18"/>
    </row>
    <row r="14" spans="1:51" ht="90" customHeight="1" x14ac:dyDescent="0.25">
      <c r="A14" s="173"/>
      <c r="B14" s="98">
        <v>11</v>
      </c>
      <c r="C14" s="185"/>
      <c r="D14" s="122" t="s">
        <v>349</v>
      </c>
      <c r="E14" s="152" t="s">
        <v>97</v>
      </c>
      <c r="F14" s="102" t="s">
        <v>93</v>
      </c>
      <c r="G14" s="88" t="s">
        <v>98</v>
      </c>
      <c r="H14" s="103" t="s">
        <v>45</v>
      </c>
      <c r="I14" s="101" t="s">
        <v>78</v>
      </c>
      <c r="J14" s="137">
        <v>42.64</v>
      </c>
      <c r="K14" s="62"/>
      <c r="L14" s="38">
        <f t="shared" si="0"/>
        <v>0</v>
      </c>
      <c r="M14" s="39" t="str">
        <f t="shared" si="1"/>
        <v>OK</v>
      </c>
      <c r="N14" s="80"/>
      <c r="O14" s="80"/>
      <c r="P14" s="80"/>
      <c r="Q14" s="80"/>
      <c r="R14" s="80"/>
      <c r="S14" s="80"/>
      <c r="T14" s="80"/>
      <c r="U14" s="80"/>
      <c r="V14" s="80"/>
      <c r="W14" s="80"/>
      <c r="X14" s="80"/>
      <c r="Y14" s="80"/>
      <c r="Z14" s="80"/>
      <c r="AA14" s="80"/>
      <c r="AB14" s="80"/>
      <c r="AC14" s="80"/>
      <c r="AD14" s="80"/>
      <c r="AE14" s="80"/>
      <c r="AF14" s="18"/>
      <c r="AG14" s="18"/>
      <c r="AH14" s="18"/>
      <c r="AI14" s="18"/>
      <c r="AJ14" s="18"/>
      <c r="AK14" s="18"/>
      <c r="AL14" s="18"/>
      <c r="AM14" s="18"/>
      <c r="AN14" s="18"/>
      <c r="AO14" s="18"/>
      <c r="AP14" s="18"/>
      <c r="AQ14" s="18"/>
      <c r="AR14" s="18"/>
      <c r="AS14" s="18"/>
      <c r="AT14" s="18"/>
      <c r="AU14" s="18"/>
      <c r="AV14" s="18"/>
      <c r="AW14" s="18"/>
      <c r="AX14" s="18"/>
      <c r="AY14" s="18"/>
    </row>
    <row r="15" spans="1:51" ht="90" customHeight="1" x14ac:dyDescent="0.25">
      <c r="A15" s="173"/>
      <c r="B15" s="98">
        <v>12</v>
      </c>
      <c r="C15" s="185"/>
      <c r="D15" s="123" t="s">
        <v>350</v>
      </c>
      <c r="E15" s="153" t="s">
        <v>99</v>
      </c>
      <c r="F15" s="104" t="s">
        <v>93</v>
      </c>
      <c r="G15" s="88" t="s">
        <v>100</v>
      </c>
      <c r="H15" s="100" t="s">
        <v>45</v>
      </c>
      <c r="I15" s="101" t="s">
        <v>78</v>
      </c>
      <c r="J15" s="137">
        <v>78.05</v>
      </c>
      <c r="K15" s="62">
        <v>5</v>
      </c>
      <c r="L15" s="38">
        <f t="shared" si="0"/>
        <v>2</v>
      </c>
      <c r="M15" s="39" t="str">
        <f t="shared" si="1"/>
        <v>OK</v>
      </c>
      <c r="N15" s="80"/>
      <c r="O15" s="80"/>
      <c r="P15" s="80"/>
      <c r="Q15" s="80"/>
      <c r="R15" s="80"/>
      <c r="S15" s="80"/>
      <c r="T15" s="80"/>
      <c r="U15" s="80"/>
      <c r="V15" s="80">
        <v>3</v>
      </c>
      <c r="W15" s="80"/>
      <c r="X15" s="80"/>
      <c r="Y15" s="80"/>
      <c r="Z15" s="80"/>
      <c r="AA15" s="80"/>
      <c r="AB15" s="80"/>
      <c r="AC15" s="80"/>
      <c r="AD15" s="80"/>
      <c r="AE15" s="80"/>
      <c r="AF15" s="18"/>
      <c r="AG15" s="18"/>
      <c r="AH15" s="18"/>
      <c r="AI15" s="18"/>
      <c r="AJ15" s="18"/>
      <c r="AK15" s="18"/>
      <c r="AL15" s="18"/>
      <c r="AM15" s="18"/>
      <c r="AN15" s="18"/>
      <c r="AO15" s="18"/>
      <c r="AP15" s="18"/>
      <c r="AQ15" s="18"/>
      <c r="AR15" s="18"/>
      <c r="AS15" s="18"/>
      <c r="AT15" s="18"/>
      <c r="AU15" s="18"/>
      <c r="AV15" s="18"/>
      <c r="AW15" s="18"/>
      <c r="AX15" s="18"/>
      <c r="AY15" s="18"/>
    </row>
    <row r="16" spans="1:51" ht="90" customHeight="1" x14ac:dyDescent="0.25">
      <c r="A16" s="174"/>
      <c r="B16" s="87">
        <v>13</v>
      </c>
      <c r="C16" s="186"/>
      <c r="D16" s="119" t="s">
        <v>351</v>
      </c>
      <c r="E16" s="153" t="s">
        <v>99</v>
      </c>
      <c r="F16" s="88" t="s">
        <v>93</v>
      </c>
      <c r="G16" s="88" t="s">
        <v>101</v>
      </c>
      <c r="H16" s="100" t="s">
        <v>45</v>
      </c>
      <c r="I16" s="101" t="s">
        <v>78</v>
      </c>
      <c r="J16" s="137">
        <v>9.36</v>
      </c>
      <c r="K16" s="62"/>
      <c r="L16" s="38">
        <f t="shared" si="0"/>
        <v>0</v>
      </c>
      <c r="M16" s="39" t="str">
        <f t="shared" si="1"/>
        <v>OK</v>
      </c>
      <c r="N16" s="80"/>
      <c r="O16" s="80"/>
      <c r="P16" s="80"/>
      <c r="Q16" s="80"/>
      <c r="R16" s="80"/>
      <c r="S16" s="80"/>
      <c r="T16" s="80"/>
      <c r="U16" s="80"/>
      <c r="V16" s="80"/>
      <c r="W16" s="80"/>
      <c r="X16" s="80"/>
      <c r="Y16" s="80"/>
      <c r="Z16" s="80"/>
      <c r="AA16" s="80"/>
      <c r="AB16" s="80"/>
      <c r="AC16" s="80"/>
      <c r="AD16" s="80"/>
      <c r="AE16" s="80"/>
      <c r="AF16" s="18"/>
      <c r="AG16" s="18"/>
      <c r="AH16" s="18"/>
      <c r="AI16" s="18"/>
      <c r="AJ16" s="18"/>
      <c r="AK16" s="18"/>
      <c r="AL16" s="18"/>
      <c r="AM16" s="18"/>
      <c r="AN16" s="18"/>
      <c r="AO16" s="18"/>
      <c r="AP16" s="18"/>
      <c r="AQ16" s="18"/>
      <c r="AR16" s="18"/>
      <c r="AS16" s="18"/>
      <c r="AT16" s="18"/>
      <c r="AU16" s="18"/>
      <c r="AV16" s="18"/>
      <c r="AW16" s="18"/>
      <c r="AX16" s="18"/>
      <c r="AY16" s="18"/>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62"/>
      <c r="L17" s="38">
        <f t="shared" si="0"/>
        <v>0</v>
      </c>
      <c r="M17" s="39" t="str">
        <f t="shared" si="1"/>
        <v>OK</v>
      </c>
      <c r="N17" s="80"/>
      <c r="O17" s="80"/>
      <c r="P17" s="80"/>
      <c r="Q17" s="80"/>
      <c r="R17" s="80"/>
      <c r="S17" s="80"/>
      <c r="T17" s="80"/>
      <c r="U17" s="80"/>
      <c r="V17" s="80"/>
      <c r="W17" s="80"/>
      <c r="X17" s="80"/>
      <c r="Y17" s="80"/>
      <c r="Z17" s="80"/>
      <c r="AA17" s="80"/>
      <c r="AB17" s="80"/>
      <c r="AC17" s="80"/>
      <c r="AD17" s="80"/>
      <c r="AE17" s="80"/>
      <c r="AF17" s="18"/>
      <c r="AG17" s="18"/>
      <c r="AH17" s="18"/>
      <c r="AI17" s="18"/>
      <c r="AJ17" s="18"/>
      <c r="AK17" s="18"/>
      <c r="AL17" s="18"/>
      <c r="AM17" s="18"/>
      <c r="AN17" s="18"/>
      <c r="AO17" s="18"/>
      <c r="AP17" s="18"/>
      <c r="AQ17" s="18"/>
      <c r="AR17" s="18"/>
      <c r="AS17" s="18"/>
      <c r="AT17" s="18"/>
      <c r="AU17" s="18"/>
      <c r="AV17" s="18"/>
      <c r="AW17" s="18"/>
      <c r="AX17" s="18"/>
      <c r="AY17" s="18"/>
    </row>
    <row r="18" spans="1:51" ht="90" customHeight="1" x14ac:dyDescent="0.25">
      <c r="A18" s="180"/>
      <c r="B18" s="92">
        <v>15</v>
      </c>
      <c r="C18" s="183"/>
      <c r="D18" s="120" t="s">
        <v>353</v>
      </c>
      <c r="E18" s="154" t="s">
        <v>103</v>
      </c>
      <c r="F18" s="93" t="s">
        <v>105</v>
      </c>
      <c r="G18" s="93" t="s">
        <v>106</v>
      </c>
      <c r="H18" s="106" t="s">
        <v>47</v>
      </c>
      <c r="I18" s="107" t="s">
        <v>87</v>
      </c>
      <c r="J18" s="138">
        <v>26.71</v>
      </c>
      <c r="K18" s="62">
        <v>8</v>
      </c>
      <c r="L18" s="38">
        <f t="shared" si="0"/>
        <v>8</v>
      </c>
      <c r="M18" s="39" t="str">
        <f t="shared" si="1"/>
        <v>OK</v>
      </c>
      <c r="N18" s="80"/>
      <c r="O18" s="80"/>
      <c r="P18" s="80"/>
      <c r="Q18" s="80"/>
      <c r="R18" s="80"/>
      <c r="S18" s="80"/>
      <c r="T18" s="80"/>
      <c r="U18" s="80"/>
      <c r="V18" s="80"/>
      <c r="W18" s="80"/>
      <c r="X18" s="80"/>
      <c r="Y18" s="80"/>
      <c r="Z18" s="80"/>
      <c r="AA18" s="80"/>
      <c r="AB18" s="80"/>
      <c r="AC18" s="80"/>
      <c r="AD18" s="80"/>
      <c r="AE18" s="80"/>
      <c r="AF18" s="18"/>
      <c r="AG18" s="18"/>
      <c r="AH18" s="18"/>
      <c r="AI18" s="18"/>
      <c r="AJ18" s="18"/>
      <c r="AK18" s="18"/>
      <c r="AL18" s="18"/>
      <c r="AM18" s="18"/>
      <c r="AN18" s="18"/>
      <c r="AO18" s="18"/>
      <c r="AP18" s="18"/>
      <c r="AQ18" s="18"/>
      <c r="AR18" s="18"/>
      <c r="AS18" s="18"/>
      <c r="AT18" s="18"/>
      <c r="AU18" s="18"/>
      <c r="AV18" s="18"/>
      <c r="AW18" s="18"/>
      <c r="AX18" s="18"/>
      <c r="AY18" s="18"/>
    </row>
    <row r="19" spans="1:51" ht="90" customHeight="1" x14ac:dyDescent="0.25">
      <c r="A19" s="180"/>
      <c r="B19" s="92">
        <v>16</v>
      </c>
      <c r="C19" s="183"/>
      <c r="D19" s="120" t="s">
        <v>354</v>
      </c>
      <c r="E19" s="148" t="s">
        <v>107</v>
      </c>
      <c r="F19" s="105" t="s">
        <v>82</v>
      </c>
      <c r="G19" s="93" t="s">
        <v>108</v>
      </c>
      <c r="H19" s="106" t="s">
        <v>26</v>
      </c>
      <c r="I19" s="107" t="s">
        <v>78</v>
      </c>
      <c r="J19" s="138">
        <v>11.6</v>
      </c>
      <c r="K19" s="62"/>
      <c r="L19" s="38">
        <f t="shared" si="0"/>
        <v>0</v>
      </c>
      <c r="M19" s="39" t="str">
        <f t="shared" si="1"/>
        <v>OK</v>
      </c>
      <c r="N19" s="80"/>
      <c r="O19" s="80"/>
      <c r="P19" s="80"/>
      <c r="Q19" s="80"/>
      <c r="R19" s="80"/>
      <c r="S19" s="80"/>
      <c r="T19" s="80"/>
      <c r="U19" s="80"/>
      <c r="V19" s="80"/>
      <c r="W19" s="80"/>
      <c r="X19" s="80"/>
      <c r="Y19" s="80"/>
      <c r="Z19" s="80"/>
      <c r="AA19" s="80"/>
      <c r="AB19" s="80"/>
      <c r="AC19" s="80"/>
      <c r="AD19" s="80"/>
      <c r="AE19" s="80"/>
      <c r="AF19" s="18"/>
      <c r="AG19" s="18"/>
      <c r="AH19" s="18"/>
      <c r="AI19" s="18"/>
      <c r="AJ19" s="18"/>
      <c r="AK19" s="18"/>
      <c r="AL19" s="18"/>
      <c r="AM19" s="18"/>
      <c r="AN19" s="18"/>
      <c r="AO19" s="18"/>
      <c r="AP19" s="18"/>
      <c r="AQ19" s="18"/>
      <c r="AR19" s="18"/>
      <c r="AS19" s="18"/>
      <c r="AT19" s="18"/>
      <c r="AU19" s="18"/>
      <c r="AV19" s="18"/>
      <c r="AW19" s="18"/>
      <c r="AX19" s="18"/>
      <c r="AY19" s="18"/>
    </row>
    <row r="20" spans="1:51" ht="90" customHeight="1" x14ac:dyDescent="0.25">
      <c r="A20" s="180"/>
      <c r="B20" s="92">
        <v>17</v>
      </c>
      <c r="C20" s="183"/>
      <c r="D20" s="120" t="s">
        <v>355</v>
      </c>
      <c r="E20" s="148" t="s">
        <v>52</v>
      </c>
      <c r="F20" s="93" t="s">
        <v>82</v>
      </c>
      <c r="G20" s="93" t="s">
        <v>109</v>
      </c>
      <c r="H20" s="94" t="s">
        <v>45</v>
      </c>
      <c r="I20" s="95" t="s">
        <v>78</v>
      </c>
      <c r="J20" s="138">
        <v>9.76</v>
      </c>
      <c r="K20" s="62"/>
      <c r="L20" s="38">
        <f t="shared" si="0"/>
        <v>0</v>
      </c>
      <c r="M20" s="39" t="str">
        <f t="shared" si="1"/>
        <v>OK</v>
      </c>
      <c r="N20" s="80"/>
      <c r="O20" s="80"/>
      <c r="P20" s="80"/>
      <c r="Q20" s="80"/>
      <c r="R20" s="80"/>
      <c r="S20" s="80"/>
      <c r="T20" s="80"/>
      <c r="U20" s="80"/>
      <c r="V20" s="80"/>
      <c r="W20" s="80"/>
      <c r="X20" s="80"/>
      <c r="Y20" s="80"/>
      <c r="Z20" s="80"/>
      <c r="AA20" s="80"/>
      <c r="AB20" s="80"/>
      <c r="AC20" s="80"/>
      <c r="AD20" s="80"/>
      <c r="AE20" s="80"/>
      <c r="AF20" s="18"/>
      <c r="AG20" s="18"/>
      <c r="AH20" s="18"/>
      <c r="AI20" s="18"/>
      <c r="AJ20" s="18"/>
      <c r="AK20" s="18"/>
      <c r="AL20" s="18"/>
      <c r="AM20" s="18"/>
      <c r="AN20" s="18"/>
      <c r="AO20" s="18"/>
      <c r="AP20" s="18"/>
      <c r="AQ20" s="18"/>
      <c r="AR20" s="18"/>
      <c r="AS20" s="18"/>
      <c r="AT20" s="18"/>
      <c r="AU20" s="18"/>
      <c r="AV20" s="18"/>
      <c r="AW20" s="18"/>
      <c r="AX20" s="18"/>
      <c r="AY20" s="18"/>
    </row>
    <row r="21" spans="1:51" ht="90" customHeight="1" x14ac:dyDescent="0.25">
      <c r="A21" s="177"/>
      <c r="B21" s="92">
        <v>18</v>
      </c>
      <c r="C21" s="182"/>
      <c r="D21" s="120" t="s">
        <v>356</v>
      </c>
      <c r="E21" s="148" t="s">
        <v>110</v>
      </c>
      <c r="F21" s="93" t="s">
        <v>82</v>
      </c>
      <c r="G21" s="93" t="s">
        <v>111</v>
      </c>
      <c r="H21" s="106" t="s">
        <v>45</v>
      </c>
      <c r="I21" s="107" t="s">
        <v>78</v>
      </c>
      <c r="J21" s="138">
        <v>54.58</v>
      </c>
      <c r="K21" s="62">
        <v>16</v>
      </c>
      <c r="L21" s="38">
        <f t="shared" si="0"/>
        <v>12</v>
      </c>
      <c r="M21" s="39" t="str">
        <f t="shared" si="1"/>
        <v>OK</v>
      </c>
      <c r="N21" s="80"/>
      <c r="O21" s="80"/>
      <c r="P21" s="80"/>
      <c r="Q21" s="80"/>
      <c r="R21" s="80"/>
      <c r="S21" s="80"/>
      <c r="T21" s="80"/>
      <c r="U21" s="80"/>
      <c r="V21" s="80"/>
      <c r="W21" s="80"/>
      <c r="X21" s="80"/>
      <c r="Y21" s="80"/>
      <c r="Z21" s="80"/>
      <c r="AA21" s="80"/>
      <c r="AB21" s="80"/>
      <c r="AC21" s="80"/>
      <c r="AD21" s="80">
        <v>4</v>
      </c>
      <c r="AE21" s="80"/>
      <c r="AF21" s="18"/>
      <c r="AG21" s="18"/>
      <c r="AH21" s="18"/>
      <c r="AI21" s="18"/>
      <c r="AJ21" s="18"/>
      <c r="AK21" s="18"/>
      <c r="AL21" s="18"/>
      <c r="AM21" s="18"/>
      <c r="AN21" s="18"/>
      <c r="AO21" s="18"/>
      <c r="AP21" s="18"/>
      <c r="AQ21" s="18"/>
      <c r="AR21" s="18"/>
      <c r="AS21" s="18"/>
      <c r="AT21" s="18"/>
      <c r="AU21" s="18"/>
      <c r="AV21" s="18"/>
      <c r="AW21" s="18"/>
      <c r="AX21" s="18"/>
      <c r="AY21" s="18"/>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62">
        <v>700</v>
      </c>
      <c r="L22" s="38">
        <f t="shared" si="0"/>
        <v>700</v>
      </c>
      <c r="M22" s="39" t="str">
        <f t="shared" si="1"/>
        <v>OK</v>
      </c>
      <c r="N22" s="80"/>
      <c r="O22" s="80"/>
      <c r="P22" s="80"/>
      <c r="Q22" s="80"/>
      <c r="R22" s="80"/>
      <c r="S22" s="80"/>
      <c r="T22" s="80"/>
      <c r="U22" s="80"/>
      <c r="V22" s="80"/>
      <c r="W22" s="80"/>
      <c r="X22" s="80"/>
      <c r="Y22" s="80"/>
      <c r="Z22" s="80"/>
      <c r="AA22" s="80"/>
      <c r="AB22" s="80"/>
      <c r="AC22" s="80"/>
      <c r="AD22" s="80"/>
      <c r="AE22" s="80"/>
      <c r="AF22" s="18"/>
      <c r="AG22" s="18"/>
      <c r="AH22" s="18"/>
      <c r="AI22" s="18"/>
      <c r="AJ22" s="18"/>
      <c r="AK22" s="18"/>
      <c r="AL22" s="18"/>
      <c r="AM22" s="18"/>
      <c r="AN22" s="18"/>
      <c r="AO22" s="18"/>
      <c r="AP22" s="18"/>
      <c r="AQ22" s="18"/>
      <c r="AR22" s="18"/>
      <c r="AS22" s="18"/>
      <c r="AT22" s="18"/>
      <c r="AU22" s="18"/>
      <c r="AV22" s="18"/>
      <c r="AW22" s="18"/>
      <c r="AX22" s="18"/>
      <c r="AY22" s="18"/>
    </row>
    <row r="23" spans="1:51" ht="90" customHeight="1" x14ac:dyDescent="0.25">
      <c r="A23" s="176">
        <v>10</v>
      </c>
      <c r="B23" s="97">
        <v>20</v>
      </c>
      <c r="C23" s="181" t="s">
        <v>84</v>
      </c>
      <c r="D23" s="120" t="s">
        <v>358</v>
      </c>
      <c r="E23" s="148" t="s">
        <v>37</v>
      </c>
      <c r="F23" s="93" t="s">
        <v>82</v>
      </c>
      <c r="G23" s="93" t="s">
        <v>116</v>
      </c>
      <c r="H23" s="94" t="s">
        <v>47</v>
      </c>
      <c r="I23" s="95" t="s">
        <v>78</v>
      </c>
      <c r="J23" s="138">
        <v>6.63</v>
      </c>
      <c r="K23" s="62"/>
      <c r="L23" s="38">
        <f t="shared" si="0"/>
        <v>0</v>
      </c>
      <c r="M23" s="39" t="str">
        <f t="shared" si="1"/>
        <v>OK</v>
      </c>
      <c r="N23" s="80"/>
      <c r="O23" s="80"/>
      <c r="P23" s="80"/>
      <c r="Q23" s="80"/>
      <c r="R23" s="80"/>
      <c r="S23" s="80"/>
      <c r="T23" s="80"/>
      <c r="U23" s="80"/>
      <c r="V23" s="80"/>
      <c r="W23" s="80"/>
      <c r="X23" s="80"/>
      <c r="Y23" s="80"/>
      <c r="Z23" s="80"/>
      <c r="AA23" s="80"/>
      <c r="AB23" s="80"/>
      <c r="AC23" s="80"/>
      <c r="AD23" s="80"/>
      <c r="AE23" s="80"/>
      <c r="AF23" s="18"/>
      <c r="AG23" s="18"/>
      <c r="AH23" s="18"/>
      <c r="AI23" s="18"/>
      <c r="AJ23" s="18"/>
      <c r="AK23" s="18"/>
      <c r="AL23" s="18"/>
      <c r="AM23" s="18"/>
      <c r="AN23" s="18"/>
      <c r="AO23" s="18"/>
      <c r="AP23" s="18"/>
      <c r="AQ23" s="18"/>
      <c r="AR23" s="18"/>
      <c r="AS23" s="18"/>
      <c r="AT23" s="18"/>
      <c r="AU23" s="18"/>
      <c r="AV23" s="18"/>
      <c r="AW23" s="18"/>
      <c r="AX23" s="18"/>
      <c r="AY23" s="18"/>
    </row>
    <row r="24" spans="1:51" ht="90" customHeight="1" x14ac:dyDescent="0.25">
      <c r="A24" s="180"/>
      <c r="B24" s="97">
        <v>21</v>
      </c>
      <c r="C24" s="183"/>
      <c r="D24" s="120" t="s">
        <v>359</v>
      </c>
      <c r="E24" s="148" t="s">
        <v>37</v>
      </c>
      <c r="F24" s="93" t="s">
        <v>82</v>
      </c>
      <c r="G24" s="93" t="s">
        <v>117</v>
      </c>
      <c r="H24" s="94" t="s">
        <v>45</v>
      </c>
      <c r="I24" s="95" t="s">
        <v>78</v>
      </c>
      <c r="J24" s="138">
        <v>2</v>
      </c>
      <c r="K24" s="62">
        <v>1200</v>
      </c>
      <c r="L24" s="38">
        <f t="shared" si="0"/>
        <v>816</v>
      </c>
      <c r="M24" s="39" t="str">
        <f t="shared" si="1"/>
        <v>OK</v>
      </c>
      <c r="N24" s="80"/>
      <c r="O24" s="80"/>
      <c r="P24" s="80">
        <v>144</v>
      </c>
      <c r="Q24" s="80"/>
      <c r="R24" s="80"/>
      <c r="S24" s="80"/>
      <c r="T24" s="80"/>
      <c r="U24" s="80"/>
      <c r="V24" s="80"/>
      <c r="W24" s="80"/>
      <c r="X24" s="80">
        <v>240</v>
      </c>
      <c r="Y24" s="80"/>
      <c r="Z24" s="80"/>
      <c r="AA24" s="80"/>
      <c r="AB24" s="80"/>
      <c r="AC24" s="80"/>
      <c r="AD24" s="80"/>
      <c r="AE24" s="80"/>
      <c r="AF24" s="18"/>
      <c r="AG24" s="18"/>
      <c r="AH24" s="18"/>
      <c r="AI24" s="18"/>
      <c r="AJ24" s="18"/>
      <c r="AK24" s="18"/>
      <c r="AL24" s="18"/>
      <c r="AM24" s="18"/>
      <c r="AN24" s="18"/>
      <c r="AO24" s="18"/>
      <c r="AP24" s="18"/>
      <c r="AQ24" s="18"/>
      <c r="AR24" s="18"/>
      <c r="AS24" s="18"/>
      <c r="AT24" s="18"/>
      <c r="AU24" s="18"/>
      <c r="AV24" s="18"/>
      <c r="AW24" s="18"/>
      <c r="AX24" s="18"/>
      <c r="AY24" s="18"/>
    </row>
    <row r="25" spans="1:51" ht="90" customHeight="1" x14ac:dyDescent="0.25">
      <c r="A25" s="177"/>
      <c r="B25" s="97">
        <v>22</v>
      </c>
      <c r="C25" s="182"/>
      <c r="D25" s="120" t="s">
        <v>360</v>
      </c>
      <c r="E25" s="148" t="s">
        <v>118</v>
      </c>
      <c r="F25" s="105" t="s">
        <v>119</v>
      </c>
      <c r="G25" s="93" t="s">
        <v>120</v>
      </c>
      <c r="H25" s="106" t="s">
        <v>26</v>
      </c>
      <c r="I25" s="107" t="s">
        <v>121</v>
      </c>
      <c r="J25" s="138">
        <v>2.1</v>
      </c>
      <c r="K25" s="62"/>
      <c r="L25" s="38">
        <f t="shared" si="0"/>
        <v>0</v>
      </c>
      <c r="M25" s="39" t="str">
        <f t="shared" si="1"/>
        <v>OK</v>
      </c>
      <c r="N25" s="80"/>
      <c r="O25" s="80"/>
      <c r="P25" s="80"/>
      <c r="Q25" s="80"/>
      <c r="R25" s="80"/>
      <c r="S25" s="80"/>
      <c r="T25" s="80"/>
      <c r="U25" s="80"/>
      <c r="V25" s="80"/>
      <c r="W25" s="80"/>
      <c r="X25" s="80"/>
      <c r="Y25" s="80"/>
      <c r="Z25" s="80"/>
      <c r="AA25" s="80"/>
      <c r="AB25" s="80"/>
      <c r="AC25" s="80"/>
      <c r="AD25" s="80"/>
      <c r="AE25" s="80"/>
      <c r="AF25" s="18"/>
      <c r="AG25" s="18"/>
      <c r="AH25" s="18"/>
      <c r="AI25" s="18"/>
      <c r="AJ25" s="18"/>
      <c r="AK25" s="18"/>
      <c r="AL25" s="18"/>
      <c r="AM25" s="18"/>
      <c r="AN25" s="18"/>
      <c r="AO25" s="18"/>
      <c r="AP25" s="18"/>
      <c r="AQ25" s="18"/>
      <c r="AR25" s="18"/>
      <c r="AS25" s="18"/>
      <c r="AT25" s="18"/>
      <c r="AU25" s="18"/>
      <c r="AV25" s="18"/>
      <c r="AW25" s="18"/>
      <c r="AX25" s="18"/>
      <c r="AY25" s="18"/>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62">
        <v>72</v>
      </c>
      <c r="L26" s="38">
        <f t="shared" si="0"/>
        <v>36</v>
      </c>
      <c r="M26" s="39" t="str">
        <f t="shared" si="1"/>
        <v>OK</v>
      </c>
      <c r="N26" s="80"/>
      <c r="O26" s="80"/>
      <c r="P26" s="80"/>
      <c r="Q26" s="80"/>
      <c r="R26" s="80"/>
      <c r="S26" s="80"/>
      <c r="T26" s="80"/>
      <c r="U26" s="80"/>
      <c r="V26" s="80"/>
      <c r="W26" s="80"/>
      <c r="X26" s="80"/>
      <c r="Y26" s="80">
        <v>36</v>
      </c>
      <c r="Z26" s="80"/>
      <c r="AA26" s="80"/>
      <c r="AB26" s="80"/>
      <c r="AC26" s="80"/>
      <c r="AD26" s="80"/>
      <c r="AE26" s="80"/>
      <c r="AF26" s="18"/>
      <c r="AG26" s="18"/>
      <c r="AH26" s="18"/>
      <c r="AI26" s="18"/>
      <c r="AJ26" s="18"/>
      <c r="AK26" s="18"/>
      <c r="AL26" s="18"/>
      <c r="AM26" s="18"/>
      <c r="AN26" s="18"/>
      <c r="AO26" s="18"/>
      <c r="AP26" s="18"/>
      <c r="AQ26" s="18"/>
      <c r="AR26" s="18"/>
      <c r="AS26" s="18"/>
      <c r="AT26" s="18"/>
      <c r="AU26" s="18"/>
      <c r="AV26" s="18"/>
      <c r="AW26" s="18"/>
      <c r="AX26" s="18"/>
      <c r="AY26" s="18"/>
    </row>
    <row r="27" spans="1:51" ht="90" customHeight="1" x14ac:dyDescent="0.25">
      <c r="A27" s="179"/>
      <c r="B27" s="98">
        <v>24</v>
      </c>
      <c r="C27" s="185"/>
      <c r="D27" s="119" t="s">
        <v>362</v>
      </c>
      <c r="E27" s="147" t="s">
        <v>126</v>
      </c>
      <c r="F27" s="88" t="s">
        <v>82</v>
      </c>
      <c r="G27" s="88" t="s">
        <v>127</v>
      </c>
      <c r="H27" s="89" t="s">
        <v>26</v>
      </c>
      <c r="I27" s="90" t="s">
        <v>78</v>
      </c>
      <c r="J27" s="137">
        <v>1.06</v>
      </c>
      <c r="K27" s="62"/>
      <c r="L27" s="38">
        <f t="shared" si="0"/>
        <v>0</v>
      </c>
      <c r="M27" s="39" t="str">
        <f t="shared" si="1"/>
        <v>OK</v>
      </c>
      <c r="N27" s="80"/>
      <c r="O27" s="80"/>
      <c r="P27" s="80"/>
      <c r="Q27" s="80"/>
      <c r="R27" s="80"/>
      <c r="S27" s="80"/>
      <c r="T27" s="80"/>
      <c r="U27" s="80"/>
      <c r="V27" s="80"/>
      <c r="W27" s="80"/>
      <c r="X27" s="80"/>
      <c r="Y27" s="80"/>
      <c r="Z27" s="80"/>
      <c r="AA27" s="80"/>
      <c r="AB27" s="80"/>
      <c r="AC27" s="80"/>
      <c r="AD27" s="80"/>
      <c r="AE27" s="80"/>
      <c r="AF27" s="18"/>
      <c r="AG27" s="18"/>
      <c r="AH27" s="18"/>
      <c r="AI27" s="18"/>
      <c r="AJ27" s="18"/>
      <c r="AK27" s="18"/>
      <c r="AL27" s="18"/>
      <c r="AM27" s="18"/>
      <c r="AN27" s="18"/>
      <c r="AO27" s="18"/>
      <c r="AP27" s="18"/>
      <c r="AQ27" s="18"/>
      <c r="AR27" s="18"/>
      <c r="AS27" s="18"/>
      <c r="AT27" s="18"/>
      <c r="AU27" s="18"/>
      <c r="AV27" s="18"/>
      <c r="AW27" s="18"/>
      <c r="AX27" s="18"/>
      <c r="AY27" s="18"/>
    </row>
    <row r="28" spans="1:51" ht="90" customHeight="1" x14ac:dyDescent="0.25">
      <c r="A28" s="188"/>
      <c r="B28" s="87">
        <v>25</v>
      </c>
      <c r="C28" s="186"/>
      <c r="D28" s="123" t="s">
        <v>363</v>
      </c>
      <c r="E28" s="153" t="s">
        <v>126</v>
      </c>
      <c r="F28" s="104" t="s">
        <v>82</v>
      </c>
      <c r="G28" s="88" t="s">
        <v>128</v>
      </c>
      <c r="H28" s="89" t="s">
        <v>26</v>
      </c>
      <c r="I28" s="90" t="s">
        <v>78</v>
      </c>
      <c r="J28" s="137">
        <v>2.89</v>
      </c>
      <c r="K28" s="62">
        <v>100</v>
      </c>
      <c r="L28" s="38">
        <f t="shared" si="0"/>
        <v>100</v>
      </c>
      <c r="M28" s="39" t="str">
        <f t="shared" si="1"/>
        <v>OK</v>
      </c>
      <c r="N28" s="80"/>
      <c r="O28" s="80"/>
      <c r="P28" s="80"/>
      <c r="Q28" s="80"/>
      <c r="R28" s="80"/>
      <c r="S28" s="80"/>
      <c r="T28" s="80"/>
      <c r="U28" s="80"/>
      <c r="V28" s="80"/>
      <c r="W28" s="80"/>
      <c r="X28" s="80"/>
      <c r="Y28" s="80"/>
      <c r="Z28" s="80"/>
      <c r="AA28" s="80"/>
      <c r="AB28" s="80"/>
      <c r="AC28" s="80"/>
      <c r="AD28" s="80"/>
      <c r="AE28" s="80"/>
      <c r="AF28" s="18"/>
      <c r="AG28" s="18"/>
      <c r="AH28" s="18"/>
      <c r="AI28" s="18"/>
      <c r="AJ28" s="18"/>
      <c r="AK28" s="18"/>
      <c r="AL28" s="18"/>
      <c r="AM28" s="18"/>
      <c r="AN28" s="18"/>
      <c r="AO28" s="18"/>
      <c r="AP28" s="18"/>
      <c r="AQ28" s="18"/>
      <c r="AR28" s="18"/>
      <c r="AS28" s="18"/>
      <c r="AT28" s="18"/>
      <c r="AU28" s="18"/>
      <c r="AV28" s="18"/>
      <c r="AW28" s="18"/>
      <c r="AX28" s="18"/>
      <c r="AY28" s="18"/>
    </row>
    <row r="29" spans="1:51" ht="90" customHeight="1" x14ac:dyDescent="0.25">
      <c r="A29" s="189">
        <v>12</v>
      </c>
      <c r="B29" s="97">
        <v>26</v>
      </c>
      <c r="C29" s="181" t="s">
        <v>81</v>
      </c>
      <c r="D29" s="120" t="s">
        <v>364</v>
      </c>
      <c r="E29" s="148" t="s">
        <v>129</v>
      </c>
      <c r="F29" s="93" t="s">
        <v>82</v>
      </c>
      <c r="G29" s="93" t="s">
        <v>130</v>
      </c>
      <c r="H29" s="94" t="s">
        <v>48</v>
      </c>
      <c r="I29" s="95" t="s">
        <v>78</v>
      </c>
      <c r="J29" s="138">
        <v>2.62</v>
      </c>
      <c r="K29" s="62"/>
      <c r="L29" s="38">
        <f t="shared" si="0"/>
        <v>0</v>
      </c>
      <c r="M29" s="39" t="str">
        <f t="shared" si="1"/>
        <v>OK</v>
      </c>
      <c r="N29" s="80"/>
      <c r="O29" s="80"/>
      <c r="P29" s="80"/>
      <c r="Q29" s="80"/>
      <c r="R29" s="80"/>
      <c r="S29" s="80"/>
      <c r="T29" s="80"/>
      <c r="U29" s="80"/>
      <c r="V29" s="80"/>
      <c r="W29" s="80"/>
      <c r="X29" s="80"/>
      <c r="Y29" s="80"/>
      <c r="Z29" s="80"/>
      <c r="AA29" s="80"/>
      <c r="AB29" s="80"/>
      <c r="AC29" s="80"/>
      <c r="AD29" s="80"/>
      <c r="AE29" s="80"/>
      <c r="AF29" s="18"/>
      <c r="AG29" s="18"/>
      <c r="AH29" s="18"/>
      <c r="AI29" s="18"/>
      <c r="AJ29" s="18"/>
      <c r="AK29" s="18"/>
      <c r="AL29" s="18"/>
      <c r="AM29" s="18"/>
      <c r="AN29" s="18"/>
      <c r="AO29" s="18"/>
      <c r="AP29" s="18"/>
      <c r="AQ29" s="18"/>
      <c r="AR29" s="18"/>
      <c r="AS29" s="18"/>
      <c r="AT29" s="18"/>
      <c r="AU29" s="18"/>
      <c r="AV29" s="18"/>
      <c r="AW29" s="18"/>
      <c r="AX29" s="18"/>
      <c r="AY29" s="18"/>
    </row>
    <row r="30" spans="1:51" ht="90" customHeight="1" x14ac:dyDescent="0.25">
      <c r="A30" s="189"/>
      <c r="B30" s="97">
        <v>27</v>
      </c>
      <c r="C30" s="183"/>
      <c r="D30" s="120" t="s">
        <v>365</v>
      </c>
      <c r="E30" s="148" t="s">
        <v>51</v>
      </c>
      <c r="F30" s="93" t="s">
        <v>82</v>
      </c>
      <c r="G30" s="93" t="s">
        <v>131</v>
      </c>
      <c r="H30" s="94" t="s">
        <v>28</v>
      </c>
      <c r="I30" s="95" t="s">
        <v>78</v>
      </c>
      <c r="J30" s="138">
        <v>3.19</v>
      </c>
      <c r="K30" s="62">
        <v>60</v>
      </c>
      <c r="L30" s="38">
        <f t="shared" si="0"/>
        <v>60</v>
      </c>
      <c r="M30" s="39" t="str">
        <f t="shared" si="1"/>
        <v>OK</v>
      </c>
      <c r="N30" s="80"/>
      <c r="O30" s="80"/>
      <c r="P30" s="80"/>
      <c r="Q30" s="80"/>
      <c r="R30" s="80"/>
      <c r="S30" s="80"/>
      <c r="T30" s="80"/>
      <c r="U30" s="80"/>
      <c r="V30" s="80"/>
      <c r="W30" s="80"/>
      <c r="X30" s="80"/>
      <c r="Y30" s="80"/>
      <c r="Z30" s="80"/>
      <c r="AA30" s="80"/>
      <c r="AB30" s="80"/>
      <c r="AC30" s="80"/>
      <c r="AD30" s="80"/>
      <c r="AE30" s="80"/>
      <c r="AF30" s="18"/>
      <c r="AG30" s="18"/>
      <c r="AH30" s="18"/>
      <c r="AI30" s="18"/>
      <c r="AJ30" s="18"/>
      <c r="AK30" s="18"/>
      <c r="AL30" s="18"/>
      <c r="AM30" s="18"/>
      <c r="AN30" s="18"/>
      <c r="AO30" s="18"/>
      <c r="AP30" s="18"/>
      <c r="AQ30" s="18"/>
      <c r="AR30" s="18"/>
      <c r="AS30" s="18"/>
      <c r="AT30" s="18"/>
      <c r="AU30" s="18"/>
      <c r="AV30" s="18"/>
      <c r="AW30" s="18"/>
      <c r="AX30" s="18"/>
      <c r="AY30" s="18"/>
    </row>
    <row r="31" spans="1:51" ht="90" customHeight="1" x14ac:dyDescent="0.25">
      <c r="A31" s="189"/>
      <c r="B31" s="97">
        <v>28</v>
      </c>
      <c r="C31" s="182"/>
      <c r="D31" s="120" t="s">
        <v>366</v>
      </c>
      <c r="E31" s="148" t="s">
        <v>37</v>
      </c>
      <c r="F31" s="93" t="s">
        <v>82</v>
      </c>
      <c r="G31" s="93" t="s">
        <v>132</v>
      </c>
      <c r="H31" s="94" t="s">
        <v>28</v>
      </c>
      <c r="I31" s="95" t="s">
        <v>78</v>
      </c>
      <c r="J31" s="138">
        <v>2.98</v>
      </c>
      <c r="K31" s="62">
        <v>96</v>
      </c>
      <c r="L31" s="38">
        <f t="shared" si="0"/>
        <v>72</v>
      </c>
      <c r="M31" s="39" t="str">
        <f t="shared" si="1"/>
        <v>OK</v>
      </c>
      <c r="N31" s="80"/>
      <c r="O31" s="80"/>
      <c r="P31" s="80"/>
      <c r="Q31" s="80"/>
      <c r="R31" s="80"/>
      <c r="S31" s="80"/>
      <c r="T31" s="80"/>
      <c r="U31" s="80"/>
      <c r="V31" s="80"/>
      <c r="W31" s="80">
        <v>24</v>
      </c>
      <c r="X31" s="80"/>
      <c r="Y31" s="80"/>
      <c r="Z31" s="80"/>
      <c r="AA31" s="80"/>
      <c r="AB31" s="80"/>
      <c r="AC31" s="80"/>
      <c r="AD31" s="80"/>
      <c r="AE31" s="80"/>
      <c r="AF31" s="18"/>
      <c r="AG31" s="18"/>
      <c r="AH31" s="18"/>
      <c r="AI31" s="18"/>
      <c r="AJ31" s="18"/>
      <c r="AK31" s="18"/>
      <c r="AL31" s="18"/>
      <c r="AM31" s="18"/>
      <c r="AN31" s="18"/>
      <c r="AO31" s="18"/>
      <c r="AP31" s="18"/>
      <c r="AQ31" s="18"/>
      <c r="AR31" s="18"/>
      <c r="AS31" s="18"/>
      <c r="AT31" s="18"/>
      <c r="AU31" s="18"/>
      <c r="AV31" s="18"/>
      <c r="AW31" s="18"/>
      <c r="AX31" s="18"/>
      <c r="AY31" s="18"/>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62"/>
      <c r="L32" s="38">
        <f t="shared" si="0"/>
        <v>0</v>
      </c>
      <c r="M32" s="39" t="str">
        <f t="shared" si="1"/>
        <v>OK</v>
      </c>
      <c r="N32" s="80"/>
      <c r="O32" s="80"/>
      <c r="P32" s="80"/>
      <c r="Q32" s="80"/>
      <c r="R32" s="80"/>
      <c r="S32" s="80"/>
      <c r="T32" s="80"/>
      <c r="U32" s="80"/>
      <c r="V32" s="80"/>
      <c r="W32" s="80"/>
      <c r="X32" s="80"/>
      <c r="Y32" s="80"/>
      <c r="Z32" s="80"/>
      <c r="AA32" s="80"/>
      <c r="AB32" s="80"/>
      <c r="AC32" s="80"/>
      <c r="AD32" s="80"/>
      <c r="AE32" s="80"/>
      <c r="AF32" s="18"/>
      <c r="AG32" s="18"/>
      <c r="AH32" s="18"/>
      <c r="AI32" s="18"/>
      <c r="AJ32" s="18"/>
      <c r="AK32" s="18"/>
      <c r="AL32" s="18"/>
      <c r="AM32" s="18"/>
      <c r="AN32" s="18"/>
      <c r="AO32" s="18"/>
      <c r="AP32" s="18"/>
      <c r="AQ32" s="18"/>
      <c r="AR32" s="18"/>
      <c r="AS32" s="18"/>
      <c r="AT32" s="18"/>
      <c r="AU32" s="18"/>
      <c r="AV32" s="18"/>
      <c r="AW32" s="18"/>
      <c r="AX32" s="18"/>
      <c r="AY32" s="18"/>
    </row>
    <row r="33" spans="1:51" ht="90" customHeight="1" x14ac:dyDescent="0.25">
      <c r="A33" s="191"/>
      <c r="B33" s="108">
        <v>30</v>
      </c>
      <c r="C33" s="193"/>
      <c r="D33" s="125" t="s">
        <v>368</v>
      </c>
      <c r="E33" s="155" t="s">
        <v>136</v>
      </c>
      <c r="F33" s="109" t="s">
        <v>82</v>
      </c>
      <c r="G33" s="109" t="s">
        <v>137</v>
      </c>
      <c r="H33" s="112" t="s">
        <v>45</v>
      </c>
      <c r="I33" s="113" t="s">
        <v>78</v>
      </c>
      <c r="J33" s="139">
        <v>5.26</v>
      </c>
      <c r="K33" s="62">
        <v>72</v>
      </c>
      <c r="L33" s="38">
        <f t="shared" si="0"/>
        <v>72</v>
      </c>
      <c r="M33" s="39" t="str">
        <f t="shared" si="1"/>
        <v>OK</v>
      </c>
      <c r="N33" s="80"/>
      <c r="O33" s="80"/>
      <c r="P33" s="80"/>
      <c r="Q33" s="80"/>
      <c r="R33" s="80"/>
      <c r="S33" s="80"/>
      <c r="T33" s="80"/>
      <c r="U33" s="80"/>
      <c r="V33" s="80"/>
      <c r="W33" s="80"/>
      <c r="X33" s="80"/>
      <c r="Y33" s="80"/>
      <c r="Z33" s="80"/>
      <c r="AA33" s="80"/>
      <c r="AB33" s="80"/>
      <c r="AC33" s="80"/>
      <c r="AD33" s="80"/>
      <c r="AE33" s="80"/>
      <c r="AF33" s="18"/>
      <c r="AG33" s="18"/>
      <c r="AH33" s="18"/>
      <c r="AI33" s="18"/>
      <c r="AJ33" s="18"/>
      <c r="AK33" s="18"/>
      <c r="AL33" s="18"/>
      <c r="AM33" s="18"/>
      <c r="AN33" s="18"/>
      <c r="AO33" s="18"/>
      <c r="AP33" s="18"/>
      <c r="AQ33" s="18"/>
      <c r="AR33" s="18"/>
      <c r="AS33" s="18"/>
      <c r="AT33" s="18"/>
      <c r="AU33" s="18"/>
      <c r="AV33" s="18"/>
      <c r="AW33" s="18"/>
      <c r="AX33" s="18"/>
      <c r="AY33" s="18"/>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62"/>
      <c r="L34" s="38">
        <f t="shared" si="0"/>
        <v>0</v>
      </c>
      <c r="M34" s="39" t="str">
        <f t="shared" si="1"/>
        <v>OK</v>
      </c>
      <c r="N34" s="80"/>
      <c r="O34" s="80"/>
      <c r="P34" s="80"/>
      <c r="Q34" s="80"/>
      <c r="R34" s="80"/>
      <c r="S34" s="80"/>
      <c r="T34" s="80"/>
      <c r="U34" s="80"/>
      <c r="V34" s="80"/>
      <c r="W34" s="80"/>
      <c r="X34" s="80"/>
      <c r="Y34" s="80"/>
      <c r="Z34" s="80"/>
      <c r="AA34" s="80"/>
      <c r="AB34" s="80"/>
      <c r="AC34" s="80"/>
      <c r="AD34" s="80"/>
      <c r="AE34" s="80"/>
      <c r="AF34" s="18"/>
      <c r="AG34" s="18"/>
      <c r="AH34" s="18"/>
      <c r="AI34" s="18"/>
      <c r="AJ34" s="18"/>
      <c r="AK34" s="18"/>
      <c r="AL34" s="18"/>
      <c r="AM34" s="18"/>
      <c r="AN34" s="18"/>
      <c r="AO34" s="18"/>
      <c r="AP34" s="18"/>
      <c r="AQ34" s="18"/>
      <c r="AR34" s="18"/>
      <c r="AS34" s="18"/>
      <c r="AT34" s="18"/>
      <c r="AU34" s="18"/>
      <c r="AV34" s="18"/>
      <c r="AW34" s="18"/>
      <c r="AX34" s="18"/>
      <c r="AY34" s="18"/>
    </row>
    <row r="35" spans="1:51" ht="90" customHeight="1" x14ac:dyDescent="0.25">
      <c r="A35" s="180"/>
      <c r="B35" s="97">
        <v>32</v>
      </c>
      <c r="C35" s="183"/>
      <c r="D35" s="124" t="s">
        <v>370</v>
      </c>
      <c r="E35" s="154" t="s">
        <v>138</v>
      </c>
      <c r="F35" s="105" t="s">
        <v>139</v>
      </c>
      <c r="G35" s="93" t="s">
        <v>141</v>
      </c>
      <c r="H35" s="94" t="s">
        <v>26</v>
      </c>
      <c r="I35" s="95" t="s">
        <v>78</v>
      </c>
      <c r="J35" s="138">
        <v>38.979999999999997</v>
      </c>
      <c r="K35" s="62">
        <v>10</v>
      </c>
      <c r="L35" s="38">
        <f t="shared" si="0"/>
        <v>10</v>
      </c>
      <c r="M35" s="39" t="str">
        <f t="shared" si="1"/>
        <v>OK</v>
      </c>
      <c r="N35" s="80"/>
      <c r="O35" s="80"/>
      <c r="P35" s="80"/>
      <c r="Q35" s="80"/>
      <c r="R35" s="80"/>
      <c r="S35" s="80"/>
      <c r="T35" s="80"/>
      <c r="U35" s="80"/>
      <c r="V35" s="80"/>
      <c r="W35" s="80"/>
      <c r="X35" s="80"/>
      <c r="Y35" s="80"/>
      <c r="Z35" s="80"/>
      <c r="AA35" s="80"/>
      <c r="AB35" s="80"/>
      <c r="AC35" s="80"/>
      <c r="AD35" s="80"/>
      <c r="AE35" s="80"/>
      <c r="AF35" s="18"/>
      <c r="AG35" s="18"/>
      <c r="AH35" s="18"/>
      <c r="AI35" s="18"/>
      <c r="AJ35" s="18"/>
      <c r="AK35" s="18"/>
      <c r="AL35" s="18"/>
      <c r="AM35" s="18"/>
      <c r="AN35" s="18"/>
      <c r="AO35" s="18"/>
      <c r="AP35" s="18"/>
      <c r="AQ35" s="18"/>
      <c r="AR35" s="18"/>
      <c r="AS35" s="18"/>
      <c r="AT35" s="18"/>
      <c r="AU35" s="18"/>
      <c r="AV35" s="18"/>
      <c r="AW35" s="18"/>
      <c r="AX35" s="18"/>
      <c r="AY35" s="18"/>
    </row>
    <row r="36" spans="1:51" ht="90" customHeight="1" x14ac:dyDescent="0.25">
      <c r="A36" s="180"/>
      <c r="B36" s="97">
        <v>33</v>
      </c>
      <c r="C36" s="183"/>
      <c r="D36" s="124" t="s">
        <v>371</v>
      </c>
      <c r="E36" s="154" t="s">
        <v>138</v>
      </c>
      <c r="F36" s="105" t="s">
        <v>139</v>
      </c>
      <c r="G36" s="93" t="s">
        <v>142</v>
      </c>
      <c r="H36" s="94" t="s">
        <v>26</v>
      </c>
      <c r="I36" s="95" t="s">
        <v>78</v>
      </c>
      <c r="J36" s="138">
        <v>39.53</v>
      </c>
      <c r="K36" s="62">
        <v>10</v>
      </c>
      <c r="L36" s="38">
        <f t="shared" si="0"/>
        <v>7</v>
      </c>
      <c r="M36" s="39" t="str">
        <f t="shared" si="1"/>
        <v>OK</v>
      </c>
      <c r="N36" s="80"/>
      <c r="O36" s="80"/>
      <c r="P36" s="80"/>
      <c r="Q36" s="80"/>
      <c r="R36" s="80"/>
      <c r="S36" s="80"/>
      <c r="T36" s="80"/>
      <c r="U36" s="80">
        <v>3</v>
      </c>
      <c r="V36" s="80"/>
      <c r="W36" s="80"/>
      <c r="X36" s="80"/>
      <c r="Y36" s="80"/>
      <c r="Z36" s="80"/>
      <c r="AA36" s="80"/>
      <c r="AB36" s="80"/>
      <c r="AC36" s="80"/>
      <c r="AD36" s="80"/>
      <c r="AE36" s="80"/>
      <c r="AF36" s="18"/>
      <c r="AG36" s="18"/>
      <c r="AH36" s="18"/>
      <c r="AI36" s="18"/>
      <c r="AJ36" s="18"/>
      <c r="AK36" s="18"/>
      <c r="AL36" s="18"/>
      <c r="AM36" s="18"/>
      <c r="AN36" s="18"/>
      <c r="AO36" s="18"/>
      <c r="AP36" s="18"/>
      <c r="AQ36" s="18"/>
      <c r="AR36" s="18"/>
      <c r="AS36" s="18"/>
      <c r="AT36" s="18"/>
      <c r="AU36" s="18"/>
      <c r="AV36" s="18"/>
      <c r="AW36" s="18"/>
      <c r="AX36" s="18"/>
      <c r="AY36" s="18"/>
    </row>
    <row r="37" spans="1:51" ht="90" customHeight="1" x14ac:dyDescent="0.25">
      <c r="A37" s="180"/>
      <c r="B37" s="97">
        <v>34</v>
      </c>
      <c r="C37" s="183"/>
      <c r="D37" s="124" t="s">
        <v>372</v>
      </c>
      <c r="E37" s="154" t="s">
        <v>143</v>
      </c>
      <c r="F37" s="93" t="s">
        <v>139</v>
      </c>
      <c r="G37" s="93" t="s">
        <v>144</v>
      </c>
      <c r="H37" s="94" t="s">
        <v>26</v>
      </c>
      <c r="I37" s="95" t="s">
        <v>78</v>
      </c>
      <c r="J37" s="138">
        <v>120.59</v>
      </c>
      <c r="K37" s="62">
        <v>2</v>
      </c>
      <c r="L37" s="38">
        <f t="shared" si="0"/>
        <v>1</v>
      </c>
      <c r="M37" s="39" t="str">
        <f t="shared" si="1"/>
        <v>OK</v>
      </c>
      <c r="N37" s="80"/>
      <c r="O37" s="80"/>
      <c r="P37" s="80"/>
      <c r="Q37" s="80"/>
      <c r="R37" s="80"/>
      <c r="S37" s="80"/>
      <c r="T37" s="80"/>
      <c r="U37" s="80">
        <v>1</v>
      </c>
      <c r="V37" s="80"/>
      <c r="W37" s="80"/>
      <c r="X37" s="80"/>
      <c r="Y37" s="80"/>
      <c r="Z37" s="80"/>
      <c r="AA37" s="80"/>
      <c r="AB37" s="80"/>
      <c r="AC37" s="80"/>
      <c r="AD37" s="80"/>
      <c r="AE37" s="80"/>
      <c r="AF37" s="18"/>
      <c r="AG37" s="18"/>
      <c r="AH37" s="18"/>
      <c r="AI37" s="18"/>
      <c r="AJ37" s="18"/>
      <c r="AK37" s="18"/>
      <c r="AL37" s="18"/>
      <c r="AM37" s="18"/>
      <c r="AN37" s="18"/>
      <c r="AO37" s="18"/>
      <c r="AP37" s="18"/>
      <c r="AQ37" s="18"/>
      <c r="AR37" s="18"/>
      <c r="AS37" s="18"/>
      <c r="AT37" s="18"/>
      <c r="AU37" s="18"/>
      <c r="AV37" s="18"/>
      <c r="AW37" s="18"/>
      <c r="AX37" s="18"/>
      <c r="AY37" s="18"/>
    </row>
    <row r="38" spans="1:51" ht="90" customHeight="1" x14ac:dyDescent="0.25">
      <c r="A38" s="180"/>
      <c r="B38" s="97">
        <v>35</v>
      </c>
      <c r="C38" s="183"/>
      <c r="D38" s="124" t="s">
        <v>373</v>
      </c>
      <c r="E38" s="154" t="s">
        <v>143</v>
      </c>
      <c r="F38" s="93" t="s">
        <v>145</v>
      </c>
      <c r="G38" s="93" t="s">
        <v>146</v>
      </c>
      <c r="H38" s="94" t="s">
        <v>26</v>
      </c>
      <c r="I38" s="95" t="s">
        <v>78</v>
      </c>
      <c r="J38" s="138">
        <v>36.049999999999997</v>
      </c>
      <c r="K38" s="62">
        <v>3</v>
      </c>
      <c r="L38" s="38">
        <f t="shared" si="0"/>
        <v>2</v>
      </c>
      <c r="M38" s="39" t="str">
        <f t="shared" si="1"/>
        <v>OK</v>
      </c>
      <c r="N38" s="80"/>
      <c r="O38" s="80"/>
      <c r="P38" s="80"/>
      <c r="Q38" s="80"/>
      <c r="R38" s="80"/>
      <c r="S38" s="80"/>
      <c r="T38" s="80"/>
      <c r="U38" s="80">
        <v>1</v>
      </c>
      <c r="V38" s="80"/>
      <c r="W38" s="80"/>
      <c r="X38" s="80"/>
      <c r="Y38" s="80"/>
      <c r="Z38" s="80"/>
      <c r="AA38" s="80"/>
      <c r="AB38" s="80"/>
      <c r="AC38" s="80"/>
      <c r="AD38" s="80"/>
      <c r="AE38" s="80"/>
      <c r="AF38" s="18"/>
      <c r="AG38" s="18"/>
      <c r="AH38" s="18"/>
      <c r="AI38" s="18"/>
      <c r="AJ38" s="18"/>
      <c r="AK38" s="18"/>
      <c r="AL38" s="18"/>
      <c r="AM38" s="18"/>
      <c r="AN38" s="18"/>
      <c r="AO38" s="18"/>
      <c r="AP38" s="18"/>
      <c r="AQ38" s="18"/>
      <c r="AR38" s="18"/>
      <c r="AS38" s="18"/>
      <c r="AT38" s="18"/>
      <c r="AU38" s="18"/>
      <c r="AV38" s="18"/>
      <c r="AW38" s="18"/>
      <c r="AX38" s="18"/>
      <c r="AY38" s="18"/>
    </row>
    <row r="39" spans="1:51" ht="90" customHeight="1" x14ac:dyDescent="0.25">
      <c r="A39" s="180"/>
      <c r="B39" s="97">
        <v>36</v>
      </c>
      <c r="C39" s="183"/>
      <c r="D39" s="124" t="s">
        <v>374</v>
      </c>
      <c r="E39" s="154" t="s">
        <v>138</v>
      </c>
      <c r="F39" s="105" t="s">
        <v>139</v>
      </c>
      <c r="G39" s="93" t="s">
        <v>147</v>
      </c>
      <c r="H39" s="94" t="s">
        <v>26</v>
      </c>
      <c r="I39" s="95" t="s">
        <v>78</v>
      </c>
      <c r="J39" s="138">
        <v>20.62</v>
      </c>
      <c r="K39" s="62">
        <v>50</v>
      </c>
      <c r="L39" s="38">
        <f t="shared" si="0"/>
        <v>30</v>
      </c>
      <c r="M39" s="39" t="str">
        <f t="shared" si="1"/>
        <v>OK</v>
      </c>
      <c r="N39" s="80"/>
      <c r="O39" s="80"/>
      <c r="P39" s="80"/>
      <c r="Q39" s="80"/>
      <c r="R39" s="80"/>
      <c r="S39" s="80"/>
      <c r="T39" s="80"/>
      <c r="U39" s="80">
        <v>20</v>
      </c>
      <c r="V39" s="80"/>
      <c r="W39" s="80"/>
      <c r="X39" s="80"/>
      <c r="Y39" s="80"/>
      <c r="Z39" s="80"/>
      <c r="AA39" s="80"/>
      <c r="AB39" s="80"/>
      <c r="AC39" s="80"/>
      <c r="AD39" s="80"/>
      <c r="AE39" s="80"/>
      <c r="AF39" s="18"/>
      <c r="AG39" s="18"/>
      <c r="AH39" s="18"/>
      <c r="AI39" s="18"/>
      <c r="AJ39" s="18"/>
      <c r="AK39" s="18"/>
      <c r="AL39" s="18"/>
      <c r="AM39" s="18"/>
      <c r="AN39" s="18"/>
      <c r="AO39" s="18"/>
      <c r="AP39" s="18"/>
      <c r="AQ39" s="18"/>
      <c r="AR39" s="18"/>
      <c r="AS39" s="18"/>
      <c r="AT39" s="18"/>
      <c r="AU39" s="18"/>
      <c r="AV39" s="18"/>
      <c r="AW39" s="18"/>
      <c r="AX39" s="18"/>
      <c r="AY39" s="18"/>
    </row>
    <row r="40" spans="1:51" ht="90" customHeight="1" x14ac:dyDescent="0.25">
      <c r="A40" s="180"/>
      <c r="B40" s="97">
        <v>37</v>
      </c>
      <c r="C40" s="183"/>
      <c r="D40" s="124" t="s">
        <v>375</v>
      </c>
      <c r="E40" s="154" t="s">
        <v>138</v>
      </c>
      <c r="F40" s="93" t="s">
        <v>139</v>
      </c>
      <c r="G40" s="93" t="s">
        <v>148</v>
      </c>
      <c r="H40" s="114" t="s">
        <v>26</v>
      </c>
      <c r="I40" s="95" t="s">
        <v>78</v>
      </c>
      <c r="J40" s="138">
        <v>18.600000000000001</v>
      </c>
      <c r="K40" s="62">
        <v>50</v>
      </c>
      <c r="L40" s="38">
        <f t="shared" si="0"/>
        <v>30</v>
      </c>
      <c r="M40" s="39" t="str">
        <f t="shared" si="1"/>
        <v>OK</v>
      </c>
      <c r="N40" s="80"/>
      <c r="O40" s="80"/>
      <c r="P40" s="80"/>
      <c r="Q40" s="80"/>
      <c r="R40" s="80"/>
      <c r="S40" s="80"/>
      <c r="T40" s="80"/>
      <c r="U40" s="80">
        <v>20</v>
      </c>
      <c r="V40" s="80"/>
      <c r="W40" s="80"/>
      <c r="X40" s="80"/>
      <c r="Y40" s="80"/>
      <c r="Z40" s="80"/>
      <c r="AA40" s="80"/>
      <c r="AB40" s="80"/>
      <c r="AC40" s="80"/>
      <c r="AD40" s="80"/>
      <c r="AE40" s="80"/>
      <c r="AF40" s="18"/>
      <c r="AG40" s="18"/>
      <c r="AH40" s="18"/>
      <c r="AI40" s="18"/>
      <c r="AJ40" s="18"/>
      <c r="AK40" s="18"/>
      <c r="AL40" s="18"/>
      <c r="AM40" s="18"/>
      <c r="AN40" s="18"/>
      <c r="AO40" s="18"/>
      <c r="AP40" s="18"/>
      <c r="AQ40" s="18"/>
      <c r="AR40" s="18"/>
      <c r="AS40" s="18"/>
      <c r="AT40" s="18"/>
      <c r="AU40" s="18"/>
      <c r="AV40" s="18"/>
      <c r="AW40" s="18"/>
      <c r="AX40" s="18"/>
      <c r="AY40" s="18"/>
    </row>
    <row r="41" spans="1:51" ht="90" customHeight="1" x14ac:dyDescent="0.25">
      <c r="A41" s="180"/>
      <c r="B41" s="97">
        <v>38</v>
      </c>
      <c r="C41" s="183"/>
      <c r="D41" s="124" t="s">
        <v>376</v>
      </c>
      <c r="E41" s="154" t="s">
        <v>138</v>
      </c>
      <c r="F41" s="93" t="s">
        <v>139</v>
      </c>
      <c r="G41" s="93" t="s">
        <v>144</v>
      </c>
      <c r="H41" s="94" t="s">
        <v>26</v>
      </c>
      <c r="I41" s="95" t="s">
        <v>78</v>
      </c>
      <c r="J41" s="138">
        <v>57.31</v>
      </c>
      <c r="K41" s="62">
        <v>10</v>
      </c>
      <c r="L41" s="38">
        <f t="shared" si="0"/>
        <v>8</v>
      </c>
      <c r="M41" s="39" t="str">
        <f t="shared" si="1"/>
        <v>OK</v>
      </c>
      <c r="N41" s="80"/>
      <c r="O41" s="80"/>
      <c r="P41" s="80"/>
      <c r="Q41" s="80"/>
      <c r="R41" s="80"/>
      <c r="S41" s="80"/>
      <c r="T41" s="80"/>
      <c r="U41" s="80">
        <v>2</v>
      </c>
      <c r="V41" s="80"/>
      <c r="W41" s="80"/>
      <c r="X41" s="80"/>
      <c r="Y41" s="80"/>
      <c r="Z41" s="80"/>
      <c r="AA41" s="80"/>
      <c r="AB41" s="80"/>
      <c r="AC41" s="80"/>
      <c r="AD41" s="80"/>
      <c r="AE41" s="80"/>
      <c r="AF41" s="18"/>
      <c r="AG41" s="18"/>
      <c r="AH41" s="18"/>
      <c r="AI41" s="18"/>
      <c r="AJ41" s="18"/>
      <c r="AK41" s="18"/>
      <c r="AL41" s="18"/>
      <c r="AM41" s="18"/>
      <c r="AN41" s="18"/>
      <c r="AO41" s="18"/>
      <c r="AP41" s="18"/>
      <c r="AQ41" s="18"/>
      <c r="AR41" s="18"/>
      <c r="AS41" s="18"/>
      <c r="AT41" s="18"/>
      <c r="AU41" s="18"/>
      <c r="AV41" s="18"/>
      <c r="AW41" s="18"/>
      <c r="AX41" s="18"/>
      <c r="AY41" s="18"/>
    </row>
    <row r="42" spans="1:51" ht="90" customHeight="1" x14ac:dyDescent="0.25">
      <c r="A42" s="180"/>
      <c r="B42" s="97">
        <v>39</v>
      </c>
      <c r="C42" s="183"/>
      <c r="D42" s="124" t="s">
        <v>377</v>
      </c>
      <c r="E42" s="154" t="s">
        <v>138</v>
      </c>
      <c r="F42" s="105" t="s">
        <v>139</v>
      </c>
      <c r="G42" s="93" t="s">
        <v>142</v>
      </c>
      <c r="H42" s="106" t="s">
        <v>26</v>
      </c>
      <c r="I42" s="107" t="s">
        <v>78</v>
      </c>
      <c r="J42" s="138">
        <v>11.22</v>
      </c>
      <c r="K42" s="62"/>
      <c r="L42" s="38">
        <f t="shared" si="0"/>
        <v>0</v>
      </c>
      <c r="M42" s="39" t="str">
        <f t="shared" si="1"/>
        <v>OK</v>
      </c>
      <c r="N42" s="80"/>
      <c r="O42" s="80"/>
      <c r="P42" s="80"/>
      <c r="Q42" s="80"/>
      <c r="R42" s="80"/>
      <c r="S42" s="80"/>
      <c r="T42" s="80"/>
      <c r="U42" s="80"/>
      <c r="V42" s="80"/>
      <c r="W42" s="80"/>
      <c r="X42" s="80"/>
      <c r="Y42" s="80"/>
      <c r="Z42" s="80"/>
      <c r="AA42" s="80"/>
      <c r="AB42" s="80"/>
      <c r="AC42" s="80"/>
      <c r="AD42" s="80"/>
      <c r="AE42" s="80"/>
      <c r="AF42" s="18"/>
      <c r="AG42" s="18"/>
      <c r="AH42" s="18"/>
      <c r="AI42" s="18"/>
      <c r="AJ42" s="18"/>
      <c r="AK42" s="18"/>
      <c r="AL42" s="18"/>
      <c r="AM42" s="18"/>
      <c r="AN42" s="18"/>
      <c r="AO42" s="18"/>
      <c r="AP42" s="18"/>
      <c r="AQ42" s="18"/>
      <c r="AR42" s="18"/>
      <c r="AS42" s="18"/>
      <c r="AT42" s="18"/>
      <c r="AU42" s="18"/>
      <c r="AV42" s="18"/>
      <c r="AW42" s="18"/>
      <c r="AX42" s="18"/>
      <c r="AY42" s="18"/>
    </row>
    <row r="43" spans="1:51" ht="90" customHeight="1" x14ac:dyDescent="0.25">
      <c r="A43" s="177"/>
      <c r="B43" s="97">
        <v>40</v>
      </c>
      <c r="C43" s="182"/>
      <c r="D43" s="124" t="s">
        <v>378</v>
      </c>
      <c r="E43" s="154" t="s">
        <v>138</v>
      </c>
      <c r="F43" s="105" t="s">
        <v>139</v>
      </c>
      <c r="G43" s="93" t="s">
        <v>142</v>
      </c>
      <c r="H43" s="106" t="s">
        <v>26</v>
      </c>
      <c r="I43" s="107" t="s">
        <v>78</v>
      </c>
      <c r="J43" s="138">
        <v>25.85</v>
      </c>
      <c r="K43" s="62"/>
      <c r="L43" s="38">
        <f t="shared" si="0"/>
        <v>0</v>
      </c>
      <c r="M43" s="39" t="str">
        <f t="shared" si="1"/>
        <v>OK</v>
      </c>
      <c r="N43" s="80"/>
      <c r="O43" s="80"/>
      <c r="P43" s="80"/>
      <c r="Q43" s="80"/>
      <c r="R43" s="80"/>
      <c r="S43" s="80"/>
      <c r="T43" s="80"/>
      <c r="U43" s="80"/>
      <c r="V43" s="80"/>
      <c r="W43" s="80"/>
      <c r="X43" s="80"/>
      <c r="Y43" s="80"/>
      <c r="Z43" s="80"/>
      <c r="AA43" s="80"/>
      <c r="AB43" s="80"/>
      <c r="AC43" s="80"/>
      <c r="AD43" s="80"/>
      <c r="AE43" s="80"/>
      <c r="AF43" s="18"/>
      <c r="AG43" s="18"/>
      <c r="AH43" s="18"/>
      <c r="AI43" s="18"/>
      <c r="AJ43" s="18"/>
      <c r="AK43" s="18"/>
      <c r="AL43" s="18"/>
      <c r="AM43" s="18"/>
      <c r="AN43" s="18"/>
      <c r="AO43" s="18"/>
      <c r="AP43" s="18"/>
      <c r="AQ43" s="18"/>
      <c r="AR43" s="18"/>
      <c r="AS43" s="18"/>
      <c r="AT43" s="18"/>
      <c r="AU43" s="18"/>
      <c r="AV43" s="18"/>
      <c r="AW43" s="18"/>
      <c r="AX43" s="18"/>
      <c r="AY43" s="18"/>
    </row>
    <row r="44" spans="1:51" ht="90" customHeight="1" x14ac:dyDescent="0.25">
      <c r="A44" s="172">
        <v>15</v>
      </c>
      <c r="B44" s="98">
        <v>41</v>
      </c>
      <c r="C44" s="184" t="s">
        <v>102</v>
      </c>
      <c r="D44" s="119" t="s">
        <v>379</v>
      </c>
      <c r="E44" s="147" t="s">
        <v>149</v>
      </c>
      <c r="F44" s="88" t="s">
        <v>145</v>
      </c>
      <c r="G44" s="88" t="s">
        <v>150</v>
      </c>
      <c r="H44" s="89" t="s">
        <v>26</v>
      </c>
      <c r="I44" s="90" t="s">
        <v>78</v>
      </c>
      <c r="J44" s="137">
        <v>5.12</v>
      </c>
      <c r="K44" s="62">
        <v>50</v>
      </c>
      <c r="L44" s="38">
        <f t="shared" si="0"/>
        <v>30</v>
      </c>
      <c r="M44" s="39" t="str">
        <f t="shared" si="1"/>
        <v>OK</v>
      </c>
      <c r="N44" s="80"/>
      <c r="O44" s="80"/>
      <c r="P44" s="80"/>
      <c r="Q44" s="80"/>
      <c r="R44" s="80"/>
      <c r="S44" s="80"/>
      <c r="T44" s="80"/>
      <c r="U44" s="80"/>
      <c r="V44" s="80"/>
      <c r="W44" s="80"/>
      <c r="X44" s="80"/>
      <c r="Y44" s="80"/>
      <c r="Z44" s="80"/>
      <c r="AA44" s="80"/>
      <c r="AB44" s="80"/>
      <c r="AC44" s="80"/>
      <c r="AD44" s="80">
        <v>20</v>
      </c>
      <c r="AE44" s="80"/>
      <c r="AF44" s="18"/>
      <c r="AG44" s="18"/>
      <c r="AH44" s="18"/>
      <c r="AI44" s="18"/>
      <c r="AJ44" s="18"/>
      <c r="AK44" s="18"/>
      <c r="AL44" s="18"/>
      <c r="AM44" s="18"/>
      <c r="AN44" s="18"/>
      <c r="AO44" s="18"/>
      <c r="AP44" s="18"/>
      <c r="AQ44" s="18"/>
      <c r="AR44" s="18"/>
      <c r="AS44" s="18"/>
      <c r="AT44" s="18"/>
      <c r="AU44" s="18"/>
      <c r="AV44" s="18"/>
      <c r="AW44" s="18"/>
      <c r="AX44" s="18"/>
      <c r="AY44" s="18"/>
    </row>
    <row r="45" spans="1:51" ht="90" customHeight="1" x14ac:dyDescent="0.25">
      <c r="A45" s="173"/>
      <c r="B45" s="87">
        <v>42</v>
      </c>
      <c r="C45" s="185"/>
      <c r="D45" s="119" t="s">
        <v>380</v>
      </c>
      <c r="E45" s="147" t="s">
        <v>149</v>
      </c>
      <c r="F45" s="88" t="s">
        <v>145</v>
      </c>
      <c r="G45" s="88" t="s">
        <v>151</v>
      </c>
      <c r="H45" s="89" t="s">
        <v>26</v>
      </c>
      <c r="I45" s="90" t="s">
        <v>78</v>
      </c>
      <c r="J45" s="137">
        <v>5.18</v>
      </c>
      <c r="K45" s="62"/>
      <c r="L45" s="38">
        <f t="shared" si="0"/>
        <v>0</v>
      </c>
      <c r="M45" s="39" t="str">
        <f t="shared" si="1"/>
        <v>OK</v>
      </c>
      <c r="N45" s="80"/>
      <c r="O45" s="80"/>
      <c r="P45" s="80"/>
      <c r="Q45" s="80"/>
      <c r="R45" s="80"/>
      <c r="S45" s="80"/>
      <c r="T45" s="80"/>
      <c r="U45" s="80"/>
      <c r="V45" s="80"/>
      <c r="W45" s="80"/>
      <c r="X45" s="80"/>
      <c r="Y45" s="80"/>
      <c r="Z45" s="80"/>
      <c r="AA45" s="80"/>
      <c r="AB45" s="80"/>
      <c r="AC45" s="80"/>
      <c r="AD45" s="80"/>
      <c r="AE45" s="80"/>
      <c r="AF45" s="18"/>
      <c r="AG45" s="18"/>
      <c r="AH45" s="18"/>
      <c r="AI45" s="18"/>
      <c r="AJ45" s="18"/>
      <c r="AK45" s="18"/>
      <c r="AL45" s="18"/>
      <c r="AM45" s="18"/>
      <c r="AN45" s="18"/>
      <c r="AO45" s="18"/>
      <c r="AP45" s="18"/>
      <c r="AQ45" s="18"/>
      <c r="AR45" s="18"/>
      <c r="AS45" s="18"/>
      <c r="AT45" s="18"/>
      <c r="AU45" s="18"/>
      <c r="AV45" s="18"/>
      <c r="AW45" s="18"/>
      <c r="AX45" s="18"/>
      <c r="AY45" s="18"/>
    </row>
    <row r="46" spans="1:51" ht="90" customHeight="1" x14ac:dyDescent="0.25">
      <c r="A46" s="173"/>
      <c r="B46" s="98">
        <v>43</v>
      </c>
      <c r="C46" s="185"/>
      <c r="D46" s="123" t="s">
        <v>381</v>
      </c>
      <c r="E46" s="153" t="s">
        <v>152</v>
      </c>
      <c r="F46" s="104" t="s">
        <v>145</v>
      </c>
      <c r="G46" s="88" t="s">
        <v>153</v>
      </c>
      <c r="H46" s="89" t="s">
        <v>26</v>
      </c>
      <c r="I46" s="90" t="s">
        <v>78</v>
      </c>
      <c r="J46" s="137">
        <v>9.0399999999999991</v>
      </c>
      <c r="K46" s="62"/>
      <c r="L46" s="38">
        <f t="shared" si="0"/>
        <v>0</v>
      </c>
      <c r="M46" s="39" t="str">
        <f t="shared" si="1"/>
        <v>OK</v>
      </c>
      <c r="N46" s="80"/>
      <c r="O46" s="80"/>
      <c r="P46" s="80"/>
      <c r="Q46" s="80"/>
      <c r="R46" s="80"/>
      <c r="S46" s="80"/>
      <c r="T46" s="80"/>
      <c r="U46" s="80"/>
      <c r="V46" s="80"/>
      <c r="W46" s="80"/>
      <c r="X46" s="80"/>
      <c r="Y46" s="80"/>
      <c r="Z46" s="80"/>
      <c r="AA46" s="80"/>
      <c r="AB46" s="80"/>
      <c r="AC46" s="80"/>
      <c r="AD46" s="80"/>
      <c r="AE46" s="80"/>
      <c r="AF46" s="18"/>
      <c r="AG46" s="18"/>
      <c r="AH46" s="18"/>
      <c r="AI46" s="18"/>
      <c r="AJ46" s="18"/>
      <c r="AK46" s="18"/>
      <c r="AL46" s="18"/>
      <c r="AM46" s="18"/>
      <c r="AN46" s="18"/>
      <c r="AO46" s="18"/>
      <c r="AP46" s="18"/>
      <c r="AQ46" s="18"/>
      <c r="AR46" s="18"/>
      <c r="AS46" s="18"/>
      <c r="AT46" s="18"/>
      <c r="AU46" s="18"/>
      <c r="AV46" s="18"/>
      <c r="AW46" s="18"/>
      <c r="AX46" s="18"/>
      <c r="AY46" s="18"/>
    </row>
    <row r="47" spans="1:51" ht="90" customHeight="1" x14ac:dyDescent="0.25">
      <c r="A47" s="173"/>
      <c r="B47" s="87">
        <v>44</v>
      </c>
      <c r="C47" s="185"/>
      <c r="D47" s="123" t="s">
        <v>382</v>
      </c>
      <c r="E47" s="153" t="s">
        <v>154</v>
      </c>
      <c r="F47" s="104" t="s">
        <v>145</v>
      </c>
      <c r="G47" s="88" t="s">
        <v>155</v>
      </c>
      <c r="H47" s="89" t="s">
        <v>26</v>
      </c>
      <c r="I47" s="90" t="s">
        <v>78</v>
      </c>
      <c r="J47" s="137">
        <v>18.239999999999998</v>
      </c>
      <c r="K47" s="62">
        <v>15</v>
      </c>
      <c r="L47" s="38">
        <f t="shared" si="0"/>
        <v>0</v>
      </c>
      <c r="M47" s="39" t="str">
        <f t="shared" si="1"/>
        <v>OK</v>
      </c>
      <c r="N47" s="80"/>
      <c r="O47" s="80"/>
      <c r="P47" s="80"/>
      <c r="Q47" s="80"/>
      <c r="R47" s="80"/>
      <c r="S47" s="80"/>
      <c r="T47" s="80"/>
      <c r="U47" s="80"/>
      <c r="V47" s="80"/>
      <c r="W47" s="80"/>
      <c r="X47" s="80"/>
      <c r="Y47" s="80"/>
      <c r="Z47" s="80"/>
      <c r="AA47" s="80"/>
      <c r="AB47" s="80"/>
      <c r="AC47" s="80"/>
      <c r="AD47" s="80">
        <v>15</v>
      </c>
      <c r="AE47" s="80"/>
      <c r="AF47" s="18"/>
      <c r="AG47" s="18"/>
      <c r="AH47" s="18"/>
      <c r="AI47" s="18"/>
      <c r="AJ47" s="18"/>
      <c r="AK47" s="18"/>
      <c r="AL47" s="18"/>
      <c r="AM47" s="18"/>
      <c r="AN47" s="18"/>
      <c r="AO47" s="18"/>
      <c r="AP47" s="18"/>
      <c r="AQ47" s="18"/>
      <c r="AR47" s="18"/>
      <c r="AS47" s="18"/>
      <c r="AT47" s="18"/>
      <c r="AU47" s="18"/>
      <c r="AV47" s="18"/>
      <c r="AW47" s="18"/>
      <c r="AX47" s="18"/>
      <c r="AY47" s="18"/>
    </row>
    <row r="48" spans="1:51" ht="90" customHeight="1" x14ac:dyDescent="0.25">
      <c r="A48" s="173"/>
      <c r="B48" s="98">
        <v>45</v>
      </c>
      <c r="C48" s="185"/>
      <c r="D48" s="126" t="s">
        <v>156</v>
      </c>
      <c r="E48" s="156" t="s">
        <v>157</v>
      </c>
      <c r="F48" s="115" t="s">
        <v>145</v>
      </c>
      <c r="G48" s="109" t="s">
        <v>158</v>
      </c>
      <c r="H48" s="100" t="s">
        <v>26</v>
      </c>
      <c r="I48" s="101" t="s">
        <v>78</v>
      </c>
      <c r="J48" s="137">
        <v>19.329999999999998</v>
      </c>
      <c r="K48" s="62"/>
      <c r="L48" s="38">
        <f t="shared" si="0"/>
        <v>0</v>
      </c>
      <c r="M48" s="39" t="str">
        <f t="shared" si="1"/>
        <v>OK</v>
      </c>
      <c r="N48" s="80"/>
      <c r="O48" s="80"/>
      <c r="P48" s="80"/>
      <c r="Q48" s="80"/>
      <c r="R48" s="80"/>
      <c r="S48" s="80"/>
      <c r="T48" s="80"/>
      <c r="U48" s="80"/>
      <c r="V48" s="80"/>
      <c r="W48" s="80"/>
      <c r="X48" s="80"/>
      <c r="Y48" s="80"/>
      <c r="Z48" s="80"/>
      <c r="AA48" s="80"/>
      <c r="AB48" s="80"/>
      <c r="AC48" s="80"/>
      <c r="AD48" s="80"/>
      <c r="AE48" s="80"/>
      <c r="AF48" s="18"/>
      <c r="AG48" s="18"/>
      <c r="AH48" s="18"/>
      <c r="AI48" s="18"/>
      <c r="AJ48" s="18"/>
      <c r="AK48" s="18"/>
      <c r="AL48" s="18"/>
      <c r="AM48" s="18"/>
      <c r="AN48" s="18"/>
      <c r="AO48" s="18"/>
      <c r="AP48" s="18"/>
      <c r="AQ48" s="18"/>
      <c r="AR48" s="18"/>
      <c r="AS48" s="18"/>
      <c r="AT48" s="18"/>
      <c r="AU48" s="18"/>
      <c r="AV48" s="18"/>
      <c r="AW48" s="18"/>
      <c r="AX48" s="18"/>
      <c r="AY48" s="18"/>
    </row>
    <row r="49" spans="1:51" ht="90" customHeight="1" x14ac:dyDescent="0.25">
      <c r="A49" s="173"/>
      <c r="B49" s="87">
        <v>46</v>
      </c>
      <c r="C49" s="185"/>
      <c r="D49" s="125" t="s">
        <v>383</v>
      </c>
      <c r="E49" s="155" t="s">
        <v>159</v>
      </c>
      <c r="F49" s="109" t="s">
        <v>145</v>
      </c>
      <c r="G49" s="109" t="s">
        <v>160</v>
      </c>
      <c r="H49" s="89" t="s">
        <v>26</v>
      </c>
      <c r="I49" s="90" t="s">
        <v>78</v>
      </c>
      <c r="J49" s="137">
        <v>1.18</v>
      </c>
      <c r="K49" s="62"/>
      <c r="L49" s="38">
        <f t="shared" si="0"/>
        <v>0</v>
      </c>
      <c r="M49" s="39" t="str">
        <f t="shared" si="1"/>
        <v>OK</v>
      </c>
      <c r="N49" s="80"/>
      <c r="O49" s="80"/>
      <c r="P49" s="80"/>
      <c r="Q49" s="80"/>
      <c r="R49" s="80"/>
      <c r="S49" s="80"/>
      <c r="T49" s="80"/>
      <c r="U49" s="80"/>
      <c r="V49" s="80"/>
      <c r="W49" s="80"/>
      <c r="X49" s="80"/>
      <c r="Y49" s="80"/>
      <c r="Z49" s="80"/>
      <c r="AA49" s="80"/>
      <c r="AB49" s="80"/>
      <c r="AC49" s="80"/>
      <c r="AD49" s="80"/>
      <c r="AE49" s="80"/>
      <c r="AF49" s="18"/>
      <c r="AG49" s="18"/>
      <c r="AH49" s="18"/>
      <c r="AI49" s="18"/>
      <c r="AJ49" s="18"/>
      <c r="AK49" s="18"/>
      <c r="AL49" s="18"/>
      <c r="AM49" s="18"/>
      <c r="AN49" s="18"/>
      <c r="AO49" s="18"/>
      <c r="AP49" s="18"/>
      <c r="AQ49" s="18"/>
      <c r="AR49" s="18"/>
      <c r="AS49" s="18"/>
      <c r="AT49" s="18"/>
      <c r="AU49" s="18"/>
      <c r="AV49" s="18"/>
      <c r="AW49" s="18"/>
      <c r="AX49" s="18"/>
      <c r="AY49" s="18"/>
    </row>
    <row r="50" spans="1:51" ht="90" customHeight="1" x14ac:dyDescent="0.25">
      <c r="A50" s="173"/>
      <c r="B50" s="98">
        <v>47</v>
      </c>
      <c r="C50" s="185"/>
      <c r="D50" s="119" t="s">
        <v>384</v>
      </c>
      <c r="E50" s="147" t="s">
        <v>138</v>
      </c>
      <c r="F50" s="88" t="s">
        <v>145</v>
      </c>
      <c r="G50" s="88" t="s">
        <v>161</v>
      </c>
      <c r="H50" s="89" t="s">
        <v>45</v>
      </c>
      <c r="I50" s="90" t="s">
        <v>78</v>
      </c>
      <c r="J50" s="137">
        <v>0.56000000000000005</v>
      </c>
      <c r="K50" s="62">
        <v>540</v>
      </c>
      <c r="L50" s="38">
        <f t="shared" si="0"/>
        <v>0</v>
      </c>
      <c r="M50" s="39" t="str">
        <f t="shared" si="1"/>
        <v>OK</v>
      </c>
      <c r="N50" s="80"/>
      <c r="O50" s="80"/>
      <c r="P50" s="80"/>
      <c r="Q50" s="80"/>
      <c r="R50" s="80"/>
      <c r="S50" s="80"/>
      <c r="T50" s="80"/>
      <c r="U50" s="80">
        <v>300</v>
      </c>
      <c r="V50" s="80"/>
      <c r="W50" s="80"/>
      <c r="X50" s="80"/>
      <c r="Y50" s="80"/>
      <c r="Z50" s="80"/>
      <c r="AA50" s="80"/>
      <c r="AB50" s="80"/>
      <c r="AC50" s="80"/>
      <c r="AD50" s="80">
        <v>240</v>
      </c>
      <c r="AE50" s="80"/>
      <c r="AF50" s="18"/>
      <c r="AG50" s="18"/>
      <c r="AH50" s="18"/>
      <c r="AI50" s="18"/>
      <c r="AJ50" s="18"/>
      <c r="AK50" s="18"/>
      <c r="AL50" s="18"/>
      <c r="AM50" s="18"/>
      <c r="AN50" s="18"/>
      <c r="AO50" s="18"/>
      <c r="AP50" s="18"/>
      <c r="AQ50" s="18"/>
      <c r="AR50" s="18"/>
      <c r="AS50" s="18"/>
      <c r="AT50" s="18"/>
      <c r="AU50" s="18"/>
      <c r="AV50" s="18"/>
      <c r="AW50" s="18"/>
      <c r="AX50" s="18"/>
      <c r="AY50" s="18"/>
    </row>
    <row r="51" spans="1:51" ht="90" customHeight="1" x14ac:dyDescent="0.25">
      <c r="A51" s="173"/>
      <c r="B51" s="87">
        <v>48</v>
      </c>
      <c r="C51" s="185"/>
      <c r="D51" s="119" t="s">
        <v>385</v>
      </c>
      <c r="E51" s="147" t="s">
        <v>162</v>
      </c>
      <c r="F51" s="88" t="s">
        <v>145</v>
      </c>
      <c r="G51" s="88" t="s">
        <v>163</v>
      </c>
      <c r="H51" s="89" t="s">
        <v>29</v>
      </c>
      <c r="I51" s="90" t="s">
        <v>78</v>
      </c>
      <c r="J51" s="137">
        <v>1.37</v>
      </c>
      <c r="K51" s="62"/>
      <c r="L51" s="38">
        <f t="shared" si="0"/>
        <v>0</v>
      </c>
      <c r="M51" s="39" t="str">
        <f t="shared" si="1"/>
        <v>OK</v>
      </c>
      <c r="N51" s="80"/>
      <c r="O51" s="80"/>
      <c r="P51" s="80"/>
      <c r="Q51" s="80"/>
      <c r="R51" s="80"/>
      <c r="S51" s="80"/>
      <c r="T51" s="80"/>
      <c r="U51" s="80"/>
      <c r="V51" s="80"/>
      <c r="W51" s="80"/>
      <c r="X51" s="80"/>
      <c r="Y51" s="80"/>
      <c r="Z51" s="80"/>
      <c r="AA51" s="80"/>
      <c r="AB51" s="80"/>
      <c r="AC51" s="80"/>
      <c r="AD51" s="80"/>
      <c r="AE51" s="80"/>
      <c r="AF51" s="18"/>
      <c r="AG51" s="18"/>
      <c r="AH51" s="18"/>
      <c r="AI51" s="18"/>
      <c r="AJ51" s="18"/>
      <c r="AK51" s="18"/>
      <c r="AL51" s="18"/>
      <c r="AM51" s="18"/>
      <c r="AN51" s="18"/>
      <c r="AO51" s="18"/>
      <c r="AP51" s="18"/>
      <c r="AQ51" s="18"/>
      <c r="AR51" s="18"/>
      <c r="AS51" s="18"/>
      <c r="AT51" s="18"/>
      <c r="AU51" s="18"/>
      <c r="AV51" s="18"/>
      <c r="AW51" s="18"/>
      <c r="AX51" s="18"/>
      <c r="AY51" s="18"/>
    </row>
    <row r="52" spans="1:51" ht="90" customHeight="1" x14ac:dyDescent="0.25">
      <c r="A52" s="174"/>
      <c r="B52" s="98">
        <v>49</v>
      </c>
      <c r="C52" s="186"/>
      <c r="D52" s="119" t="s">
        <v>386</v>
      </c>
      <c r="E52" s="147" t="s">
        <v>157</v>
      </c>
      <c r="F52" s="88" t="s">
        <v>145</v>
      </c>
      <c r="G52" s="88" t="s">
        <v>164</v>
      </c>
      <c r="H52" s="89" t="s">
        <v>45</v>
      </c>
      <c r="I52" s="90" t="s">
        <v>78</v>
      </c>
      <c r="J52" s="137">
        <v>6.46</v>
      </c>
      <c r="K52" s="62">
        <v>5</v>
      </c>
      <c r="L52" s="38">
        <f t="shared" si="0"/>
        <v>5</v>
      </c>
      <c r="M52" s="39" t="str">
        <f t="shared" si="1"/>
        <v>OK</v>
      </c>
      <c r="N52" s="80"/>
      <c r="O52" s="80"/>
      <c r="P52" s="80"/>
      <c r="Q52" s="80"/>
      <c r="R52" s="80"/>
      <c r="S52" s="80"/>
      <c r="T52" s="80"/>
      <c r="U52" s="80"/>
      <c r="V52" s="80"/>
      <c r="W52" s="80"/>
      <c r="X52" s="80"/>
      <c r="Y52" s="80"/>
      <c r="Z52" s="80"/>
      <c r="AA52" s="80"/>
      <c r="AB52" s="80"/>
      <c r="AC52" s="80"/>
      <c r="AD52" s="80"/>
      <c r="AE52" s="80"/>
      <c r="AF52" s="18"/>
      <c r="AG52" s="18"/>
      <c r="AH52" s="18"/>
      <c r="AI52" s="18"/>
      <c r="AJ52" s="18"/>
      <c r="AK52" s="18"/>
      <c r="AL52" s="18"/>
      <c r="AM52" s="18"/>
      <c r="AN52" s="18"/>
      <c r="AO52" s="18"/>
      <c r="AP52" s="18"/>
      <c r="AQ52" s="18"/>
      <c r="AR52" s="18"/>
      <c r="AS52" s="18"/>
      <c r="AT52" s="18"/>
      <c r="AU52" s="18"/>
      <c r="AV52" s="18"/>
      <c r="AW52" s="18"/>
      <c r="AX52" s="18"/>
      <c r="AY52" s="18"/>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62"/>
      <c r="L53" s="38">
        <f t="shared" si="0"/>
        <v>0</v>
      </c>
      <c r="M53" s="39" t="str">
        <f t="shared" si="1"/>
        <v>OK</v>
      </c>
      <c r="N53" s="80"/>
      <c r="O53" s="80"/>
      <c r="P53" s="80"/>
      <c r="Q53" s="80"/>
      <c r="R53" s="80"/>
      <c r="S53" s="80"/>
      <c r="T53" s="80"/>
      <c r="U53" s="80"/>
      <c r="V53" s="80"/>
      <c r="W53" s="80"/>
      <c r="X53" s="80"/>
      <c r="Y53" s="80"/>
      <c r="Z53" s="80"/>
      <c r="AA53" s="80"/>
      <c r="AB53" s="80"/>
      <c r="AC53" s="80"/>
      <c r="AD53" s="80"/>
      <c r="AE53" s="80"/>
      <c r="AF53" s="18"/>
      <c r="AG53" s="18"/>
      <c r="AH53" s="18"/>
      <c r="AI53" s="18"/>
      <c r="AJ53" s="18"/>
      <c r="AK53" s="18"/>
      <c r="AL53" s="18"/>
      <c r="AM53" s="18"/>
      <c r="AN53" s="18"/>
      <c r="AO53" s="18"/>
      <c r="AP53" s="18"/>
      <c r="AQ53" s="18"/>
      <c r="AR53" s="18"/>
      <c r="AS53" s="18"/>
      <c r="AT53" s="18"/>
      <c r="AU53" s="18"/>
      <c r="AV53" s="18"/>
      <c r="AW53" s="18"/>
      <c r="AX53" s="18"/>
      <c r="AY53" s="18"/>
    </row>
    <row r="54" spans="1:51" ht="90" customHeight="1" x14ac:dyDescent="0.25">
      <c r="A54" s="180"/>
      <c r="B54" s="92">
        <v>51</v>
      </c>
      <c r="C54" s="183"/>
      <c r="D54" s="120" t="s">
        <v>388</v>
      </c>
      <c r="E54" s="148" t="s">
        <v>168</v>
      </c>
      <c r="F54" s="93" t="s">
        <v>169</v>
      </c>
      <c r="G54" s="93" t="s">
        <v>170</v>
      </c>
      <c r="H54" s="94" t="s">
        <v>27</v>
      </c>
      <c r="I54" s="95" t="s">
        <v>115</v>
      </c>
      <c r="J54" s="138">
        <v>2.61</v>
      </c>
      <c r="K54" s="62"/>
      <c r="L54" s="38">
        <f t="shared" si="0"/>
        <v>0</v>
      </c>
      <c r="M54" s="39" t="str">
        <f t="shared" si="1"/>
        <v>OK</v>
      </c>
      <c r="N54" s="80"/>
      <c r="O54" s="80"/>
      <c r="P54" s="80"/>
      <c r="Q54" s="80"/>
      <c r="R54" s="80"/>
      <c r="S54" s="80"/>
      <c r="T54" s="80"/>
      <c r="U54" s="80"/>
      <c r="V54" s="80"/>
      <c r="W54" s="80"/>
      <c r="X54" s="80"/>
      <c r="Y54" s="80"/>
      <c r="Z54" s="80"/>
      <c r="AA54" s="80"/>
      <c r="AB54" s="80"/>
      <c r="AC54" s="80"/>
      <c r="AD54" s="80"/>
      <c r="AE54" s="80"/>
      <c r="AF54" s="18"/>
      <c r="AG54" s="18"/>
      <c r="AH54" s="18"/>
      <c r="AI54" s="18"/>
      <c r="AJ54" s="18"/>
      <c r="AK54" s="18"/>
      <c r="AL54" s="18"/>
      <c r="AM54" s="18"/>
      <c r="AN54" s="18"/>
      <c r="AO54" s="18"/>
      <c r="AP54" s="18"/>
      <c r="AQ54" s="18"/>
      <c r="AR54" s="18"/>
      <c r="AS54" s="18"/>
      <c r="AT54" s="18"/>
      <c r="AU54" s="18"/>
      <c r="AV54" s="18"/>
      <c r="AW54" s="18"/>
      <c r="AX54" s="18"/>
      <c r="AY54" s="18"/>
    </row>
    <row r="55" spans="1:51" ht="90" customHeight="1" x14ac:dyDescent="0.25">
      <c r="A55" s="180"/>
      <c r="B55" s="97">
        <v>52</v>
      </c>
      <c r="C55" s="183"/>
      <c r="D55" s="120" t="s">
        <v>389</v>
      </c>
      <c r="E55" s="148" t="s">
        <v>171</v>
      </c>
      <c r="F55" s="93" t="s">
        <v>172</v>
      </c>
      <c r="G55" s="93" t="s">
        <v>173</v>
      </c>
      <c r="H55" s="106" t="s">
        <v>65</v>
      </c>
      <c r="I55" s="107" t="s">
        <v>174</v>
      </c>
      <c r="J55" s="138">
        <v>4.2</v>
      </c>
      <c r="K55" s="62"/>
      <c r="L55" s="38">
        <f t="shared" si="0"/>
        <v>0</v>
      </c>
      <c r="M55" s="39" t="str">
        <f t="shared" si="1"/>
        <v>OK</v>
      </c>
      <c r="N55" s="80"/>
      <c r="O55" s="80"/>
      <c r="P55" s="80"/>
      <c r="Q55" s="80"/>
      <c r="R55" s="80"/>
      <c r="S55" s="80"/>
      <c r="T55" s="80"/>
      <c r="U55" s="80"/>
      <c r="V55" s="80"/>
      <c r="W55" s="80"/>
      <c r="X55" s="80"/>
      <c r="Y55" s="80"/>
      <c r="Z55" s="80"/>
      <c r="AA55" s="80"/>
      <c r="AB55" s="80"/>
      <c r="AC55" s="80"/>
      <c r="AD55" s="80"/>
      <c r="AE55" s="80"/>
      <c r="AF55" s="18"/>
      <c r="AG55" s="18"/>
      <c r="AH55" s="18"/>
      <c r="AI55" s="18"/>
      <c r="AJ55" s="18"/>
      <c r="AK55" s="18"/>
      <c r="AL55" s="18"/>
      <c r="AM55" s="18"/>
      <c r="AN55" s="18"/>
      <c r="AO55" s="18"/>
      <c r="AP55" s="18"/>
      <c r="AQ55" s="18"/>
      <c r="AR55" s="18"/>
      <c r="AS55" s="18"/>
      <c r="AT55" s="18"/>
      <c r="AU55" s="18"/>
      <c r="AV55" s="18"/>
      <c r="AW55" s="18"/>
      <c r="AX55" s="18"/>
      <c r="AY55" s="18"/>
    </row>
    <row r="56" spans="1:51" ht="90" customHeight="1" x14ac:dyDescent="0.25">
      <c r="A56" s="180"/>
      <c r="B56" s="92">
        <v>53</v>
      </c>
      <c r="C56" s="183"/>
      <c r="D56" s="124" t="s">
        <v>390</v>
      </c>
      <c r="E56" s="154" t="s">
        <v>171</v>
      </c>
      <c r="F56" s="105" t="s">
        <v>172</v>
      </c>
      <c r="G56" s="93" t="s">
        <v>175</v>
      </c>
      <c r="H56" s="106" t="s">
        <v>65</v>
      </c>
      <c r="I56" s="107" t="s">
        <v>174</v>
      </c>
      <c r="J56" s="138">
        <v>4.3600000000000003</v>
      </c>
      <c r="K56" s="62"/>
      <c r="L56" s="38">
        <f t="shared" si="0"/>
        <v>0</v>
      </c>
      <c r="M56" s="39" t="str">
        <f t="shared" si="1"/>
        <v>OK</v>
      </c>
      <c r="N56" s="80"/>
      <c r="O56" s="80"/>
      <c r="P56" s="80"/>
      <c r="Q56" s="80"/>
      <c r="R56" s="80"/>
      <c r="S56" s="80"/>
      <c r="T56" s="80"/>
      <c r="U56" s="80"/>
      <c r="V56" s="80"/>
      <c r="W56" s="80"/>
      <c r="X56" s="80"/>
      <c r="Y56" s="80"/>
      <c r="Z56" s="80"/>
      <c r="AA56" s="80"/>
      <c r="AB56" s="80"/>
      <c r="AC56" s="80"/>
      <c r="AD56" s="80"/>
      <c r="AE56" s="80"/>
      <c r="AF56" s="18"/>
      <c r="AG56" s="18"/>
      <c r="AH56" s="18"/>
      <c r="AI56" s="18"/>
      <c r="AJ56" s="18"/>
      <c r="AK56" s="18"/>
      <c r="AL56" s="18"/>
      <c r="AM56" s="18"/>
      <c r="AN56" s="18"/>
      <c r="AO56" s="18"/>
      <c r="AP56" s="18"/>
      <c r="AQ56" s="18"/>
      <c r="AR56" s="18"/>
      <c r="AS56" s="18"/>
      <c r="AT56" s="18"/>
      <c r="AU56" s="18"/>
      <c r="AV56" s="18"/>
      <c r="AW56" s="18"/>
      <c r="AX56" s="18"/>
      <c r="AY56" s="18"/>
    </row>
    <row r="57" spans="1:51" ht="90" customHeight="1" x14ac:dyDescent="0.25">
      <c r="A57" s="180"/>
      <c r="B57" s="97">
        <v>54</v>
      </c>
      <c r="C57" s="183"/>
      <c r="D57" s="124" t="s">
        <v>391</v>
      </c>
      <c r="E57" s="154" t="s">
        <v>176</v>
      </c>
      <c r="F57" s="105" t="s">
        <v>177</v>
      </c>
      <c r="G57" s="93" t="s">
        <v>178</v>
      </c>
      <c r="H57" s="106" t="s">
        <v>65</v>
      </c>
      <c r="I57" s="107" t="s">
        <v>174</v>
      </c>
      <c r="J57" s="138">
        <v>10.98</v>
      </c>
      <c r="K57" s="62"/>
      <c r="L57" s="38">
        <f t="shared" si="0"/>
        <v>0</v>
      </c>
      <c r="M57" s="39" t="str">
        <f t="shared" si="1"/>
        <v>OK</v>
      </c>
      <c r="N57" s="80"/>
      <c r="O57" s="80"/>
      <c r="P57" s="80"/>
      <c r="Q57" s="80"/>
      <c r="R57" s="80"/>
      <c r="S57" s="80"/>
      <c r="T57" s="80"/>
      <c r="U57" s="80"/>
      <c r="V57" s="80"/>
      <c r="W57" s="80"/>
      <c r="X57" s="80"/>
      <c r="Y57" s="80"/>
      <c r="Z57" s="80"/>
      <c r="AA57" s="80"/>
      <c r="AB57" s="80"/>
      <c r="AC57" s="80"/>
      <c r="AD57" s="80"/>
      <c r="AE57" s="80"/>
      <c r="AF57" s="18"/>
      <c r="AG57" s="18"/>
      <c r="AH57" s="18"/>
      <c r="AI57" s="18"/>
      <c r="AJ57" s="18"/>
      <c r="AK57" s="18"/>
      <c r="AL57" s="18"/>
      <c r="AM57" s="18"/>
      <c r="AN57" s="18"/>
      <c r="AO57" s="18"/>
      <c r="AP57" s="18"/>
      <c r="AQ57" s="18"/>
      <c r="AR57" s="18"/>
      <c r="AS57" s="18"/>
      <c r="AT57" s="18"/>
      <c r="AU57" s="18"/>
      <c r="AV57" s="18"/>
      <c r="AW57" s="18"/>
      <c r="AX57" s="18"/>
      <c r="AY57" s="18"/>
    </row>
    <row r="58" spans="1:51" ht="90" customHeight="1" x14ac:dyDescent="0.25">
      <c r="A58" s="180"/>
      <c r="B58" s="92">
        <v>55</v>
      </c>
      <c r="C58" s="183"/>
      <c r="D58" s="124" t="s">
        <v>392</v>
      </c>
      <c r="E58" s="154" t="s">
        <v>176</v>
      </c>
      <c r="F58" s="105" t="s">
        <v>177</v>
      </c>
      <c r="G58" s="93" t="s">
        <v>179</v>
      </c>
      <c r="H58" s="106" t="s">
        <v>66</v>
      </c>
      <c r="I58" s="107" t="s">
        <v>174</v>
      </c>
      <c r="J58" s="138">
        <v>9.02</v>
      </c>
      <c r="K58" s="62"/>
      <c r="L58" s="38">
        <f t="shared" si="0"/>
        <v>0</v>
      </c>
      <c r="M58" s="39" t="str">
        <f t="shared" si="1"/>
        <v>OK</v>
      </c>
      <c r="N58" s="80"/>
      <c r="O58" s="80"/>
      <c r="P58" s="80"/>
      <c r="Q58" s="80"/>
      <c r="R58" s="80"/>
      <c r="S58" s="80"/>
      <c r="T58" s="80"/>
      <c r="U58" s="80"/>
      <c r="V58" s="80"/>
      <c r="W58" s="80"/>
      <c r="X58" s="80"/>
      <c r="Y58" s="80"/>
      <c r="Z58" s="80"/>
      <c r="AA58" s="80"/>
      <c r="AB58" s="80"/>
      <c r="AC58" s="80"/>
      <c r="AD58" s="80"/>
      <c r="AE58" s="80"/>
      <c r="AF58" s="18"/>
      <c r="AG58" s="18"/>
      <c r="AH58" s="18"/>
      <c r="AI58" s="18"/>
      <c r="AJ58" s="18"/>
      <c r="AK58" s="18"/>
      <c r="AL58" s="18"/>
      <c r="AM58" s="18"/>
      <c r="AN58" s="18"/>
      <c r="AO58" s="18"/>
      <c r="AP58" s="18"/>
      <c r="AQ58" s="18"/>
      <c r="AR58" s="18"/>
      <c r="AS58" s="18"/>
      <c r="AT58" s="18"/>
      <c r="AU58" s="18"/>
      <c r="AV58" s="18"/>
      <c r="AW58" s="18"/>
      <c r="AX58" s="18"/>
      <c r="AY58" s="18"/>
    </row>
    <row r="59" spans="1:51" ht="90" customHeight="1" x14ac:dyDescent="0.25">
      <c r="A59" s="180"/>
      <c r="B59" s="97">
        <v>56</v>
      </c>
      <c r="C59" s="183"/>
      <c r="D59" s="124" t="s">
        <v>393</v>
      </c>
      <c r="E59" s="154" t="s">
        <v>180</v>
      </c>
      <c r="F59" s="105" t="s">
        <v>113</v>
      </c>
      <c r="G59" s="93" t="s">
        <v>181</v>
      </c>
      <c r="H59" s="106" t="s">
        <v>45</v>
      </c>
      <c r="I59" s="107" t="s">
        <v>115</v>
      </c>
      <c r="J59" s="138">
        <v>6.49</v>
      </c>
      <c r="K59" s="62">
        <v>20</v>
      </c>
      <c r="L59" s="38">
        <f t="shared" si="0"/>
        <v>20</v>
      </c>
      <c r="M59" s="39" t="str">
        <f t="shared" si="1"/>
        <v>OK</v>
      </c>
      <c r="N59" s="80"/>
      <c r="O59" s="80"/>
      <c r="P59" s="80"/>
      <c r="Q59" s="80"/>
      <c r="R59" s="80"/>
      <c r="S59" s="80"/>
      <c r="T59" s="80"/>
      <c r="U59" s="80"/>
      <c r="V59" s="80"/>
      <c r="W59" s="80"/>
      <c r="X59" s="80"/>
      <c r="Y59" s="80"/>
      <c r="Z59" s="80"/>
      <c r="AA59" s="80"/>
      <c r="AB59" s="80"/>
      <c r="AC59" s="80"/>
      <c r="AD59" s="80"/>
      <c r="AE59" s="80"/>
      <c r="AF59" s="18"/>
      <c r="AG59" s="18"/>
      <c r="AH59" s="18"/>
      <c r="AI59" s="18"/>
      <c r="AJ59" s="18"/>
      <c r="AK59" s="18"/>
      <c r="AL59" s="18"/>
      <c r="AM59" s="18"/>
      <c r="AN59" s="18"/>
      <c r="AO59" s="18"/>
      <c r="AP59" s="18"/>
      <c r="AQ59" s="18"/>
      <c r="AR59" s="18"/>
      <c r="AS59" s="18"/>
      <c r="AT59" s="18"/>
      <c r="AU59" s="18"/>
      <c r="AV59" s="18"/>
      <c r="AW59" s="18"/>
      <c r="AX59" s="18"/>
      <c r="AY59" s="18"/>
    </row>
    <row r="60" spans="1:51" ht="90" customHeight="1" x14ac:dyDescent="0.25">
      <c r="A60" s="177"/>
      <c r="B60" s="92">
        <v>57</v>
      </c>
      <c r="C60" s="182"/>
      <c r="D60" s="127" t="s">
        <v>394</v>
      </c>
      <c r="E60" s="157" t="s">
        <v>182</v>
      </c>
      <c r="F60" s="105" t="s">
        <v>177</v>
      </c>
      <c r="G60" s="93" t="s">
        <v>183</v>
      </c>
      <c r="H60" s="106" t="s">
        <v>184</v>
      </c>
      <c r="I60" s="107" t="s">
        <v>174</v>
      </c>
      <c r="J60" s="138">
        <v>3.23</v>
      </c>
      <c r="K60" s="62"/>
      <c r="L60" s="38">
        <f t="shared" si="0"/>
        <v>0</v>
      </c>
      <c r="M60" s="39" t="str">
        <f t="shared" si="1"/>
        <v>OK</v>
      </c>
      <c r="N60" s="80"/>
      <c r="O60" s="80"/>
      <c r="P60" s="80"/>
      <c r="Q60" s="80"/>
      <c r="R60" s="80"/>
      <c r="S60" s="80"/>
      <c r="T60" s="80"/>
      <c r="U60" s="80"/>
      <c r="V60" s="80"/>
      <c r="W60" s="80"/>
      <c r="X60" s="80"/>
      <c r="Y60" s="80"/>
      <c r="Z60" s="80"/>
      <c r="AA60" s="80"/>
      <c r="AB60" s="80"/>
      <c r="AC60" s="80"/>
      <c r="AD60" s="80"/>
      <c r="AE60" s="80"/>
      <c r="AF60" s="18"/>
      <c r="AG60" s="18"/>
      <c r="AH60" s="18"/>
      <c r="AI60" s="18"/>
      <c r="AJ60" s="18"/>
      <c r="AK60" s="18"/>
      <c r="AL60" s="18"/>
      <c r="AM60" s="18"/>
      <c r="AN60" s="18"/>
      <c r="AO60" s="18"/>
      <c r="AP60" s="18"/>
      <c r="AQ60" s="18"/>
      <c r="AR60" s="18"/>
      <c r="AS60" s="18"/>
      <c r="AT60" s="18"/>
      <c r="AU60" s="18"/>
      <c r="AV60" s="18"/>
      <c r="AW60" s="18"/>
      <c r="AX60" s="18"/>
      <c r="AY60" s="18"/>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62">
        <v>2</v>
      </c>
      <c r="L61" s="38">
        <f t="shared" si="0"/>
        <v>0</v>
      </c>
      <c r="M61" s="39" t="str">
        <f t="shared" si="1"/>
        <v>OK</v>
      </c>
      <c r="N61" s="80"/>
      <c r="O61" s="80">
        <v>2</v>
      </c>
      <c r="P61" s="80"/>
      <c r="Q61" s="80"/>
      <c r="R61" s="80"/>
      <c r="S61" s="80"/>
      <c r="T61" s="80"/>
      <c r="U61" s="80"/>
      <c r="V61" s="80"/>
      <c r="W61" s="80"/>
      <c r="X61" s="80"/>
      <c r="Y61" s="80"/>
      <c r="Z61" s="80"/>
      <c r="AA61" s="80"/>
      <c r="AB61" s="80"/>
      <c r="AC61" s="80"/>
      <c r="AD61" s="80"/>
      <c r="AE61" s="80"/>
      <c r="AF61" s="18"/>
      <c r="AG61" s="18"/>
      <c r="AH61" s="18"/>
      <c r="AI61" s="18"/>
      <c r="AJ61" s="18"/>
      <c r="AK61" s="18"/>
      <c r="AL61" s="18"/>
      <c r="AM61" s="18"/>
      <c r="AN61" s="18"/>
      <c r="AO61" s="18"/>
      <c r="AP61" s="18"/>
      <c r="AQ61" s="18"/>
      <c r="AR61" s="18"/>
      <c r="AS61" s="18"/>
      <c r="AT61" s="18"/>
      <c r="AU61" s="18"/>
      <c r="AV61" s="18"/>
      <c r="AW61" s="18"/>
      <c r="AX61" s="18"/>
      <c r="AY61" s="18"/>
    </row>
    <row r="62" spans="1:51" ht="90" customHeight="1" x14ac:dyDescent="0.25">
      <c r="A62" s="173"/>
      <c r="B62" s="87">
        <v>59</v>
      </c>
      <c r="C62" s="185"/>
      <c r="D62" s="119" t="s">
        <v>396</v>
      </c>
      <c r="E62" s="147" t="s">
        <v>185</v>
      </c>
      <c r="F62" s="88" t="s">
        <v>145</v>
      </c>
      <c r="G62" s="88" t="s">
        <v>187</v>
      </c>
      <c r="H62" s="89" t="s">
        <v>26</v>
      </c>
      <c r="I62" s="90" t="s">
        <v>78</v>
      </c>
      <c r="J62" s="137">
        <v>1.55</v>
      </c>
      <c r="K62" s="62">
        <v>100</v>
      </c>
      <c r="L62" s="38">
        <f t="shared" si="0"/>
        <v>100</v>
      </c>
      <c r="M62" s="39" t="str">
        <f t="shared" si="1"/>
        <v>OK</v>
      </c>
      <c r="N62" s="80"/>
      <c r="O62" s="80"/>
      <c r="P62" s="80"/>
      <c r="Q62" s="80"/>
      <c r="R62" s="80"/>
      <c r="S62" s="80"/>
      <c r="T62" s="80"/>
      <c r="U62" s="80"/>
      <c r="V62" s="80"/>
      <c r="W62" s="80"/>
      <c r="X62" s="80"/>
      <c r="Y62" s="80"/>
      <c r="Z62" s="80"/>
      <c r="AA62" s="80"/>
      <c r="AB62" s="80"/>
      <c r="AC62" s="80"/>
      <c r="AD62" s="80"/>
      <c r="AE62" s="80"/>
      <c r="AF62" s="18"/>
      <c r="AG62" s="18"/>
      <c r="AH62" s="18"/>
      <c r="AI62" s="18"/>
      <c r="AJ62" s="18"/>
      <c r="AK62" s="18"/>
      <c r="AL62" s="18"/>
      <c r="AM62" s="18"/>
      <c r="AN62" s="18"/>
      <c r="AO62" s="18"/>
      <c r="AP62" s="18"/>
      <c r="AQ62" s="18"/>
      <c r="AR62" s="18"/>
      <c r="AS62" s="18"/>
      <c r="AT62" s="18"/>
      <c r="AU62" s="18"/>
      <c r="AV62" s="18"/>
      <c r="AW62" s="18"/>
      <c r="AX62" s="18"/>
      <c r="AY62" s="18"/>
    </row>
    <row r="63" spans="1:51" ht="90" customHeight="1" x14ac:dyDescent="0.25">
      <c r="A63" s="173"/>
      <c r="B63" s="87">
        <v>60</v>
      </c>
      <c r="C63" s="185"/>
      <c r="D63" s="119" t="s">
        <v>397</v>
      </c>
      <c r="E63" s="147" t="s">
        <v>185</v>
      </c>
      <c r="F63" s="88" t="s">
        <v>145</v>
      </c>
      <c r="G63" s="88" t="s">
        <v>188</v>
      </c>
      <c r="H63" s="89" t="s">
        <v>26</v>
      </c>
      <c r="I63" s="90" t="s">
        <v>115</v>
      </c>
      <c r="J63" s="137">
        <v>2.62</v>
      </c>
      <c r="K63" s="62">
        <v>100</v>
      </c>
      <c r="L63" s="38">
        <f t="shared" si="0"/>
        <v>50</v>
      </c>
      <c r="M63" s="39" t="str">
        <f t="shared" si="1"/>
        <v>OK</v>
      </c>
      <c r="N63" s="80"/>
      <c r="O63" s="80">
        <v>50</v>
      </c>
      <c r="P63" s="80"/>
      <c r="Q63" s="80"/>
      <c r="R63" s="80"/>
      <c r="S63" s="80"/>
      <c r="T63" s="80"/>
      <c r="U63" s="80"/>
      <c r="V63" s="80"/>
      <c r="W63" s="80"/>
      <c r="X63" s="80"/>
      <c r="Y63" s="80"/>
      <c r="Z63" s="80"/>
      <c r="AA63" s="80"/>
      <c r="AB63" s="80"/>
      <c r="AC63" s="80"/>
      <c r="AD63" s="80"/>
      <c r="AE63" s="80"/>
      <c r="AF63" s="18"/>
      <c r="AG63" s="18"/>
      <c r="AH63" s="18"/>
      <c r="AI63" s="18"/>
      <c r="AJ63" s="18"/>
      <c r="AK63" s="18"/>
      <c r="AL63" s="18"/>
      <c r="AM63" s="18"/>
      <c r="AN63" s="18"/>
      <c r="AO63" s="18"/>
      <c r="AP63" s="18"/>
      <c r="AQ63" s="18"/>
      <c r="AR63" s="18"/>
      <c r="AS63" s="18"/>
      <c r="AT63" s="18"/>
      <c r="AU63" s="18"/>
      <c r="AV63" s="18"/>
      <c r="AW63" s="18"/>
      <c r="AX63" s="18"/>
      <c r="AY63" s="18"/>
    </row>
    <row r="64" spans="1:51" ht="90" customHeight="1" x14ac:dyDescent="0.25">
      <c r="A64" s="173"/>
      <c r="B64" s="87">
        <v>61</v>
      </c>
      <c r="C64" s="185"/>
      <c r="D64" s="123" t="s">
        <v>398</v>
      </c>
      <c r="E64" s="147" t="s">
        <v>185</v>
      </c>
      <c r="F64" s="104" t="s">
        <v>145</v>
      </c>
      <c r="G64" s="88" t="s">
        <v>189</v>
      </c>
      <c r="H64" s="89" t="s">
        <v>43</v>
      </c>
      <c r="I64" s="90" t="s">
        <v>78</v>
      </c>
      <c r="J64" s="137">
        <v>2.4900000000000002</v>
      </c>
      <c r="K64" s="62">
        <v>50</v>
      </c>
      <c r="L64" s="38">
        <f t="shared" si="0"/>
        <v>50</v>
      </c>
      <c r="M64" s="39" t="str">
        <f t="shared" si="1"/>
        <v>OK</v>
      </c>
      <c r="N64" s="80"/>
      <c r="O64" s="80"/>
      <c r="P64" s="80"/>
      <c r="Q64" s="80"/>
      <c r="R64" s="80"/>
      <c r="S64" s="80"/>
      <c r="T64" s="80"/>
      <c r="U64" s="80"/>
      <c r="V64" s="80"/>
      <c r="W64" s="80"/>
      <c r="X64" s="80"/>
      <c r="Y64" s="80"/>
      <c r="Z64" s="80"/>
      <c r="AA64" s="80"/>
      <c r="AB64" s="80"/>
      <c r="AC64" s="80"/>
      <c r="AD64" s="80"/>
      <c r="AE64" s="80"/>
      <c r="AF64" s="18"/>
      <c r="AG64" s="18"/>
      <c r="AH64" s="18"/>
      <c r="AI64" s="18"/>
      <c r="AJ64" s="18"/>
      <c r="AK64" s="18"/>
      <c r="AL64" s="18"/>
      <c r="AM64" s="18"/>
      <c r="AN64" s="18"/>
      <c r="AO64" s="18"/>
      <c r="AP64" s="18"/>
      <c r="AQ64" s="18"/>
      <c r="AR64" s="18"/>
      <c r="AS64" s="18"/>
      <c r="AT64" s="18"/>
      <c r="AU64" s="18"/>
      <c r="AV64" s="18"/>
      <c r="AW64" s="18"/>
      <c r="AX64" s="18"/>
      <c r="AY64" s="18"/>
    </row>
    <row r="65" spans="1:51" ht="90" customHeight="1" x14ac:dyDescent="0.25">
      <c r="A65" s="173"/>
      <c r="B65" s="87">
        <v>62</v>
      </c>
      <c r="C65" s="185"/>
      <c r="D65" s="119" t="s">
        <v>399</v>
      </c>
      <c r="E65" s="147" t="s">
        <v>185</v>
      </c>
      <c r="F65" s="88" t="s">
        <v>145</v>
      </c>
      <c r="G65" s="88" t="s">
        <v>190</v>
      </c>
      <c r="H65" s="100" t="s">
        <v>26</v>
      </c>
      <c r="I65" s="101" t="s">
        <v>78</v>
      </c>
      <c r="J65" s="137">
        <v>3.79</v>
      </c>
      <c r="K65" s="62">
        <v>250</v>
      </c>
      <c r="L65" s="38">
        <f t="shared" si="0"/>
        <v>200</v>
      </c>
      <c r="M65" s="39" t="str">
        <f t="shared" si="1"/>
        <v>OK</v>
      </c>
      <c r="N65" s="80"/>
      <c r="O65" s="80">
        <v>50</v>
      </c>
      <c r="P65" s="80"/>
      <c r="Q65" s="80"/>
      <c r="R65" s="80"/>
      <c r="S65" s="80"/>
      <c r="T65" s="80"/>
      <c r="U65" s="80"/>
      <c r="V65" s="80"/>
      <c r="W65" s="80"/>
      <c r="X65" s="80"/>
      <c r="Y65" s="80"/>
      <c r="Z65" s="80"/>
      <c r="AA65" s="80"/>
      <c r="AB65" s="80"/>
      <c r="AC65" s="80"/>
      <c r="AD65" s="80"/>
      <c r="AE65" s="80"/>
      <c r="AF65" s="18"/>
      <c r="AG65" s="18"/>
      <c r="AH65" s="18"/>
      <c r="AI65" s="18"/>
      <c r="AJ65" s="18"/>
      <c r="AK65" s="18"/>
      <c r="AL65" s="18"/>
      <c r="AM65" s="18"/>
      <c r="AN65" s="18"/>
      <c r="AO65" s="18"/>
      <c r="AP65" s="18"/>
      <c r="AQ65" s="18"/>
      <c r="AR65" s="18"/>
      <c r="AS65" s="18"/>
      <c r="AT65" s="18"/>
      <c r="AU65" s="18"/>
      <c r="AV65" s="18"/>
      <c r="AW65" s="18"/>
      <c r="AX65" s="18"/>
      <c r="AY65" s="18"/>
    </row>
    <row r="66" spans="1:51" ht="90" customHeight="1" x14ac:dyDescent="0.25">
      <c r="A66" s="173"/>
      <c r="B66" s="87">
        <v>63</v>
      </c>
      <c r="C66" s="185"/>
      <c r="D66" s="123" t="s">
        <v>400</v>
      </c>
      <c r="E66" s="147" t="s">
        <v>185</v>
      </c>
      <c r="F66" s="104" t="s">
        <v>145</v>
      </c>
      <c r="G66" s="88" t="s">
        <v>191</v>
      </c>
      <c r="H66" s="100" t="s">
        <v>26</v>
      </c>
      <c r="I66" s="101" t="s">
        <v>78</v>
      </c>
      <c r="J66" s="137">
        <v>6.85</v>
      </c>
      <c r="K66" s="62">
        <v>200</v>
      </c>
      <c r="L66" s="38">
        <f t="shared" si="0"/>
        <v>150</v>
      </c>
      <c r="M66" s="39" t="str">
        <f t="shared" si="1"/>
        <v>OK</v>
      </c>
      <c r="N66" s="80"/>
      <c r="O66" s="80">
        <v>50</v>
      </c>
      <c r="P66" s="80"/>
      <c r="Q66" s="80"/>
      <c r="R66" s="80"/>
      <c r="S66" s="80"/>
      <c r="T66" s="80"/>
      <c r="U66" s="80"/>
      <c r="V66" s="80"/>
      <c r="W66" s="80"/>
      <c r="X66" s="80"/>
      <c r="Y66" s="80"/>
      <c r="Z66" s="80"/>
      <c r="AA66" s="80"/>
      <c r="AB66" s="80"/>
      <c r="AC66" s="80"/>
      <c r="AD66" s="80"/>
      <c r="AE66" s="80"/>
      <c r="AF66" s="18"/>
      <c r="AG66" s="18"/>
      <c r="AH66" s="18"/>
      <c r="AI66" s="18"/>
      <c r="AJ66" s="18"/>
      <c r="AK66" s="18"/>
      <c r="AL66" s="18"/>
      <c r="AM66" s="18"/>
      <c r="AN66" s="18"/>
      <c r="AO66" s="18"/>
      <c r="AP66" s="18"/>
      <c r="AQ66" s="18"/>
      <c r="AR66" s="18"/>
      <c r="AS66" s="18"/>
      <c r="AT66" s="18"/>
      <c r="AU66" s="18"/>
      <c r="AV66" s="18"/>
      <c r="AW66" s="18"/>
      <c r="AX66" s="18"/>
      <c r="AY66" s="18"/>
    </row>
    <row r="67" spans="1:51" ht="90" customHeight="1" x14ac:dyDescent="0.25">
      <c r="A67" s="174"/>
      <c r="B67" s="87">
        <v>64</v>
      </c>
      <c r="C67" s="186"/>
      <c r="D67" s="128" t="s">
        <v>192</v>
      </c>
      <c r="E67" s="147" t="s">
        <v>185</v>
      </c>
      <c r="F67" s="115" t="s">
        <v>145</v>
      </c>
      <c r="G67" s="109" t="s">
        <v>193</v>
      </c>
      <c r="H67" s="112" t="s">
        <v>26</v>
      </c>
      <c r="I67" s="113" t="s">
        <v>78</v>
      </c>
      <c r="J67" s="139">
        <v>126.72</v>
      </c>
      <c r="K67" s="62"/>
      <c r="L67" s="38">
        <f t="shared" si="0"/>
        <v>0</v>
      </c>
      <c r="M67" s="39" t="str">
        <f t="shared" si="1"/>
        <v>OK</v>
      </c>
      <c r="N67" s="80"/>
      <c r="O67" s="80"/>
      <c r="P67" s="80"/>
      <c r="Q67" s="80"/>
      <c r="R67" s="80"/>
      <c r="S67" s="80"/>
      <c r="T67" s="80"/>
      <c r="U67" s="80"/>
      <c r="V67" s="80"/>
      <c r="W67" s="80"/>
      <c r="X67" s="80"/>
      <c r="Y67" s="80"/>
      <c r="Z67" s="80"/>
      <c r="AA67" s="80"/>
      <c r="AB67" s="80"/>
      <c r="AC67" s="80"/>
      <c r="AD67" s="80"/>
      <c r="AE67" s="80"/>
      <c r="AF67" s="18"/>
      <c r="AG67" s="18"/>
      <c r="AH67" s="18"/>
      <c r="AI67" s="18"/>
      <c r="AJ67" s="18"/>
      <c r="AK67" s="18"/>
      <c r="AL67" s="18"/>
      <c r="AM67" s="18"/>
      <c r="AN67" s="18"/>
      <c r="AO67" s="18"/>
      <c r="AP67" s="18"/>
      <c r="AQ67" s="18"/>
      <c r="AR67" s="18"/>
      <c r="AS67" s="18"/>
      <c r="AT67" s="18"/>
      <c r="AU67" s="18"/>
      <c r="AV67" s="18"/>
      <c r="AW67" s="18"/>
      <c r="AX67" s="18"/>
      <c r="AY67" s="18"/>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62">
        <v>48</v>
      </c>
      <c r="L68" s="38">
        <f t="shared" si="0"/>
        <v>48</v>
      </c>
      <c r="M68" s="39" t="str">
        <f t="shared" si="1"/>
        <v>OK</v>
      </c>
      <c r="N68" s="80"/>
      <c r="O68" s="80"/>
      <c r="P68" s="80"/>
      <c r="Q68" s="80"/>
      <c r="R68" s="80"/>
      <c r="S68" s="80"/>
      <c r="T68" s="80"/>
      <c r="U68" s="80"/>
      <c r="V68" s="80"/>
      <c r="W68" s="80"/>
      <c r="X68" s="80"/>
      <c r="Y68" s="80"/>
      <c r="Z68" s="80"/>
      <c r="AA68" s="80"/>
      <c r="AB68" s="80"/>
      <c r="AC68" s="80"/>
      <c r="AD68" s="80"/>
      <c r="AE68" s="80"/>
      <c r="AF68" s="18"/>
      <c r="AG68" s="18"/>
      <c r="AH68" s="18"/>
      <c r="AI68" s="18"/>
      <c r="AJ68" s="18"/>
      <c r="AK68" s="18"/>
      <c r="AL68" s="18"/>
      <c r="AM68" s="18"/>
      <c r="AN68" s="18"/>
      <c r="AO68" s="18"/>
      <c r="AP68" s="18"/>
      <c r="AQ68" s="18"/>
      <c r="AR68" s="18"/>
      <c r="AS68" s="18"/>
      <c r="AT68" s="18"/>
      <c r="AU68" s="18"/>
      <c r="AV68" s="18"/>
      <c r="AW68" s="18"/>
      <c r="AX68" s="18"/>
      <c r="AY68" s="18"/>
    </row>
    <row r="69" spans="1:51" ht="90" customHeight="1" x14ac:dyDescent="0.25">
      <c r="A69" s="180"/>
      <c r="B69" s="97">
        <v>66</v>
      </c>
      <c r="C69" s="183"/>
      <c r="D69" s="120" t="s">
        <v>402</v>
      </c>
      <c r="E69" s="148" t="s">
        <v>195</v>
      </c>
      <c r="F69" s="93" t="s">
        <v>113</v>
      </c>
      <c r="G69" s="93" t="s">
        <v>197</v>
      </c>
      <c r="H69" s="94" t="s">
        <v>26</v>
      </c>
      <c r="I69" s="95" t="s">
        <v>115</v>
      </c>
      <c r="J69" s="138">
        <v>45</v>
      </c>
      <c r="K69" s="62">
        <v>48</v>
      </c>
      <c r="L69" s="38">
        <f t="shared" ref="L69:L126" si="2">K69-(SUM(N69:AY69))</f>
        <v>36</v>
      </c>
      <c r="M69" s="39" t="str">
        <f t="shared" ref="M69:M126" si="3">IF(L69&lt;0,"ATENÇÃO","OK")</f>
        <v>OK</v>
      </c>
      <c r="N69" s="80"/>
      <c r="O69" s="80"/>
      <c r="P69" s="80"/>
      <c r="Q69" s="80"/>
      <c r="R69" s="80"/>
      <c r="S69" s="80">
        <v>12</v>
      </c>
      <c r="T69" s="80"/>
      <c r="U69" s="80"/>
      <c r="V69" s="80"/>
      <c r="W69" s="80"/>
      <c r="X69" s="80"/>
      <c r="Y69" s="80"/>
      <c r="Z69" s="80"/>
      <c r="AA69" s="80"/>
      <c r="AB69" s="80"/>
      <c r="AC69" s="80"/>
      <c r="AD69" s="80"/>
      <c r="AE69" s="80"/>
      <c r="AF69" s="18"/>
      <c r="AG69" s="18"/>
      <c r="AH69" s="18"/>
      <c r="AI69" s="18"/>
      <c r="AJ69" s="18"/>
      <c r="AK69" s="18"/>
      <c r="AL69" s="18"/>
      <c r="AM69" s="18"/>
      <c r="AN69" s="18"/>
      <c r="AO69" s="18"/>
      <c r="AP69" s="18"/>
      <c r="AQ69" s="18"/>
      <c r="AR69" s="18"/>
      <c r="AS69" s="18"/>
      <c r="AT69" s="18"/>
      <c r="AU69" s="18"/>
      <c r="AV69" s="18"/>
      <c r="AW69" s="18"/>
      <c r="AX69" s="18"/>
      <c r="AY69" s="18"/>
    </row>
    <row r="70" spans="1:51" ht="90" customHeight="1" x14ac:dyDescent="0.25">
      <c r="A70" s="177"/>
      <c r="B70" s="92">
        <v>67</v>
      </c>
      <c r="C70" s="182"/>
      <c r="D70" s="120" t="s">
        <v>403</v>
      </c>
      <c r="E70" s="148" t="s">
        <v>195</v>
      </c>
      <c r="F70" s="93" t="s">
        <v>113</v>
      </c>
      <c r="G70" s="93" t="s">
        <v>198</v>
      </c>
      <c r="H70" s="94" t="s">
        <v>26</v>
      </c>
      <c r="I70" s="95" t="s">
        <v>115</v>
      </c>
      <c r="J70" s="138">
        <v>76</v>
      </c>
      <c r="K70" s="62">
        <v>5</v>
      </c>
      <c r="L70" s="38">
        <f t="shared" si="2"/>
        <v>5</v>
      </c>
      <c r="M70" s="39" t="str">
        <f t="shared" si="3"/>
        <v>OK</v>
      </c>
      <c r="N70" s="80"/>
      <c r="O70" s="80"/>
      <c r="P70" s="80"/>
      <c r="Q70" s="80"/>
      <c r="R70" s="80"/>
      <c r="S70" s="80"/>
      <c r="T70" s="80"/>
      <c r="U70" s="80"/>
      <c r="V70" s="80"/>
      <c r="W70" s="80"/>
      <c r="X70" s="80"/>
      <c r="Y70" s="80"/>
      <c r="Z70" s="80"/>
      <c r="AA70" s="80"/>
      <c r="AB70" s="80"/>
      <c r="AC70" s="80"/>
      <c r="AD70" s="80"/>
      <c r="AE70" s="80"/>
      <c r="AF70" s="18"/>
      <c r="AG70" s="18"/>
      <c r="AH70" s="18"/>
      <c r="AI70" s="18"/>
      <c r="AJ70" s="18"/>
      <c r="AK70" s="18"/>
      <c r="AL70" s="18"/>
      <c r="AM70" s="18"/>
      <c r="AN70" s="18"/>
      <c r="AO70" s="18"/>
      <c r="AP70" s="18"/>
      <c r="AQ70" s="18"/>
      <c r="AR70" s="18"/>
      <c r="AS70" s="18"/>
      <c r="AT70" s="18"/>
      <c r="AU70" s="18"/>
      <c r="AV70" s="18"/>
      <c r="AW70" s="18"/>
      <c r="AX70" s="18"/>
      <c r="AY70" s="18"/>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62">
        <v>10</v>
      </c>
      <c r="L71" s="38">
        <f t="shared" si="2"/>
        <v>10</v>
      </c>
      <c r="M71" s="39" t="str">
        <f t="shared" si="3"/>
        <v>OK</v>
      </c>
      <c r="N71" s="80"/>
      <c r="O71" s="80"/>
      <c r="P71" s="80"/>
      <c r="Q71" s="80"/>
      <c r="R71" s="80"/>
      <c r="S71" s="80"/>
      <c r="T71" s="80"/>
      <c r="U71" s="80"/>
      <c r="V71" s="80"/>
      <c r="W71" s="80"/>
      <c r="X71" s="80"/>
      <c r="Y71" s="80"/>
      <c r="Z71" s="80"/>
      <c r="AA71" s="80"/>
      <c r="AB71" s="80"/>
      <c r="AC71" s="80"/>
      <c r="AD71" s="80"/>
      <c r="AE71" s="80"/>
      <c r="AF71" s="18"/>
      <c r="AG71" s="18"/>
      <c r="AH71" s="18"/>
      <c r="AI71" s="18"/>
      <c r="AJ71" s="18"/>
      <c r="AK71" s="18"/>
      <c r="AL71" s="18"/>
      <c r="AM71" s="18"/>
      <c r="AN71" s="18"/>
      <c r="AO71" s="18"/>
      <c r="AP71" s="18"/>
      <c r="AQ71" s="18"/>
      <c r="AR71" s="18"/>
      <c r="AS71" s="18"/>
      <c r="AT71" s="18"/>
      <c r="AU71" s="18"/>
      <c r="AV71" s="18"/>
      <c r="AW71" s="18"/>
      <c r="AX71" s="18"/>
      <c r="AY71" s="18"/>
    </row>
    <row r="72" spans="1:51" ht="90" customHeight="1" x14ac:dyDescent="0.25">
      <c r="A72" s="173"/>
      <c r="B72" s="87">
        <v>69</v>
      </c>
      <c r="C72" s="185"/>
      <c r="D72" s="123" t="s">
        <v>405</v>
      </c>
      <c r="E72" s="153" t="s">
        <v>202</v>
      </c>
      <c r="F72" s="104" t="s">
        <v>200</v>
      </c>
      <c r="G72" s="88" t="s">
        <v>203</v>
      </c>
      <c r="H72" s="100" t="s">
        <v>45</v>
      </c>
      <c r="I72" s="101" t="s">
        <v>78</v>
      </c>
      <c r="J72" s="137">
        <v>47.99</v>
      </c>
      <c r="K72" s="62">
        <v>10</v>
      </c>
      <c r="L72" s="38">
        <f t="shared" si="2"/>
        <v>7</v>
      </c>
      <c r="M72" s="39" t="str">
        <f t="shared" si="3"/>
        <v>OK</v>
      </c>
      <c r="N72" s="80"/>
      <c r="O72" s="80">
        <v>3</v>
      </c>
      <c r="P72" s="80"/>
      <c r="Q72" s="80"/>
      <c r="R72" s="80"/>
      <c r="S72" s="80"/>
      <c r="T72" s="80"/>
      <c r="U72" s="80"/>
      <c r="V72" s="80"/>
      <c r="W72" s="80"/>
      <c r="X72" s="80"/>
      <c r="Y72" s="80"/>
      <c r="Z72" s="80"/>
      <c r="AA72" s="80"/>
      <c r="AB72" s="80"/>
      <c r="AC72" s="80"/>
      <c r="AD72" s="80"/>
      <c r="AE72" s="80"/>
      <c r="AF72" s="18"/>
      <c r="AG72" s="18"/>
      <c r="AH72" s="18"/>
      <c r="AI72" s="18"/>
      <c r="AJ72" s="18"/>
      <c r="AK72" s="18"/>
      <c r="AL72" s="18"/>
      <c r="AM72" s="18"/>
      <c r="AN72" s="18"/>
      <c r="AO72" s="18"/>
      <c r="AP72" s="18"/>
      <c r="AQ72" s="18"/>
      <c r="AR72" s="18"/>
      <c r="AS72" s="18"/>
      <c r="AT72" s="18"/>
      <c r="AU72" s="18"/>
      <c r="AV72" s="18"/>
      <c r="AW72" s="18"/>
      <c r="AX72" s="18"/>
      <c r="AY72" s="18"/>
    </row>
    <row r="73" spans="1:51" ht="90" customHeight="1" x14ac:dyDescent="0.25">
      <c r="A73" s="173"/>
      <c r="B73" s="98">
        <v>70</v>
      </c>
      <c r="C73" s="185"/>
      <c r="D73" s="123" t="s">
        <v>406</v>
      </c>
      <c r="E73" s="153" t="s">
        <v>202</v>
      </c>
      <c r="F73" s="104" t="s">
        <v>200</v>
      </c>
      <c r="G73" s="88" t="s">
        <v>204</v>
      </c>
      <c r="H73" s="100" t="s">
        <v>45</v>
      </c>
      <c r="I73" s="101" t="s">
        <v>78</v>
      </c>
      <c r="J73" s="137">
        <v>24.6</v>
      </c>
      <c r="K73" s="62">
        <v>10</v>
      </c>
      <c r="L73" s="38">
        <f t="shared" si="2"/>
        <v>7</v>
      </c>
      <c r="M73" s="39" t="str">
        <f t="shared" si="3"/>
        <v>OK</v>
      </c>
      <c r="N73" s="80"/>
      <c r="O73" s="80">
        <v>3</v>
      </c>
      <c r="P73" s="80"/>
      <c r="Q73" s="80"/>
      <c r="R73" s="80"/>
      <c r="S73" s="80"/>
      <c r="T73" s="80"/>
      <c r="U73" s="80"/>
      <c r="V73" s="80"/>
      <c r="W73" s="80"/>
      <c r="X73" s="80"/>
      <c r="Y73" s="80"/>
      <c r="Z73" s="80"/>
      <c r="AA73" s="80"/>
      <c r="AB73" s="80"/>
      <c r="AC73" s="80"/>
      <c r="AD73" s="80"/>
      <c r="AE73" s="80"/>
      <c r="AF73" s="18"/>
      <c r="AG73" s="18"/>
      <c r="AH73" s="18"/>
      <c r="AI73" s="18"/>
      <c r="AJ73" s="18"/>
      <c r="AK73" s="18"/>
      <c r="AL73" s="18"/>
      <c r="AM73" s="18"/>
      <c r="AN73" s="18"/>
      <c r="AO73" s="18"/>
      <c r="AP73" s="18"/>
      <c r="AQ73" s="18"/>
      <c r="AR73" s="18"/>
      <c r="AS73" s="18"/>
      <c r="AT73" s="18"/>
      <c r="AU73" s="18"/>
      <c r="AV73" s="18"/>
      <c r="AW73" s="18"/>
      <c r="AX73" s="18"/>
      <c r="AY73" s="18"/>
    </row>
    <row r="74" spans="1:51" ht="90" customHeight="1" x14ac:dyDescent="0.25">
      <c r="A74" s="173"/>
      <c r="B74" s="87">
        <v>71</v>
      </c>
      <c r="C74" s="185"/>
      <c r="D74" s="123" t="s">
        <v>407</v>
      </c>
      <c r="E74" s="153" t="s">
        <v>154</v>
      </c>
      <c r="F74" s="104" t="s">
        <v>200</v>
      </c>
      <c r="G74" s="88" t="s">
        <v>205</v>
      </c>
      <c r="H74" s="100" t="s">
        <v>45</v>
      </c>
      <c r="I74" s="101" t="s">
        <v>78</v>
      </c>
      <c r="J74" s="137">
        <v>40.909999999999997</v>
      </c>
      <c r="K74" s="62">
        <v>10</v>
      </c>
      <c r="L74" s="38">
        <f t="shared" si="2"/>
        <v>7</v>
      </c>
      <c r="M74" s="39" t="str">
        <f t="shared" si="3"/>
        <v>OK</v>
      </c>
      <c r="N74" s="80"/>
      <c r="O74" s="80">
        <v>3</v>
      </c>
      <c r="P74" s="80"/>
      <c r="Q74" s="80"/>
      <c r="R74" s="80"/>
      <c r="S74" s="80"/>
      <c r="T74" s="80"/>
      <c r="U74" s="80"/>
      <c r="V74" s="80"/>
      <c r="W74" s="80"/>
      <c r="X74" s="80"/>
      <c r="Y74" s="80"/>
      <c r="Z74" s="80"/>
      <c r="AA74" s="80"/>
      <c r="AB74" s="80"/>
      <c r="AC74" s="80"/>
      <c r="AD74" s="80"/>
      <c r="AE74" s="80"/>
      <c r="AF74" s="18"/>
      <c r="AG74" s="18"/>
      <c r="AH74" s="18"/>
      <c r="AI74" s="18"/>
      <c r="AJ74" s="18"/>
      <c r="AK74" s="18"/>
      <c r="AL74" s="18"/>
      <c r="AM74" s="18"/>
      <c r="AN74" s="18"/>
      <c r="AO74" s="18"/>
      <c r="AP74" s="18"/>
      <c r="AQ74" s="18"/>
      <c r="AR74" s="18"/>
      <c r="AS74" s="18"/>
      <c r="AT74" s="18"/>
      <c r="AU74" s="18"/>
      <c r="AV74" s="18"/>
      <c r="AW74" s="18"/>
      <c r="AX74" s="18"/>
      <c r="AY74" s="18"/>
    </row>
    <row r="75" spans="1:51" ht="90" customHeight="1" x14ac:dyDescent="0.25">
      <c r="A75" s="173"/>
      <c r="B75" s="98">
        <v>72</v>
      </c>
      <c r="C75" s="185"/>
      <c r="D75" s="123" t="s">
        <v>408</v>
      </c>
      <c r="E75" s="153" t="s">
        <v>138</v>
      </c>
      <c r="F75" s="104" t="s">
        <v>200</v>
      </c>
      <c r="G75" s="88" t="s">
        <v>206</v>
      </c>
      <c r="H75" s="100" t="s">
        <v>45</v>
      </c>
      <c r="I75" s="101" t="s">
        <v>78</v>
      </c>
      <c r="J75" s="137">
        <v>111.2</v>
      </c>
      <c r="K75" s="62">
        <v>10</v>
      </c>
      <c r="L75" s="38">
        <f t="shared" si="2"/>
        <v>10</v>
      </c>
      <c r="M75" s="39" t="str">
        <f t="shared" si="3"/>
        <v>OK</v>
      </c>
      <c r="N75" s="80"/>
      <c r="O75" s="80"/>
      <c r="P75" s="80"/>
      <c r="Q75" s="80"/>
      <c r="R75" s="80"/>
      <c r="S75" s="80"/>
      <c r="T75" s="80"/>
      <c r="U75" s="80"/>
      <c r="V75" s="80"/>
      <c r="W75" s="80"/>
      <c r="X75" s="80"/>
      <c r="Y75" s="80"/>
      <c r="Z75" s="80"/>
      <c r="AA75" s="80"/>
      <c r="AB75" s="80"/>
      <c r="AC75" s="80"/>
      <c r="AD75" s="80"/>
      <c r="AE75" s="80"/>
      <c r="AF75" s="18"/>
      <c r="AG75" s="18"/>
      <c r="AH75" s="18"/>
      <c r="AI75" s="18"/>
      <c r="AJ75" s="18"/>
      <c r="AK75" s="18"/>
      <c r="AL75" s="18"/>
      <c r="AM75" s="18"/>
      <c r="AN75" s="18"/>
      <c r="AO75" s="18"/>
      <c r="AP75" s="18"/>
      <c r="AQ75" s="18"/>
      <c r="AR75" s="18"/>
      <c r="AS75" s="18"/>
      <c r="AT75" s="18"/>
      <c r="AU75" s="18"/>
      <c r="AV75" s="18"/>
      <c r="AW75" s="18"/>
      <c r="AX75" s="18"/>
      <c r="AY75" s="18"/>
    </row>
    <row r="76" spans="1:51" ht="90" customHeight="1" x14ac:dyDescent="0.25">
      <c r="A76" s="173"/>
      <c r="B76" s="87">
        <v>73</v>
      </c>
      <c r="C76" s="185"/>
      <c r="D76" s="123" t="s">
        <v>409</v>
      </c>
      <c r="E76" s="153" t="s">
        <v>199</v>
      </c>
      <c r="F76" s="104" t="s">
        <v>200</v>
      </c>
      <c r="G76" s="88" t="s">
        <v>207</v>
      </c>
      <c r="H76" s="100" t="s">
        <v>45</v>
      </c>
      <c r="I76" s="101" t="s">
        <v>78</v>
      </c>
      <c r="J76" s="137">
        <v>70.62</v>
      </c>
      <c r="K76" s="62">
        <v>10</v>
      </c>
      <c r="L76" s="38">
        <f t="shared" si="2"/>
        <v>10</v>
      </c>
      <c r="M76" s="39" t="str">
        <f t="shared" si="3"/>
        <v>OK</v>
      </c>
      <c r="N76" s="80"/>
      <c r="O76" s="80"/>
      <c r="P76" s="80"/>
      <c r="Q76" s="80"/>
      <c r="R76" s="80"/>
      <c r="S76" s="80"/>
      <c r="T76" s="80"/>
      <c r="U76" s="80"/>
      <c r="V76" s="80"/>
      <c r="W76" s="80"/>
      <c r="X76" s="80"/>
      <c r="Y76" s="80"/>
      <c r="Z76" s="80"/>
      <c r="AA76" s="80"/>
      <c r="AB76" s="80"/>
      <c r="AC76" s="80"/>
      <c r="AD76" s="80"/>
      <c r="AE76" s="80"/>
      <c r="AF76" s="18"/>
      <c r="AG76" s="18"/>
      <c r="AH76" s="18"/>
      <c r="AI76" s="18"/>
      <c r="AJ76" s="18"/>
      <c r="AK76" s="18"/>
      <c r="AL76" s="18"/>
      <c r="AM76" s="18"/>
      <c r="AN76" s="18"/>
      <c r="AO76" s="18"/>
      <c r="AP76" s="18"/>
      <c r="AQ76" s="18"/>
      <c r="AR76" s="18"/>
      <c r="AS76" s="18"/>
      <c r="AT76" s="18"/>
      <c r="AU76" s="18"/>
      <c r="AV76" s="18"/>
      <c r="AW76" s="18"/>
      <c r="AX76" s="18"/>
      <c r="AY76" s="18"/>
    </row>
    <row r="77" spans="1:51" ht="90" customHeight="1" x14ac:dyDescent="0.25">
      <c r="A77" s="174"/>
      <c r="B77" s="98">
        <v>74</v>
      </c>
      <c r="C77" s="186"/>
      <c r="D77" s="123" t="s">
        <v>410</v>
      </c>
      <c r="E77" s="153" t="s">
        <v>199</v>
      </c>
      <c r="F77" s="104" t="s">
        <v>200</v>
      </c>
      <c r="G77" s="88" t="s">
        <v>208</v>
      </c>
      <c r="H77" s="100" t="s">
        <v>45</v>
      </c>
      <c r="I77" s="101" t="s">
        <v>78</v>
      </c>
      <c r="J77" s="137">
        <v>21.57</v>
      </c>
      <c r="K77" s="62">
        <v>10</v>
      </c>
      <c r="L77" s="38">
        <f t="shared" si="2"/>
        <v>10</v>
      </c>
      <c r="M77" s="39" t="str">
        <f t="shared" si="3"/>
        <v>OK</v>
      </c>
      <c r="N77" s="80"/>
      <c r="O77" s="80"/>
      <c r="P77" s="80"/>
      <c r="Q77" s="80"/>
      <c r="R77" s="80"/>
      <c r="S77" s="80"/>
      <c r="T77" s="80"/>
      <c r="U77" s="80"/>
      <c r="V77" s="80"/>
      <c r="W77" s="80"/>
      <c r="X77" s="80"/>
      <c r="Y77" s="80"/>
      <c r="Z77" s="80"/>
      <c r="AA77" s="80"/>
      <c r="AB77" s="80"/>
      <c r="AC77" s="80"/>
      <c r="AD77" s="80"/>
      <c r="AE77" s="80"/>
      <c r="AF77" s="18"/>
      <c r="AG77" s="18"/>
      <c r="AH77" s="18"/>
      <c r="AI77" s="18"/>
      <c r="AJ77" s="18"/>
      <c r="AK77" s="18"/>
      <c r="AL77" s="18"/>
      <c r="AM77" s="18"/>
      <c r="AN77" s="18"/>
      <c r="AO77" s="18"/>
      <c r="AP77" s="18"/>
      <c r="AQ77" s="18"/>
      <c r="AR77" s="18"/>
      <c r="AS77" s="18"/>
      <c r="AT77" s="18"/>
      <c r="AU77" s="18"/>
      <c r="AV77" s="18"/>
      <c r="AW77" s="18"/>
      <c r="AX77" s="18"/>
      <c r="AY77" s="18"/>
    </row>
    <row r="78" spans="1:51" ht="90" customHeight="1" x14ac:dyDescent="0.25">
      <c r="A78" s="176">
        <v>20</v>
      </c>
      <c r="B78" s="92">
        <v>75</v>
      </c>
      <c r="C78" s="181" t="s">
        <v>122</v>
      </c>
      <c r="D78" s="120" t="s">
        <v>411</v>
      </c>
      <c r="E78" s="148" t="s">
        <v>209</v>
      </c>
      <c r="F78" s="93" t="s">
        <v>145</v>
      </c>
      <c r="G78" s="93" t="s">
        <v>210</v>
      </c>
      <c r="H78" s="94" t="s">
        <v>36</v>
      </c>
      <c r="I78" s="95" t="s">
        <v>78</v>
      </c>
      <c r="J78" s="138">
        <v>1.8</v>
      </c>
      <c r="K78" s="62">
        <v>36</v>
      </c>
      <c r="L78" s="38">
        <f t="shared" si="2"/>
        <v>36</v>
      </c>
      <c r="M78" s="39" t="str">
        <f t="shared" si="3"/>
        <v>OK</v>
      </c>
      <c r="N78" s="80"/>
      <c r="O78" s="80"/>
      <c r="P78" s="80"/>
      <c r="Q78" s="80"/>
      <c r="R78" s="80"/>
      <c r="S78" s="80"/>
      <c r="T78" s="80"/>
      <c r="U78" s="80"/>
      <c r="V78" s="80"/>
      <c r="W78" s="80"/>
      <c r="X78" s="80"/>
      <c r="Y78" s="80"/>
      <c r="Z78" s="80"/>
      <c r="AA78" s="80"/>
      <c r="AB78" s="80"/>
      <c r="AC78" s="80"/>
      <c r="AD78" s="80"/>
      <c r="AE78" s="80"/>
      <c r="AF78" s="18"/>
      <c r="AG78" s="18"/>
      <c r="AH78" s="18"/>
      <c r="AI78" s="18"/>
      <c r="AJ78" s="18"/>
      <c r="AK78" s="18"/>
      <c r="AL78" s="18"/>
      <c r="AM78" s="18"/>
      <c r="AN78" s="18"/>
      <c r="AO78" s="18"/>
      <c r="AP78" s="18"/>
      <c r="AQ78" s="18"/>
      <c r="AR78" s="18"/>
      <c r="AS78" s="18"/>
      <c r="AT78" s="18"/>
      <c r="AU78" s="18"/>
      <c r="AV78" s="18"/>
      <c r="AW78" s="18"/>
      <c r="AX78" s="18"/>
      <c r="AY78" s="18"/>
    </row>
    <row r="79" spans="1:51" ht="90" customHeight="1" x14ac:dyDescent="0.25">
      <c r="A79" s="180"/>
      <c r="B79" s="97">
        <v>76</v>
      </c>
      <c r="C79" s="183"/>
      <c r="D79" s="120" t="s">
        <v>412</v>
      </c>
      <c r="E79" s="148" t="s">
        <v>209</v>
      </c>
      <c r="F79" s="93" t="s">
        <v>145</v>
      </c>
      <c r="G79" s="93" t="s">
        <v>211</v>
      </c>
      <c r="H79" s="94" t="s">
        <v>36</v>
      </c>
      <c r="I79" s="95" t="s">
        <v>78</v>
      </c>
      <c r="J79" s="138">
        <v>1.81</v>
      </c>
      <c r="K79" s="62">
        <v>36</v>
      </c>
      <c r="L79" s="38">
        <f t="shared" si="2"/>
        <v>36</v>
      </c>
      <c r="M79" s="39" t="str">
        <f t="shared" si="3"/>
        <v>OK</v>
      </c>
      <c r="N79" s="80"/>
      <c r="O79" s="80"/>
      <c r="P79" s="80"/>
      <c r="Q79" s="80"/>
      <c r="R79" s="80"/>
      <c r="S79" s="80"/>
      <c r="T79" s="80"/>
      <c r="U79" s="80"/>
      <c r="V79" s="80"/>
      <c r="W79" s="80"/>
      <c r="X79" s="80"/>
      <c r="Y79" s="80"/>
      <c r="Z79" s="80"/>
      <c r="AA79" s="80"/>
      <c r="AB79" s="80"/>
      <c r="AC79" s="80"/>
      <c r="AD79" s="80"/>
      <c r="AE79" s="80"/>
      <c r="AF79" s="18"/>
      <c r="AG79" s="18"/>
      <c r="AH79" s="18"/>
      <c r="AI79" s="18"/>
      <c r="AJ79" s="18"/>
      <c r="AK79" s="18"/>
      <c r="AL79" s="18"/>
      <c r="AM79" s="18"/>
      <c r="AN79" s="18"/>
      <c r="AO79" s="18"/>
      <c r="AP79" s="18"/>
      <c r="AQ79" s="18"/>
      <c r="AR79" s="18"/>
      <c r="AS79" s="18"/>
      <c r="AT79" s="18"/>
      <c r="AU79" s="18"/>
      <c r="AV79" s="18"/>
      <c r="AW79" s="18"/>
      <c r="AX79" s="18"/>
      <c r="AY79" s="18"/>
    </row>
    <row r="80" spans="1:51" ht="90" customHeight="1" x14ac:dyDescent="0.25">
      <c r="A80" s="180"/>
      <c r="B80" s="97">
        <v>77</v>
      </c>
      <c r="C80" s="183"/>
      <c r="D80" s="120" t="s">
        <v>413</v>
      </c>
      <c r="E80" s="148" t="s">
        <v>209</v>
      </c>
      <c r="F80" s="93" t="s">
        <v>145</v>
      </c>
      <c r="G80" s="93" t="s">
        <v>212</v>
      </c>
      <c r="H80" s="94" t="s">
        <v>36</v>
      </c>
      <c r="I80" s="95" t="s">
        <v>78</v>
      </c>
      <c r="J80" s="138">
        <v>1.81</v>
      </c>
      <c r="K80" s="62">
        <v>36</v>
      </c>
      <c r="L80" s="38">
        <f t="shared" si="2"/>
        <v>36</v>
      </c>
      <c r="M80" s="39" t="str">
        <f t="shared" si="3"/>
        <v>OK</v>
      </c>
      <c r="N80" s="80"/>
      <c r="O80" s="80"/>
      <c r="P80" s="80"/>
      <c r="Q80" s="80"/>
      <c r="R80" s="80"/>
      <c r="S80" s="80"/>
      <c r="T80" s="80"/>
      <c r="U80" s="80"/>
      <c r="V80" s="80"/>
      <c r="W80" s="80"/>
      <c r="X80" s="80"/>
      <c r="Y80" s="80"/>
      <c r="Z80" s="80"/>
      <c r="AA80" s="80"/>
      <c r="AB80" s="80"/>
      <c r="AC80" s="80"/>
      <c r="AD80" s="80"/>
      <c r="AE80" s="80"/>
      <c r="AF80" s="18"/>
      <c r="AG80" s="18"/>
      <c r="AH80" s="18"/>
      <c r="AI80" s="18"/>
      <c r="AJ80" s="18"/>
      <c r="AK80" s="18"/>
      <c r="AL80" s="18"/>
      <c r="AM80" s="18"/>
      <c r="AN80" s="18"/>
      <c r="AO80" s="18"/>
      <c r="AP80" s="18"/>
      <c r="AQ80" s="18"/>
      <c r="AR80" s="18"/>
      <c r="AS80" s="18"/>
      <c r="AT80" s="18"/>
      <c r="AU80" s="18"/>
      <c r="AV80" s="18"/>
      <c r="AW80" s="18"/>
      <c r="AX80" s="18"/>
      <c r="AY80" s="18"/>
    </row>
    <row r="81" spans="1:51" ht="90" customHeight="1" x14ac:dyDescent="0.25">
      <c r="A81" s="180"/>
      <c r="B81" s="92">
        <v>78</v>
      </c>
      <c r="C81" s="183"/>
      <c r="D81" s="129" t="s">
        <v>414</v>
      </c>
      <c r="E81" s="148" t="s">
        <v>209</v>
      </c>
      <c r="F81" s="116" t="s">
        <v>213</v>
      </c>
      <c r="G81" s="93" t="s">
        <v>214</v>
      </c>
      <c r="H81" s="106" t="s">
        <v>45</v>
      </c>
      <c r="I81" s="107" t="s">
        <v>215</v>
      </c>
      <c r="J81" s="138">
        <v>0.12</v>
      </c>
      <c r="K81" s="62"/>
      <c r="L81" s="38">
        <f t="shared" si="2"/>
        <v>0</v>
      </c>
      <c r="M81" s="39" t="str">
        <f t="shared" si="3"/>
        <v>OK</v>
      </c>
      <c r="N81" s="80"/>
      <c r="O81" s="80"/>
      <c r="P81" s="80"/>
      <c r="Q81" s="80"/>
      <c r="R81" s="80"/>
      <c r="S81" s="80"/>
      <c r="T81" s="80"/>
      <c r="U81" s="80"/>
      <c r="V81" s="80"/>
      <c r="W81" s="80"/>
      <c r="X81" s="80"/>
      <c r="Y81" s="80"/>
      <c r="Z81" s="80"/>
      <c r="AA81" s="80"/>
      <c r="AB81" s="80"/>
      <c r="AC81" s="80"/>
      <c r="AD81" s="80"/>
      <c r="AE81" s="80"/>
      <c r="AF81" s="18"/>
      <c r="AG81" s="18"/>
      <c r="AH81" s="18"/>
      <c r="AI81" s="18"/>
      <c r="AJ81" s="18"/>
      <c r="AK81" s="18"/>
      <c r="AL81" s="18"/>
      <c r="AM81" s="18"/>
      <c r="AN81" s="18"/>
      <c r="AO81" s="18"/>
      <c r="AP81" s="18"/>
      <c r="AQ81" s="18"/>
      <c r="AR81" s="18"/>
      <c r="AS81" s="18"/>
      <c r="AT81" s="18"/>
      <c r="AU81" s="18"/>
      <c r="AV81" s="18"/>
      <c r="AW81" s="18"/>
      <c r="AX81" s="18"/>
      <c r="AY81" s="18"/>
    </row>
    <row r="82" spans="1:51" ht="90" customHeight="1" x14ac:dyDescent="0.25">
      <c r="A82" s="177"/>
      <c r="B82" s="97">
        <v>79</v>
      </c>
      <c r="C82" s="182"/>
      <c r="D82" s="124" t="s">
        <v>415</v>
      </c>
      <c r="E82" s="154" t="s">
        <v>216</v>
      </c>
      <c r="F82" s="105" t="s">
        <v>200</v>
      </c>
      <c r="G82" s="93" t="s">
        <v>217</v>
      </c>
      <c r="H82" s="106" t="s">
        <v>50</v>
      </c>
      <c r="I82" s="107" t="s">
        <v>218</v>
      </c>
      <c r="J82" s="138">
        <v>131</v>
      </c>
      <c r="K82" s="62">
        <v>5</v>
      </c>
      <c r="L82" s="38">
        <f t="shared" si="2"/>
        <v>5</v>
      </c>
      <c r="M82" s="39" t="str">
        <f t="shared" si="3"/>
        <v>OK</v>
      </c>
      <c r="N82" s="80"/>
      <c r="O82" s="80"/>
      <c r="P82" s="80"/>
      <c r="Q82" s="80"/>
      <c r="R82" s="80"/>
      <c r="S82" s="80"/>
      <c r="T82" s="80"/>
      <c r="U82" s="80"/>
      <c r="V82" s="80"/>
      <c r="W82" s="80"/>
      <c r="X82" s="80"/>
      <c r="Y82" s="80"/>
      <c r="Z82" s="80"/>
      <c r="AA82" s="80"/>
      <c r="AB82" s="80"/>
      <c r="AC82" s="80"/>
      <c r="AD82" s="80"/>
      <c r="AE82" s="80"/>
      <c r="AF82" s="18"/>
      <c r="AG82" s="18"/>
      <c r="AH82" s="18"/>
      <c r="AI82" s="18"/>
      <c r="AJ82" s="18"/>
      <c r="AK82" s="18"/>
      <c r="AL82" s="18"/>
      <c r="AM82" s="18"/>
      <c r="AN82" s="18"/>
      <c r="AO82" s="18"/>
      <c r="AP82" s="18"/>
      <c r="AQ82" s="18"/>
      <c r="AR82" s="18"/>
      <c r="AS82" s="18"/>
      <c r="AT82" s="18"/>
      <c r="AU82" s="18"/>
      <c r="AV82" s="18"/>
      <c r="AW82" s="18"/>
      <c r="AX82" s="18"/>
      <c r="AY82" s="18"/>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62">
        <v>5</v>
      </c>
      <c r="L83" s="38">
        <f t="shared" si="2"/>
        <v>5</v>
      </c>
      <c r="M83" s="39" t="str">
        <f t="shared" si="3"/>
        <v>OK</v>
      </c>
      <c r="N83" s="80"/>
      <c r="O83" s="80"/>
      <c r="P83" s="80"/>
      <c r="Q83" s="80"/>
      <c r="R83" s="80"/>
      <c r="S83" s="80"/>
      <c r="T83" s="80"/>
      <c r="U83" s="80"/>
      <c r="V83" s="80"/>
      <c r="W83" s="80"/>
      <c r="X83" s="80"/>
      <c r="Y83" s="80"/>
      <c r="Z83" s="80"/>
      <c r="AA83" s="80"/>
      <c r="AB83" s="80"/>
      <c r="AC83" s="80"/>
      <c r="AD83" s="80"/>
      <c r="AE83" s="80"/>
      <c r="AF83" s="18"/>
      <c r="AG83" s="18"/>
      <c r="AH83" s="18"/>
      <c r="AI83" s="18"/>
      <c r="AJ83" s="18"/>
      <c r="AK83" s="18"/>
      <c r="AL83" s="18"/>
      <c r="AM83" s="18"/>
      <c r="AN83" s="18"/>
      <c r="AO83" s="18"/>
      <c r="AP83" s="18"/>
      <c r="AQ83" s="18"/>
      <c r="AR83" s="18"/>
      <c r="AS83" s="18"/>
      <c r="AT83" s="18"/>
      <c r="AU83" s="18"/>
      <c r="AV83" s="18"/>
      <c r="AW83" s="18"/>
      <c r="AX83" s="18"/>
      <c r="AY83" s="18"/>
    </row>
    <row r="84" spans="1:51" ht="90" customHeight="1" x14ac:dyDescent="0.25">
      <c r="A84" s="173"/>
      <c r="B84" s="87">
        <v>81</v>
      </c>
      <c r="C84" s="185"/>
      <c r="D84" s="123" t="s">
        <v>417</v>
      </c>
      <c r="E84" s="153" t="s">
        <v>219</v>
      </c>
      <c r="F84" s="104" t="s">
        <v>220</v>
      </c>
      <c r="G84" s="88" t="s">
        <v>223</v>
      </c>
      <c r="H84" s="100" t="s">
        <v>43</v>
      </c>
      <c r="I84" s="101" t="s">
        <v>222</v>
      </c>
      <c r="J84" s="137">
        <v>21.29</v>
      </c>
      <c r="K84" s="62">
        <v>5</v>
      </c>
      <c r="L84" s="38">
        <f t="shared" si="2"/>
        <v>5</v>
      </c>
      <c r="M84" s="39" t="str">
        <f t="shared" si="3"/>
        <v>OK</v>
      </c>
      <c r="N84" s="80"/>
      <c r="O84" s="80"/>
      <c r="P84" s="80"/>
      <c r="Q84" s="80"/>
      <c r="R84" s="80"/>
      <c r="S84" s="80"/>
      <c r="T84" s="80"/>
      <c r="U84" s="80"/>
      <c r="V84" s="80"/>
      <c r="W84" s="80"/>
      <c r="X84" s="80"/>
      <c r="Y84" s="80"/>
      <c r="Z84" s="80"/>
      <c r="AA84" s="80"/>
      <c r="AB84" s="80"/>
      <c r="AC84" s="80"/>
      <c r="AD84" s="80"/>
      <c r="AE84" s="80"/>
      <c r="AF84" s="18"/>
      <c r="AG84" s="18"/>
      <c r="AH84" s="18"/>
      <c r="AI84" s="18"/>
      <c r="AJ84" s="18"/>
      <c r="AK84" s="18"/>
      <c r="AL84" s="18"/>
      <c r="AM84" s="18"/>
      <c r="AN84" s="18"/>
      <c r="AO84" s="18"/>
      <c r="AP84" s="18"/>
      <c r="AQ84" s="18"/>
      <c r="AR84" s="18"/>
      <c r="AS84" s="18"/>
      <c r="AT84" s="18"/>
      <c r="AU84" s="18"/>
      <c r="AV84" s="18"/>
      <c r="AW84" s="18"/>
      <c r="AX84" s="18"/>
      <c r="AY84" s="18"/>
    </row>
    <row r="85" spans="1:51" ht="90" customHeight="1" x14ac:dyDescent="0.25">
      <c r="A85" s="174"/>
      <c r="B85" s="87">
        <v>82</v>
      </c>
      <c r="C85" s="186"/>
      <c r="D85" s="123" t="s">
        <v>418</v>
      </c>
      <c r="E85" s="153" t="s">
        <v>219</v>
      </c>
      <c r="F85" s="104" t="s">
        <v>220</v>
      </c>
      <c r="G85" s="88" t="s">
        <v>224</v>
      </c>
      <c r="H85" s="100" t="s">
        <v>49</v>
      </c>
      <c r="I85" s="101" t="s">
        <v>222</v>
      </c>
      <c r="J85" s="137">
        <v>21.28</v>
      </c>
      <c r="K85" s="62">
        <v>5</v>
      </c>
      <c r="L85" s="38">
        <f t="shared" si="2"/>
        <v>5</v>
      </c>
      <c r="M85" s="39" t="str">
        <f t="shared" si="3"/>
        <v>OK</v>
      </c>
      <c r="N85" s="80"/>
      <c r="O85" s="80"/>
      <c r="P85" s="80"/>
      <c r="Q85" s="80"/>
      <c r="R85" s="80"/>
      <c r="S85" s="80"/>
      <c r="T85" s="80"/>
      <c r="U85" s="80"/>
      <c r="V85" s="80"/>
      <c r="W85" s="80"/>
      <c r="X85" s="80"/>
      <c r="Y85" s="80"/>
      <c r="Z85" s="80"/>
      <c r="AA85" s="80"/>
      <c r="AB85" s="80"/>
      <c r="AC85" s="80"/>
      <c r="AD85" s="80"/>
      <c r="AE85" s="80"/>
      <c r="AF85" s="18"/>
      <c r="AG85" s="18"/>
      <c r="AH85" s="18"/>
      <c r="AI85" s="18"/>
      <c r="AJ85" s="18"/>
      <c r="AK85" s="18"/>
      <c r="AL85" s="18"/>
      <c r="AM85" s="18"/>
      <c r="AN85" s="18"/>
      <c r="AO85" s="18"/>
      <c r="AP85" s="18"/>
      <c r="AQ85" s="18"/>
      <c r="AR85" s="18"/>
      <c r="AS85" s="18"/>
      <c r="AT85" s="18"/>
      <c r="AU85" s="18"/>
      <c r="AV85" s="18"/>
      <c r="AW85" s="18"/>
      <c r="AX85" s="18"/>
      <c r="AY85" s="18"/>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62">
        <v>80</v>
      </c>
      <c r="L86" s="38">
        <f t="shared" si="2"/>
        <v>48</v>
      </c>
      <c r="M86" s="39" t="str">
        <f t="shared" si="3"/>
        <v>OK</v>
      </c>
      <c r="N86" s="80"/>
      <c r="O86" s="80">
        <v>32</v>
      </c>
      <c r="P86" s="80"/>
      <c r="Q86" s="80"/>
      <c r="R86" s="80"/>
      <c r="S86" s="80"/>
      <c r="T86" s="80"/>
      <c r="U86" s="80"/>
      <c r="V86" s="80"/>
      <c r="W86" s="80"/>
      <c r="X86" s="80"/>
      <c r="Y86" s="80"/>
      <c r="Z86" s="80"/>
      <c r="AA86" s="80"/>
      <c r="AB86" s="80"/>
      <c r="AC86" s="80"/>
      <c r="AD86" s="80"/>
      <c r="AE86" s="80"/>
      <c r="AF86" s="18"/>
      <c r="AG86" s="18"/>
      <c r="AH86" s="18"/>
      <c r="AI86" s="18"/>
      <c r="AJ86" s="18"/>
      <c r="AK86" s="18"/>
      <c r="AL86" s="18"/>
      <c r="AM86" s="18"/>
      <c r="AN86" s="18"/>
      <c r="AO86" s="18"/>
      <c r="AP86" s="18"/>
      <c r="AQ86" s="18"/>
      <c r="AR86" s="18"/>
      <c r="AS86" s="18"/>
      <c r="AT86" s="18"/>
      <c r="AU86" s="18"/>
      <c r="AV86" s="18"/>
      <c r="AW86" s="18"/>
      <c r="AX86" s="18"/>
      <c r="AY86" s="18"/>
    </row>
    <row r="87" spans="1:51" ht="90" customHeight="1" x14ac:dyDescent="0.25">
      <c r="A87" s="177"/>
      <c r="B87" s="97">
        <v>84</v>
      </c>
      <c r="C87" s="182"/>
      <c r="D87" s="120" t="s">
        <v>420</v>
      </c>
      <c r="E87" s="148" t="s">
        <v>227</v>
      </c>
      <c r="F87" s="105" t="s">
        <v>76</v>
      </c>
      <c r="G87" s="93" t="s">
        <v>228</v>
      </c>
      <c r="H87" s="94" t="s">
        <v>29</v>
      </c>
      <c r="I87" s="95" t="s">
        <v>78</v>
      </c>
      <c r="J87" s="138">
        <v>1.89</v>
      </c>
      <c r="K87" s="62">
        <v>800</v>
      </c>
      <c r="L87" s="38">
        <f t="shared" si="2"/>
        <v>400</v>
      </c>
      <c r="M87" s="39" t="str">
        <f t="shared" si="3"/>
        <v>OK</v>
      </c>
      <c r="N87" s="80"/>
      <c r="O87" s="80">
        <v>400</v>
      </c>
      <c r="P87" s="80"/>
      <c r="Q87" s="80"/>
      <c r="R87" s="80"/>
      <c r="S87" s="80"/>
      <c r="T87" s="80"/>
      <c r="U87" s="80"/>
      <c r="V87" s="80"/>
      <c r="W87" s="80"/>
      <c r="X87" s="80"/>
      <c r="Y87" s="80"/>
      <c r="Z87" s="80"/>
      <c r="AA87" s="80"/>
      <c r="AB87" s="80"/>
      <c r="AC87" s="80"/>
      <c r="AD87" s="80"/>
      <c r="AE87" s="80"/>
      <c r="AF87" s="18"/>
      <c r="AG87" s="18"/>
      <c r="AH87" s="18"/>
      <c r="AI87" s="18"/>
      <c r="AJ87" s="18"/>
      <c r="AK87" s="18"/>
      <c r="AL87" s="18"/>
      <c r="AM87" s="18"/>
      <c r="AN87" s="18"/>
      <c r="AO87" s="18"/>
      <c r="AP87" s="18"/>
      <c r="AQ87" s="18"/>
      <c r="AR87" s="18"/>
      <c r="AS87" s="18"/>
      <c r="AT87" s="18"/>
      <c r="AU87" s="18"/>
      <c r="AV87" s="18"/>
      <c r="AW87" s="18"/>
      <c r="AX87" s="18"/>
      <c r="AY87" s="18"/>
    </row>
    <row r="88" spans="1:51" ht="90" customHeight="1" x14ac:dyDescent="0.25">
      <c r="A88" s="178">
        <v>23</v>
      </c>
      <c r="B88" s="87">
        <v>85</v>
      </c>
      <c r="C88" s="184" t="s">
        <v>122</v>
      </c>
      <c r="D88" s="119" t="s">
        <v>421</v>
      </c>
      <c r="E88" s="147" t="s">
        <v>229</v>
      </c>
      <c r="F88" s="104" t="s">
        <v>82</v>
      </c>
      <c r="G88" s="88" t="s">
        <v>230</v>
      </c>
      <c r="H88" s="89" t="s">
        <v>26</v>
      </c>
      <c r="I88" s="90" t="s">
        <v>78</v>
      </c>
      <c r="J88" s="137">
        <v>1.48</v>
      </c>
      <c r="K88" s="62">
        <v>350</v>
      </c>
      <c r="L88" s="38">
        <f t="shared" si="2"/>
        <v>150</v>
      </c>
      <c r="M88" s="39" t="str">
        <f t="shared" si="3"/>
        <v>OK</v>
      </c>
      <c r="N88" s="80"/>
      <c r="O88" s="80">
        <v>200</v>
      </c>
      <c r="P88" s="80"/>
      <c r="Q88" s="80"/>
      <c r="R88" s="80"/>
      <c r="S88" s="80"/>
      <c r="T88" s="80"/>
      <c r="U88" s="80"/>
      <c r="V88" s="80"/>
      <c r="W88" s="80"/>
      <c r="X88" s="80"/>
      <c r="Y88" s="80"/>
      <c r="Z88" s="80"/>
      <c r="AA88" s="80"/>
      <c r="AB88" s="80"/>
      <c r="AC88" s="80"/>
      <c r="AD88" s="80"/>
      <c r="AE88" s="80"/>
      <c r="AF88" s="18"/>
      <c r="AG88" s="18"/>
      <c r="AH88" s="18"/>
      <c r="AI88" s="18"/>
      <c r="AJ88" s="18"/>
      <c r="AK88" s="18"/>
      <c r="AL88" s="18"/>
      <c r="AM88" s="18"/>
      <c r="AN88" s="18"/>
      <c r="AO88" s="18"/>
      <c r="AP88" s="18"/>
      <c r="AQ88" s="18"/>
      <c r="AR88" s="18"/>
      <c r="AS88" s="18"/>
      <c r="AT88" s="18"/>
      <c r="AU88" s="18"/>
      <c r="AV88" s="18"/>
      <c r="AW88" s="18"/>
      <c r="AX88" s="18"/>
      <c r="AY88" s="18"/>
    </row>
    <row r="89" spans="1:51" ht="90" customHeight="1" x14ac:dyDescent="0.25">
      <c r="A89" s="179"/>
      <c r="B89" s="98">
        <v>86</v>
      </c>
      <c r="C89" s="185"/>
      <c r="D89" s="119" t="s">
        <v>422</v>
      </c>
      <c r="E89" s="147" t="s">
        <v>229</v>
      </c>
      <c r="F89" s="104" t="s">
        <v>82</v>
      </c>
      <c r="G89" s="88" t="s">
        <v>231</v>
      </c>
      <c r="H89" s="89" t="s">
        <v>26</v>
      </c>
      <c r="I89" s="90" t="s">
        <v>78</v>
      </c>
      <c r="J89" s="137">
        <v>1.84</v>
      </c>
      <c r="K89" s="62"/>
      <c r="L89" s="38">
        <f t="shared" si="2"/>
        <v>0</v>
      </c>
      <c r="M89" s="39" t="str">
        <f t="shared" si="3"/>
        <v>OK</v>
      </c>
      <c r="N89" s="80"/>
      <c r="O89" s="80"/>
      <c r="P89" s="80"/>
      <c r="Q89" s="80"/>
      <c r="R89" s="80"/>
      <c r="S89" s="80"/>
      <c r="T89" s="80"/>
      <c r="U89" s="80"/>
      <c r="V89" s="80"/>
      <c r="W89" s="80"/>
      <c r="X89" s="80"/>
      <c r="Y89" s="80"/>
      <c r="Z89" s="80"/>
      <c r="AA89" s="80"/>
      <c r="AB89" s="80"/>
      <c r="AC89" s="80"/>
      <c r="AD89" s="80"/>
      <c r="AE89" s="80"/>
      <c r="AF89" s="18"/>
      <c r="AG89" s="18"/>
      <c r="AH89" s="18"/>
      <c r="AI89" s="18"/>
      <c r="AJ89" s="18"/>
      <c r="AK89" s="18"/>
      <c r="AL89" s="18"/>
      <c r="AM89" s="18"/>
      <c r="AN89" s="18"/>
      <c r="AO89" s="18"/>
      <c r="AP89" s="18"/>
      <c r="AQ89" s="18"/>
      <c r="AR89" s="18"/>
      <c r="AS89" s="18"/>
      <c r="AT89" s="18"/>
      <c r="AU89" s="18"/>
      <c r="AV89" s="18"/>
      <c r="AW89" s="18"/>
      <c r="AX89" s="18"/>
      <c r="AY89" s="18"/>
    </row>
    <row r="90" spans="1:51" ht="90" customHeight="1" x14ac:dyDescent="0.25">
      <c r="A90" s="179"/>
      <c r="B90" s="87">
        <v>87</v>
      </c>
      <c r="C90" s="186"/>
      <c r="D90" s="119" t="s">
        <v>423</v>
      </c>
      <c r="E90" s="147" t="s">
        <v>232</v>
      </c>
      <c r="F90" s="104" t="s">
        <v>233</v>
      </c>
      <c r="G90" s="88" t="s">
        <v>234</v>
      </c>
      <c r="H90" s="89" t="s">
        <v>26</v>
      </c>
      <c r="I90" s="90" t="s">
        <v>78</v>
      </c>
      <c r="J90" s="137">
        <v>4.87</v>
      </c>
      <c r="K90" s="62">
        <v>100</v>
      </c>
      <c r="L90" s="38">
        <f t="shared" si="2"/>
        <v>60</v>
      </c>
      <c r="M90" s="39" t="str">
        <f t="shared" si="3"/>
        <v>OK</v>
      </c>
      <c r="N90" s="80"/>
      <c r="O90" s="80"/>
      <c r="P90" s="80"/>
      <c r="Q90" s="80"/>
      <c r="R90" s="80"/>
      <c r="S90" s="80"/>
      <c r="T90" s="80"/>
      <c r="U90" s="80"/>
      <c r="V90" s="80"/>
      <c r="W90" s="80"/>
      <c r="X90" s="80"/>
      <c r="Y90" s="80">
        <v>40</v>
      </c>
      <c r="Z90" s="80"/>
      <c r="AA90" s="80"/>
      <c r="AB90" s="80"/>
      <c r="AC90" s="80"/>
      <c r="AD90" s="80"/>
      <c r="AE90" s="80"/>
      <c r="AF90" s="18"/>
      <c r="AG90" s="18"/>
      <c r="AH90" s="18"/>
      <c r="AI90" s="18"/>
      <c r="AJ90" s="18"/>
      <c r="AK90" s="18"/>
      <c r="AL90" s="18"/>
      <c r="AM90" s="18"/>
      <c r="AN90" s="18"/>
      <c r="AO90" s="18"/>
      <c r="AP90" s="18"/>
      <c r="AQ90" s="18"/>
      <c r="AR90" s="18"/>
      <c r="AS90" s="18"/>
      <c r="AT90" s="18"/>
      <c r="AU90" s="18"/>
      <c r="AV90" s="18"/>
      <c r="AW90" s="18"/>
      <c r="AX90" s="18"/>
      <c r="AY90" s="18"/>
    </row>
    <row r="91" spans="1:51" ht="90" customHeight="1" x14ac:dyDescent="0.25">
      <c r="A91" s="96">
        <v>24</v>
      </c>
      <c r="B91" s="92">
        <v>88</v>
      </c>
      <c r="C91" s="142" t="s">
        <v>84</v>
      </c>
      <c r="D91" s="120" t="s">
        <v>424</v>
      </c>
      <c r="E91" s="148" t="s">
        <v>37</v>
      </c>
      <c r="F91" s="105" t="s">
        <v>235</v>
      </c>
      <c r="G91" s="93" t="s">
        <v>236</v>
      </c>
      <c r="H91" s="94" t="s">
        <v>33</v>
      </c>
      <c r="I91" s="95" t="s">
        <v>78</v>
      </c>
      <c r="J91" s="138">
        <v>22.22</v>
      </c>
      <c r="K91" s="62"/>
      <c r="L91" s="38">
        <f t="shared" si="2"/>
        <v>0</v>
      </c>
      <c r="M91" s="39" t="str">
        <f t="shared" si="3"/>
        <v>OK</v>
      </c>
      <c r="N91" s="80"/>
      <c r="O91" s="80"/>
      <c r="P91" s="80"/>
      <c r="Q91" s="80"/>
      <c r="R91" s="80"/>
      <c r="S91" s="80"/>
      <c r="T91" s="80"/>
      <c r="U91" s="80"/>
      <c r="V91" s="80"/>
      <c r="W91" s="80"/>
      <c r="X91" s="80"/>
      <c r="Y91" s="80"/>
      <c r="Z91" s="80"/>
      <c r="AA91" s="80"/>
      <c r="AB91" s="80"/>
      <c r="AC91" s="80"/>
      <c r="AD91" s="80"/>
      <c r="AE91" s="80"/>
      <c r="AF91" s="18"/>
      <c r="AG91" s="18"/>
      <c r="AH91" s="18"/>
      <c r="AI91" s="18"/>
      <c r="AJ91" s="18"/>
      <c r="AK91" s="18"/>
      <c r="AL91" s="18"/>
      <c r="AM91" s="18"/>
      <c r="AN91" s="18"/>
      <c r="AO91" s="18"/>
      <c r="AP91" s="18"/>
      <c r="AQ91" s="18"/>
      <c r="AR91" s="18"/>
      <c r="AS91" s="18"/>
      <c r="AT91" s="18"/>
      <c r="AU91" s="18"/>
      <c r="AV91" s="18"/>
      <c r="AW91" s="18"/>
      <c r="AX91" s="18"/>
      <c r="AY91" s="18"/>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62">
        <v>150</v>
      </c>
      <c r="L92" s="38">
        <f t="shared" si="2"/>
        <v>30</v>
      </c>
      <c r="M92" s="39" t="str">
        <f t="shared" si="3"/>
        <v>OK</v>
      </c>
      <c r="N92" s="80"/>
      <c r="O92" s="80">
        <v>60</v>
      </c>
      <c r="P92" s="80"/>
      <c r="Q92" s="80"/>
      <c r="R92" s="80"/>
      <c r="S92" s="80"/>
      <c r="T92" s="80"/>
      <c r="U92" s="80"/>
      <c r="V92" s="80"/>
      <c r="W92" s="80"/>
      <c r="X92" s="80"/>
      <c r="Y92" s="80">
        <v>60</v>
      </c>
      <c r="Z92" s="80"/>
      <c r="AA92" s="80"/>
      <c r="AB92" s="80"/>
      <c r="AC92" s="80"/>
      <c r="AD92" s="80"/>
      <c r="AE92" s="80"/>
      <c r="AF92" s="18"/>
      <c r="AG92" s="18"/>
      <c r="AH92" s="18"/>
      <c r="AI92" s="18"/>
      <c r="AJ92" s="18"/>
      <c r="AK92" s="18"/>
      <c r="AL92" s="18"/>
      <c r="AM92" s="18"/>
      <c r="AN92" s="18"/>
      <c r="AO92" s="18"/>
      <c r="AP92" s="18"/>
      <c r="AQ92" s="18"/>
      <c r="AR92" s="18"/>
      <c r="AS92" s="18"/>
      <c r="AT92" s="18"/>
      <c r="AU92" s="18"/>
      <c r="AV92" s="18"/>
      <c r="AW92" s="18"/>
      <c r="AX92" s="18"/>
      <c r="AY92" s="18"/>
    </row>
    <row r="93" spans="1:51" ht="90" customHeight="1" x14ac:dyDescent="0.25">
      <c r="A93" s="173"/>
      <c r="B93" s="87">
        <v>90</v>
      </c>
      <c r="C93" s="185"/>
      <c r="D93" s="119" t="s">
        <v>426</v>
      </c>
      <c r="E93" s="147" t="s">
        <v>237</v>
      </c>
      <c r="F93" s="104" t="s">
        <v>240</v>
      </c>
      <c r="G93" s="88" t="s">
        <v>241</v>
      </c>
      <c r="H93" s="100" t="s">
        <v>26</v>
      </c>
      <c r="I93" s="88" t="s">
        <v>242</v>
      </c>
      <c r="J93" s="137">
        <v>25</v>
      </c>
      <c r="K93" s="62">
        <v>25</v>
      </c>
      <c r="L93" s="38">
        <f t="shared" si="2"/>
        <v>25</v>
      </c>
      <c r="M93" s="39" t="str">
        <f t="shared" si="3"/>
        <v>OK</v>
      </c>
      <c r="N93" s="80"/>
      <c r="O93" s="80"/>
      <c r="P93" s="80"/>
      <c r="Q93" s="80"/>
      <c r="R93" s="80"/>
      <c r="S93" s="80"/>
      <c r="T93" s="80"/>
      <c r="U93" s="80"/>
      <c r="V93" s="80"/>
      <c r="W93" s="80"/>
      <c r="X93" s="80"/>
      <c r="Y93" s="80"/>
      <c r="Z93" s="80"/>
      <c r="AA93" s="80"/>
      <c r="AB93" s="80"/>
      <c r="AC93" s="80"/>
      <c r="AD93" s="80"/>
      <c r="AE93" s="80"/>
      <c r="AF93" s="18"/>
      <c r="AG93" s="18"/>
      <c r="AH93" s="18"/>
      <c r="AI93" s="18"/>
      <c r="AJ93" s="18"/>
      <c r="AK93" s="18"/>
      <c r="AL93" s="18"/>
      <c r="AM93" s="18"/>
      <c r="AN93" s="18"/>
      <c r="AO93" s="18"/>
      <c r="AP93" s="18"/>
      <c r="AQ93" s="18"/>
      <c r="AR93" s="18"/>
      <c r="AS93" s="18"/>
      <c r="AT93" s="18"/>
      <c r="AU93" s="18"/>
      <c r="AV93" s="18"/>
      <c r="AW93" s="18"/>
      <c r="AX93" s="18"/>
      <c r="AY93" s="18"/>
    </row>
    <row r="94" spans="1:51" ht="90" customHeight="1" x14ac:dyDescent="0.25">
      <c r="A94" s="173"/>
      <c r="B94" s="98">
        <v>91</v>
      </c>
      <c r="C94" s="185"/>
      <c r="D94" s="119" t="s">
        <v>427</v>
      </c>
      <c r="E94" s="147" t="s">
        <v>37</v>
      </c>
      <c r="F94" s="104" t="s">
        <v>235</v>
      </c>
      <c r="G94" s="88" t="s">
        <v>243</v>
      </c>
      <c r="H94" s="100" t="s">
        <v>26</v>
      </c>
      <c r="I94" s="90" t="s">
        <v>78</v>
      </c>
      <c r="J94" s="137">
        <v>8.59</v>
      </c>
      <c r="K94" s="62"/>
      <c r="L94" s="38">
        <f t="shared" si="2"/>
        <v>0</v>
      </c>
      <c r="M94" s="39" t="str">
        <f t="shared" si="3"/>
        <v>OK</v>
      </c>
      <c r="N94" s="80"/>
      <c r="O94" s="80"/>
      <c r="P94" s="80"/>
      <c r="Q94" s="80"/>
      <c r="R94" s="80"/>
      <c r="S94" s="80"/>
      <c r="T94" s="80"/>
      <c r="U94" s="80"/>
      <c r="V94" s="80"/>
      <c r="W94" s="80"/>
      <c r="X94" s="80"/>
      <c r="Y94" s="80"/>
      <c r="Z94" s="80"/>
      <c r="AA94" s="80"/>
      <c r="AB94" s="80"/>
      <c r="AC94" s="80"/>
      <c r="AD94" s="80"/>
      <c r="AE94" s="80"/>
      <c r="AF94" s="18"/>
      <c r="AG94" s="18"/>
      <c r="AH94" s="18"/>
      <c r="AI94" s="18"/>
      <c r="AJ94" s="18"/>
      <c r="AK94" s="18"/>
      <c r="AL94" s="18"/>
      <c r="AM94" s="18"/>
      <c r="AN94" s="18"/>
      <c r="AO94" s="18"/>
      <c r="AP94" s="18"/>
      <c r="AQ94" s="18"/>
      <c r="AR94" s="18"/>
      <c r="AS94" s="18"/>
      <c r="AT94" s="18"/>
      <c r="AU94" s="18"/>
      <c r="AV94" s="18"/>
      <c r="AW94" s="18"/>
      <c r="AX94" s="18"/>
      <c r="AY94" s="18"/>
    </row>
    <row r="95" spans="1:51" ht="90" customHeight="1" x14ac:dyDescent="0.25">
      <c r="A95" s="174"/>
      <c r="B95" s="87">
        <v>92</v>
      </c>
      <c r="C95" s="186"/>
      <c r="D95" s="123" t="s">
        <v>428</v>
      </c>
      <c r="E95" s="147" t="s">
        <v>237</v>
      </c>
      <c r="F95" s="104" t="s">
        <v>240</v>
      </c>
      <c r="G95" s="88" t="s">
        <v>244</v>
      </c>
      <c r="H95" s="100" t="s">
        <v>26</v>
      </c>
      <c r="I95" s="90" t="s">
        <v>245</v>
      </c>
      <c r="J95" s="137">
        <v>20.309999999999999</v>
      </c>
      <c r="K95" s="62"/>
      <c r="L95" s="38">
        <f t="shared" si="2"/>
        <v>0</v>
      </c>
      <c r="M95" s="39" t="str">
        <f t="shared" si="3"/>
        <v>OK</v>
      </c>
      <c r="N95" s="80"/>
      <c r="O95" s="80"/>
      <c r="P95" s="80"/>
      <c r="Q95" s="80"/>
      <c r="R95" s="80"/>
      <c r="S95" s="80"/>
      <c r="T95" s="80"/>
      <c r="U95" s="80"/>
      <c r="V95" s="80"/>
      <c r="W95" s="80"/>
      <c r="X95" s="80"/>
      <c r="Y95" s="80"/>
      <c r="Z95" s="80"/>
      <c r="AA95" s="80"/>
      <c r="AB95" s="80"/>
      <c r="AC95" s="80"/>
      <c r="AD95" s="80"/>
      <c r="AE95" s="80"/>
      <c r="AF95" s="18"/>
      <c r="AG95" s="18"/>
      <c r="AH95" s="18"/>
      <c r="AI95" s="18"/>
      <c r="AJ95" s="18"/>
      <c r="AK95" s="18"/>
      <c r="AL95" s="18"/>
      <c r="AM95" s="18"/>
      <c r="AN95" s="18"/>
      <c r="AO95" s="18"/>
      <c r="AP95" s="18"/>
      <c r="AQ95" s="18"/>
      <c r="AR95" s="18"/>
      <c r="AS95" s="18"/>
      <c r="AT95" s="18"/>
      <c r="AU95" s="18"/>
      <c r="AV95" s="18"/>
      <c r="AW95" s="18"/>
      <c r="AX95" s="18"/>
      <c r="AY95" s="18"/>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62">
        <v>60</v>
      </c>
      <c r="L96" s="38">
        <f t="shared" si="2"/>
        <v>60</v>
      </c>
      <c r="M96" s="39" t="str">
        <f t="shared" si="3"/>
        <v>OK</v>
      </c>
      <c r="N96" s="80"/>
      <c r="O96" s="80"/>
      <c r="P96" s="80"/>
      <c r="Q96" s="80"/>
      <c r="R96" s="80"/>
      <c r="S96" s="80"/>
      <c r="T96" s="80"/>
      <c r="U96" s="80"/>
      <c r="V96" s="80"/>
      <c r="W96" s="80"/>
      <c r="X96" s="80"/>
      <c r="Y96" s="80"/>
      <c r="Z96" s="80"/>
      <c r="AA96" s="80"/>
      <c r="AB96" s="80"/>
      <c r="AC96" s="80"/>
      <c r="AD96" s="80"/>
      <c r="AE96" s="80"/>
      <c r="AF96" s="18"/>
      <c r="AG96" s="18"/>
      <c r="AH96" s="18"/>
      <c r="AI96" s="18"/>
      <c r="AJ96" s="18"/>
      <c r="AK96" s="18"/>
      <c r="AL96" s="18"/>
      <c r="AM96" s="18"/>
      <c r="AN96" s="18"/>
      <c r="AO96" s="18"/>
      <c r="AP96" s="18"/>
      <c r="AQ96" s="18"/>
      <c r="AR96" s="18"/>
      <c r="AS96" s="18"/>
      <c r="AT96" s="18"/>
      <c r="AU96" s="18"/>
      <c r="AV96" s="18"/>
      <c r="AW96" s="18"/>
      <c r="AX96" s="18"/>
      <c r="AY96" s="18"/>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62">
        <v>80</v>
      </c>
      <c r="L97" s="38">
        <f t="shared" si="2"/>
        <v>60</v>
      </c>
      <c r="M97" s="39" t="str">
        <f t="shared" si="3"/>
        <v>OK</v>
      </c>
      <c r="N97" s="80"/>
      <c r="O97" s="80"/>
      <c r="P97" s="80"/>
      <c r="Q97" s="80"/>
      <c r="R97" s="80"/>
      <c r="S97" s="80"/>
      <c r="T97" s="80"/>
      <c r="U97" s="80"/>
      <c r="V97" s="80"/>
      <c r="W97" s="80"/>
      <c r="X97" s="80"/>
      <c r="Y97" s="80"/>
      <c r="Z97" s="80"/>
      <c r="AA97" s="80"/>
      <c r="AB97" s="80"/>
      <c r="AC97" s="80">
        <v>20</v>
      </c>
      <c r="AD97" s="80"/>
      <c r="AE97" s="80"/>
      <c r="AF97" s="18"/>
      <c r="AG97" s="18"/>
      <c r="AH97" s="18"/>
      <c r="AI97" s="18"/>
      <c r="AJ97" s="18"/>
      <c r="AK97" s="18"/>
      <c r="AL97" s="18"/>
      <c r="AM97" s="18"/>
      <c r="AN97" s="18"/>
      <c r="AO97" s="18"/>
      <c r="AP97" s="18"/>
      <c r="AQ97" s="18"/>
      <c r="AR97" s="18"/>
      <c r="AS97" s="18"/>
      <c r="AT97" s="18"/>
      <c r="AU97" s="18"/>
      <c r="AV97" s="18"/>
      <c r="AW97" s="18"/>
      <c r="AX97" s="18"/>
      <c r="AY97" s="18"/>
    </row>
    <row r="98" spans="1:51" ht="90" customHeight="1" x14ac:dyDescent="0.25">
      <c r="A98" s="173"/>
      <c r="B98" s="87">
        <v>95</v>
      </c>
      <c r="C98" s="185"/>
      <c r="D98" s="119" t="s">
        <v>431</v>
      </c>
      <c r="E98" s="147" t="s">
        <v>250</v>
      </c>
      <c r="F98" s="104" t="s">
        <v>177</v>
      </c>
      <c r="G98" s="88" t="s">
        <v>252</v>
      </c>
      <c r="H98" s="100" t="s">
        <v>29</v>
      </c>
      <c r="I98" s="101" t="s">
        <v>78</v>
      </c>
      <c r="J98" s="137">
        <v>15.16</v>
      </c>
      <c r="K98" s="62">
        <v>80</v>
      </c>
      <c r="L98" s="38">
        <f t="shared" si="2"/>
        <v>60</v>
      </c>
      <c r="M98" s="39" t="str">
        <f t="shared" si="3"/>
        <v>OK</v>
      </c>
      <c r="N98" s="80"/>
      <c r="O98" s="80"/>
      <c r="P98" s="80"/>
      <c r="Q98" s="80"/>
      <c r="R98" s="80"/>
      <c r="S98" s="80"/>
      <c r="T98" s="80"/>
      <c r="U98" s="80"/>
      <c r="V98" s="80"/>
      <c r="W98" s="80"/>
      <c r="X98" s="80"/>
      <c r="Y98" s="80"/>
      <c r="Z98" s="80"/>
      <c r="AA98" s="80"/>
      <c r="AB98" s="80"/>
      <c r="AC98" s="80">
        <v>20</v>
      </c>
      <c r="AD98" s="80"/>
      <c r="AE98" s="80"/>
      <c r="AF98" s="18"/>
      <c r="AG98" s="18"/>
      <c r="AH98" s="18"/>
      <c r="AI98" s="18"/>
      <c r="AJ98" s="18"/>
      <c r="AK98" s="18"/>
      <c r="AL98" s="18"/>
      <c r="AM98" s="18"/>
      <c r="AN98" s="18"/>
      <c r="AO98" s="18"/>
      <c r="AP98" s="18"/>
      <c r="AQ98" s="18"/>
      <c r="AR98" s="18"/>
      <c r="AS98" s="18"/>
      <c r="AT98" s="18"/>
      <c r="AU98" s="18"/>
      <c r="AV98" s="18"/>
      <c r="AW98" s="18"/>
      <c r="AX98" s="18"/>
      <c r="AY98" s="18"/>
    </row>
    <row r="99" spans="1:51" ht="90" customHeight="1" x14ac:dyDescent="0.25">
      <c r="A99" s="174"/>
      <c r="B99" s="87">
        <v>96</v>
      </c>
      <c r="C99" s="186"/>
      <c r="D99" s="123" t="s">
        <v>432</v>
      </c>
      <c r="E99" s="147" t="s">
        <v>250</v>
      </c>
      <c r="F99" s="104" t="s">
        <v>177</v>
      </c>
      <c r="G99" s="88" t="s">
        <v>253</v>
      </c>
      <c r="H99" s="100" t="s">
        <v>29</v>
      </c>
      <c r="I99" s="101" t="s">
        <v>78</v>
      </c>
      <c r="J99" s="137">
        <v>17.11</v>
      </c>
      <c r="K99" s="62">
        <v>80</v>
      </c>
      <c r="L99" s="38">
        <f t="shared" si="2"/>
        <v>60</v>
      </c>
      <c r="M99" s="39" t="str">
        <f t="shared" si="3"/>
        <v>OK</v>
      </c>
      <c r="N99" s="80"/>
      <c r="O99" s="80"/>
      <c r="P99" s="80"/>
      <c r="Q99" s="80"/>
      <c r="R99" s="80"/>
      <c r="S99" s="80"/>
      <c r="T99" s="80"/>
      <c r="U99" s="80"/>
      <c r="V99" s="80"/>
      <c r="W99" s="80"/>
      <c r="X99" s="80"/>
      <c r="Y99" s="80"/>
      <c r="Z99" s="80"/>
      <c r="AA99" s="80"/>
      <c r="AB99" s="80"/>
      <c r="AC99" s="80">
        <v>20</v>
      </c>
      <c r="AD99" s="80"/>
      <c r="AE99" s="80"/>
      <c r="AF99" s="18"/>
      <c r="AG99" s="18"/>
      <c r="AH99" s="18"/>
      <c r="AI99" s="18"/>
      <c r="AJ99" s="18"/>
      <c r="AK99" s="18"/>
      <c r="AL99" s="18"/>
      <c r="AM99" s="18"/>
      <c r="AN99" s="18"/>
      <c r="AO99" s="18"/>
      <c r="AP99" s="18"/>
      <c r="AQ99" s="18"/>
      <c r="AR99" s="18"/>
      <c r="AS99" s="18"/>
      <c r="AT99" s="18"/>
      <c r="AU99" s="18"/>
      <c r="AV99" s="18"/>
      <c r="AW99" s="18"/>
      <c r="AX99" s="18"/>
      <c r="AY99" s="18"/>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62">
        <v>80</v>
      </c>
      <c r="L100" s="38">
        <f t="shared" si="2"/>
        <v>60</v>
      </c>
      <c r="M100" s="39" t="str">
        <f t="shared" si="3"/>
        <v>OK</v>
      </c>
      <c r="N100" s="80">
        <v>20</v>
      </c>
      <c r="O100" s="80"/>
      <c r="P100" s="80"/>
      <c r="Q100" s="80"/>
      <c r="R100" s="80"/>
      <c r="S100" s="80"/>
      <c r="T100" s="80"/>
      <c r="U100" s="80"/>
      <c r="V100" s="80"/>
      <c r="W100" s="80"/>
      <c r="X100" s="80"/>
      <c r="Y100" s="80"/>
      <c r="Z100" s="80"/>
      <c r="AA100" s="80"/>
      <c r="AB100" s="80"/>
      <c r="AC100" s="80"/>
      <c r="AD100" s="80"/>
      <c r="AE100" s="80"/>
      <c r="AF100" s="18"/>
      <c r="AG100" s="18"/>
      <c r="AH100" s="18"/>
      <c r="AI100" s="18"/>
      <c r="AJ100" s="18"/>
      <c r="AK100" s="18"/>
      <c r="AL100" s="18"/>
      <c r="AM100" s="18"/>
      <c r="AN100" s="18"/>
      <c r="AO100" s="18"/>
      <c r="AP100" s="18"/>
      <c r="AQ100" s="18"/>
      <c r="AR100" s="18"/>
      <c r="AS100" s="18"/>
      <c r="AT100" s="18"/>
      <c r="AU100" s="18"/>
      <c r="AV100" s="18"/>
      <c r="AW100" s="18"/>
      <c r="AX100" s="18"/>
      <c r="AY100" s="18"/>
    </row>
    <row r="101" spans="1:51" ht="90" customHeight="1" x14ac:dyDescent="0.25">
      <c r="A101" s="177"/>
      <c r="B101" s="92">
        <v>98</v>
      </c>
      <c r="C101" s="182"/>
      <c r="D101" s="124" t="s">
        <v>434</v>
      </c>
      <c r="E101" s="154" t="s">
        <v>255</v>
      </c>
      <c r="F101" s="105" t="s">
        <v>177</v>
      </c>
      <c r="G101" s="93" t="s">
        <v>257</v>
      </c>
      <c r="H101" s="106" t="s">
        <v>29</v>
      </c>
      <c r="I101" s="107" t="s">
        <v>78</v>
      </c>
      <c r="J101" s="138">
        <v>30.69</v>
      </c>
      <c r="K101" s="62">
        <v>80</v>
      </c>
      <c r="L101" s="38">
        <f t="shared" si="2"/>
        <v>60</v>
      </c>
      <c r="M101" s="39" t="str">
        <f t="shared" si="3"/>
        <v>OK</v>
      </c>
      <c r="N101" s="80">
        <v>20</v>
      </c>
      <c r="O101" s="80"/>
      <c r="P101" s="80"/>
      <c r="Q101" s="80"/>
      <c r="R101" s="80"/>
      <c r="S101" s="80"/>
      <c r="T101" s="80"/>
      <c r="U101" s="80"/>
      <c r="V101" s="80"/>
      <c r="W101" s="80"/>
      <c r="X101" s="80"/>
      <c r="Y101" s="80"/>
      <c r="Z101" s="80"/>
      <c r="AA101" s="80"/>
      <c r="AB101" s="80"/>
      <c r="AC101" s="80"/>
      <c r="AD101" s="80"/>
      <c r="AE101" s="80"/>
      <c r="AF101" s="18"/>
      <c r="AG101" s="18"/>
      <c r="AH101" s="18"/>
      <c r="AI101" s="18"/>
      <c r="AJ101" s="18"/>
      <c r="AK101" s="18"/>
      <c r="AL101" s="18"/>
      <c r="AM101" s="18"/>
      <c r="AN101" s="18"/>
      <c r="AO101" s="18"/>
      <c r="AP101" s="18"/>
      <c r="AQ101" s="18"/>
      <c r="AR101" s="18"/>
      <c r="AS101" s="18"/>
      <c r="AT101" s="18"/>
      <c r="AU101" s="18"/>
      <c r="AV101" s="18"/>
      <c r="AW101" s="18"/>
      <c r="AX101" s="18"/>
      <c r="AY101" s="18"/>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62">
        <v>10</v>
      </c>
      <c r="L102" s="38">
        <f t="shared" si="2"/>
        <v>10</v>
      </c>
      <c r="M102" s="39" t="str">
        <f t="shared" si="3"/>
        <v>OK</v>
      </c>
      <c r="N102" s="80"/>
      <c r="O102" s="80"/>
      <c r="P102" s="80"/>
      <c r="Q102" s="80"/>
      <c r="R102" s="80"/>
      <c r="S102" s="80"/>
      <c r="T102" s="80"/>
      <c r="U102" s="80"/>
      <c r="V102" s="80"/>
      <c r="W102" s="80"/>
      <c r="X102" s="80"/>
      <c r="Y102" s="80"/>
      <c r="Z102" s="80"/>
      <c r="AA102" s="80"/>
      <c r="AB102" s="80"/>
      <c r="AC102" s="80"/>
      <c r="AD102" s="80"/>
      <c r="AE102" s="80"/>
      <c r="AF102" s="18"/>
      <c r="AG102" s="18"/>
      <c r="AH102" s="18"/>
      <c r="AI102" s="18"/>
      <c r="AJ102" s="18"/>
      <c r="AK102" s="18"/>
      <c r="AL102" s="18"/>
      <c r="AM102" s="18"/>
      <c r="AN102" s="18"/>
      <c r="AO102" s="18"/>
      <c r="AP102" s="18"/>
      <c r="AQ102" s="18"/>
      <c r="AR102" s="18"/>
      <c r="AS102" s="18"/>
      <c r="AT102" s="18"/>
      <c r="AU102" s="18"/>
      <c r="AV102" s="18"/>
      <c r="AW102" s="18"/>
      <c r="AX102" s="18"/>
      <c r="AY102" s="18"/>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62">
        <v>72</v>
      </c>
      <c r="L103" s="38">
        <f t="shared" si="2"/>
        <v>36</v>
      </c>
      <c r="M103" s="39" t="str">
        <f t="shared" si="3"/>
        <v>OK</v>
      </c>
      <c r="N103" s="80"/>
      <c r="O103" s="80"/>
      <c r="P103" s="80"/>
      <c r="Q103" s="80"/>
      <c r="R103" s="80"/>
      <c r="S103" s="80"/>
      <c r="T103" s="80">
        <v>36</v>
      </c>
      <c r="U103" s="80"/>
      <c r="V103" s="80"/>
      <c r="W103" s="80"/>
      <c r="X103" s="80"/>
      <c r="Y103" s="80"/>
      <c r="Z103" s="80"/>
      <c r="AA103" s="80"/>
      <c r="AB103" s="80"/>
      <c r="AC103" s="80"/>
      <c r="AD103" s="80"/>
      <c r="AE103" s="80"/>
      <c r="AF103" s="18"/>
      <c r="AG103" s="18"/>
      <c r="AH103" s="18"/>
      <c r="AI103" s="18"/>
      <c r="AJ103" s="18"/>
      <c r="AK103" s="18"/>
      <c r="AL103" s="18"/>
      <c r="AM103" s="18"/>
      <c r="AN103" s="18"/>
      <c r="AO103" s="18"/>
      <c r="AP103" s="18"/>
      <c r="AQ103" s="18"/>
      <c r="AR103" s="18"/>
      <c r="AS103" s="18"/>
      <c r="AT103" s="18"/>
      <c r="AU103" s="18"/>
      <c r="AV103" s="18"/>
      <c r="AW103" s="18"/>
      <c r="AX103" s="18"/>
      <c r="AY103" s="18"/>
    </row>
    <row r="104" spans="1:51" ht="90" customHeight="1" x14ac:dyDescent="0.25">
      <c r="A104" s="180"/>
      <c r="B104" s="97">
        <v>101</v>
      </c>
      <c r="C104" s="183"/>
      <c r="D104" s="120" t="s">
        <v>437</v>
      </c>
      <c r="E104" s="148" t="s">
        <v>263</v>
      </c>
      <c r="F104" s="105" t="s">
        <v>82</v>
      </c>
      <c r="G104" s="93" t="s">
        <v>264</v>
      </c>
      <c r="H104" s="106" t="s">
        <v>43</v>
      </c>
      <c r="I104" s="107" t="s">
        <v>78</v>
      </c>
      <c r="J104" s="138">
        <v>1.4</v>
      </c>
      <c r="K104" s="62"/>
      <c r="L104" s="38">
        <f t="shared" si="2"/>
        <v>0</v>
      </c>
      <c r="M104" s="39" t="str">
        <f t="shared" si="3"/>
        <v>OK</v>
      </c>
      <c r="N104" s="80"/>
      <c r="O104" s="80"/>
      <c r="P104" s="80"/>
      <c r="Q104" s="80"/>
      <c r="R104" s="80"/>
      <c r="S104" s="80"/>
      <c r="T104" s="80"/>
      <c r="U104" s="80"/>
      <c r="V104" s="80"/>
      <c r="W104" s="80"/>
      <c r="X104" s="80"/>
      <c r="Y104" s="80"/>
      <c r="Z104" s="80"/>
      <c r="AA104" s="80"/>
      <c r="AB104" s="80"/>
      <c r="AC104" s="80"/>
      <c r="AD104" s="80"/>
      <c r="AE104" s="80"/>
      <c r="AF104" s="18"/>
      <c r="AG104" s="18"/>
      <c r="AH104" s="18"/>
      <c r="AI104" s="18"/>
      <c r="AJ104" s="18"/>
      <c r="AK104" s="18"/>
      <c r="AL104" s="18"/>
      <c r="AM104" s="18"/>
      <c r="AN104" s="18"/>
      <c r="AO104" s="18"/>
      <c r="AP104" s="18"/>
      <c r="AQ104" s="18"/>
      <c r="AR104" s="18"/>
      <c r="AS104" s="18"/>
      <c r="AT104" s="18"/>
      <c r="AU104" s="18"/>
      <c r="AV104" s="18"/>
      <c r="AW104" s="18"/>
      <c r="AX104" s="18"/>
      <c r="AY104" s="18"/>
    </row>
    <row r="105" spans="1:51" ht="90" customHeight="1" x14ac:dyDescent="0.25">
      <c r="A105" s="180"/>
      <c r="B105" s="92">
        <v>102</v>
      </c>
      <c r="C105" s="183"/>
      <c r="D105" s="120" t="s">
        <v>438</v>
      </c>
      <c r="E105" s="148" t="s">
        <v>265</v>
      </c>
      <c r="F105" s="105" t="s">
        <v>266</v>
      </c>
      <c r="G105" s="93" t="s">
        <v>267</v>
      </c>
      <c r="H105" s="106" t="s">
        <v>45</v>
      </c>
      <c r="I105" s="107" t="s">
        <v>87</v>
      </c>
      <c r="J105" s="138">
        <v>14.85</v>
      </c>
      <c r="K105" s="62">
        <v>5</v>
      </c>
      <c r="L105" s="38">
        <f t="shared" si="2"/>
        <v>5</v>
      </c>
      <c r="M105" s="39" t="str">
        <f t="shared" si="3"/>
        <v>OK</v>
      </c>
      <c r="N105" s="80"/>
      <c r="O105" s="80"/>
      <c r="P105" s="80"/>
      <c r="Q105" s="80"/>
      <c r="R105" s="80"/>
      <c r="S105" s="80"/>
      <c r="T105" s="80"/>
      <c r="U105" s="80"/>
      <c r="V105" s="80"/>
      <c r="W105" s="80"/>
      <c r="X105" s="80"/>
      <c r="Y105" s="80"/>
      <c r="Z105" s="80"/>
      <c r="AA105" s="80"/>
      <c r="AB105" s="80"/>
      <c r="AC105" s="80"/>
      <c r="AD105" s="80"/>
      <c r="AE105" s="80"/>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51" ht="90" customHeight="1" x14ac:dyDescent="0.25">
      <c r="A106" s="180"/>
      <c r="B106" s="97">
        <v>103</v>
      </c>
      <c r="C106" s="183"/>
      <c r="D106" s="120" t="s">
        <v>439</v>
      </c>
      <c r="E106" s="148" t="s">
        <v>268</v>
      </c>
      <c r="F106" s="105" t="s">
        <v>82</v>
      </c>
      <c r="G106" s="93" t="s">
        <v>269</v>
      </c>
      <c r="H106" s="94" t="s">
        <v>48</v>
      </c>
      <c r="I106" s="95" t="s">
        <v>78</v>
      </c>
      <c r="J106" s="138">
        <v>2.7</v>
      </c>
      <c r="K106" s="62">
        <v>288</v>
      </c>
      <c r="L106" s="38">
        <f t="shared" si="2"/>
        <v>240</v>
      </c>
      <c r="M106" s="39" t="str">
        <f t="shared" si="3"/>
        <v>OK</v>
      </c>
      <c r="N106" s="80"/>
      <c r="O106" s="80"/>
      <c r="P106" s="80"/>
      <c r="Q106" s="80"/>
      <c r="R106" s="80"/>
      <c r="S106" s="80"/>
      <c r="T106" s="80"/>
      <c r="U106" s="80"/>
      <c r="V106" s="80"/>
      <c r="W106" s="80"/>
      <c r="X106" s="80"/>
      <c r="Y106" s="80"/>
      <c r="Z106" s="80"/>
      <c r="AA106" s="80"/>
      <c r="AB106" s="80"/>
      <c r="AC106" s="80"/>
      <c r="AD106" s="80"/>
      <c r="AE106" s="80">
        <v>48</v>
      </c>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ht="90" customHeight="1" x14ac:dyDescent="0.25">
      <c r="A107" s="177"/>
      <c r="B107" s="92">
        <v>104</v>
      </c>
      <c r="C107" s="182"/>
      <c r="D107" s="120" t="s">
        <v>440</v>
      </c>
      <c r="E107" s="148" t="s">
        <v>263</v>
      </c>
      <c r="F107" s="105" t="s">
        <v>82</v>
      </c>
      <c r="G107" s="93" t="s">
        <v>270</v>
      </c>
      <c r="H107" s="94" t="s">
        <v>48</v>
      </c>
      <c r="I107" s="95" t="s">
        <v>78</v>
      </c>
      <c r="J107" s="138">
        <v>1.95</v>
      </c>
      <c r="K107" s="62"/>
      <c r="L107" s="38">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62">
        <v>72</v>
      </c>
      <c r="L108" s="38">
        <f t="shared" si="2"/>
        <v>0</v>
      </c>
      <c r="M108" s="39" t="str">
        <f t="shared" si="3"/>
        <v>OK</v>
      </c>
      <c r="N108" s="80"/>
      <c r="O108" s="80"/>
      <c r="P108" s="80"/>
      <c r="Q108" s="80"/>
      <c r="R108" s="80"/>
      <c r="S108" s="80"/>
      <c r="T108" s="80">
        <v>36</v>
      </c>
      <c r="U108" s="80"/>
      <c r="V108" s="80"/>
      <c r="W108" s="80"/>
      <c r="X108" s="80"/>
      <c r="Y108" s="80"/>
      <c r="Z108" s="80"/>
      <c r="AA108" s="80"/>
      <c r="AB108" s="80"/>
      <c r="AC108" s="80"/>
      <c r="AD108" s="80"/>
      <c r="AE108" s="80">
        <v>36</v>
      </c>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ht="90" customHeight="1" x14ac:dyDescent="0.25">
      <c r="A109" s="173"/>
      <c r="B109" s="87">
        <v>106</v>
      </c>
      <c r="C109" s="185"/>
      <c r="D109" s="119" t="s">
        <v>442</v>
      </c>
      <c r="E109" s="147" t="s">
        <v>273</v>
      </c>
      <c r="F109" s="104" t="s">
        <v>145</v>
      </c>
      <c r="G109" s="88" t="s">
        <v>272</v>
      </c>
      <c r="H109" s="100" t="s">
        <v>26</v>
      </c>
      <c r="I109" s="101" t="s">
        <v>78</v>
      </c>
      <c r="J109" s="137">
        <v>12</v>
      </c>
      <c r="K109" s="62"/>
      <c r="L109" s="38">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62"/>
      <c r="L110" s="38">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62">
        <v>5</v>
      </c>
      <c r="L111" s="38">
        <f t="shared" si="2"/>
        <v>5</v>
      </c>
      <c r="M111" s="39" t="str">
        <f t="shared" si="3"/>
        <v>OK</v>
      </c>
      <c r="N111" s="80"/>
      <c r="O111" s="80"/>
      <c r="P111" s="80"/>
      <c r="Q111" s="80"/>
      <c r="R111" s="80"/>
      <c r="S111" s="80"/>
      <c r="T111" s="80"/>
      <c r="U111" s="80"/>
      <c r="V111" s="80"/>
      <c r="W111" s="80"/>
      <c r="X111" s="80"/>
      <c r="Y111" s="80"/>
      <c r="Z111" s="80"/>
      <c r="AA111" s="80"/>
      <c r="AB111" s="80"/>
      <c r="AC111" s="80"/>
      <c r="AD111" s="80"/>
      <c r="AE111" s="80"/>
      <c r="AF111" s="18"/>
      <c r="AG111" s="18"/>
      <c r="AH111" s="18"/>
      <c r="AI111" s="18"/>
      <c r="AJ111" s="18"/>
      <c r="AK111" s="18"/>
      <c r="AL111" s="18"/>
      <c r="AM111" s="18"/>
      <c r="AN111" s="18"/>
      <c r="AO111" s="18"/>
      <c r="AP111" s="18"/>
      <c r="AQ111" s="18"/>
      <c r="AR111" s="18"/>
      <c r="AS111" s="18"/>
      <c r="AT111" s="18"/>
      <c r="AU111" s="18"/>
      <c r="AV111" s="18"/>
      <c r="AW111" s="18"/>
      <c r="AX111" s="18"/>
      <c r="AY111" s="18"/>
    </row>
    <row r="112" spans="1:51" ht="90" customHeight="1" x14ac:dyDescent="0.25">
      <c r="A112" s="180"/>
      <c r="B112" s="92">
        <v>109</v>
      </c>
      <c r="C112" s="183"/>
      <c r="D112" s="120" t="s">
        <v>445</v>
      </c>
      <c r="E112" s="148" t="s">
        <v>278</v>
      </c>
      <c r="F112" s="105" t="s">
        <v>113</v>
      </c>
      <c r="G112" s="93" t="s">
        <v>279</v>
      </c>
      <c r="H112" s="106" t="s">
        <v>45</v>
      </c>
      <c r="I112" s="107" t="s">
        <v>115</v>
      </c>
      <c r="J112" s="138">
        <v>59.52</v>
      </c>
      <c r="K112" s="62">
        <v>5</v>
      </c>
      <c r="L112" s="38">
        <f t="shared" si="2"/>
        <v>5</v>
      </c>
      <c r="M112" s="39" t="str">
        <f t="shared" si="3"/>
        <v>OK</v>
      </c>
      <c r="N112" s="80"/>
      <c r="O112" s="80"/>
      <c r="P112" s="80"/>
      <c r="Q112" s="80"/>
      <c r="R112" s="80"/>
      <c r="S112" s="80"/>
      <c r="T112" s="80"/>
      <c r="U112" s="80"/>
      <c r="V112" s="80"/>
      <c r="W112" s="80"/>
      <c r="X112" s="80"/>
      <c r="Y112" s="80"/>
      <c r="Z112" s="80"/>
      <c r="AA112" s="80"/>
      <c r="AB112" s="80"/>
      <c r="AC112" s="80"/>
      <c r="AD112" s="80"/>
      <c r="AE112" s="80"/>
      <c r="AF112" s="18"/>
      <c r="AG112" s="18"/>
      <c r="AH112" s="18"/>
      <c r="AI112" s="18"/>
      <c r="AJ112" s="18"/>
      <c r="AK112" s="18"/>
      <c r="AL112" s="18"/>
      <c r="AM112" s="18"/>
      <c r="AN112" s="18"/>
      <c r="AO112" s="18"/>
      <c r="AP112" s="18"/>
      <c r="AQ112" s="18"/>
      <c r="AR112" s="18"/>
      <c r="AS112" s="18"/>
      <c r="AT112" s="18"/>
      <c r="AU112" s="18"/>
      <c r="AV112" s="18"/>
      <c r="AW112" s="18"/>
      <c r="AX112" s="18"/>
      <c r="AY112" s="18"/>
    </row>
    <row r="113" spans="1:51" ht="90" customHeight="1" x14ac:dyDescent="0.25">
      <c r="A113" s="180"/>
      <c r="B113" s="97">
        <v>110</v>
      </c>
      <c r="C113" s="183"/>
      <c r="D113" s="120" t="s">
        <v>446</v>
      </c>
      <c r="E113" s="148" t="s">
        <v>280</v>
      </c>
      <c r="F113" s="105" t="s">
        <v>113</v>
      </c>
      <c r="G113" s="93" t="s">
        <v>281</v>
      </c>
      <c r="H113" s="106" t="s">
        <v>26</v>
      </c>
      <c r="I113" s="107" t="s">
        <v>115</v>
      </c>
      <c r="J113" s="138">
        <v>75.27</v>
      </c>
      <c r="K113" s="62">
        <v>5</v>
      </c>
      <c r="L113" s="38">
        <f t="shared" si="2"/>
        <v>5</v>
      </c>
      <c r="M113" s="39" t="str">
        <f t="shared" si="3"/>
        <v>OK</v>
      </c>
      <c r="N113" s="80"/>
      <c r="O113" s="80"/>
      <c r="P113" s="80"/>
      <c r="Q113" s="80"/>
      <c r="R113" s="80"/>
      <c r="S113" s="80"/>
      <c r="T113" s="80"/>
      <c r="U113" s="80"/>
      <c r="V113" s="80"/>
      <c r="W113" s="80"/>
      <c r="X113" s="80"/>
      <c r="Y113" s="80"/>
      <c r="Z113" s="80"/>
      <c r="AA113" s="80"/>
      <c r="AB113" s="80"/>
      <c r="AC113" s="80"/>
      <c r="AD113" s="80"/>
      <c r="AE113" s="80"/>
      <c r="AF113" s="18"/>
      <c r="AG113" s="18"/>
      <c r="AH113" s="18"/>
      <c r="AI113" s="18"/>
      <c r="AJ113" s="18"/>
      <c r="AK113" s="18"/>
      <c r="AL113" s="18"/>
      <c r="AM113" s="18"/>
      <c r="AN113" s="18"/>
      <c r="AO113" s="18"/>
      <c r="AP113" s="18"/>
      <c r="AQ113" s="18"/>
      <c r="AR113" s="18"/>
      <c r="AS113" s="18"/>
      <c r="AT113" s="18"/>
      <c r="AU113" s="18"/>
      <c r="AV113" s="18"/>
      <c r="AW113" s="18"/>
      <c r="AX113" s="18"/>
      <c r="AY113" s="18"/>
    </row>
    <row r="114" spans="1:51" ht="90" customHeight="1" x14ac:dyDescent="0.25">
      <c r="A114" s="180"/>
      <c r="B114" s="92">
        <v>111</v>
      </c>
      <c r="C114" s="183"/>
      <c r="D114" s="124" t="s">
        <v>447</v>
      </c>
      <c r="E114" s="148" t="s">
        <v>280</v>
      </c>
      <c r="F114" s="105" t="s">
        <v>113</v>
      </c>
      <c r="G114" s="93" t="s">
        <v>282</v>
      </c>
      <c r="H114" s="106" t="s">
        <v>26</v>
      </c>
      <c r="I114" s="107" t="s">
        <v>115</v>
      </c>
      <c r="J114" s="138">
        <v>47.4</v>
      </c>
      <c r="K114" s="62">
        <v>5</v>
      </c>
      <c r="L114" s="38">
        <f t="shared" si="2"/>
        <v>5</v>
      </c>
      <c r="M114" s="39" t="str">
        <f t="shared" si="3"/>
        <v>OK</v>
      </c>
      <c r="N114" s="80"/>
      <c r="O114" s="80"/>
      <c r="P114" s="80"/>
      <c r="Q114" s="80"/>
      <c r="R114" s="80"/>
      <c r="S114" s="80"/>
      <c r="T114" s="80"/>
      <c r="U114" s="80"/>
      <c r="V114" s="80"/>
      <c r="W114" s="80"/>
      <c r="X114" s="80"/>
      <c r="Y114" s="80"/>
      <c r="Z114" s="80"/>
      <c r="AA114" s="80"/>
      <c r="AB114" s="80"/>
      <c r="AC114" s="80"/>
      <c r="AD114" s="80"/>
      <c r="AE114" s="80"/>
      <c r="AF114" s="18"/>
      <c r="AG114" s="18"/>
      <c r="AH114" s="18"/>
      <c r="AI114" s="18"/>
      <c r="AJ114" s="18"/>
      <c r="AK114" s="18"/>
      <c r="AL114" s="18"/>
      <c r="AM114" s="18"/>
      <c r="AN114" s="18"/>
      <c r="AO114" s="18"/>
      <c r="AP114" s="18"/>
      <c r="AQ114" s="18"/>
      <c r="AR114" s="18"/>
      <c r="AS114" s="18"/>
      <c r="AT114" s="18"/>
      <c r="AU114" s="18"/>
      <c r="AV114" s="18"/>
      <c r="AW114" s="18"/>
      <c r="AX114" s="18"/>
      <c r="AY114" s="18"/>
    </row>
    <row r="115" spans="1:51" ht="90" customHeight="1" x14ac:dyDescent="0.25">
      <c r="A115" s="180"/>
      <c r="B115" s="97">
        <v>112</v>
      </c>
      <c r="C115" s="183"/>
      <c r="D115" s="124" t="s">
        <v>448</v>
      </c>
      <c r="E115" s="154" t="s">
        <v>283</v>
      </c>
      <c r="F115" s="105" t="s">
        <v>113</v>
      </c>
      <c r="G115" s="93" t="s">
        <v>284</v>
      </c>
      <c r="H115" s="106" t="s">
        <v>45</v>
      </c>
      <c r="I115" s="107" t="s">
        <v>115</v>
      </c>
      <c r="J115" s="138">
        <v>6.47</v>
      </c>
      <c r="K115" s="62"/>
      <c r="L115" s="38">
        <f t="shared" si="2"/>
        <v>0</v>
      </c>
      <c r="M115" s="39" t="str">
        <f t="shared" si="3"/>
        <v>OK</v>
      </c>
      <c r="N115" s="80"/>
      <c r="O115" s="80"/>
      <c r="P115" s="80"/>
      <c r="Q115" s="80"/>
      <c r="R115" s="80"/>
      <c r="S115" s="80"/>
      <c r="T115" s="80"/>
      <c r="U115" s="80"/>
      <c r="V115" s="80"/>
      <c r="W115" s="80"/>
      <c r="X115" s="80"/>
      <c r="Y115" s="80"/>
      <c r="Z115" s="80"/>
      <c r="AA115" s="80"/>
      <c r="AB115" s="80"/>
      <c r="AC115" s="80"/>
      <c r="AD115" s="80"/>
      <c r="AE115" s="80"/>
      <c r="AF115" s="18"/>
      <c r="AG115" s="18"/>
      <c r="AH115" s="18"/>
      <c r="AI115" s="18"/>
      <c r="AJ115" s="18"/>
      <c r="AK115" s="18"/>
      <c r="AL115" s="18"/>
      <c r="AM115" s="18"/>
      <c r="AN115" s="18"/>
      <c r="AO115" s="18"/>
      <c r="AP115" s="18"/>
      <c r="AQ115" s="18"/>
      <c r="AR115" s="18"/>
      <c r="AS115" s="18"/>
      <c r="AT115" s="18"/>
      <c r="AU115" s="18"/>
      <c r="AV115" s="18"/>
      <c r="AW115" s="18"/>
      <c r="AX115" s="18"/>
      <c r="AY115" s="18"/>
    </row>
    <row r="116" spans="1:51" ht="90" customHeight="1" x14ac:dyDescent="0.25">
      <c r="A116" s="180"/>
      <c r="B116" s="92">
        <v>113</v>
      </c>
      <c r="C116" s="183"/>
      <c r="D116" s="124" t="s">
        <v>449</v>
      </c>
      <c r="E116" s="154" t="s">
        <v>285</v>
      </c>
      <c r="F116" s="105" t="s">
        <v>113</v>
      </c>
      <c r="G116" s="93" t="s">
        <v>286</v>
      </c>
      <c r="H116" s="106" t="s">
        <v>67</v>
      </c>
      <c r="I116" s="107" t="s">
        <v>115</v>
      </c>
      <c r="J116" s="138">
        <v>73.02</v>
      </c>
      <c r="K116" s="62">
        <v>8</v>
      </c>
      <c r="L116" s="38">
        <f t="shared" si="2"/>
        <v>8</v>
      </c>
      <c r="M116" s="45" t="str">
        <f t="shared" si="3"/>
        <v>OK</v>
      </c>
      <c r="N116" s="80"/>
      <c r="O116" s="80"/>
      <c r="P116" s="80"/>
      <c r="Q116" s="80"/>
      <c r="R116" s="80"/>
      <c r="S116" s="80"/>
      <c r="T116" s="80"/>
      <c r="U116" s="80"/>
      <c r="V116" s="80"/>
      <c r="W116" s="80"/>
      <c r="X116" s="80"/>
      <c r="Y116" s="80"/>
      <c r="Z116" s="80"/>
      <c r="AA116" s="80"/>
      <c r="AB116" s="80"/>
      <c r="AC116" s="80"/>
      <c r="AD116" s="80"/>
      <c r="AE116" s="80"/>
      <c r="AF116" s="18"/>
      <c r="AG116" s="18"/>
      <c r="AH116" s="18"/>
      <c r="AI116" s="18"/>
      <c r="AJ116" s="18"/>
      <c r="AK116" s="18"/>
      <c r="AL116" s="18"/>
      <c r="AM116" s="18"/>
      <c r="AN116" s="18"/>
      <c r="AO116" s="18"/>
      <c r="AP116" s="18"/>
      <c r="AQ116" s="18"/>
      <c r="AR116" s="18"/>
      <c r="AS116" s="18"/>
      <c r="AT116" s="18"/>
      <c r="AU116" s="18"/>
      <c r="AV116" s="18"/>
      <c r="AW116" s="18"/>
      <c r="AX116" s="18"/>
      <c r="AY116" s="18"/>
    </row>
    <row r="117" spans="1:51" ht="90" customHeight="1" x14ac:dyDescent="0.25">
      <c r="A117" s="180"/>
      <c r="B117" s="97">
        <v>114</v>
      </c>
      <c r="C117" s="183"/>
      <c r="D117" s="124" t="s">
        <v>450</v>
      </c>
      <c r="E117" s="154" t="s">
        <v>287</v>
      </c>
      <c r="F117" s="105" t="s">
        <v>113</v>
      </c>
      <c r="G117" s="93" t="s">
        <v>288</v>
      </c>
      <c r="H117" s="106" t="s">
        <v>45</v>
      </c>
      <c r="I117" s="107" t="s">
        <v>115</v>
      </c>
      <c r="J117" s="138">
        <v>6.47</v>
      </c>
      <c r="K117" s="62">
        <v>100</v>
      </c>
      <c r="L117" s="38">
        <f t="shared" si="2"/>
        <v>0</v>
      </c>
      <c r="M117" s="39" t="str">
        <f t="shared" si="3"/>
        <v>OK</v>
      </c>
      <c r="N117" s="80"/>
      <c r="O117" s="80"/>
      <c r="P117" s="80"/>
      <c r="Q117" s="80"/>
      <c r="R117" s="80"/>
      <c r="S117" s="80">
        <v>100</v>
      </c>
      <c r="T117" s="80"/>
      <c r="U117" s="80"/>
      <c r="V117" s="80"/>
      <c r="W117" s="80"/>
      <c r="X117" s="80"/>
      <c r="Y117" s="80"/>
      <c r="Z117" s="80"/>
      <c r="AA117" s="80"/>
      <c r="AB117" s="80"/>
      <c r="AC117" s="80"/>
      <c r="AD117" s="80"/>
      <c r="AE117" s="80"/>
      <c r="AF117" s="18"/>
      <c r="AG117" s="18"/>
      <c r="AH117" s="18"/>
      <c r="AI117" s="18"/>
      <c r="AJ117" s="18"/>
      <c r="AK117" s="18"/>
      <c r="AL117" s="18"/>
      <c r="AM117" s="18"/>
      <c r="AN117" s="18"/>
      <c r="AO117" s="18"/>
      <c r="AP117" s="18"/>
      <c r="AQ117" s="18"/>
      <c r="AR117" s="18"/>
      <c r="AS117" s="18"/>
      <c r="AT117" s="18"/>
      <c r="AU117" s="18"/>
      <c r="AV117" s="18"/>
      <c r="AW117" s="18"/>
      <c r="AX117" s="18"/>
      <c r="AY117" s="18"/>
    </row>
    <row r="118" spans="1:51" ht="90" customHeight="1" x14ac:dyDescent="0.25">
      <c r="A118" s="177"/>
      <c r="B118" s="92">
        <v>115</v>
      </c>
      <c r="C118" s="182"/>
      <c r="D118" s="124" t="s">
        <v>289</v>
      </c>
      <c r="E118" s="154" t="s">
        <v>290</v>
      </c>
      <c r="F118" s="105" t="s">
        <v>113</v>
      </c>
      <c r="G118" s="93" t="s">
        <v>291</v>
      </c>
      <c r="H118" s="106" t="s">
        <v>45</v>
      </c>
      <c r="I118" s="107" t="s">
        <v>115</v>
      </c>
      <c r="J118" s="138">
        <v>1.4</v>
      </c>
      <c r="K118" s="62">
        <v>96</v>
      </c>
      <c r="L118" s="38">
        <f t="shared" si="2"/>
        <v>0</v>
      </c>
      <c r="M118" s="39" t="str">
        <f t="shared" si="3"/>
        <v>OK</v>
      </c>
      <c r="N118" s="80"/>
      <c r="O118" s="80"/>
      <c r="P118" s="80"/>
      <c r="Q118" s="80"/>
      <c r="R118" s="80"/>
      <c r="S118" s="80">
        <v>96</v>
      </c>
      <c r="T118" s="80"/>
      <c r="U118" s="80"/>
      <c r="V118" s="80"/>
      <c r="W118" s="80"/>
      <c r="X118" s="80"/>
      <c r="Y118" s="80"/>
      <c r="Z118" s="80"/>
      <c r="AA118" s="80"/>
      <c r="AB118" s="80"/>
      <c r="AC118" s="80"/>
      <c r="AD118" s="80"/>
      <c r="AE118" s="80"/>
      <c r="AF118" s="18"/>
      <c r="AG118" s="18"/>
      <c r="AH118" s="18"/>
      <c r="AI118" s="18"/>
      <c r="AJ118" s="18"/>
      <c r="AK118" s="18"/>
      <c r="AL118" s="18"/>
      <c r="AM118" s="18"/>
      <c r="AN118" s="18"/>
      <c r="AO118" s="18"/>
      <c r="AP118" s="18"/>
      <c r="AQ118" s="18"/>
      <c r="AR118" s="18"/>
      <c r="AS118" s="18"/>
      <c r="AT118" s="18"/>
      <c r="AU118" s="18"/>
      <c r="AV118" s="18"/>
      <c r="AW118" s="18"/>
      <c r="AX118" s="18"/>
      <c r="AY118" s="18"/>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62">
        <v>30</v>
      </c>
      <c r="L119" s="38">
        <f t="shared" si="2"/>
        <v>30</v>
      </c>
      <c r="M119" s="39" t="str">
        <f t="shared" si="3"/>
        <v>OK</v>
      </c>
      <c r="N119" s="80"/>
      <c r="O119" s="80"/>
      <c r="P119" s="80"/>
      <c r="Q119" s="80"/>
      <c r="R119" s="80"/>
      <c r="S119" s="80"/>
      <c r="T119" s="80"/>
      <c r="U119" s="80"/>
      <c r="V119" s="80"/>
      <c r="W119" s="80"/>
      <c r="X119" s="80"/>
      <c r="Y119" s="80"/>
      <c r="Z119" s="80"/>
      <c r="AA119" s="80"/>
      <c r="AB119" s="80"/>
      <c r="AC119" s="80"/>
      <c r="AD119" s="80"/>
      <c r="AE119" s="80"/>
      <c r="AF119" s="18"/>
      <c r="AG119" s="18"/>
      <c r="AH119" s="18"/>
      <c r="AI119" s="18"/>
      <c r="AJ119" s="18"/>
      <c r="AK119" s="18"/>
      <c r="AL119" s="18"/>
      <c r="AM119" s="18"/>
      <c r="AN119" s="18"/>
      <c r="AO119" s="18"/>
      <c r="AP119" s="18"/>
      <c r="AQ119" s="18"/>
      <c r="AR119" s="18"/>
      <c r="AS119" s="18"/>
      <c r="AT119" s="18"/>
      <c r="AU119" s="18"/>
      <c r="AV119" s="18"/>
      <c r="AW119" s="18"/>
      <c r="AX119" s="18"/>
      <c r="AY119" s="18"/>
    </row>
    <row r="120" spans="1:51" ht="90" customHeight="1" x14ac:dyDescent="0.25">
      <c r="A120" s="173"/>
      <c r="B120" s="98">
        <v>117</v>
      </c>
      <c r="C120" s="185"/>
      <c r="D120" s="123" t="s">
        <v>452</v>
      </c>
      <c r="E120" s="153" t="s">
        <v>295</v>
      </c>
      <c r="F120" s="104" t="s">
        <v>113</v>
      </c>
      <c r="G120" s="88" t="s">
        <v>296</v>
      </c>
      <c r="H120" s="100" t="s">
        <v>26</v>
      </c>
      <c r="I120" s="101" t="s">
        <v>115</v>
      </c>
      <c r="J120" s="137">
        <v>61.77</v>
      </c>
      <c r="K120" s="62">
        <v>30</v>
      </c>
      <c r="L120" s="38">
        <f t="shared" si="2"/>
        <v>30</v>
      </c>
      <c r="M120" s="39" t="str">
        <f t="shared" si="3"/>
        <v>OK</v>
      </c>
      <c r="N120" s="80"/>
      <c r="O120" s="80"/>
      <c r="P120" s="80"/>
      <c r="Q120" s="80"/>
      <c r="R120" s="80"/>
      <c r="S120" s="80"/>
      <c r="T120" s="80"/>
      <c r="U120" s="80"/>
      <c r="V120" s="80"/>
      <c r="W120" s="80"/>
      <c r="X120" s="80"/>
      <c r="Y120" s="80"/>
      <c r="Z120" s="80"/>
      <c r="AA120" s="80"/>
      <c r="AB120" s="80"/>
      <c r="AC120" s="80"/>
      <c r="AD120" s="80"/>
      <c r="AE120" s="80"/>
      <c r="AF120" s="18"/>
      <c r="AG120" s="18"/>
      <c r="AH120" s="18"/>
      <c r="AI120" s="18"/>
      <c r="AJ120" s="18"/>
      <c r="AK120" s="18"/>
      <c r="AL120" s="18"/>
      <c r="AM120" s="18"/>
      <c r="AN120" s="18"/>
      <c r="AO120" s="18"/>
      <c r="AP120" s="18"/>
      <c r="AQ120" s="18"/>
      <c r="AR120" s="18"/>
      <c r="AS120" s="18"/>
      <c r="AT120" s="18"/>
      <c r="AU120" s="18"/>
      <c r="AV120" s="18"/>
      <c r="AW120" s="18"/>
      <c r="AX120" s="18"/>
      <c r="AY120" s="18"/>
    </row>
    <row r="121" spans="1:51" ht="90" customHeight="1" x14ac:dyDescent="0.25">
      <c r="A121" s="174"/>
      <c r="B121" s="87">
        <v>118</v>
      </c>
      <c r="C121" s="186"/>
      <c r="D121" s="123" t="s">
        <v>453</v>
      </c>
      <c r="E121" s="153" t="s">
        <v>297</v>
      </c>
      <c r="F121" s="104" t="s">
        <v>113</v>
      </c>
      <c r="G121" s="88" t="s">
        <v>298</v>
      </c>
      <c r="H121" s="100" t="s">
        <v>26</v>
      </c>
      <c r="I121" s="101" t="s">
        <v>115</v>
      </c>
      <c r="J121" s="137">
        <v>67.67</v>
      </c>
      <c r="K121" s="62">
        <v>30</v>
      </c>
      <c r="L121" s="38">
        <f t="shared" si="2"/>
        <v>20</v>
      </c>
      <c r="M121" s="39" t="str">
        <f t="shared" si="3"/>
        <v>OK</v>
      </c>
      <c r="N121" s="80"/>
      <c r="O121" s="80"/>
      <c r="P121" s="80"/>
      <c r="Q121" s="80"/>
      <c r="R121" s="80"/>
      <c r="S121" s="80"/>
      <c r="T121" s="80"/>
      <c r="U121" s="80"/>
      <c r="V121" s="80">
        <v>10</v>
      </c>
      <c r="W121" s="80"/>
      <c r="X121" s="80"/>
      <c r="Y121" s="80"/>
      <c r="Z121" s="80"/>
      <c r="AA121" s="80"/>
      <c r="AB121" s="80"/>
      <c r="AC121" s="80"/>
      <c r="AD121" s="80"/>
      <c r="AE121" s="80"/>
      <c r="AF121" s="18"/>
      <c r="AG121" s="18"/>
      <c r="AH121" s="18"/>
      <c r="AI121" s="18"/>
      <c r="AJ121" s="18"/>
      <c r="AK121" s="18"/>
      <c r="AL121" s="18"/>
      <c r="AM121" s="18"/>
      <c r="AN121" s="18"/>
      <c r="AO121" s="18"/>
      <c r="AP121" s="18"/>
      <c r="AQ121" s="18"/>
      <c r="AR121" s="18"/>
      <c r="AS121" s="18"/>
      <c r="AT121" s="18"/>
      <c r="AU121" s="18"/>
      <c r="AV121" s="18"/>
      <c r="AW121" s="18"/>
      <c r="AX121" s="18"/>
      <c r="AY121" s="18"/>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62"/>
      <c r="L122" s="38">
        <f t="shared" si="2"/>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18"/>
      <c r="AG122" s="18"/>
      <c r="AH122" s="18"/>
      <c r="AI122" s="18"/>
      <c r="AJ122" s="18"/>
      <c r="AK122" s="18"/>
      <c r="AL122" s="18"/>
      <c r="AM122" s="18"/>
      <c r="AN122" s="18"/>
      <c r="AO122" s="18"/>
      <c r="AP122" s="18"/>
      <c r="AQ122" s="18"/>
      <c r="AR122" s="18"/>
      <c r="AS122" s="18"/>
      <c r="AT122" s="18"/>
      <c r="AU122" s="18"/>
      <c r="AV122" s="18"/>
      <c r="AW122" s="18"/>
      <c r="AX122" s="18"/>
      <c r="AY122" s="18"/>
    </row>
    <row r="123" spans="1:51" ht="90" customHeight="1" x14ac:dyDescent="0.25">
      <c r="A123" s="180"/>
      <c r="B123" s="97">
        <v>120</v>
      </c>
      <c r="C123" s="183"/>
      <c r="D123" s="124" t="s">
        <v>455</v>
      </c>
      <c r="E123" s="154" t="s">
        <v>299</v>
      </c>
      <c r="F123" s="105" t="s">
        <v>301</v>
      </c>
      <c r="G123" s="93" t="s">
        <v>302</v>
      </c>
      <c r="H123" s="106" t="s">
        <v>45</v>
      </c>
      <c r="I123" s="107" t="s">
        <v>245</v>
      </c>
      <c r="J123" s="138">
        <v>22.66</v>
      </c>
      <c r="K123" s="62">
        <v>15</v>
      </c>
      <c r="L123" s="38">
        <f t="shared" si="2"/>
        <v>15</v>
      </c>
      <c r="M123" s="39" t="str">
        <f t="shared" si="3"/>
        <v>OK</v>
      </c>
      <c r="N123" s="80"/>
      <c r="O123" s="80"/>
      <c r="P123" s="80"/>
      <c r="Q123" s="80"/>
      <c r="R123" s="80"/>
      <c r="S123" s="80"/>
      <c r="T123" s="80"/>
      <c r="U123" s="80"/>
      <c r="V123" s="80"/>
      <c r="W123" s="80"/>
      <c r="X123" s="80"/>
      <c r="Y123" s="80"/>
      <c r="Z123" s="80"/>
      <c r="AA123" s="80"/>
      <c r="AB123" s="80"/>
      <c r="AC123" s="80"/>
      <c r="AD123" s="80"/>
      <c r="AE123" s="80"/>
      <c r="AF123" s="18"/>
      <c r="AG123" s="18"/>
      <c r="AH123" s="18"/>
      <c r="AI123" s="18"/>
      <c r="AJ123" s="18"/>
      <c r="AK123" s="18"/>
      <c r="AL123" s="18"/>
      <c r="AM123" s="18"/>
      <c r="AN123" s="18"/>
      <c r="AO123" s="18"/>
      <c r="AP123" s="18"/>
      <c r="AQ123" s="18"/>
      <c r="AR123" s="18"/>
      <c r="AS123" s="18"/>
      <c r="AT123" s="18"/>
      <c r="AU123" s="18"/>
      <c r="AV123" s="18"/>
      <c r="AW123" s="18"/>
      <c r="AX123" s="18"/>
      <c r="AY123" s="18"/>
    </row>
    <row r="124" spans="1:51" ht="90" customHeight="1" x14ac:dyDescent="0.25">
      <c r="A124" s="180"/>
      <c r="B124" s="97">
        <v>121</v>
      </c>
      <c r="C124" s="183"/>
      <c r="D124" s="124" t="s">
        <v>456</v>
      </c>
      <c r="E124" s="154" t="s">
        <v>299</v>
      </c>
      <c r="F124" s="105" t="s">
        <v>301</v>
      </c>
      <c r="G124" s="93" t="s">
        <v>303</v>
      </c>
      <c r="H124" s="106" t="s">
        <v>45</v>
      </c>
      <c r="I124" s="107" t="s">
        <v>115</v>
      </c>
      <c r="J124" s="138">
        <v>19.32</v>
      </c>
      <c r="K124" s="62">
        <v>15</v>
      </c>
      <c r="L124" s="38">
        <f t="shared" si="2"/>
        <v>15</v>
      </c>
      <c r="M124" s="39" t="str">
        <f t="shared" si="3"/>
        <v>OK</v>
      </c>
      <c r="N124" s="80"/>
      <c r="O124" s="80"/>
      <c r="P124" s="80"/>
      <c r="Q124" s="80"/>
      <c r="R124" s="80"/>
      <c r="S124" s="80"/>
      <c r="T124" s="80"/>
      <c r="U124" s="80"/>
      <c r="V124" s="80"/>
      <c r="W124" s="80"/>
      <c r="X124" s="80"/>
      <c r="Y124" s="80"/>
      <c r="Z124" s="80"/>
      <c r="AA124" s="80"/>
      <c r="AB124" s="80"/>
      <c r="AC124" s="80"/>
      <c r="AD124" s="80"/>
      <c r="AE124" s="80"/>
      <c r="AF124" s="18"/>
      <c r="AG124" s="18"/>
      <c r="AH124" s="18"/>
      <c r="AI124" s="18"/>
      <c r="AJ124" s="18"/>
      <c r="AK124" s="18"/>
      <c r="AL124" s="18"/>
      <c r="AM124" s="18"/>
      <c r="AN124" s="18"/>
      <c r="AO124" s="18"/>
      <c r="AP124" s="18"/>
      <c r="AQ124" s="18"/>
      <c r="AR124" s="18"/>
      <c r="AS124" s="18"/>
      <c r="AT124" s="18"/>
      <c r="AU124" s="18"/>
      <c r="AV124" s="18"/>
      <c r="AW124" s="18"/>
      <c r="AX124" s="18"/>
      <c r="AY124" s="18"/>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62">
        <v>15</v>
      </c>
      <c r="L125" s="38">
        <f t="shared" si="2"/>
        <v>15</v>
      </c>
      <c r="M125" s="39" t="str">
        <f t="shared" si="3"/>
        <v>OK</v>
      </c>
      <c r="N125" s="80"/>
      <c r="O125" s="80"/>
      <c r="P125" s="80"/>
      <c r="Q125" s="80"/>
      <c r="R125" s="80"/>
      <c r="S125" s="80"/>
      <c r="T125" s="80"/>
      <c r="U125" s="80"/>
      <c r="V125" s="80"/>
      <c r="W125" s="80"/>
      <c r="X125" s="80"/>
      <c r="Y125" s="80"/>
      <c r="Z125" s="80"/>
      <c r="AA125" s="80"/>
      <c r="AB125" s="80"/>
      <c r="AC125" s="80"/>
      <c r="AD125" s="80"/>
      <c r="AE125" s="80"/>
      <c r="AF125" s="18"/>
      <c r="AG125" s="18"/>
      <c r="AH125" s="18"/>
      <c r="AI125" s="18"/>
      <c r="AJ125" s="18"/>
      <c r="AK125" s="18"/>
      <c r="AL125" s="18"/>
      <c r="AM125" s="18"/>
      <c r="AN125" s="18"/>
      <c r="AO125" s="18"/>
      <c r="AP125" s="18"/>
      <c r="AQ125" s="18"/>
      <c r="AR125" s="18"/>
      <c r="AS125" s="18"/>
      <c r="AT125" s="18"/>
      <c r="AU125" s="18"/>
      <c r="AV125" s="18"/>
      <c r="AW125" s="18"/>
      <c r="AX125" s="18"/>
      <c r="AY125" s="18"/>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62"/>
      <c r="L126" s="38">
        <f t="shared" si="2"/>
        <v>0</v>
      </c>
      <c r="M126" s="39" t="str">
        <f t="shared" si="3"/>
        <v>OK</v>
      </c>
      <c r="N126" s="80"/>
      <c r="O126" s="80"/>
      <c r="P126" s="80"/>
      <c r="Q126" s="80"/>
      <c r="R126" s="80"/>
      <c r="S126" s="80"/>
      <c r="T126" s="80"/>
      <c r="U126" s="80"/>
      <c r="V126" s="80"/>
      <c r="W126" s="80"/>
      <c r="X126" s="80"/>
      <c r="Y126" s="80"/>
      <c r="Z126" s="80"/>
      <c r="AA126" s="80"/>
      <c r="AB126" s="80"/>
      <c r="AC126" s="80"/>
      <c r="AD126" s="80"/>
      <c r="AE126" s="80"/>
      <c r="AF126" s="18"/>
      <c r="AG126" s="18"/>
      <c r="AH126" s="18"/>
      <c r="AI126" s="18"/>
      <c r="AJ126" s="18"/>
      <c r="AK126" s="18"/>
      <c r="AL126" s="18"/>
      <c r="AM126" s="18"/>
      <c r="AN126" s="18"/>
      <c r="AO126" s="18"/>
      <c r="AP126" s="18"/>
      <c r="AQ126" s="18"/>
      <c r="AR126" s="18"/>
      <c r="AS126" s="18"/>
      <c r="AT126" s="18"/>
      <c r="AU126" s="18"/>
      <c r="AV126" s="18"/>
      <c r="AW126" s="18"/>
      <c r="AX126" s="18"/>
      <c r="AY126" s="18"/>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c r="L127" s="83">
        <f t="shared" ref="L127:L154" si="4">K127-(SUM(N127:AY127))</f>
        <v>0</v>
      </c>
      <c r="M127" s="39" t="str">
        <f t="shared" ref="M127:M154" si="5">IF(L127&lt;0,"ATENÇÃO","OK")</f>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v>4</v>
      </c>
      <c r="L128" s="83">
        <f t="shared" si="4"/>
        <v>4</v>
      </c>
      <c r="M128" s="39" t="str">
        <f t="shared" si="5"/>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c r="L129" s="83">
        <f t="shared" si="4"/>
        <v>0</v>
      </c>
      <c r="M129" s="39" t="str">
        <f t="shared" si="5"/>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c r="L130" s="83">
        <f t="shared" si="4"/>
        <v>0</v>
      </c>
      <c r="M130" s="39" t="str">
        <f t="shared" si="5"/>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4"/>
        <v>0</v>
      </c>
      <c r="M131" s="39" t="str">
        <f t="shared" si="5"/>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v>5</v>
      </c>
      <c r="L132" s="83">
        <f t="shared" si="4"/>
        <v>3</v>
      </c>
      <c r="M132" s="39" t="str">
        <f t="shared" si="5"/>
        <v>OK</v>
      </c>
      <c r="N132" s="80"/>
      <c r="O132" s="80"/>
      <c r="P132" s="80"/>
      <c r="Q132" s="80"/>
      <c r="R132" s="80"/>
      <c r="S132" s="80">
        <v>2</v>
      </c>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v>5</v>
      </c>
      <c r="L133" s="83">
        <f t="shared" si="4"/>
        <v>5</v>
      </c>
      <c r="M133" s="39" t="str">
        <f t="shared" si="5"/>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v>5</v>
      </c>
      <c r="L134" s="83">
        <f t="shared" si="4"/>
        <v>5</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v>5</v>
      </c>
      <c r="L135" s="83">
        <f t="shared" si="4"/>
        <v>4</v>
      </c>
      <c r="M135" s="39" t="str">
        <f t="shared" si="5"/>
        <v>OK</v>
      </c>
      <c r="N135" s="166"/>
      <c r="O135" s="166"/>
      <c r="P135" s="166"/>
      <c r="Q135" s="166"/>
      <c r="R135" s="166"/>
      <c r="S135" s="166">
        <v>1</v>
      </c>
      <c r="T135" s="166"/>
      <c r="U135" s="166"/>
      <c r="V135" s="166"/>
      <c r="W135" s="166"/>
      <c r="X135" s="166"/>
      <c r="Y135" s="166"/>
      <c r="Z135" s="166"/>
      <c r="AA135" s="166"/>
      <c r="AB135" s="166"/>
      <c r="AC135" s="166"/>
      <c r="AD135" s="166"/>
      <c r="AE135" s="166"/>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c r="L136" s="83">
        <f t="shared" si="4"/>
        <v>0</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v>15</v>
      </c>
      <c r="L137" s="83">
        <f t="shared" si="4"/>
        <v>5</v>
      </c>
      <c r="M137" s="39" t="str">
        <f t="shared" si="5"/>
        <v>OK</v>
      </c>
      <c r="N137" s="80"/>
      <c r="O137" s="80"/>
      <c r="P137" s="80"/>
      <c r="Q137" s="80"/>
      <c r="R137" s="80"/>
      <c r="S137" s="80"/>
      <c r="T137" s="80">
        <v>5</v>
      </c>
      <c r="U137" s="80"/>
      <c r="V137" s="80"/>
      <c r="W137" s="80"/>
      <c r="X137" s="80"/>
      <c r="Y137" s="80"/>
      <c r="Z137" s="80"/>
      <c r="AA137" s="80"/>
      <c r="AB137" s="80"/>
      <c r="AC137" s="80"/>
      <c r="AD137" s="80"/>
      <c r="AE137" s="80">
        <v>5</v>
      </c>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c r="L138" s="83">
        <f t="shared" si="4"/>
        <v>0</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v>20</v>
      </c>
      <c r="L139" s="83">
        <f t="shared" si="4"/>
        <v>0</v>
      </c>
      <c r="M139" s="39" t="str">
        <f t="shared" si="5"/>
        <v>OK</v>
      </c>
      <c r="N139" s="80"/>
      <c r="O139" s="80"/>
      <c r="P139" s="80"/>
      <c r="Q139" s="80"/>
      <c r="R139" s="80"/>
      <c r="S139" s="80"/>
      <c r="T139" s="80"/>
      <c r="U139" s="80"/>
      <c r="V139" s="80"/>
      <c r="W139" s="80"/>
      <c r="X139" s="80"/>
      <c r="Y139" s="80"/>
      <c r="Z139" s="80"/>
      <c r="AA139" s="80"/>
      <c r="AB139" s="80"/>
      <c r="AC139" s="80"/>
      <c r="AD139" s="80"/>
      <c r="AE139" s="80">
        <v>20</v>
      </c>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v>30</v>
      </c>
      <c r="L140" s="83">
        <f t="shared" si="4"/>
        <v>30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v>15</v>
      </c>
      <c r="L141" s="83">
        <f t="shared" si="4"/>
        <v>15</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v>15</v>
      </c>
      <c r="L142" s="83">
        <f t="shared" si="4"/>
        <v>10</v>
      </c>
      <c r="M142" s="39" t="str">
        <f t="shared" si="5"/>
        <v>OK</v>
      </c>
      <c r="N142" s="80"/>
      <c r="O142" s="80"/>
      <c r="P142" s="80"/>
      <c r="Q142" s="80"/>
      <c r="R142" s="80"/>
      <c r="S142" s="80"/>
      <c r="T142" s="80"/>
      <c r="U142" s="80"/>
      <c r="V142" s="80"/>
      <c r="W142" s="80"/>
      <c r="X142" s="80"/>
      <c r="Y142" s="80"/>
      <c r="Z142" s="80"/>
      <c r="AA142" s="80"/>
      <c r="AB142" s="80"/>
      <c r="AC142" s="80"/>
      <c r="AD142" s="80"/>
      <c r="AE142" s="80">
        <v>5</v>
      </c>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v>100</v>
      </c>
      <c r="L143" s="83">
        <f t="shared" si="4"/>
        <v>0</v>
      </c>
      <c r="M143" s="39" t="str">
        <f t="shared" si="5"/>
        <v>OK</v>
      </c>
      <c r="N143" s="80"/>
      <c r="O143" s="80"/>
      <c r="P143" s="80"/>
      <c r="Q143" s="80"/>
      <c r="R143" s="80"/>
      <c r="S143" s="80"/>
      <c r="T143" s="80">
        <v>100</v>
      </c>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v>5</v>
      </c>
      <c r="L144" s="83">
        <f t="shared" si="4"/>
        <v>5</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v>15</v>
      </c>
      <c r="L145" s="83">
        <f t="shared" si="4"/>
        <v>15</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v>15</v>
      </c>
      <c r="L146" s="83">
        <f t="shared" si="4"/>
        <v>15</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v>15</v>
      </c>
      <c r="L147" s="83">
        <f t="shared" si="4"/>
        <v>5</v>
      </c>
      <c r="M147" s="39" t="str">
        <f t="shared" si="5"/>
        <v>OK</v>
      </c>
      <c r="N147" s="80"/>
      <c r="O147" s="80"/>
      <c r="P147" s="80"/>
      <c r="Q147" s="80"/>
      <c r="R147" s="80"/>
      <c r="S147" s="80"/>
      <c r="T147" s="80"/>
      <c r="U147" s="80"/>
      <c r="V147" s="80"/>
      <c r="W147" s="80"/>
      <c r="X147" s="80"/>
      <c r="Y147" s="80"/>
      <c r="Z147" s="80"/>
      <c r="AA147" s="80"/>
      <c r="AB147" s="80"/>
      <c r="AC147" s="80"/>
      <c r="AD147" s="80"/>
      <c r="AE147" s="80">
        <v>10</v>
      </c>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v>15</v>
      </c>
      <c r="L148" s="83">
        <f t="shared" si="4"/>
        <v>15</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c r="N155" s="167">
        <f>SUMPRODUCT(J4:J154,N4:N154)</f>
        <v>1227.6000000000001</v>
      </c>
      <c r="O155" s="167">
        <f>SUMPRODUCT(J4:J154,O4:O154)</f>
        <v>2843.3</v>
      </c>
      <c r="P155" s="167">
        <f>SUMPRODUCT(J4:J154,P4:P154)</f>
        <v>288</v>
      </c>
      <c r="Q155" s="167">
        <f>SUMPRODUCT(J4:J154,Q4:Q154)</f>
        <v>4760</v>
      </c>
      <c r="R155" s="167">
        <f>SUMPRODUCT(J4:J154,R4:R154)</f>
        <v>121.2</v>
      </c>
      <c r="S155" s="167">
        <f>SUMPRODUCT(J4:J154,S4:S154)</f>
        <v>2880.48</v>
      </c>
      <c r="T155" s="167">
        <f>SUMPRODUCT(J4:J154,T4:T154)</f>
        <v>828.88</v>
      </c>
      <c r="U155" s="167">
        <f>SUMPRODUCT(J4:J154,U4:U154)</f>
        <v>1342.25</v>
      </c>
      <c r="V155" s="167">
        <f>SUMPRODUCT(J4:J154,V4:V154)</f>
        <v>910.85</v>
      </c>
      <c r="W155" s="167">
        <f>SUMPRODUCT(J4:J154,W4:W154)</f>
        <v>501.11999999999995</v>
      </c>
      <c r="X155" s="167">
        <f>SUMPRODUCT(J4:J154,X4:X154)</f>
        <v>952.8</v>
      </c>
      <c r="Y155" s="167">
        <f>SUMPRODUCT(J4:J154,Y4:Y154)</f>
        <v>1040.68</v>
      </c>
      <c r="Z155" s="167">
        <f>SUMPRODUCT(J4:J154,Z4:Z154)</f>
        <v>3836</v>
      </c>
      <c r="AA155" s="167">
        <f>SUMPRODUCT(J4:J154,AA4:AA154)</f>
        <v>472.8</v>
      </c>
      <c r="AB155" s="167">
        <f>SUMPRODUCT(J4:J154,AB4:AB154)</f>
        <v>219.83999999999997</v>
      </c>
      <c r="AC155" s="167">
        <f>SUMPRODUCT(J4:J154,AC4:AC154)</f>
        <v>886.59999999999991</v>
      </c>
      <c r="AD155" s="167">
        <f>SUMPRODUCT(J4:J154,AD4:AD154)</f>
        <v>728.71999999999991</v>
      </c>
      <c r="AE155" s="167">
        <f>SUMPRODUCT(J4:J154,AE4:AE154)</f>
        <v>659.30000000000007</v>
      </c>
    </row>
    <row r="156" spans="1:51" x14ac:dyDescent="0.25">
      <c r="A156" s="175"/>
      <c r="B156" s="175"/>
      <c r="C156" s="175"/>
    </row>
    <row r="157" spans="1:51" x14ac:dyDescent="0.25">
      <c r="A157" s="175"/>
      <c r="B157" s="175"/>
      <c r="C157" s="175"/>
    </row>
  </sheetData>
  <mergeCells count="105">
    <mergeCell ref="A132:A135"/>
    <mergeCell ref="C132:C135"/>
    <mergeCell ref="A136:A149"/>
    <mergeCell ref="C136:C149"/>
    <mergeCell ref="A150:A154"/>
    <mergeCell ref="C150:C154"/>
    <mergeCell ref="A61:A67"/>
    <mergeCell ref="C61:C67"/>
    <mergeCell ref="A68:A70"/>
    <mergeCell ref="C68:C70"/>
    <mergeCell ref="A71:A77"/>
    <mergeCell ref="C71:C77"/>
    <mergeCell ref="A78:A82"/>
    <mergeCell ref="C78:C82"/>
    <mergeCell ref="A83:A85"/>
    <mergeCell ref="C83:C85"/>
    <mergeCell ref="C86:C87"/>
    <mergeCell ref="C88:C90"/>
    <mergeCell ref="C92:C95"/>
    <mergeCell ref="C97:C99"/>
    <mergeCell ref="A29:A31"/>
    <mergeCell ref="C29:C31"/>
    <mergeCell ref="A32:A33"/>
    <mergeCell ref="C32:C33"/>
    <mergeCell ref="A34:A43"/>
    <mergeCell ref="C34:C43"/>
    <mergeCell ref="A44:A52"/>
    <mergeCell ref="C44:C52"/>
    <mergeCell ref="A53:A60"/>
    <mergeCell ref="C53:C60"/>
    <mergeCell ref="A8:A9"/>
    <mergeCell ref="C8:C9"/>
    <mergeCell ref="A10:A11"/>
    <mergeCell ref="C10:C11"/>
    <mergeCell ref="A17:A21"/>
    <mergeCell ref="C17:C21"/>
    <mergeCell ref="A23:A25"/>
    <mergeCell ref="C23:C25"/>
    <mergeCell ref="A26:A28"/>
    <mergeCell ref="C26:C28"/>
    <mergeCell ref="C12:C16"/>
    <mergeCell ref="AS1:AS2"/>
    <mergeCell ref="AT1:AT2"/>
    <mergeCell ref="AU1:AU2"/>
    <mergeCell ref="AV1:AV2"/>
    <mergeCell ref="AW1:AW2"/>
    <mergeCell ref="AX1:AX2"/>
    <mergeCell ref="AY1:AY2"/>
    <mergeCell ref="AJ1:AJ2"/>
    <mergeCell ref="AK1:AK2"/>
    <mergeCell ref="AL1:AL2"/>
    <mergeCell ref="AM1:AM2"/>
    <mergeCell ref="AN1:AN2"/>
    <mergeCell ref="AO1:AO2"/>
    <mergeCell ref="AP1:AP2"/>
    <mergeCell ref="AQ1:AQ2"/>
    <mergeCell ref="AR1:AR2"/>
    <mergeCell ref="AI1:AI2"/>
    <mergeCell ref="Z1:Z2"/>
    <mergeCell ref="AA1:AA2"/>
    <mergeCell ref="AB1:AB2"/>
    <mergeCell ref="AC1:AC2"/>
    <mergeCell ref="AD1:AD2"/>
    <mergeCell ref="N1:N2"/>
    <mergeCell ref="A1:C1"/>
    <mergeCell ref="Y1:Y2"/>
    <mergeCell ref="S1:S2"/>
    <mergeCell ref="T1:T2"/>
    <mergeCell ref="U1:U2"/>
    <mergeCell ref="V1:V2"/>
    <mergeCell ref="W1:W2"/>
    <mergeCell ref="O1:O2"/>
    <mergeCell ref="P1:P2"/>
    <mergeCell ref="Q1:Q2"/>
    <mergeCell ref="R1:R2"/>
    <mergeCell ref="X1:X2"/>
    <mergeCell ref="K1:M1"/>
    <mergeCell ref="D1:J1"/>
    <mergeCell ref="AE1:AE2"/>
    <mergeCell ref="AF1:AF2"/>
    <mergeCell ref="AG1:AG2"/>
    <mergeCell ref="AH1:AH2"/>
    <mergeCell ref="A2:M2"/>
    <mergeCell ref="A12:A16"/>
    <mergeCell ref="A156:C156"/>
    <mergeCell ref="A157:C157"/>
    <mergeCell ref="A155:C155"/>
    <mergeCell ref="A86:A87"/>
    <mergeCell ref="A88:A90"/>
    <mergeCell ref="A92:A95"/>
    <mergeCell ref="A97:A99"/>
    <mergeCell ref="A100:A101"/>
    <mergeCell ref="A103:A107"/>
    <mergeCell ref="A108:A110"/>
    <mergeCell ref="C100:C101"/>
    <mergeCell ref="C103:C107"/>
    <mergeCell ref="C108:C110"/>
    <mergeCell ref="A111:A118"/>
    <mergeCell ref="C111:C118"/>
    <mergeCell ref="A119:A121"/>
    <mergeCell ref="C119:C121"/>
    <mergeCell ref="A122:A125"/>
    <mergeCell ref="C122:C125"/>
    <mergeCell ref="A126:A131"/>
    <mergeCell ref="C126:C131"/>
  </mergeCells>
  <phoneticPr fontId="0" type="noConversion"/>
  <conditionalFormatting sqref="AS4:AU154 AW4:AY154">
    <cfRule type="cellIs" dxfId="350" priority="61" stopIfTrue="1" operator="greaterThan">
      <formula>0</formula>
    </cfRule>
    <cfRule type="cellIs" dxfId="349" priority="62" stopIfTrue="1" operator="greaterThan">
      <formula>0</formula>
    </cfRule>
    <cfRule type="cellIs" dxfId="348" priority="63" stopIfTrue="1" operator="greaterThan">
      <formula>0</formula>
    </cfRule>
  </conditionalFormatting>
  <conditionalFormatting sqref="AV4:AV154">
    <cfRule type="cellIs" dxfId="347" priority="58" stopIfTrue="1" operator="greaterThan">
      <formula>0</formula>
    </cfRule>
    <cfRule type="cellIs" dxfId="346" priority="59" stopIfTrue="1" operator="greaterThan">
      <formula>0</formula>
    </cfRule>
    <cfRule type="cellIs" dxfId="345" priority="60" stopIfTrue="1" operator="greaterThan">
      <formula>0</formula>
    </cfRule>
  </conditionalFormatting>
  <conditionalFormatting sqref="AA4:AA154">
    <cfRule type="cellIs" dxfId="344" priority="7" stopIfTrue="1" operator="greaterThan">
      <formula>0</formula>
    </cfRule>
    <cfRule type="cellIs" dxfId="343" priority="8" stopIfTrue="1" operator="greaterThan">
      <formula>0</formula>
    </cfRule>
    <cfRule type="cellIs" dxfId="342" priority="9" stopIfTrue="1" operator="greaterThan">
      <formula>0</formula>
    </cfRule>
  </conditionalFormatting>
  <conditionalFormatting sqref="AF4:AR154">
    <cfRule type="cellIs" dxfId="341" priority="22" stopIfTrue="1" operator="greaterThan">
      <formula>0</formula>
    </cfRule>
    <cfRule type="cellIs" dxfId="340" priority="23" stopIfTrue="1" operator="greaterThan">
      <formula>0</formula>
    </cfRule>
    <cfRule type="cellIs" dxfId="339" priority="24" stopIfTrue="1" operator="greaterThan">
      <formula>0</formula>
    </cfRule>
  </conditionalFormatting>
  <conditionalFormatting sqref="N4:X154">
    <cfRule type="cellIs" dxfId="338" priority="16" stopIfTrue="1" operator="greaterThan">
      <formula>0</formula>
    </cfRule>
    <cfRule type="cellIs" dxfId="337" priority="17" stopIfTrue="1" operator="greaterThan">
      <formula>0</formula>
    </cfRule>
    <cfRule type="cellIs" dxfId="336" priority="18" stopIfTrue="1" operator="greaterThan">
      <formula>0</formula>
    </cfRule>
  </conditionalFormatting>
  <conditionalFormatting sqref="Y4:Y154">
    <cfRule type="cellIs" dxfId="335" priority="13" stopIfTrue="1" operator="greaterThan">
      <formula>0</formula>
    </cfRule>
    <cfRule type="cellIs" dxfId="334" priority="14" stopIfTrue="1" operator="greaterThan">
      <formula>0</formula>
    </cfRule>
    <cfRule type="cellIs" dxfId="333" priority="15" stopIfTrue="1" operator="greaterThan">
      <formula>0</formula>
    </cfRule>
  </conditionalFormatting>
  <conditionalFormatting sqref="Z4:Z154">
    <cfRule type="cellIs" dxfId="332" priority="10" stopIfTrue="1" operator="greaterThan">
      <formula>0</formula>
    </cfRule>
    <cfRule type="cellIs" dxfId="331" priority="11" stopIfTrue="1" operator="greaterThan">
      <formula>0</formula>
    </cfRule>
    <cfRule type="cellIs" dxfId="330" priority="12" stopIfTrue="1" operator="greaterThan">
      <formula>0</formula>
    </cfRule>
  </conditionalFormatting>
  <conditionalFormatting sqref="AC4:AE154">
    <cfRule type="cellIs" dxfId="329" priority="1" stopIfTrue="1" operator="greaterThan">
      <formula>0</formula>
    </cfRule>
    <cfRule type="cellIs" dxfId="328" priority="2" stopIfTrue="1" operator="greaterThan">
      <formula>0</formula>
    </cfRule>
    <cfRule type="cellIs" dxfId="327" priority="3" stopIfTrue="1" operator="greaterThan">
      <formula>0</formula>
    </cfRule>
  </conditionalFormatting>
  <conditionalFormatting sqref="AB4:AB154">
    <cfRule type="cellIs" dxfId="326" priority="4" stopIfTrue="1" operator="greaterThan">
      <formula>0</formula>
    </cfRule>
    <cfRule type="cellIs" dxfId="325" priority="5" stopIfTrue="1" operator="greaterThan">
      <formula>0</formula>
    </cfRule>
    <cfRule type="cellIs" dxfId="324"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57"/>
  <sheetViews>
    <sheetView topLeftCell="E1" zoomScale="80" zoomScaleNormal="80" workbookViewId="0">
      <selection activeCell="M165" sqref="M165"/>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14" width="15.7109375" style="17" customWidth="1"/>
    <col min="15" max="15" width="15.28515625" style="17" customWidth="1"/>
    <col min="16" max="33" width="15.7109375" style="17" customWidth="1"/>
    <col min="34" max="50" width="15.7109375" style="14" customWidth="1"/>
    <col min="51" max="16384" width="9.7109375" style="14"/>
  </cols>
  <sheetData>
    <row r="1" spans="1:50" ht="33" customHeight="1" x14ac:dyDescent="0.25">
      <c r="A1" s="187" t="s">
        <v>70</v>
      </c>
      <c r="B1" s="187"/>
      <c r="C1" s="187"/>
      <c r="D1" s="171" t="s">
        <v>32</v>
      </c>
      <c r="E1" s="171"/>
      <c r="F1" s="171"/>
      <c r="G1" s="171"/>
      <c r="H1" s="171"/>
      <c r="I1" s="171"/>
      <c r="J1" s="171"/>
      <c r="K1" s="171" t="s">
        <v>487</v>
      </c>
      <c r="L1" s="171"/>
      <c r="M1" s="171"/>
      <c r="N1" s="169" t="s">
        <v>607</v>
      </c>
      <c r="O1" s="169" t="s">
        <v>608</v>
      </c>
      <c r="P1" s="169" t="s">
        <v>609</v>
      </c>
      <c r="Q1" s="169" t="s">
        <v>610</v>
      </c>
      <c r="R1" s="169" t="s">
        <v>611</v>
      </c>
      <c r="S1" s="169" t="s">
        <v>612</v>
      </c>
      <c r="T1" s="169" t="s">
        <v>613</v>
      </c>
      <c r="U1" s="169" t="s">
        <v>614</v>
      </c>
      <c r="V1" s="169" t="s">
        <v>615</v>
      </c>
      <c r="W1" s="169" t="s">
        <v>616</v>
      </c>
      <c r="X1" s="169" t="s">
        <v>617</v>
      </c>
      <c r="Y1" s="169" t="s">
        <v>618</v>
      </c>
      <c r="Z1" s="169" t="s">
        <v>68</v>
      </c>
      <c r="AA1" s="169" t="s">
        <v>68</v>
      </c>
      <c r="AB1" s="169" t="s">
        <v>68</v>
      </c>
      <c r="AC1" s="169" t="s">
        <v>68</v>
      </c>
      <c r="AD1" s="169" t="s">
        <v>68</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row>
    <row r="2" spans="1:50"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row>
    <row r="3" spans="1:50"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43594</v>
      </c>
      <c r="O3" s="81">
        <v>43605</v>
      </c>
      <c r="P3" s="81">
        <v>43605</v>
      </c>
      <c r="Q3" s="81">
        <v>43605</v>
      </c>
      <c r="R3" s="81">
        <v>43605</v>
      </c>
      <c r="S3" s="81">
        <v>43605</v>
      </c>
      <c r="T3" s="81">
        <v>43607</v>
      </c>
      <c r="U3" s="81">
        <v>43635</v>
      </c>
      <c r="V3" s="81">
        <v>43635</v>
      </c>
      <c r="W3" s="81">
        <v>43698</v>
      </c>
      <c r="X3" s="81">
        <v>43707</v>
      </c>
      <c r="Y3" s="81">
        <v>43724</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row>
    <row r="4" spans="1:50" ht="90" customHeight="1" x14ac:dyDescent="0.25">
      <c r="A4" s="86">
        <v>1</v>
      </c>
      <c r="B4" s="87">
        <v>1</v>
      </c>
      <c r="C4" s="140" t="s">
        <v>64</v>
      </c>
      <c r="D4" s="119" t="s">
        <v>339</v>
      </c>
      <c r="E4" s="147" t="s">
        <v>75</v>
      </c>
      <c r="F4" s="88" t="s">
        <v>76</v>
      </c>
      <c r="G4" s="88" t="s">
        <v>77</v>
      </c>
      <c r="H4" s="89" t="s">
        <v>44</v>
      </c>
      <c r="I4" s="90" t="s">
        <v>78</v>
      </c>
      <c r="J4" s="137">
        <v>41.6</v>
      </c>
      <c r="K4" s="61">
        <v>150</v>
      </c>
      <c r="L4" s="83">
        <f t="shared" ref="L4:L35" si="0">K4-(SUM(N4:AX4))</f>
        <v>120</v>
      </c>
      <c r="M4" s="39" t="str">
        <f>IF(L4&lt;0,"ATENÇÃO","OK")</f>
        <v>OK</v>
      </c>
      <c r="N4" s="80"/>
      <c r="O4" s="80"/>
      <c r="P4" s="80"/>
      <c r="Q4" s="80"/>
      <c r="R4" s="80"/>
      <c r="S4" s="80"/>
      <c r="T4" s="80"/>
      <c r="U4" s="80"/>
      <c r="V4" s="80"/>
      <c r="W4" s="80">
        <v>30</v>
      </c>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1:50" ht="90" customHeight="1" x14ac:dyDescent="0.25">
      <c r="A5" s="91">
        <v>2</v>
      </c>
      <c r="B5" s="92">
        <v>2</v>
      </c>
      <c r="C5" s="141" t="s">
        <v>64</v>
      </c>
      <c r="D5" s="120" t="s">
        <v>340</v>
      </c>
      <c r="E5" s="148" t="s">
        <v>75</v>
      </c>
      <c r="F5" s="93" t="s">
        <v>76</v>
      </c>
      <c r="G5" s="93" t="s">
        <v>79</v>
      </c>
      <c r="H5" s="94" t="s">
        <v>44</v>
      </c>
      <c r="I5" s="95" t="s">
        <v>78</v>
      </c>
      <c r="J5" s="138">
        <v>33</v>
      </c>
      <c r="K5" s="84"/>
      <c r="L5" s="83">
        <f t="shared" si="0"/>
        <v>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row>
    <row r="6" spans="1:50" ht="90" customHeight="1" x14ac:dyDescent="0.25">
      <c r="A6" s="86">
        <v>3</v>
      </c>
      <c r="B6" s="87">
        <v>3</v>
      </c>
      <c r="C6" s="140" t="s">
        <v>64</v>
      </c>
      <c r="D6" s="119" t="s">
        <v>341</v>
      </c>
      <c r="E6" s="147" t="s">
        <v>75</v>
      </c>
      <c r="F6" s="88" t="s">
        <v>76</v>
      </c>
      <c r="G6" s="88" t="s">
        <v>80</v>
      </c>
      <c r="H6" s="89" t="s">
        <v>43</v>
      </c>
      <c r="I6" s="90" t="s">
        <v>78</v>
      </c>
      <c r="J6" s="137">
        <v>9.52</v>
      </c>
      <c r="K6" s="84">
        <v>1700</v>
      </c>
      <c r="L6" s="83">
        <f t="shared" si="0"/>
        <v>1400</v>
      </c>
      <c r="M6" s="39" t="str">
        <f t="shared" si="1"/>
        <v>OK</v>
      </c>
      <c r="N6" s="79"/>
      <c r="O6" s="79"/>
      <c r="P6" s="79"/>
      <c r="Q6" s="79"/>
      <c r="R6" s="79"/>
      <c r="S6" s="79"/>
      <c r="T6" s="79"/>
      <c r="U6" s="79"/>
      <c r="V6" s="79"/>
      <c r="W6" s="80">
        <v>300</v>
      </c>
      <c r="X6" s="79"/>
      <c r="Y6" s="79"/>
      <c r="Z6" s="79"/>
      <c r="AA6" s="79"/>
      <c r="AB6" s="79"/>
      <c r="AC6" s="79"/>
      <c r="AD6" s="79"/>
      <c r="AE6" s="79"/>
      <c r="AF6" s="79"/>
      <c r="AG6" s="79"/>
      <c r="AH6" s="79"/>
      <c r="AI6" s="79"/>
      <c r="AJ6" s="79"/>
      <c r="AK6" s="79"/>
      <c r="AL6" s="79"/>
      <c r="AM6" s="79"/>
      <c r="AN6" s="79"/>
      <c r="AO6" s="79"/>
      <c r="AP6" s="79"/>
      <c r="AQ6" s="79"/>
      <c r="AR6" s="80"/>
      <c r="AS6" s="80"/>
      <c r="AT6" s="80"/>
      <c r="AU6" s="80"/>
      <c r="AV6" s="80"/>
      <c r="AW6" s="80"/>
      <c r="AX6" s="80"/>
    </row>
    <row r="7" spans="1:50" ht="90" customHeight="1" x14ac:dyDescent="0.25">
      <c r="A7" s="96">
        <v>4</v>
      </c>
      <c r="B7" s="97">
        <v>4</v>
      </c>
      <c r="C7" s="141" t="s">
        <v>81</v>
      </c>
      <c r="D7" s="120" t="s">
        <v>342</v>
      </c>
      <c r="E7" s="148" t="s">
        <v>51</v>
      </c>
      <c r="F7" s="93" t="s">
        <v>82</v>
      </c>
      <c r="G7" s="93" t="s">
        <v>83</v>
      </c>
      <c r="H7" s="94" t="s">
        <v>34</v>
      </c>
      <c r="I7" s="95" t="s">
        <v>78</v>
      </c>
      <c r="J7" s="138">
        <v>1.19</v>
      </c>
      <c r="K7" s="84">
        <v>600</v>
      </c>
      <c r="L7" s="83">
        <f t="shared" si="0"/>
        <v>300</v>
      </c>
      <c r="M7" s="39" t="str">
        <f t="shared" si="1"/>
        <v>OK</v>
      </c>
      <c r="N7" s="80">
        <v>300</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row>
    <row r="8" spans="1:50" ht="90" customHeight="1" x14ac:dyDescent="0.25">
      <c r="A8" s="172">
        <v>5</v>
      </c>
      <c r="B8" s="98">
        <v>5</v>
      </c>
      <c r="C8" s="184" t="s">
        <v>84</v>
      </c>
      <c r="D8" s="119" t="s">
        <v>343</v>
      </c>
      <c r="E8" s="147" t="s">
        <v>37</v>
      </c>
      <c r="F8" s="88" t="s">
        <v>85</v>
      </c>
      <c r="G8" s="88" t="s">
        <v>86</v>
      </c>
      <c r="H8" s="89" t="s">
        <v>46</v>
      </c>
      <c r="I8" s="90" t="s">
        <v>87</v>
      </c>
      <c r="J8" s="137">
        <v>3.94</v>
      </c>
      <c r="K8" s="84">
        <v>780</v>
      </c>
      <c r="L8" s="83">
        <f t="shared" si="0"/>
        <v>480</v>
      </c>
      <c r="M8" s="39" t="str">
        <f t="shared" si="1"/>
        <v>OK</v>
      </c>
      <c r="N8" s="80"/>
      <c r="O8" s="80">
        <v>300</v>
      </c>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row>
    <row r="9" spans="1:50" ht="90" customHeight="1" x14ac:dyDescent="0.25">
      <c r="A9" s="174"/>
      <c r="B9" s="87">
        <v>6</v>
      </c>
      <c r="C9" s="186"/>
      <c r="D9" s="119" t="s">
        <v>344</v>
      </c>
      <c r="E9" s="147" t="s">
        <v>37</v>
      </c>
      <c r="F9" s="88" t="s">
        <v>85</v>
      </c>
      <c r="G9" s="88" t="s">
        <v>88</v>
      </c>
      <c r="H9" s="89" t="s">
        <v>45</v>
      </c>
      <c r="I9" s="90" t="s">
        <v>87</v>
      </c>
      <c r="J9" s="137">
        <v>3.6</v>
      </c>
      <c r="K9" s="84">
        <v>120</v>
      </c>
      <c r="L9" s="83">
        <f t="shared" si="0"/>
        <v>60</v>
      </c>
      <c r="M9" s="39" t="str">
        <f t="shared" si="1"/>
        <v>OK</v>
      </c>
      <c r="N9" s="80"/>
      <c r="O9" s="80">
        <v>60</v>
      </c>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row>
    <row r="10" spans="1:50" ht="90" customHeight="1" x14ac:dyDescent="0.25">
      <c r="A10" s="176">
        <v>6</v>
      </c>
      <c r="B10" s="97">
        <v>7</v>
      </c>
      <c r="C10" s="181" t="s">
        <v>81</v>
      </c>
      <c r="D10" s="121" t="s">
        <v>345</v>
      </c>
      <c r="E10" s="149" t="s">
        <v>51</v>
      </c>
      <c r="F10" s="99" t="s">
        <v>82</v>
      </c>
      <c r="G10" s="93" t="s">
        <v>89</v>
      </c>
      <c r="H10" s="94" t="s">
        <v>26</v>
      </c>
      <c r="I10" s="95" t="s">
        <v>78</v>
      </c>
      <c r="J10" s="138">
        <v>1</v>
      </c>
      <c r="K10" s="84">
        <v>60</v>
      </c>
      <c r="L10" s="83">
        <f t="shared" si="0"/>
        <v>30</v>
      </c>
      <c r="M10" s="39" t="str">
        <f t="shared" si="1"/>
        <v>OK</v>
      </c>
      <c r="N10" s="80">
        <v>30</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row>
    <row r="11" spans="1:50" ht="90" customHeight="1" x14ac:dyDescent="0.25">
      <c r="A11" s="177"/>
      <c r="B11" s="92">
        <v>8</v>
      </c>
      <c r="C11" s="182"/>
      <c r="D11" s="120" t="s">
        <v>346</v>
      </c>
      <c r="E11" s="148" t="s">
        <v>51</v>
      </c>
      <c r="F11" s="93" t="s">
        <v>82</v>
      </c>
      <c r="G11" s="93" t="s">
        <v>90</v>
      </c>
      <c r="H11" s="94" t="s">
        <v>28</v>
      </c>
      <c r="I11" s="95" t="s">
        <v>78</v>
      </c>
      <c r="J11" s="138">
        <v>1.01</v>
      </c>
      <c r="K11" s="84">
        <v>360</v>
      </c>
      <c r="L11" s="83">
        <f t="shared" si="0"/>
        <v>240</v>
      </c>
      <c r="M11" s="39" t="str">
        <f t="shared" si="1"/>
        <v>OK</v>
      </c>
      <c r="N11" s="80">
        <v>120</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row>
    <row r="12" spans="1:50" ht="90" customHeight="1" x14ac:dyDescent="0.25">
      <c r="A12" s="172">
        <v>7</v>
      </c>
      <c r="B12" s="87">
        <v>9</v>
      </c>
      <c r="C12" s="184"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row>
    <row r="13" spans="1:50"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row>
    <row r="14" spans="1:50"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row>
    <row r="15" spans="1:50"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row>
    <row r="16" spans="1:50"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row>
    <row r="17" spans="1:50" ht="90" customHeight="1" x14ac:dyDescent="0.25">
      <c r="A17" s="176">
        <v>8</v>
      </c>
      <c r="B17" s="92">
        <v>14</v>
      </c>
      <c r="C17" s="181" t="s">
        <v>102</v>
      </c>
      <c r="D17" s="124" t="s">
        <v>352</v>
      </c>
      <c r="E17" s="154" t="s">
        <v>103</v>
      </c>
      <c r="F17" s="105" t="s">
        <v>82</v>
      </c>
      <c r="G17" s="93" t="s">
        <v>104</v>
      </c>
      <c r="H17" s="106" t="s">
        <v>33</v>
      </c>
      <c r="I17" s="107" t="s">
        <v>78</v>
      </c>
      <c r="J17" s="138">
        <v>18.690000000000001</v>
      </c>
      <c r="K17" s="84">
        <v>30</v>
      </c>
      <c r="L17" s="83">
        <f t="shared" si="0"/>
        <v>25</v>
      </c>
      <c r="M17" s="39" t="str">
        <f t="shared" si="1"/>
        <v>OK</v>
      </c>
      <c r="N17" s="80"/>
      <c r="O17" s="80"/>
      <c r="P17" s="80"/>
      <c r="Q17" s="80">
        <v>5</v>
      </c>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row>
    <row r="18" spans="1:50" ht="90" customHeight="1" x14ac:dyDescent="0.25">
      <c r="A18" s="180"/>
      <c r="B18" s="92">
        <v>15</v>
      </c>
      <c r="C18" s="183"/>
      <c r="D18" s="120" t="s">
        <v>353</v>
      </c>
      <c r="E18" s="154" t="s">
        <v>103</v>
      </c>
      <c r="F18" s="93" t="s">
        <v>105</v>
      </c>
      <c r="G18" s="93" t="s">
        <v>106</v>
      </c>
      <c r="H18" s="106" t="s">
        <v>47</v>
      </c>
      <c r="I18" s="107" t="s">
        <v>87</v>
      </c>
      <c r="J18" s="138">
        <v>26.71</v>
      </c>
      <c r="K18" s="84"/>
      <c r="L18" s="83">
        <f t="shared" si="0"/>
        <v>0</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row>
    <row r="19" spans="1:50"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row>
    <row r="20" spans="1:50" ht="90" customHeight="1" x14ac:dyDescent="0.25">
      <c r="A20" s="180"/>
      <c r="B20" s="92">
        <v>17</v>
      </c>
      <c r="C20" s="183"/>
      <c r="D20" s="120" t="s">
        <v>355</v>
      </c>
      <c r="E20" s="148" t="s">
        <v>52</v>
      </c>
      <c r="F20" s="93" t="s">
        <v>82</v>
      </c>
      <c r="G20" s="93" t="s">
        <v>109</v>
      </c>
      <c r="H20" s="94" t="s">
        <v>45</v>
      </c>
      <c r="I20" s="95" t="s">
        <v>78</v>
      </c>
      <c r="J20" s="138">
        <v>9.76</v>
      </c>
      <c r="K20" s="84">
        <v>50</v>
      </c>
      <c r="L20" s="83">
        <f t="shared" si="0"/>
        <v>40</v>
      </c>
      <c r="M20" s="39" t="str">
        <f t="shared" si="1"/>
        <v>OK</v>
      </c>
      <c r="N20" s="80"/>
      <c r="O20" s="80"/>
      <c r="P20" s="80"/>
      <c r="Q20" s="80">
        <v>10</v>
      </c>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row>
    <row r="21" spans="1:50" ht="90" customHeight="1" x14ac:dyDescent="0.25">
      <c r="A21" s="177"/>
      <c r="B21" s="92">
        <v>18</v>
      </c>
      <c r="C21" s="182"/>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row>
    <row r="22" spans="1:50" ht="90" customHeight="1" x14ac:dyDescent="0.25">
      <c r="A22" s="86">
        <v>9</v>
      </c>
      <c r="B22" s="87">
        <v>19</v>
      </c>
      <c r="C22" s="140" t="s">
        <v>91</v>
      </c>
      <c r="D22" s="119" t="s">
        <v>357</v>
      </c>
      <c r="E22" s="147" t="s">
        <v>112</v>
      </c>
      <c r="F22" s="88" t="s">
        <v>113</v>
      </c>
      <c r="G22" s="88" t="s">
        <v>114</v>
      </c>
      <c r="H22" s="89" t="s">
        <v>35</v>
      </c>
      <c r="I22" s="90" t="s">
        <v>115</v>
      </c>
      <c r="J22" s="137">
        <v>2.5099999999999998</v>
      </c>
      <c r="K22" s="84">
        <v>150</v>
      </c>
      <c r="L22" s="83">
        <f t="shared" si="0"/>
        <v>150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row>
    <row r="23" spans="1:50" ht="90" customHeight="1" x14ac:dyDescent="0.25">
      <c r="A23" s="176">
        <v>10</v>
      </c>
      <c r="B23" s="97">
        <v>20</v>
      </c>
      <c r="C23" s="181" t="s">
        <v>84</v>
      </c>
      <c r="D23" s="120" t="s">
        <v>358</v>
      </c>
      <c r="E23" s="148" t="s">
        <v>37</v>
      </c>
      <c r="F23" s="93" t="s">
        <v>82</v>
      </c>
      <c r="G23" s="93" t="s">
        <v>116</v>
      </c>
      <c r="H23" s="94" t="s">
        <v>47</v>
      </c>
      <c r="I23" s="95" t="s">
        <v>78</v>
      </c>
      <c r="J23" s="138">
        <v>6.63</v>
      </c>
      <c r="K23" s="84">
        <v>30</v>
      </c>
      <c r="L23" s="83">
        <f t="shared" si="0"/>
        <v>20</v>
      </c>
      <c r="M23" s="39" t="str">
        <f t="shared" si="1"/>
        <v>OK</v>
      </c>
      <c r="N23" s="80"/>
      <c r="O23" s="80">
        <v>10</v>
      </c>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row>
    <row r="24" spans="1:50" ht="90" customHeight="1" x14ac:dyDescent="0.25">
      <c r="A24" s="180"/>
      <c r="B24" s="97">
        <v>21</v>
      </c>
      <c r="C24" s="183"/>
      <c r="D24" s="120" t="s">
        <v>359</v>
      </c>
      <c r="E24" s="148" t="s">
        <v>37</v>
      </c>
      <c r="F24" s="93" t="s">
        <v>82</v>
      </c>
      <c r="G24" s="93" t="s">
        <v>117</v>
      </c>
      <c r="H24" s="94" t="s">
        <v>45</v>
      </c>
      <c r="I24" s="95" t="s">
        <v>78</v>
      </c>
      <c r="J24" s="138">
        <v>2</v>
      </c>
      <c r="K24" s="84">
        <v>360</v>
      </c>
      <c r="L24" s="83">
        <f t="shared" si="0"/>
        <v>260</v>
      </c>
      <c r="M24" s="39" t="str">
        <f t="shared" si="1"/>
        <v>OK</v>
      </c>
      <c r="N24" s="80"/>
      <c r="O24" s="80">
        <v>100</v>
      </c>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row>
    <row r="25" spans="1:50"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row>
    <row r="26" spans="1:50" ht="90" customHeight="1" x14ac:dyDescent="0.25">
      <c r="A26" s="178">
        <v>11</v>
      </c>
      <c r="B26" s="87">
        <v>23</v>
      </c>
      <c r="C26" s="184" t="s">
        <v>122</v>
      </c>
      <c r="D26" s="119" t="s">
        <v>361</v>
      </c>
      <c r="E26" s="147" t="s">
        <v>123</v>
      </c>
      <c r="F26" s="88" t="s">
        <v>82</v>
      </c>
      <c r="G26" s="88" t="s">
        <v>124</v>
      </c>
      <c r="H26" s="100" t="s">
        <v>125</v>
      </c>
      <c r="I26" s="101" t="s">
        <v>78</v>
      </c>
      <c r="J26" s="137">
        <v>6.83</v>
      </c>
      <c r="K26" s="84">
        <v>120</v>
      </c>
      <c r="L26" s="83">
        <f t="shared" si="0"/>
        <v>60</v>
      </c>
      <c r="M26" s="39" t="str">
        <f t="shared" si="1"/>
        <v>OK</v>
      </c>
      <c r="N26" s="80"/>
      <c r="O26" s="80"/>
      <c r="P26" s="80"/>
      <c r="Q26" s="80"/>
      <c r="R26" s="80"/>
      <c r="S26" s="80"/>
      <c r="T26" s="80">
        <v>60</v>
      </c>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row>
    <row r="27" spans="1:50" ht="90" customHeight="1" x14ac:dyDescent="0.25">
      <c r="A27" s="179"/>
      <c r="B27" s="98">
        <v>24</v>
      </c>
      <c r="C27" s="185"/>
      <c r="D27" s="119" t="s">
        <v>362</v>
      </c>
      <c r="E27" s="147" t="s">
        <v>126</v>
      </c>
      <c r="F27" s="88" t="s">
        <v>82</v>
      </c>
      <c r="G27" s="88" t="s">
        <v>127</v>
      </c>
      <c r="H27" s="89" t="s">
        <v>26</v>
      </c>
      <c r="I27" s="90" t="s">
        <v>78</v>
      </c>
      <c r="J27" s="137">
        <v>1.06</v>
      </c>
      <c r="K27" s="84">
        <v>300</v>
      </c>
      <c r="L27" s="83">
        <f t="shared" si="0"/>
        <v>100</v>
      </c>
      <c r="M27" s="39" t="str">
        <f t="shared" si="1"/>
        <v>OK</v>
      </c>
      <c r="N27" s="80"/>
      <c r="O27" s="80"/>
      <c r="P27" s="80"/>
      <c r="Q27" s="80"/>
      <c r="R27" s="80"/>
      <c r="S27" s="80"/>
      <c r="T27" s="80">
        <v>200</v>
      </c>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row>
    <row r="28" spans="1:50" ht="90" customHeight="1" x14ac:dyDescent="0.25">
      <c r="A28" s="188"/>
      <c r="B28" s="87">
        <v>25</v>
      </c>
      <c r="C28" s="186"/>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row>
    <row r="29" spans="1:50" ht="90" customHeight="1" x14ac:dyDescent="0.25">
      <c r="A29" s="189">
        <v>12</v>
      </c>
      <c r="B29" s="97">
        <v>26</v>
      </c>
      <c r="C29" s="181" t="s">
        <v>81</v>
      </c>
      <c r="D29" s="120" t="s">
        <v>364</v>
      </c>
      <c r="E29" s="148" t="s">
        <v>129</v>
      </c>
      <c r="F29" s="93" t="s">
        <v>82</v>
      </c>
      <c r="G29" s="93" t="s">
        <v>130</v>
      </c>
      <c r="H29" s="94" t="s">
        <v>48</v>
      </c>
      <c r="I29" s="95" t="s">
        <v>78</v>
      </c>
      <c r="J29" s="138">
        <v>2.62</v>
      </c>
      <c r="K29" s="84">
        <v>120</v>
      </c>
      <c r="L29" s="83">
        <f t="shared" si="0"/>
        <v>60</v>
      </c>
      <c r="M29" s="39" t="str">
        <f t="shared" si="1"/>
        <v>OK</v>
      </c>
      <c r="N29" s="80">
        <v>60</v>
      </c>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row>
    <row r="30" spans="1:50" ht="90" customHeight="1" x14ac:dyDescent="0.25">
      <c r="A30" s="189"/>
      <c r="B30" s="97">
        <v>27</v>
      </c>
      <c r="C30" s="183"/>
      <c r="D30" s="120" t="s">
        <v>365</v>
      </c>
      <c r="E30" s="148" t="s">
        <v>51</v>
      </c>
      <c r="F30" s="93" t="s">
        <v>82</v>
      </c>
      <c r="G30" s="93" t="s">
        <v>131</v>
      </c>
      <c r="H30" s="94" t="s">
        <v>28</v>
      </c>
      <c r="I30" s="95" t="s">
        <v>78</v>
      </c>
      <c r="J30" s="138">
        <v>3.19</v>
      </c>
      <c r="K30" s="84"/>
      <c r="L30" s="83">
        <f t="shared" si="0"/>
        <v>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row>
    <row r="31" spans="1:50" ht="90" customHeight="1" x14ac:dyDescent="0.25">
      <c r="A31" s="189"/>
      <c r="B31" s="97">
        <v>28</v>
      </c>
      <c r="C31" s="182"/>
      <c r="D31" s="120" t="s">
        <v>366</v>
      </c>
      <c r="E31" s="148" t="s">
        <v>37</v>
      </c>
      <c r="F31" s="93" t="s">
        <v>82</v>
      </c>
      <c r="G31" s="93" t="s">
        <v>132</v>
      </c>
      <c r="H31" s="94" t="s">
        <v>28</v>
      </c>
      <c r="I31" s="95" t="s">
        <v>78</v>
      </c>
      <c r="J31" s="138">
        <v>2.98</v>
      </c>
      <c r="K31" s="84"/>
      <c r="L31" s="83">
        <f t="shared" si="0"/>
        <v>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row>
    <row r="32" spans="1:50" ht="90" customHeight="1" x14ac:dyDescent="0.25">
      <c r="A32" s="190">
        <v>13</v>
      </c>
      <c r="B32" s="108">
        <v>29</v>
      </c>
      <c r="C32" s="192"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row>
    <row r="33" spans="1:50" ht="90" customHeight="1" x14ac:dyDescent="0.25">
      <c r="A33" s="191"/>
      <c r="B33" s="108">
        <v>30</v>
      </c>
      <c r="C33" s="193"/>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row>
    <row r="34" spans="1:50"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row>
    <row r="35" spans="1:50"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row>
    <row r="36" spans="1:50" ht="90" customHeight="1" x14ac:dyDescent="0.25">
      <c r="A36" s="180"/>
      <c r="B36" s="97">
        <v>33</v>
      </c>
      <c r="C36" s="183"/>
      <c r="D36" s="124" t="s">
        <v>371</v>
      </c>
      <c r="E36" s="154" t="s">
        <v>138</v>
      </c>
      <c r="F36" s="105" t="s">
        <v>139</v>
      </c>
      <c r="G36" s="93" t="s">
        <v>142</v>
      </c>
      <c r="H36" s="94" t="s">
        <v>26</v>
      </c>
      <c r="I36" s="95" t="s">
        <v>78</v>
      </c>
      <c r="J36" s="138">
        <v>39.53</v>
      </c>
      <c r="K36" s="84"/>
      <c r="L36" s="83">
        <f t="shared" ref="L36:L67" si="2">K36-(SUM(N36:AX36))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row>
    <row r="37" spans="1:50" ht="90" customHeight="1" x14ac:dyDescent="0.25">
      <c r="A37" s="180"/>
      <c r="B37" s="97">
        <v>34</v>
      </c>
      <c r="C37" s="183"/>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row>
    <row r="38" spans="1:50" ht="90" customHeight="1" x14ac:dyDescent="0.25">
      <c r="A38" s="180"/>
      <c r="B38" s="97">
        <v>35</v>
      </c>
      <c r="C38" s="183"/>
      <c r="D38" s="124" t="s">
        <v>373</v>
      </c>
      <c r="E38" s="154" t="s">
        <v>143</v>
      </c>
      <c r="F38" s="93" t="s">
        <v>145</v>
      </c>
      <c r="G38" s="93" t="s">
        <v>146</v>
      </c>
      <c r="H38" s="94" t="s">
        <v>26</v>
      </c>
      <c r="I38" s="95" t="s">
        <v>78</v>
      </c>
      <c r="J38" s="138">
        <v>36.049999999999997</v>
      </c>
      <c r="K38" s="84"/>
      <c r="L38" s="83">
        <f t="shared" si="2"/>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row>
    <row r="39" spans="1:50" ht="90" customHeight="1" x14ac:dyDescent="0.25">
      <c r="A39" s="180"/>
      <c r="B39" s="97">
        <v>36</v>
      </c>
      <c r="C39" s="183"/>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row>
    <row r="40" spans="1:50" ht="90" customHeight="1" x14ac:dyDescent="0.25">
      <c r="A40" s="180"/>
      <c r="B40" s="97">
        <v>37</v>
      </c>
      <c r="C40" s="183"/>
      <c r="D40" s="124" t="s">
        <v>375</v>
      </c>
      <c r="E40" s="154" t="s">
        <v>138</v>
      </c>
      <c r="F40" s="93" t="s">
        <v>139</v>
      </c>
      <c r="G40" s="93" t="s">
        <v>148</v>
      </c>
      <c r="H40" s="114" t="s">
        <v>26</v>
      </c>
      <c r="I40" s="95" t="s">
        <v>78</v>
      </c>
      <c r="J40" s="138">
        <v>18.600000000000001</v>
      </c>
      <c r="K40" s="84"/>
      <c r="L40" s="83">
        <f t="shared" si="2"/>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row>
    <row r="41" spans="1:50" ht="90" customHeight="1" x14ac:dyDescent="0.25">
      <c r="A41" s="180"/>
      <c r="B41" s="97">
        <v>38</v>
      </c>
      <c r="C41" s="183"/>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row>
    <row r="42" spans="1:50" ht="90" customHeight="1" x14ac:dyDescent="0.25">
      <c r="A42" s="180"/>
      <c r="B42" s="97">
        <v>39</v>
      </c>
      <c r="C42" s="183"/>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row>
    <row r="43" spans="1:50" ht="90" customHeight="1" x14ac:dyDescent="0.25">
      <c r="A43" s="177"/>
      <c r="B43" s="97">
        <v>40</v>
      </c>
      <c r="C43" s="182"/>
      <c r="D43" s="124" t="s">
        <v>378</v>
      </c>
      <c r="E43" s="154" t="s">
        <v>138</v>
      </c>
      <c r="F43" s="105" t="s">
        <v>139</v>
      </c>
      <c r="G43" s="93" t="s">
        <v>142</v>
      </c>
      <c r="H43" s="106" t="s">
        <v>26</v>
      </c>
      <c r="I43" s="107" t="s">
        <v>78</v>
      </c>
      <c r="J43" s="138">
        <v>25.85</v>
      </c>
      <c r="K43" s="84"/>
      <c r="L43" s="83">
        <f t="shared" si="2"/>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row>
    <row r="44" spans="1:50" ht="90" customHeight="1" x14ac:dyDescent="0.25">
      <c r="A44" s="172">
        <v>15</v>
      </c>
      <c r="B44" s="98">
        <v>41</v>
      </c>
      <c r="C44" s="184" t="s">
        <v>102</v>
      </c>
      <c r="D44" s="119" t="s">
        <v>379</v>
      </c>
      <c r="E44" s="147" t="s">
        <v>149</v>
      </c>
      <c r="F44" s="88" t="s">
        <v>145</v>
      </c>
      <c r="G44" s="88" t="s">
        <v>150</v>
      </c>
      <c r="H44" s="89" t="s">
        <v>26</v>
      </c>
      <c r="I44" s="90" t="s">
        <v>78</v>
      </c>
      <c r="J44" s="137">
        <v>5.12</v>
      </c>
      <c r="K44" s="84"/>
      <c r="L44" s="83">
        <f t="shared" si="2"/>
        <v>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row>
    <row r="45" spans="1:50" ht="90" customHeight="1" x14ac:dyDescent="0.25">
      <c r="A45" s="173"/>
      <c r="B45" s="87">
        <v>42</v>
      </c>
      <c r="C45" s="185"/>
      <c r="D45" s="119" t="s">
        <v>380</v>
      </c>
      <c r="E45" s="147" t="s">
        <v>149</v>
      </c>
      <c r="F45" s="88" t="s">
        <v>145</v>
      </c>
      <c r="G45" s="88" t="s">
        <v>151</v>
      </c>
      <c r="H45" s="89" t="s">
        <v>26</v>
      </c>
      <c r="I45" s="90" t="s">
        <v>78</v>
      </c>
      <c r="J45" s="137">
        <v>5.18</v>
      </c>
      <c r="K45" s="84">
        <v>10</v>
      </c>
      <c r="L45" s="83">
        <f t="shared" si="2"/>
        <v>10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row>
    <row r="46" spans="1:50" ht="90" customHeight="1" x14ac:dyDescent="0.25">
      <c r="A46" s="173"/>
      <c r="B46" s="98">
        <v>43</v>
      </c>
      <c r="C46" s="185"/>
      <c r="D46" s="123" t="s">
        <v>381</v>
      </c>
      <c r="E46" s="153" t="s">
        <v>152</v>
      </c>
      <c r="F46" s="104" t="s">
        <v>145</v>
      </c>
      <c r="G46" s="88" t="s">
        <v>153</v>
      </c>
      <c r="H46" s="89" t="s">
        <v>26</v>
      </c>
      <c r="I46" s="90" t="s">
        <v>78</v>
      </c>
      <c r="J46" s="137">
        <v>9.0399999999999991</v>
      </c>
      <c r="K46" s="84"/>
      <c r="L46" s="83">
        <f t="shared" si="2"/>
        <v>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row>
    <row r="47" spans="1:50" ht="90" customHeight="1" x14ac:dyDescent="0.25">
      <c r="A47" s="173"/>
      <c r="B47" s="87">
        <v>44</v>
      </c>
      <c r="C47" s="185"/>
      <c r="D47" s="123" t="s">
        <v>382</v>
      </c>
      <c r="E47" s="153" t="s">
        <v>154</v>
      </c>
      <c r="F47" s="104" t="s">
        <v>145</v>
      </c>
      <c r="G47" s="88" t="s">
        <v>155</v>
      </c>
      <c r="H47" s="89" t="s">
        <v>26</v>
      </c>
      <c r="I47" s="90" t="s">
        <v>78</v>
      </c>
      <c r="J47" s="137">
        <v>18.239999999999998</v>
      </c>
      <c r="K47" s="84"/>
      <c r="L47" s="83">
        <f t="shared" si="2"/>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row>
    <row r="48" spans="1:50"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row>
    <row r="49" spans="1:50" ht="90" customHeight="1" x14ac:dyDescent="0.25">
      <c r="A49" s="173"/>
      <c r="B49" s="87">
        <v>46</v>
      </c>
      <c r="C49" s="185"/>
      <c r="D49" s="125" t="s">
        <v>383</v>
      </c>
      <c r="E49" s="155" t="s">
        <v>159</v>
      </c>
      <c r="F49" s="109" t="s">
        <v>145</v>
      </c>
      <c r="G49" s="109" t="s">
        <v>160</v>
      </c>
      <c r="H49" s="89" t="s">
        <v>26</v>
      </c>
      <c r="I49" s="90" t="s">
        <v>78</v>
      </c>
      <c r="J49" s="137">
        <v>1.18</v>
      </c>
      <c r="K49" s="84"/>
      <c r="L49" s="83">
        <f t="shared" si="2"/>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row>
    <row r="50" spans="1:50" ht="90" customHeight="1" x14ac:dyDescent="0.25">
      <c r="A50" s="173"/>
      <c r="B50" s="98">
        <v>47</v>
      </c>
      <c r="C50" s="185"/>
      <c r="D50" s="119" t="s">
        <v>384</v>
      </c>
      <c r="E50" s="147" t="s">
        <v>138</v>
      </c>
      <c r="F50" s="88" t="s">
        <v>145</v>
      </c>
      <c r="G50" s="88" t="s">
        <v>161</v>
      </c>
      <c r="H50" s="89" t="s">
        <v>45</v>
      </c>
      <c r="I50" s="90" t="s">
        <v>78</v>
      </c>
      <c r="J50" s="137">
        <v>0.56000000000000005</v>
      </c>
      <c r="K50" s="84">
        <v>300</v>
      </c>
      <c r="L50" s="83">
        <f t="shared" si="2"/>
        <v>300</v>
      </c>
      <c r="M50" s="39" t="str">
        <f t="shared" si="1"/>
        <v>OK</v>
      </c>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row>
    <row r="51" spans="1:50" ht="90" customHeight="1" x14ac:dyDescent="0.25">
      <c r="A51" s="173"/>
      <c r="B51" s="87">
        <v>48</v>
      </c>
      <c r="C51" s="185"/>
      <c r="D51" s="119" t="s">
        <v>385</v>
      </c>
      <c r="E51" s="147" t="s">
        <v>162</v>
      </c>
      <c r="F51" s="88" t="s">
        <v>145</v>
      </c>
      <c r="G51" s="88" t="s">
        <v>163</v>
      </c>
      <c r="H51" s="89" t="s">
        <v>29</v>
      </c>
      <c r="I51" s="90" t="s">
        <v>78</v>
      </c>
      <c r="J51" s="137">
        <v>1.37</v>
      </c>
      <c r="K51" s="84"/>
      <c r="L51" s="83">
        <f t="shared" si="2"/>
        <v>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row>
    <row r="52" spans="1:50" ht="90" customHeight="1" x14ac:dyDescent="0.25">
      <c r="A52" s="174"/>
      <c r="B52" s="98">
        <v>49</v>
      </c>
      <c r="C52" s="186"/>
      <c r="D52" s="119" t="s">
        <v>386</v>
      </c>
      <c r="E52" s="147" t="s">
        <v>157</v>
      </c>
      <c r="F52" s="88" t="s">
        <v>145</v>
      </c>
      <c r="G52" s="88" t="s">
        <v>164</v>
      </c>
      <c r="H52" s="89" t="s">
        <v>45</v>
      </c>
      <c r="I52" s="90" t="s">
        <v>78</v>
      </c>
      <c r="J52" s="137">
        <v>6.46</v>
      </c>
      <c r="K52" s="84">
        <v>5</v>
      </c>
      <c r="L52" s="83">
        <f t="shared" si="2"/>
        <v>5</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row>
    <row r="53" spans="1:50" ht="90" customHeight="1" x14ac:dyDescent="0.25">
      <c r="A53" s="176">
        <v>16</v>
      </c>
      <c r="B53" s="97">
        <v>50</v>
      </c>
      <c r="C53" s="181" t="s">
        <v>122</v>
      </c>
      <c r="D53" s="120" t="s">
        <v>387</v>
      </c>
      <c r="E53" s="148" t="s">
        <v>165</v>
      </c>
      <c r="F53" s="93" t="s">
        <v>166</v>
      </c>
      <c r="G53" s="93" t="s">
        <v>167</v>
      </c>
      <c r="H53" s="94" t="s">
        <v>27</v>
      </c>
      <c r="I53" s="95" t="s">
        <v>115</v>
      </c>
      <c r="J53" s="138">
        <v>3.39</v>
      </c>
      <c r="K53" s="84">
        <v>250</v>
      </c>
      <c r="L53" s="83">
        <f t="shared" si="2"/>
        <v>250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row>
    <row r="54" spans="1:50" ht="90" customHeight="1" x14ac:dyDescent="0.25">
      <c r="A54" s="180"/>
      <c r="B54" s="92">
        <v>51</v>
      </c>
      <c r="C54" s="183"/>
      <c r="D54" s="120" t="s">
        <v>388</v>
      </c>
      <c r="E54" s="148" t="s">
        <v>168</v>
      </c>
      <c r="F54" s="93" t="s">
        <v>169</v>
      </c>
      <c r="G54" s="93" t="s">
        <v>170</v>
      </c>
      <c r="H54" s="94" t="s">
        <v>27</v>
      </c>
      <c r="I54" s="95" t="s">
        <v>115</v>
      </c>
      <c r="J54" s="138">
        <v>2.61</v>
      </c>
      <c r="K54" s="84">
        <v>150</v>
      </c>
      <c r="L54" s="83">
        <f t="shared" si="2"/>
        <v>150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row>
    <row r="55" spans="1:50" ht="90" customHeight="1" x14ac:dyDescent="0.25">
      <c r="A55" s="180"/>
      <c r="B55" s="97">
        <v>52</v>
      </c>
      <c r="C55" s="183"/>
      <c r="D55" s="120" t="s">
        <v>389</v>
      </c>
      <c r="E55" s="148" t="s">
        <v>171</v>
      </c>
      <c r="F55" s="93" t="s">
        <v>172</v>
      </c>
      <c r="G55" s="93" t="s">
        <v>173</v>
      </c>
      <c r="H55" s="106" t="s">
        <v>65</v>
      </c>
      <c r="I55" s="107" t="s">
        <v>174</v>
      </c>
      <c r="J55" s="138">
        <v>4.2</v>
      </c>
      <c r="K55" s="84">
        <v>80</v>
      </c>
      <c r="L55" s="83">
        <f t="shared" si="2"/>
        <v>56</v>
      </c>
      <c r="M55" s="39" t="str">
        <f t="shared" si="1"/>
        <v>OK</v>
      </c>
      <c r="N55" s="80"/>
      <c r="O55" s="80"/>
      <c r="P55" s="80"/>
      <c r="Q55" s="80"/>
      <c r="R55" s="80"/>
      <c r="S55" s="80"/>
      <c r="T55" s="80">
        <v>24</v>
      </c>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row>
    <row r="56" spans="1:50" ht="90" customHeight="1" x14ac:dyDescent="0.25">
      <c r="A56" s="180"/>
      <c r="B56" s="92">
        <v>53</v>
      </c>
      <c r="C56" s="183"/>
      <c r="D56" s="124" t="s">
        <v>390</v>
      </c>
      <c r="E56" s="154" t="s">
        <v>171</v>
      </c>
      <c r="F56" s="105" t="s">
        <v>172</v>
      </c>
      <c r="G56" s="93" t="s">
        <v>175</v>
      </c>
      <c r="H56" s="106" t="s">
        <v>65</v>
      </c>
      <c r="I56" s="107" t="s">
        <v>174</v>
      </c>
      <c r="J56" s="138">
        <v>4.3600000000000003</v>
      </c>
      <c r="K56" s="84">
        <v>80</v>
      </c>
      <c r="L56" s="83">
        <f t="shared" si="2"/>
        <v>68</v>
      </c>
      <c r="M56" s="39" t="str">
        <f t="shared" si="1"/>
        <v>OK</v>
      </c>
      <c r="N56" s="80"/>
      <c r="O56" s="80"/>
      <c r="P56" s="80"/>
      <c r="Q56" s="80"/>
      <c r="R56" s="80"/>
      <c r="S56" s="80"/>
      <c r="T56" s="80">
        <v>12</v>
      </c>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row>
    <row r="57" spans="1:50" ht="90" customHeight="1" x14ac:dyDescent="0.25">
      <c r="A57" s="180"/>
      <c r="B57" s="97">
        <v>54</v>
      </c>
      <c r="C57" s="183"/>
      <c r="D57" s="124" t="s">
        <v>391</v>
      </c>
      <c r="E57" s="154" t="s">
        <v>176</v>
      </c>
      <c r="F57" s="105" t="s">
        <v>177</v>
      </c>
      <c r="G57" s="93" t="s">
        <v>178</v>
      </c>
      <c r="H57" s="106" t="s">
        <v>65</v>
      </c>
      <c r="I57" s="107" t="s">
        <v>174</v>
      </c>
      <c r="J57" s="138">
        <v>10.98</v>
      </c>
      <c r="K57" s="84">
        <v>50</v>
      </c>
      <c r="L57" s="83">
        <f t="shared" si="2"/>
        <v>30</v>
      </c>
      <c r="M57" s="39" t="str">
        <f t="shared" si="1"/>
        <v>OK</v>
      </c>
      <c r="N57" s="80"/>
      <c r="O57" s="80"/>
      <c r="P57" s="80"/>
      <c r="Q57" s="80"/>
      <c r="R57" s="80"/>
      <c r="S57" s="80"/>
      <c r="T57" s="80">
        <v>20</v>
      </c>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row>
    <row r="58" spans="1:50" ht="90" customHeight="1" x14ac:dyDescent="0.25">
      <c r="A58" s="180"/>
      <c r="B58" s="92">
        <v>55</v>
      </c>
      <c r="C58" s="183"/>
      <c r="D58" s="124" t="s">
        <v>392</v>
      </c>
      <c r="E58" s="154" t="s">
        <v>176</v>
      </c>
      <c r="F58" s="105" t="s">
        <v>177</v>
      </c>
      <c r="G58" s="93" t="s">
        <v>179</v>
      </c>
      <c r="H58" s="106" t="s">
        <v>66</v>
      </c>
      <c r="I58" s="107" t="s">
        <v>174</v>
      </c>
      <c r="J58" s="138">
        <v>9.02</v>
      </c>
      <c r="K58" s="84">
        <v>10</v>
      </c>
      <c r="L58" s="83">
        <f t="shared" si="2"/>
        <v>10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row>
    <row r="59" spans="1:50" ht="90" customHeight="1" x14ac:dyDescent="0.25">
      <c r="A59" s="180"/>
      <c r="B59" s="97">
        <v>56</v>
      </c>
      <c r="C59" s="183"/>
      <c r="D59" s="124" t="s">
        <v>393</v>
      </c>
      <c r="E59" s="154" t="s">
        <v>180</v>
      </c>
      <c r="F59" s="105" t="s">
        <v>113</v>
      </c>
      <c r="G59" s="93" t="s">
        <v>181</v>
      </c>
      <c r="H59" s="106" t="s">
        <v>45</v>
      </c>
      <c r="I59" s="107" t="s">
        <v>115</v>
      </c>
      <c r="J59" s="138">
        <v>6.49</v>
      </c>
      <c r="K59" s="84">
        <v>10</v>
      </c>
      <c r="L59" s="83">
        <f t="shared" si="2"/>
        <v>10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row>
    <row r="60" spans="1:50" ht="90" customHeight="1" x14ac:dyDescent="0.25">
      <c r="A60" s="177"/>
      <c r="B60" s="92">
        <v>57</v>
      </c>
      <c r="C60" s="182"/>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row>
    <row r="61" spans="1:50"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row>
    <row r="62" spans="1:50" ht="90" customHeight="1" x14ac:dyDescent="0.25">
      <c r="A62" s="173"/>
      <c r="B62" s="87">
        <v>59</v>
      </c>
      <c r="C62" s="185"/>
      <c r="D62" s="119" t="s">
        <v>396</v>
      </c>
      <c r="E62" s="147" t="s">
        <v>185</v>
      </c>
      <c r="F62" s="88" t="s">
        <v>145</v>
      </c>
      <c r="G62" s="88" t="s">
        <v>187</v>
      </c>
      <c r="H62" s="89" t="s">
        <v>26</v>
      </c>
      <c r="I62" s="90" t="s">
        <v>78</v>
      </c>
      <c r="J62" s="137">
        <v>1.55</v>
      </c>
      <c r="K62" s="84">
        <v>30</v>
      </c>
      <c r="L62" s="83">
        <f t="shared" si="2"/>
        <v>30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row>
    <row r="63" spans="1:50" ht="90" customHeight="1" x14ac:dyDescent="0.25">
      <c r="A63" s="173"/>
      <c r="B63" s="87">
        <v>60</v>
      </c>
      <c r="C63" s="185"/>
      <c r="D63" s="119" t="s">
        <v>397</v>
      </c>
      <c r="E63" s="147" t="s">
        <v>185</v>
      </c>
      <c r="F63" s="88" t="s">
        <v>145</v>
      </c>
      <c r="G63" s="88" t="s">
        <v>188</v>
      </c>
      <c r="H63" s="89" t="s">
        <v>26</v>
      </c>
      <c r="I63" s="90" t="s">
        <v>115</v>
      </c>
      <c r="J63" s="137">
        <v>2.62</v>
      </c>
      <c r="K63" s="84">
        <v>50</v>
      </c>
      <c r="L63" s="83">
        <f t="shared" si="2"/>
        <v>50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row>
    <row r="64" spans="1:50" ht="90" customHeight="1" x14ac:dyDescent="0.25">
      <c r="A64" s="173"/>
      <c r="B64" s="87">
        <v>61</v>
      </c>
      <c r="C64" s="185"/>
      <c r="D64" s="123" t="s">
        <v>398</v>
      </c>
      <c r="E64" s="147" t="s">
        <v>185</v>
      </c>
      <c r="F64" s="104" t="s">
        <v>145</v>
      </c>
      <c r="G64" s="88" t="s">
        <v>189</v>
      </c>
      <c r="H64" s="89" t="s">
        <v>43</v>
      </c>
      <c r="I64" s="90" t="s">
        <v>78</v>
      </c>
      <c r="J64" s="137">
        <v>2.4900000000000002</v>
      </c>
      <c r="K64" s="84">
        <v>20</v>
      </c>
      <c r="L64" s="83">
        <f t="shared" si="2"/>
        <v>10</v>
      </c>
      <c r="M64" s="39" t="str">
        <f t="shared" si="1"/>
        <v>OK</v>
      </c>
      <c r="N64" s="80"/>
      <c r="O64" s="80"/>
      <c r="P64" s="80"/>
      <c r="Q64" s="80"/>
      <c r="R64" s="80"/>
      <c r="S64" s="80"/>
      <c r="T64" s="80">
        <v>10</v>
      </c>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row>
    <row r="65" spans="1:50" ht="90" customHeight="1" x14ac:dyDescent="0.25">
      <c r="A65" s="173"/>
      <c r="B65" s="87">
        <v>62</v>
      </c>
      <c r="C65" s="185"/>
      <c r="D65" s="119" t="s">
        <v>399</v>
      </c>
      <c r="E65" s="147" t="s">
        <v>185</v>
      </c>
      <c r="F65" s="88" t="s">
        <v>145</v>
      </c>
      <c r="G65" s="88" t="s">
        <v>190</v>
      </c>
      <c r="H65" s="100" t="s">
        <v>26</v>
      </c>
      <c r="I65" s="101" t="s">
        <v>78</v>
      </c>
      <c r="J65" s="137">
        <v>3.79</v>
      </c>
      <c r="K65" s="84"/>
      <c r="L65" s="83">
        <f t="shared" si="2"/>
        <v>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row>
    <row r="66" spans="1:50" ht="90" customHeight="1" x14ac:dyDescent="0.25">
      <c r="A66" s="173"/>
      <c r="B66" s="87">
        <v>63</v>
      </c>
      <c r="C66" s="185"/>
      <c r="D66" s="123" t="s">
        <v>400</v>
      </c>
      <c r="E66" s="147" t="s">
        <v>185</v>
      </c>
      <c r="F66" s="104" t="s">
        <v>145</v>
      </c>
      <c r="G66" s="88" t="s">
        <v>191</v>
      </c>
      <c r="H66" s="100" t="s">
        <v>26</v>
      </c>
      <c r="I66" s="101" t="s">
        <v>78</v>
      </c>
      <c r="J66" s="137">
        <v>6.85</v>
      </c>
      <c r="K66" s="84">
        <v>150</v>
      </c>
      <c r="L66" s="83">
        <f t="shared" si="2"/>
        <v>30</v>
      </c>
      <c r="M66" s="39" t="str">
        <f t="shared" si="1"/>
        <v>OK</v>
      </c>
      <c r="N66" s="80"/>
      <c r="O66" s="80"/>
      <c r="P66" s="80"/>
      <c r="Q66" s="80"/>
      <c r="R66" s="80"/>
      <c r="S66" s="80"/>
      <c r="T66" s="80">
        <v>120</v>
      </c>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row>
    <row r="67" spans="1:50" ht="90" customHeight="1" x14ac:dyDescent="0.25">
      <c r="A67" s="174"/>
      <c r="B67" s="87">
        <v>64</v>
      </c>
      <c r="C67" s="186"/>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row>
    <row r="68" spans="1:50" ht="90" customHeight="1" x14ac:dyDescent="0.25">
      <c r="A68" s="176">
        <v>18</v>
      </c>
      <c r="B68" s="97">
        <v>65</v>
      </c>
      <c r="C68" s="181" t="s">
        <v>194</v>
      </c>
      <c r="D68" s="120" t="s">
        <v>401</v>
      </c>
      <c r="E68" s="148" t="s">
        <v>195</v>
      </c>
      <c r="F68" s="93" t="s">
        <v>113</v>
      </c>
      <c r="G68" s="93" t="s">
        <v>196</v>
      </c>
      <c r="H68" s="94" t="s">
        <v>26</v>
      </c>
      <c r="I68" s="95" t="s">
        <v>115</v>
      </c>
      <c r="J68" s="138">
        <v>36.700000000000003</v>
      </c>
      <c r="K68" s="84">
        <v>10</v>
      </c>
      <c r="L68" s="83">
        <f t="shared" ref="L68:L99" si="3">K68-(SUM(N68:AX68))</f>
        <v>5</v>
      </c>
      <c r="M68" s="39" t="str">
        <f t="shared" si="1"/>
        <v>OK</v>
      </c>
      <c r="N68" s="80"/>
      <c r="O68" s="80"/>
      <c r="P68" s="80"/>
      <c r="Q68" s="80"/>
      <c r="R68" s="80"/>
      <c r="S68" s="80"/>
      <c r="T68" s="80"/>
      <c r="U68" s="80"/>
      <c r="V68" s="80"/>
      <c r="W68" s="80"/>
      <c r="X68" s="80">
        <v>5</v>
      </c>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row>
    <row r="69" spans="1:50" ht="90" customHeight="1" x14ac:dyDescent="0.25">
      <c r="A69" s="180"/>
      <c r="B69" s="97">
        <v>66</v>
      </c>
      <c r="C69" s="183"/>
      <c r="D69" s="120" t="s">
        <v>402</v>
      </c>
      <c r="E69" s="148" t="s">
        <v>195</v>
      </c>
      <c r="F69" s="93" t="s">
        <v>113</v>
      </c>
      <c r="G69" s="93" t="s">
        <v>197</v>
      </c>
      <c r="H69" s="94" t="s">
        <v>26</v>
      </c>
      <c r="I69" s="95" t="s">
        <v>115</v>
      </c>
      <c r="J69" s="138">
        <v>45</v>
      </c>
      <c r="K69" s="84">
        <f>30-10</f>
        <v>20</v>
      </c>
      <c r="L69" s="83">
        <f t="shared" si="3"/>
        <v>20</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row>
    <row r="70" spans="1:50" ht="90" customHeight="1" x14ac:dyDescent="0.25">
      <c r="A70" s="177"/>
      <c r="B70" s="92">
        <v>67</v>
      </c>
      <c r="C70" s="182"/>
      <c r="D70" s="120" t="s">
        <v>403</v>
      </c>
      <c r="E70" s="148" t="s">
        <v>195</v>
      </c>
      <c r="F70" s="93" t="s">
        <v>113</v>
      </c>
      <c r="G70" s="93" t="s">
        <v>198</v>
      </c>
      <c r="H70" s="94" t="s">
        <v>26</v>
      </c>
      <c r="I70" s="95" t="s">
        <v>115</v>
      </c>
      <c r="J70" s="138">
        <v>76</v>
      </c>
      <c r="K70" s="84"/>
      <c r="L70" s="83">
        <f t="shared" si="3"/>
        <v>0</v>
      </c>
      <c r="M70" s="39" t="str">
        <f t="shared" si="4"/>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row>
    <row r="71" spans="1:50" ht="90" customHeight="1" x14ac:dyDescent="0.25">
      <c r="A71" s="172">
        <v>19</v>
      </c>
      <c r="B71" s="98">
        <v>68</v>
      </c>
      <c r="C71" s="184" t="s">
        <v>122</v>
      </c>
      <c r="D71" s="123" t="s">
        <v>404</v>
      </c>
      <c r="E71" s="153" t="s">
        <v>199</v>
      </c>
      <c r="F71" s="104" t="s">
        <v>200</v>
      </c>
      <c r="G71" s="88" t="s">
        <v>201</v>
      </c>
      <c r="H71" s="100" t="s">
        <v>45</v>
      </c>
      <c r="I71" s="101" t="s">
        <v>78</v>
      </c>
      <c r="J71" s="137">
        <v>27.94</v>
      </c>
      <c r="K71" s="84">
        <v>20</v>
      </c>
      <c r="L71" s="83">
        <f t="shared" si="3"/>
        <v>20</v>
      </c>
      <c r="M71" s="39" t="str">
        <f t="shared" si="4"/>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row>
    <row r="72" spans="1:50" ht="90" customHeight="1" x14ac:dyDescent="0.25">
      <c r="A72" s="173"/>
      <c r="B72" s="87">
        <v>69</v>
      </c>
      <c r="C72" s="185"/>
      <c r="D72" s="123" t="s">
        <v>405</v>
      </c>
      <c r="E72" s="153" t="s">
        <v>202</v>
      </c>
      <c r="F72" s="104" t="s">
        <v>200</v>
      </c>
      <c r="G72" s="88" t="s">
        <v>203</v>
      </c>
      <c r="H72" s="100" t="s">
        <v>45</v>
      </c>
      <c r="I72" s="101" t="s">
        <v>78</v>
      </c>
      <c r="J72" s="137">
        <v>47.99</v>
      </c>
      <c r="K72" s="84">
        <v>10</v>
      </c>
      <c r="L72" s="83">
        <f t="shared" si="3"/>
        <v>10</v>
      </c>
      <c r="M72" s="39" t="str">
        <f t="shared" si="4"/>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row>
    <row r="73" spans="1:50" ht="90" customHeight="1" x14ac:dyDescent="0.25">
      <c r="A73" s="173"/>
      <c r="B73" s="98">
        <v>70</v>
      </c>
      <c r="C73" s="185"/>
      <c r="D73" s="123" t="s">
        <v>406</v>
      </c>
      <c r="E73" s="153" t="s">
        <v>202</v>
      </c>
      <c r="F73" s="104" t="s">
        <v>200</v>
      </c>
      <c r="G73" s="88" t="s">
        <v>204</v>
      </c>
      <c r="H73" s="100" t="s">
        <v>45</v>
      </c>
      <c r="I73" s="101" t="s">
        <v>78</v>
      </c>
      <c r="J73" s="137">
        <v>24.6</v>
      </c>
      <c r="K73" s="84">
        <v>10</v>
      </c>
      <c r="L73" s="83">
        <f t="shared" si="3"/>
        <v>10</v>
      </c>
      <c r="M73" s="39" t="str">
        <f t="shared" si="4"/>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row>
    <row r="74" spans="1:50" ht="90" customHeight="1" x14ac:dyDescent="0.25">
      <c r="A74" s="173"/>
      <c r="B74" s="87">
        <v>71</v>
      </c>
      <c r="C74" s="185"/>
      <c r="D74" s="123" t="s">
        <v>407</v>
      </c>
      <c r="E74" s="153" t="s">
        <v>154</v>
      </c>
      <c r="F74" s="104" t="s">
        <v>200</v>
      </c>
      <c r="G74" s="88" t="s">
        <v>205</v>
      </c>
      <c r="H74" s="100" t="s">
        <v>45</v>
      </c>
      <c r="I74" s="101" t="s">
        <v>78</v>
      </c>
      <c r="J74" s="137">
        <v>40.909999999999997</v>
      </c>
      <c r="K74" s="84">
        <v>10</v>
      </c>
      <c r="L74" s="83">
        <f t="shared" si="3"/>
        <v>10</v>
      </c>
      <c r="M74" s="39" t="str">
        <f t="shared" si="4"/>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row>
    <row r="75" spans="1:50" ht="90" customHeight="1" x14ac:dyDescent="0.25">
      <c r="A75" s="173"/>
      <c r="B75" s="98">
        <v>72</v>
      </c>
      <c r="C75" s="185"/>
      <c r="D75" s="123" t="s">
        <v>408</v>
      </c>
      <c r="E75" s="153" t="s">
        <v>138</v>
      </c>
      <c r="F75" s="104" t="s">
        <v>200</v>
      </c>
      <c r="G75" s="88" t="s">
        <v>206</v>
      </c>
      <c r="H75" s="100" t="s">
        <v>45</v>
      </c>
      <c r="I75" s="101" t="s">
        <v>78</v>
      </c>
      <c r="J75" s="137">
        <v>111.2</v>
      </c>
      <c r="K75" s="84">
        <v>15</v>
      </c>
      <c r="L75" s="83">
        <f t="shared" si="3"/>
        <v>15</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row>
    <row r="76" spans="1:50" ht="90" customHeight="1" x14ac:dyDescent="0.25">
      <c r="A76" s="173"/>
      <c r="B76" s="87">
        <v>73</v>
      </c>
      <c r="C76" s="185"/>
      <c r="D76" s="123" t="s">
        <v>409</v>
      </c>
      <c r="E76" s="153" t="s">
        <v>199</v>
      </c>
      <c r="F76" s="104" t="s">
        <v>200</v>
      </c>
      <c r="G76" s="88" t="s">
        <v>207</v>
      </c>
      <c r="H76" s="100" t="s">
        <v>45</v>
      </c>
      <c r="I76" s="101" t="s">
        <v>78</v>
      </c>
      <c r="J76" s="137">
        <v>70.62</v>
      </c>
      <c r="K76" s="84"/>
      <c r="L76" s="83">
        <f t="shared" si="3"/>
        <v>0</v>
      </c>
      <c r="M76" s="39" t="str">
        <f t="shared" si="4"/>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row>
    <row r="77" spans="1:50" ht="90" customHeight="1" x14ac:dyDescent="0.25">
      <c r="A77" s="174"/>
      <c r="B77" s="98">
        <v>74</v>
      </c>
      <c r="C77" s="186"/>
      <c r="D77" s="123" t="s">
        <v>410</v>
      </c>
      <c r="E77" s="153" t="s">
        <v>199</v>
      </c>
      <c r="F77" s="104" t="s">
        <v>200</v>
      </c>
      <c r="G77" s="88" t="s">
        <v>208</v>
      </c>
      <c r="H77" s="100" t="s">
        <v>45</v>
      </c>
      <c r="I77" s="101" t="s">
        <v>78</v>
      </c>
      <c r="J77" s="137">
        <v>21.57</v>
      </c>
      <c r="K77" s="84"/>
      <c r="L77" s="83">
        <f t="shared" si="3"/>
        <v>0</v>
      </c>
      <c r="M77" s="39" t="str">
        <f t="shared" si="4"/>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row>
    <row r="78" spans="1:50" ht="90" customHeight="1" x14ac:dyDescent="0.25">
      <c r="A78" s="176">
        <v>20</v>
      </c>
      <c r="B78" s="92">
        <v>75</v>
      </c>
      <c r="C78" s="181" t="s">
        <v>122</v>
      </c>
      <c r="D78" s="120" t="s">
        <v>411</v>
      </c>
      <c r="E78" s="148" t="s">
        <v>209</v>
      </c>
      <c r="F78" s="93" t="s">
        <v>145</v>
      </c>
      <c r="G78" s="93" t="s">
        <v>210</v>
      </c>
      <c r="H78" s="94" t="s">
        <v>36</v>
      </c>
      <c r="I78" s="95" t="s">
        <v>78</v>
      </c>
      <c r="J78" s="138">
        <v>1.8</v>
      </c>
      <c r="K78" s="84">
        <v>40</v>
      </c>
      <c r="L78" s="83">
        <f t="shared" si="3"/>
        <v>20</v>
      </c>
      <c r="M78" s="39" t="str">
        <f t="shared" si="4"/>
        <v>OK</v>
      </c>
      <c r="N78" s="80"/>
      <c r="O78" s="80"/>
      <c r="P78" s="80"/>
      <c r="Q78" s="80"/>
      <c r="R78" s="80"/>
      <c r="S78" s="80"/>
      <c r="T78" s="80">
        <v>20</v>
      </c>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row>
    <row r="79" spans="1:50" ht="90" customHeight="1" x14ac:dyDescent="0.25">
      <c r="A79" s="180"/>
      <c r="B79" s="97">
        <v>76</v>
      </c>
      <c r="C79" s="183"/>
      <c r="D79" s="120" t="s">
        <v>412</v>
      </c>
      <c r="E79" s="148" t="s">
        <v>209</v>
      </c>
      <c r="F79" s="93" t="s">
        <v>145</v>
      </c>
      <c r="G79" s="93" t="s">
        <v>211</v>
      </c>
      <c r="H79" s="94" t="s">
        <v>36</v>
      </c>
      <c r="I79" s="95" t="s">
        <v>78</v>
      </c>
      <c r="J79" s="138">
        <v>1.81</v>
      </c>
      <c r="K79" s="84">
        <v>30</v>
      </c>
      <c r="L79" s="83">
        <f t="shared" si="3"/>
        <v>15</v>
      </c>
      <c r="M79" s="39" t="str">
        <f t="shared" si="4"/>
        <v>OK</v>
      </c>
      <c r="N79" s="80"/>
      <c r="O79" s="80"/>
      <c r="P79" s="80"/>
      <c r="Q79" s="80"/>
      <c r="R79" s="80"/>
      <c r="S79" s="80"/>
      <c r="T79" s="80">
        <v>15</v>
      </c>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row>
    <row r="80" spans="1:50" ht="90" customHeight="1" x14ac:dyDescent="0.25">
      <c r="A80" s="180"/>
      <c r="B80" s="97">
        <v>77</v>
      </c>
      <c r="C80" s="183"/>
      <c r="D80" s="120" t="s">
        <v>413</v>
      </c>
      <c r="E80" s="148" t="s">
        <v>209</v>
      </c>
      <c r="F80" s="93" t="s">
        <v>145</v>
      </c>
      <c r="G80" s="93" t="s">
        <v>212</v>
      </c>
      <c r="H80" s="94" t="s">
        <v>36</v>
      </c>
      <c r="I80" s="95" t="s">
        <v>78</v>
      </c>
      <c r="J80" s="138">
        <v>1.81</v>
      </c>
      <c r="K80" s="84">
        <v>40</v>
      </c>
      <c r="L80" s="83">
        <f t="shared" si="3"/>
        <v>20</v>
      </c>
      <c r="M80" s="39" t="str">
        <f t="shared" si="4"/>
        <v>OK</v>
      </c>
      <c r="N80" s="80"/>
      <c r="O80" s="80"/>
      <c r="P80" s="80"/>
      <c r="Q80" s="80"/>
      <c r="R80" s="80"/>
      <c r="S80" s="80"/>
      <c r="T80" s="80">
        <v>20</v>
      </c>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row>
    <row r="81" spans="1:50" ht="90" customHeight="1" x14ac:dyDescent="0.25">
      <c r="A81" s="180"/>
      <c r="B81" s="92">
        <v>78</v>
      </c>
      <c r="C81" s="183"/>
      <c r="D81" s="129" t="s">
        <v>414</v>
      </c>
      <c r="E81" s="148" t="s">
        <v>209</v>
      </c>
      <c r="F81" s="116" t="s">
        <v>213</v>
      </c>
      <c r="G81" s="93" t="s">
        <v>214</v>
      </c>
      <c r="H81" s="106" t="s">
        <v>45</v>
      </c>
      <c r="I81" s="107" t="s">
        <v>215</v>
      </c>
      <c r="J81" s="138">
        <v>0.12</v>
      </c>
      <c r="K81" s="84">
        <v>500</v>
      </c>
      <c r="L81" s="83">
        <f t="shared" si="3"/>
        <v>300</v>
      </c>
      <c r="M81" s="39" t="str">
        <f t="shared" si="4"/>
        <v>OK</v>
      </c>
      <c r="N81" s="80"/>
      <c r="O81" s="80"/>
      <c r="P81" s="80"/>
      <c r="Q81" s="80"/>
      <c r="R81" s="80"/>
      <c r="S81" s="80"/>
      <c r="T81" s="80">
        <v>200</v>
      </c>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row>
    <row r="82" spans="1:50" ht="90" customHeight="1" x14ac:dyDescent="0.25">
      <c r="A82" s="177"/>
      <c r="B82" s="97">
        <v>79</v>
      </c>
      <c r="C82" s="182"/>
      <c r="D82" s="124" t="s">
        <v>415</v>
      </c>
      <c r="E82" s="154" t="s">
        <v>216</v>
      </c>
      <c r="F82" s="105" t="s">
        <v>200</v>
      </c>
      <c r="G82" s="93" t="s">
        <v>217</v>
      </c>
      <c r="H82" s="106" t="s">
        <v>50</v>
      </c>
      <c r="I82" s="107" t="s">
        <v>218</v>
      </c>
      <c r="J82" s="138">
        <v>131</v>
      </c>
      <c r="K82" s="84"/>
      <c r="L82" s="83">
        <f t="shared" si="3"/>
        <v>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row>
    <row r="83" spans="1:50" ht="90" customHeight="1" x14ac:dyDescent="0.25">
      <c r="A83" s="172">
        <v>21</v>
      </c>
      <c r="B83" s="98">
        <v>80</v>
      </c>
      <c r="C83" s="184" t="s">
        <v>122</v>
      </c>
      <c r="D83" s="123" t="s">
        <v>416</v>
      </c>
      <c r="E83" s="153" t="s">
        <v>219</v>
      </c>
      <c r="F83" s="104" t="s">
        <v>220</v>
      </c>
      <c r="G83" s="88" t="s">
        <v>221</v>
      </c>
      <c r="H83" s="100" t="s">
        <v>43</v>
      </c>
      <c r="I83" s="101" t="s">
        <v>222</v>
      </c>
      <c r="J83" s="137">
        <v>21.29</v>
      </c>
      <c r="K83" s="84">
        <v>30</v>
      </c>
      <c r="L83" s="83">
        <f t="shared" si="3"/>
        <v>15</v>
      </c>
      <c r="M83" s="39" t="str">
        <f t="shared" si="4"/>
        <v>OK</v>
      </c>
      <c r="N83" s="80"/>
      <c r="O83" s="80"/>
      <c r="P83" s="80"/>
      <c r="Q83" s="80"/>
      <c r="R83" s="80"/>
      <c r="S83" s="80"/>
      <c r="T83" s="80">
        <v>15</v>
      </c>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row>
    <row r="84" spans="1:50" ht="90" customHeight="1" x14ac:dyDescent="0.25">
      <c r="A84" s="173"/>
      <c r="B84" s="87">
        <v>81</v>
      </c>
      <c r="C84" s="185"/>
      <c r="D84" s="123" t="s">
        <v>417</v>
      </c>
      <c r="E84" s="153" t="s">
        <v>219</v>
      </c>
      <c r="F84" s="104" t="s">
        <v>220</v>
      </c>
      <c r="G84" s="88" t="s">
        <v>223</v>
      </c>
      <c r="H84" s="100" t="s">
        <v>43</v>
      </c>
      <c r="I84" s="101" t="s">
        <v>222</v>
      </c>
      <c r="J84" s="137">
        <v>21.29</v>
      </c>
      <c r="K84" s="84">
        <v>30</v>
      </c>
      <c r="L84" s="83">
        <f t="shared" si="3"/>
        <v>15</v>
      </c>
      <c r="M84" s="39" t="str">
        <f t="shared" si="4"/>
        <v>OK</v>
      </c>
      <c r="N84" s="80"/>
      <c r="O84" s="80"/>
      <c r="P84" s="80"/>
      <c r="Q84" s="80"/>
      <c r="R84" s="80"/>
      <c r="S84" s="80"/>
      <c r="T84" s="80">
        <v>15</v>
      </c>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row>
    <row r="85" spans="1:50" ht="90" customHeight="1" x14ac:dyDescent="0.25">
      <c r="A85" s="174"/>
      <c r="B85" s="87">
        <v>82</v>
      </c>
      <c r="C85" s="186"/>
      <c r="D85" s="123" t="s">
        <v>418</v>
      </c>
      <c r="E85" s="153" t="s">
        <v>219</v>
      </c>
      <c r="F85" s="104" t="s">
        <v>220</v>
      </c>
      <c r="G85" s="88" t="s">
        <v>224</v>
      </c>
      <c r="H85" s="100" t="s">
        <v>49</v>
      </c>
      <c r="I85" s="101" t="s">
        <v>222</v>
      </c>
      <c r="J85" s="137">
        <v>21.28</v>
      </c>
      <c r="K85" s="84">
        <v>30</v>
      </c>
      <c r="L85" s="83">
        <f t="shared" si="3"/>
        <v>20</v>
      </c>
      <c r="M85" s="39" t="str">
        <f t="shared" si="4"/>
        <v>OK</v>
      </c>
      <c r="N85" s="80"/>
      <c r="O85" s="80"/>
      <c r="P85" s="80"/>
      <c r="Q85" s="80"/>
      <c r="R85" s="80"/>
      <c r="S85" s="80"/>
      <c r="T85" s="80">
        <v>10</v>
      </c>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row>
    <row r="86" spans="1:50" ht="90" customHeight="1" x14ac:dyDescent="0.25">
      <c r="A86" s="176">
        <v>22</v>
      </c>
      <c r="B86" s="97">
        <v>83</v>
      </c>
      <c r="C86" s="181" t="s">
        <v>122</v>
      </c>
      <c r="D86" s="120" t="s">
        <v>419</v>
      </c>
      <c r="E86" s="148" t="s">
        <v>225</v>
      </c>
      <c r="F86" s="105" t="s">
        <v>76</v>
      </c>
      <c r="G86" s="93" t="s">
        <v>226</v>
      </c>
      <c r="H86" s="94" t="s">
        <v>43</v>
      </c>
      <c r="I86" s="95" t="s">
        <v>78</v>
      </c>
      <c r="J86" s="138">
        <v>4.3099999999999996</v>
      </c>
      <c r="K86" s="84">
        <v>192</v>
      </c>
      <c r="L86" s="83">
        <f t="shared" si="3"/>
        <v>142</v>
      </c>
      <c r="M86" s="39" t="str">
        <f t="shared" si="4"/>
        <v>OK</v>
      </c>
      <c r="N86" s="80"/>
      <c r="O86" s="80"/>
      <c r="P86" s="80"/>
      <c r="Q86" s="80"/>
      <c r="R86" s="80"/>
      <c r="S86" s="80"/>
      <c r="T86" s="80">
        <v>50</v>
      </c>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row>
    <row r="87" spans="1:50" ht="90" customHeight="1" x14ac:dyDescent="0.25">
      <c r="A87" s="177"/>
      <c r="B87" s="97">
        <v>84</v>
      </c>
      <c r="C87" s="182"/>
      <c r="D87" s="120" t="s">
        <v>420</v>
      </c>
      <c r="E87" s="148" t="s">
        <v>227</v>
      </c>
      <c r="F87" s="105" t="s">
        <v>76</v>
      </c>
      <c r="G87" s="93" t="s">
        <v>228</v>
      </c>
      <c r="H87" s="94" t="s">
        <v>29</v>
      </c>
      <c r="I87" s="95" t="s">
        <v>78</v>
      </c>
      <c r="J87" s="138">
        <v>1.89</v>
      </c>
      <c r="K87" s="84">
        <v>250</v>
      </c>
      <c r="L87" s="83">
        <f t="shared" si="3"/>
        <v>250</v>
      </c>
      <c r="M87" s="39" t="str">
        <f t="shared" si="4"/>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row>
    <row r="88" spans="1:50" ht="90" customHeight="1" x14ac:dyDescent="0.25">
      <c r="A88" s="178">
        <v>23</v>
      </c>
      <c r="B88" s="87">
        <v>85</v>
      </c>
      <c r="C88" s="184" t="s">
        <v>122</v>
      </c>
      <c r="D88" s="119" t="s">
        <v>421</v>
      </c>
      <c r="E88" s="147" t="s">
        <v>229</v>
      </c>
      <c r="F88" s="104" t="s">
        <v>82</v>
      </c>
      <c r="G88" s="88" t="s">
        <v>230</v>
      </c>
      <c r="H88" s="89" t="s">
        <v>26</v>
      </c>
      <c r="I88" s="90" t="s">
        <v>78</v>
      </c>
      <c r="J88" s="137">
        <v>1.48</v>
      </c>
      <c r="K88" s="84"/>
      <c r="L88" s="83">
        <f t="shared" si="3"/>
        <v>0</v>
      </c>
      <c r="M88" s="39" t="str">
        <f t="shared" si="4"/>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row>
    <row r="89" spans="1:50" ht="90" customHeight="1" x14ac:dyDescent="0.25">
      <c r="A89" s="179"/>
      <c r="B89" s="98">
        <v>86</v>
      </c>
      <c r="C89" s="185"/>
      <c r="D89" s="119" t="s">
        <v>422</v>
      </c>
      <c r="E89" s="147" t="s">
        <v>229</v>
      </c>
      <c r="F89" s="104" t="s">
        <v>82</v>
      </c>
      <c r="G89" s="88" t="s">
        <v>231</v>
      </c>
      <c r="H89" s="89" t="s">
        <v>26</v>
      </c>
      <c r="I89" s="90" t="s">
        <v>78</v>
      </c>
      <c r="J89" s="137">
        <v>1.84</v>
      </c>
      <c r="K89" s="84"/>
      <c r="L89" s="83">
        <f t="shared" si="3"/>
        <v>0</v>
      </c>
      <c r="M89" s="39" t="str">
        <f t="shared" si="4"/>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row>
    <row r="90" spans="1:50" ht="90" customHeight="1" x14ac:dyDescent="0.25">
      <c r="A90" s="179"/>
      <c r="B90" s="87">
        <v>87</v>
      </c>
      <c r="C90" s="186"/>
      <c r="D90" s="119" t="s">
        <v>423</v>
      </c>
      <c r="E90" s="147" t="s">
        <v>232</v>
      </c>
      <c r="F90" s="104" t="s">
        <v>233</v>
      </c>
      <c r="G90" s="88" t="s">
        <v>234</v>
      </c>
      <c r="H90" s="89" t="s">
        <v>26</v>
      </c>
      <c r="I90" s="90" t="s">
        <v>78</v>
      </c>
      <c r="J90" s="137">
        <v>4.87</v>
      </c>
      <c r="K90" s="84">
        <v>50</v>
      </c>
      <c r="L90" s="83">
        <f t="shared" si="3"/>
        <v>40</v>
      </c>
      <c r="M90" s="39" t="str">
        <f t="shared" si="4"/>
        <v>OK</v>
      </c>
      <c r="N90" s="80"/>
      <c r="O90" s="80"/>
      <c r="P90" s="80"/>
      <c r="Q90" s="80"/>
      <c r="R90" s="80"/>
      <c r="S90" s="80"/>
      <c r="T90" s="80">
        <v>10</v>
      </c>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row>
    <row r="91" spans="1:50" ht="90" customHeight="1" x14ac:dyDescent="0.25">
      <c r="A91" s="96">
        <v>24</v>
      </c>
      <c r="B91" s="92">
        <v>88</v>
      </c>
      <c r="C91" s="142" t="s">
        <v>84</v>
      </c>
      <c r="D91" s="120" t="s">
        <v>424</v>
      </c>
      <c r="E91" s="148" t="s">
        <v>37</v>
      </c>
      <c r="F91" s="105" t="s">
        <v>235</v>
      </c>
      <c r="G91" s="93" t="s">
        <v>236</v>
      </c>
      <c r="H91" s="94" t="s">
        <v>33</v>
      </c>
      <c r="I91" s="95" t="s">
        <v>78</v>
      </c>
      <c r="J91" s="138">
        <v>22.22</v>
      </c>
      <c r="K91" s="84">
        <v>30</v>
      </c>
      <c r="L91" s="83">
        <f t="shared" si="3"/>
        <v>15</v>
      </c>
      <c r="M91" s="39" t="str">
        <f t="shared" si="4"/>
        <v>OK</v>
      </c>
      <c r="N91" s="80"/>
      <c r="O91" s="80">
        <v>15</v>
      </c>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row>
    <row r="92" spans="1:50" ht="90" customHeight="1" x14ac:dyDescent="0.25">
      <c r="A92" s="172">
        <v>25</v>
      </c>
      <c r="B92" s="87">
        <v>89</v>
      </c>
      <c r="C92" s="184" t="s">
        <v>122</v>
      </c>
      <c r="D92" s="119" t="s">
        <v>425</v>
      </c>
      <c r="E92" s="147" t="s">
        <v>237</v>
      </c>
      <c r="F92" s="104" t="s">
        <v>235</v>
      </c>
      <c r="G92" s="88" t="s">
        <v>238</v>
      </c>
      <c r="H92" s="100" t="s">
        <v>26</v>
      </c>
      <c r="I92" s="88" t="s">
        <v>239</v>
      </c>
      <c r="J92" s="137">
        <v>10</v>
      </c>
      <c r="K92" s="84"/>
      <c r="L92" s="83">
        <f t="shared" si="3"/>
        <v>0</v>
      </c>
      <c r="M92" s="39" t="str">
        <f t="shared" si="4"/>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row>
    <row r="93" spans="1:50" ht="90" customHeight="1" x14ac:dyDescent="0.25">
      <c r="A93" s="173"/>
      <c r="B93" s="87">
        <v>90</v>
      </c>
      <c r="C93" s="185"/>
      <c r="D93" s="119" t="s">
        <v>426</v>
      </c>
      <c r="E93" s="147" t="s">
        <v>237</v>
      </c>
      <c r="F93" s="104" t="s">
        <v>240</v>
      </c>
      <c r="G93" s="88" t="s">
        <v>241</v>
      </c>
      <c r="H93" s="100" t="s">
        <v>26</v>
      </c>
      <c r="I93" s="88" t="s">
        <v>242</v>
      </c>
      <c r="J93" s="137">
        <v>25</v>
      </c>
      <c r="K93" s="84"/>
      <c r="L93" s="83">
        <f t="shared" si="3"/>
        <v>0</v>
      </c>
      <c r="M93" s="39" t="str">
        <f t="shared" si="4"/>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row>
    <row r="94" spans="1:50" ht="90" customHeight="1" x14ac:dyDescent="0.25">
      <c r="A94" s="173"/>
      <c r="B94" s="98">
        <v>91</v>
      </c>
      <c r="C94" s="185"/>
      <c r="D94" s="119" t="s">
        <v>427</v>
      </c>
      <c r="E94" s="147" t="s">
        <v>37</v>
      </c>
      <c r="F94" s="104" t="s">
        <v>235</v>
      </c>
      <c r="G94" s="88" t="s">
        <v>243</v>
      </c>
      <c r="H94" s="100" t="s">
        <v>26</v>
      </c>
      <c r="I94" s="90" t="s">
        <v>78</v>
      </c>
      <c r="J94" s="137">
        <v>8.59</v>
      </c>
      <c r="K94" s="84">
        <v>50</v>
      </c>
      <c r="L94" s="83">
        <f t="shared" si="3"/>
        <v>35</v>
      </c>
      <c r="M94" s="39" t="str">
        <f t="shared" si="4"/>
        <v>OK</v>
      </c>
      <c r="N94" s="80"/>
      <c r="O94" s="80"/>
      <c r="P94" s="80"/>
      <c r="Q94" s="80"/>
      <c r="R94" s="80"/>
      <c r="S94" s="80"/>
      <c r="T94" s="80">
        <v>15</v>
      </c>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row>
    <row r="95" spans="1:50" ht="90" customHeight="1" x14ac:dyDescent="0.25">
      <c r="A95" s="174"/>
      <c r="B95" s="87">
        <v>92</v>
      </c>
      <c r="C95" s="186"/>
      <c r="D95" s="123" t="s">
        <v>428</v>
      </c>
      <c r="E95" s="147" t="s">
        <v>237</v>
      </c>
      <c r="F95" s="104" t="s">
        <v>240</v>
      </c>
      <c r="G95" s="88" t="s">
        <v>244</v>
      </c>
      <c r="H95" s="100" t="s">
        <v>26</v>
      </c>
      <c r="I95" s="90" t="s">
        <v>245</v>
      </c>
      <c r="J95" s="137">
        <v>20.309999999999999</v>
      </c>
      <c r="K95" s="84">
        <v>20</v>
      </c>
      <c r="L95" s="83">
        <f t="shared" si="3"/>
        <v>20</v>
      </c>
      <c r="M95" s="39" t="str">
        <f t="shared" si="4"/>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row>
    <row r="96" spans="1:50" ht="90" customHeight="1" x14ac:dyDescent="0.25">
      <c r="A96" s="96">
        <v>26</v>
      </c>
      <c r="B96" s="97">
        <v>93</v>
      </c>
      <c r="C96" s="141" t="s">
        <v>246</v>
      </c>
      <c r="D96" s="120" t="s">
        <v>429</v>
      </c>
      <c r="E96" s="148" t="s">
        <v>247</v>
      </c>
      <c r="F96" s="105" t="s">
        <v>177</v>
      </c>
      <c r="G96" s="93" t="s">
        <v>248</v>
      </c>
      <c r="H96" s="106" t="s">
        <v>29</v>
      </c>
      <c r="I96" s="107" t="s">
        <v>78</v>
      </c>
      <c r="J96" s="138">
        <v>36</v>
      </c>
      <c r="K96" s="84">
        <v>10</v>
      </c>
      <c r="L96" s="83">
        <f t="shared" si="3"/>
        <v>5</v>
      </c>
      <c r="M96" s="39" t="str">
        <f t="shared" si="4"/>
        <v>OK</v>
      </c>
      <c r="N96" s="80"/>
      <c r="O96" s="80"/>
      <c r="P96" s="80"/>
      <c r="Q96" s="80"/>
      <c r="R96" s="80">
        <v>5</v>
      </c>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row>
    <row r="97" spans="1:50" ht="90" customHeight="1" x14ac:dyDescent="0.25">
      <c r="A97" s="172">
        <v>27</v>
      </c>
      <c r="B97" s="98">
        <v>94</v>
      </c>
      <c r="C97" s="184" t="s">
        <v>249</v>
      </c>
      <c r="D97" s="119" t="s">
        <v>430</v>
      </c>
      <c r="E97" s="147" t="s">
        <v>250</v>
      </c>
      <c r="F97" s="104" t="s">
        <v>177</v>
      </c>
      <c r="G97" s="88" t="s">
        <v>251</v>
      </c>
      <c r="H97" s="100" t="s">
        <v>29</v>
      </c>
      <c r="I97" s="101" t="s">
        <v>78</v>
      </c>
      <c r="J97" s="137">
        <v>12.06</v>
      </c>
      <c r="K97" s="84">
        <v>10</v>
      </c>
      <c r="L97" s="83">
        <f t="shared" si="3"/>
        <v>5</v>
      </c>
      <c r="M97" s="39" t="str">
        <f t="shared" si="4"/>
        <v>OK</v>
      </c>
      <c r="N97" s="80"/>
      <c r="O97" s="80"/>
      <c r="P97" s="80"/>
      <c r="Q97" s="80"/>
      <c r="R97" s="80"/>
      <c r="S97" s="80"/>
      <c r="T97" s="80"/>
      <c r="U97" s="80"/>
      <c r="V97" s="80">
        <v>5</v>
      </c>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row>
    <row r="98" spans="1:50" ht="90" customHeight="1" x14ac:dyDescent="0.25">
      <c r="A98" s="173"/>
      <c r="B98" s="87">
        <v>95</v>
      </c>
      <c r="C98" s="185"/>
      <c r="D98" s="119" t="s">
        <v>431</v>
      </c>
      <c r="E98" s="147" t="s">
        <v>250</v>
      </c>
      <c r="F98" s="104" t="s">
        <v>177</v>
      </c>
      <c r="G98" s="88" t="s">
        <v>252</v>
      </c>
      <c r="H98" s="100" t="s">
        <v>29</v>
      </c>
      <c r="I98" s="101" t="s">
        <v>78</v>
      </c>
      <c r="J98" s="137">
        <v>15.16</v>
      </c>
      <c r="K98" s="84">
        <v>10</v>
      </c>
      <c r="L98" s="83">
        <f t="shared" si="3"/>
        <v>5</v>
      </c>
      <c r="M98" s="39" t="str">
        <f t="shared" si="4"/>
        <v>OK</v>
      </c>
      <c r="N98" s="80"/>
      <c r="O98" s="80"/>
      <c r="P98" s="80"/>
      <c r="Q98" s="80"/>
      <c r="R98" s="80"/>
      <c r="S98" s="80"/>
      <c r="T98" s="80"/>
      <c r="U98" s="80"/>
      <c r="V98" s="80">
        <v>5</v>
      </c>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row>
    <row r="99" spans="1:50" ht="90" customHeight="1" x14ac:dyDescent="0.25">
      <c r="A99" s="174"/>
      <c r="B99" s="87">
        <v>96</v>
      </c>
      <c r="C99" s="186"/>
      <c r="D99" s="123" t="s">
        <v>432</v>
      </c>
      <c r="E99" s="147" t="s">
        <v>250</v>
      </c>
      <c r="F99" s="104" t="s">
        <v>177</v>
      </c>
      <c r="G99" s="88" t="s">
        <v>253</v>
      </c>
      <c r="H99" s="100" t="s">
        <v>29</v>
      </c>
      <c r="I99" s="101" t="s">
        <v>78</v>
      </c>
      <c r="J99" s="137">
        <v>17.11</v>
      </c>
      <c r="K99" s="84">
        <v>15</v>
      </c>
      <c r="L99" s="83">
        <f t="shared" si="3"/>
        <v>5</v>
      </c>
      <c r="M99" s="39" t="str">
        <f t="shared" si="4"/>
        <v>OK</v>
      </c>
      <c r="N99" s="80"/>
      <c r="O99" s="80"/>
      <c r="P99" s="80"/>
      <c r="Q99" s="80"/>
      <c r="R99" s="80"/>
      <c r="S99" s="80"/>
      <c r="T99" s="80"/>
      <c r="U99" s="80"/>
      <c r="V99" s="80">
        <v>10</v>
      </c>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row>
    <row r="100" spans="1:50" ht="90" customHeight="1" x14ac:dyDescent="0.25">
      <c r="A100" s="176">
        <v>28</v>
      </c>
      <c r="B100" s="92">
        <v>97</v>
      </c>
      <c r="C100" s="181" t="s">
        <v>254</v>
      </c>
      <c r="D100" s="124" t="s">
        <v>433</v>
      </c>
      <c r="E100" s="154" t="s">
        <v>255</v>
      </c>
      <c r="F100" s="105" t="s">
        <v>177</v>
      </c>
      <c r="G100" s="93" t="s">
        <v>256</v>
      </c>
      <c r="H100" s="106" t="s">
        <v>29</v>
      </c>
      <c r="I100" s="107" t="s">
        <v>78</v>
      </c>
      <c r="J100" s="138">
        <v>30.69</v>
      </c>
      <c r="K100" s="84">
        <v>10</v>
      </c>
      <c r="L100" s="83">
        <f t="shared" ref="L100:L131" si="5">K100-(SUM(N100:AX100))</f>
        <v>0</v>
      </c>
      <c r="M100" s="39" t="str">
        <f t="shared" si="4"/>
        <v>OK</v>
      </c>
      <c r="N100" s="80"/>
      <c r="O100" s="80"/>
      <c r="P100" s="80"/>
      <c r="Q100" s="80"/>
      <c r="R100" s="80"/>
      <c r="S100" s="80"/>
      <c r="T100" s="80"/>
      <c r="U100" s="80"/>
      <c r="V100" s="80"/>
      <c r="W100" s="80"/>
      <c r="X100" s="80"/>
      <c r="Y100" s="80">
        <v>10</v>
      </c>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row>
    <row r="101" spans="1:50" ht="90" customHeight="1" x14ac:dyDescent="0.25">
      <c r="A101" s="177"/>
      <c r="B101" s="92">
        <v>98</v>
      </c>
      <c r="C101" s="182"/>
      <c r="D101" s="124" t="s">
        <v>434</v>
      </c>
      <c r="E101" s="154" t="s">
        <v>255</v>
      </c>
      <c r="F101" s="105" t="s">
        <v>177</v>
      </c>
      <c r="G101" s="93" t="s">
        <v>257</v>
      </c>
      <c r="H101" s="106" t="s">
        <v>29</v>
      </c>
      <c r="I101" s="107" t="s">
        <v>78</v>
      </c>
      <c r="J101" s="138">
        <v>30.69</v>
      </c>
      <c r="K101" s="84">
        <v>10</v>
      </c>
      <c r="L101" s="83">
        <f t="shared" si="5"/>
        <v>0</v>
      </c>
      <c r="M101" s="39" t="str">
        <f t="shared" si="4"/>
        <v>OK</v>
      </c>
      <c r="N101" s="80"/>
      <c r="O101" s="80"/>
      <c r="P101" s="80"/>
      <c r="Q101" s="80"/>
      <c r="R101" s="80"/>
      <c r="S101" s="80"/>
      <c r="T101" s="80"/>
      <c r="U101" s="80"/>
      <c r="V101" s="80"/>
      <c r="W101" s="80"/>
      <c r="X101" s="80"/>
      <c r="Y101" s="80">
        <v>10</v>
      </c>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row>
    <row r="102" spans="1:50"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c r="L102" s="83">
        <f t="shared" si="5"/>
        <v>0</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row>
    <row r="103" spans="1:50" ht="90" customHeight="1" x14ac:dyDescent="0.25">
      <c r="A103" s="176">
        <v>30</v>
      </c>
      <c r="B103" s="92">
        <v>100</v>
      </c>
      <c r="C103" s="181" t="s">
        <v>259</v>
      </c>
      <c r="D103" s="120" t="s">
        <v>436</v>
      </c>
      <c r="E103" s="148" t="s">
        <v>260</v>
      </c>
      <c r="F103" s="105" t="s">
        <v>261</v>
      </c>
      <c r="G103" s="93" t="s">
        <v>262</v>
      </c>
      <c r="H103" s="106" t="s">
        <v>48</v>
      </c>
      <c r="I103" s="107" t="s">
        <v>87</v>
      </c>
      <c r="J103" s="138">
        <v>7.33</v>
      </c>
      <c r="K103" s="84">
        <v>36</v>
      </c>
      <c r="L103" s="83">
        <f t="shared" si="5"/>
        <v>26</v>
      </c>
      <c r="M103" s="39" t="str">
        <f t="shared" si="4"/>
        <v>OK</v>
      </c>
      <c r="N103" s="80"/>
      <c r="O103" s="80"/>
      <c r="P103" s="80"/>
      <c r="Q103" s="80"/>
      <c r="R103" s="80"/>
      <c r="S103" s="80">
        <v>10</v>
      </c>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row>
    <row r="104" spans="1:50" ht="90" customHeight="1" x14ac:dyDescent="0.25">
      <c r="A104" s="180"/>
      <c r="B104" s="97">
        <v>101</v>
      </c>
      <c r="C104" s="183"/>
      <c r="D104" s="120" t="s">
        <v>437</v>
      </c>
      <c r="E104" s="148" t="s">
        <v>263</v>
      </c>
      <c r="F104" s="105" t="s">
        <v>82</v>
      </c>
      <c r="G104" s="93" t="s">
        <v>264</v>
      </c>
      <c r="H104" s="106" t="s">
        <v>43</v>
      </c>
      <c r="I104" s="107" t="s">
        <v>78</v>
      </c>
      <c r="J104" s="138">
        <v>1.4</v>
      </c>
      <c r="K104" s="84"/>
      <c r="L104" s="83">
        <f t="shared" si="5"/>
        <v>0</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row>
    <row r="105" spans="1:50" ht="90" customHeight="1" x14ac:dyDescent="0.25">
      <c r="A105" s="180"/>
      <c r="B105" s="92">
        <v>102</v>
      </c>
      <c r="C105" s="183"/>
      <c r="D105" s="120" t="s">
        <v>438</v>
      </c>
      <c r="E105" s="148" t="s">
        <v>265</v>
      </c>
      <c r="F105" s="105" t="s">
        <v>266</v>
      </c>
      <c r="G105" s="93" t="s">
        <v>267</v>
      </c>
      <c r="H105" s="106" t="s">
        <v>45</v>
      </c>
      <c r="I105" s="107" t="s">
        <v>87</v>
      </c>
      <c r="J105" s="138">
        <v>14.85</v>
      </c>
      <c r="K105" s="84">
        <v>5</v>
      </c>
      <c r="L105" s="83">
        <f t="shared" si="5"/>
        <v>5</v>
      </c>
      <c r="M105" s="39" t="str">
        <f t="shared" si="4"/>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row>
    <row r="106" spans="1:50" ht="90" customHeight="1" x14ac:dyDescent="0.25">
      <c r="A106" s="180"/>
      <c r="B106" s="97">
        <v>103</v>
      </c>
      <c r="C106" s="183"/>
      <c r="D106" s="120" t="s">
        <v>439</v>
      </c>
      <c r="E106" s="148" t="s">
        <v>268</v>
      </c>
      <c r="F106" s="105" t="s">
        <v>82</v>
      </c>
      <c r="G106" s="93" t="s">
        <v>269</v>
      </c>
      <c r="H106" s="94" t="s">
        <v>48</v>
      </c>
      <c r="I106" s="95" t="s">
        <v>78</v>
      </c>
      <c r="J106" s="138">
        <v>2.7</v>
      </c>
      <c r="K106" s="84"/>
      <c r="L106" s="83">
        <f t="shared" si="5"/>
        <v>0</v>
      </c>
      <c r="M106" s="39" t="str">
        <f t="shared" si="4"/>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row>
    <row r="107" spans="1:50" ht="90" customHeight="1" x14ac:dyDescent="0.25">
      <c r="A107" s="177"/>
      <c r="B107" s="92">
        <v>104</v>
      </c>
      <c r="C107" s="182"/>
      <c r="D107" s="120" t="s">
        <v>440</v>
      </c>
      <c r="E107" s="148" t="s">
        <v>263</v>
      </c>
      <c r="F107" s="105" t="s">
        <v>82</v>
      </c>
      <c r="G107" s="93" t="s">
        <v>270</v>
      </c>
      <c r="H107" s="94" t="s">
        <v>48</v>
      </c>
      <c r="I107" s="95" t="s">
        <v>78</v>
      </c>
      <c r="J107" s="138">
        <v>1.95</v>
      </c>
      <c r="K107" s="84"/>
      <c r="L107" s="83">
        <f t="shared" si="5"/>
        <v>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row>
    <row r="108" spans="1:50" ht="90" customHeight="1" x14ac:dyDescent="0.25">
      <c r="A108" s="172">
        <v>31</v>
      </c>
      <c r="B108" s="98">
        <v>105</v>
      </c>
      <c r="C108" s="184" t="s">
        <v>259</v>
      </c>
      <c r="D108" s="119" t="s">
        <v>441</v>
      </c>
      <c r="E108" s="147" t="s">
        <v>271</v>
      </c>
      <c r="F108" s="104" t="s">
        <v>145</v>
      </c>
      <c r="G108" s="88" t="s">
        <v>272</v>
      </c>
      <c r="H108" s="100" t="s">
        <v>26</v>
      </c>
      <c r="I108" s="101" t="s">
        <v>78</v>
      </c>
      <c r="J108" s="137">
        <v>9</v>
      </c>
      <c r="K108" s="84">
        <v>20</v>
      </c>
      <c r="L108" s="83">
        <f t="shared" si="5"/>
        <v>20</v>
      </c>
      <c r="M108" s="39" t="str">
        <f t="shared" si="4"/>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row>
    <row r="109" spans="1:50" ht="90" customHeight="1" x14ac:dyDescent="0.25">
      <c r="A109" s="173"/>
      <c r="B109" s="87">
        <v>106</v>
      </c>
      <c r="C109" s="185"/>
      <c r="D109" s="119" t="s">
        <v>442</v>
      </c>
      <c r="E109" s="147" t="s">
        <v>273</v>
      </c>
      <c r="F109" s="104" t="s">
        <v>145</v>
      </c>
      <c r="G109" s="88" t="s">
        <v>272</v>
      </c>
      <c r="H109" s="100" t="s">
        <v>26</v>
      </c>
      <c r="I109" s="101" t="s">
        <v>78</v>
      </c>
      <c r="J109" s="137">
        <v>12</v>
      </c>
      <c r="K109" s="84"/>
      <c r="L109" s="83">
        <f t="shared" si="5"/>
        <v>0</v>
      </c>
      <c r="M109" s="39" t="str">
        <f t="shared" si="4"/>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row>
    <row r="110" spans="1:50"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row>
    <row r="111" spans="1:50"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v>15</v>
      </c>
      <c r="L111" s="83">
        <f t="shared" si="5"/>
        <v>0</v>
      </c>
      <c r="M111" s="39" t="str">
        <f t="shared" si="4"/>
        <v>OK</v>
      </c>
      <c r="N111" s="80"/>
      <c r="O111" s="80"/>
      <c r="P111" s="80"/>
      <c r="Q111" s="80"/>
      <c r="R111" s="80"/>
      <c r="S111" s="80"/>
      <c r="T111" s="80"/>
      <c r="U111" s="80">
        <v>15</v>
      </c>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row>
    <row r="112" spans="1:50" ht="90" customHeight="1" x14ac:dyDescent="0.25">
      <c r="A112" s="180"/>
      <c r="B112" s="92">
        <v>109</v>
      </c>
      <c r="C112" s="183"/>
      <c r="D112" s="120" t="s">
        <v>445</v>
      </c>
      <c r="E112" s="148" t="s">
        <v>278</v>
      </c>
      <c r="F112" s="105" t="s">
        <v>113</v>
      </c>
      <c r="G112" s="93" t="s">
        <v>279</v>
      </c>
      <c r="H112" s="106" t="s">
        <v>45</v>
      </c>
      <c r="I112" s="107" t="s">
        <v>115</v>
      </c>
      <c r="J112" s="138">
        <v>59.52</v>
      </c>
      <c r="K112" s="84">
        <v>15</v>
      </c>
      <c r="L112" s="83">
        <f t="shared" si="5"/>
        <v>0</v>
      </c>
      <c r="M112" s="39" t="str">
        <f t="shared" si="4"/>
        <v>OK</v>
      </c>
      <c r="N112" s="80"/>
      <c r="O112" s="80"/>
      <c r="P112" s="80"/>
      <c r="Q112" s="80"/>
      <c r="R112" s="80"/>
      <c r="S112" s="80"/>
      <c r="T112" s="80"/>
      <c r="U112" s="80">
        <v>15</v>
      </c>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row>
    <row r="113" spans="1:50" ht="90" customHeight="1" x14ac:dyDescent="0.25">
      <c r="A113" s="180"/>
      <c r="B113" s="97">
        <v>110</v>
      </c>
      <c r="C113" s="183"/>
      <c r="D113" s="120" t="s">
        <v>446</v>
      </c>
      <c r="E113" s="148" t="s">
        <v>280</v>
      </c>
      <c r="F113" s="105" t="s">
        <v>113</v>
      </c>
      <c r="G113" s="93" t="s">
        <v>281</v>
      </c>
      <c r="H113" s="106" t="s">
        <v>26</v>
      </c>
      <c r="I113" s="107" t="s">
        <v>115</v>
      </c>
      <c r="J113" s="138">
        <v>75.27</v>
      </c>
      <c r="K113" s="84">
        <v>5</v>
      </c>
      <c r="L113" s="83">
        <f t="shared" si="5"/>
        <v>0</v>
      </c>
      <c r="M113" s="39" t="str">
        <f t="shared" si="4"/>
        <v>OK</v>
      </c>
      <c r="N113" s="80"/>
      <c r="O113" s="80"/>
      <c r="P113" s="80"/>
      <c r="Q113" s="80"/>
      <c r="R113" s="80"/>
      <c r="S113" s="80"/>
      <c r="T113" s="80"/>
      <c r="U113" s="80">
        <v>5</v>
      </c>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row>
    <row r="114" spans="1:50" ht="90" customHeight="1" x14ac:dyDescent="0.25">
      <c r="A114" s="180"/>
      <c r="B114" s="92">
        <v>111</v>
      </c>
      <c r="C114" s="183"/>
      <c r="D114" s="124" t="s">
        <v>447</v>
      </c>
      <c r="E114" s="148" t="s">
        <v>280</v>
      </c>
      <c r="F114" s="105" t="s">
        <v>113</v>
      </c>
      <c r="G114" s="93" t="s">
        <v>282</v>
      </c>
      <c r="H114" s="106" t="s">
        <v>26</v>
      </c>
      <c r="I114" s="107" t="s">
        <v>115</v>
      </c>
      <c r="J114" s="138">
        <v>47.4</v>
      </c>
      <c r="K114" s="84">
        <v>10</v>
      </c>
      <c r="L114" s="83">
        <f t="shared" si="5"/>
        <v>0</v>
      </c>
      <c r="M114" s="39" t="str">
        <f t="shared" si="4"/>
        <v>OK</v>
      </c>
      <c r="N114" s="80"/>
      <c r="O114" s="80"/>
      <c r="P114" s="80"/>
      <c r="Q114" s="80"/>
      <c r="R114" s="80"/>
      <c r="S114" s="80"/>
      <c r="T114" s="80"/>
      <c r="U114" s="80">
        <v>7</v>
      </c>
      <c r="V114" s="80"/>
      <c r="W114" s="80"/>
      <c r="X114" s="80">
        <v>3</v>
      </c>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row>
    <row r="115" spans="1:50" ht="90" customHeight="1" x14ac:dyDescent="0.25">
      <c r="A115" s="180"/>
      <c r="B115" s="97">
        <v>112</v>
      </c>
      <c r="C115" s="183"/>
      <c r="D115" s="124" t="s">
        <v>448</v>
      </c>
      <c r="E115" s="154" t="s">
        <v>283</v>
      </c>
      <c r="F115" s="105" t="s">
        <v>113</v>
      </c>
      <c r="G115" s="93" t="s">
        <v>284</v>
      </c>
      <c r="H115" s="106" t="s">
        <v>45</v>
      </c>
      <c r="I115" s="107" t="s">
        <v>115</v>
      </c>
      <c r="J115" s="138">
        <v>6.47</v>
      </c>
      <c r="K115" s="84">
        <v>90</v>
      </c>
      <c r="L115" s="83">
        <f t="shared" si="5"/>
        <v>36</v>
      </c>
      <c r="M115" s="39" t="str">
        <f t="shared" si="4"/>
        <v>OK</v>
      </c>
      <c r="N115" s="80"/>
      <c r="O115" s="80"/>
      <c r="P115" s="80"/>
      <c r="Q115" s="80"/>
      <c r="R115" s="80"/>
      <c r="S115" s="80"/>
      <c r="T115" s="80"/>
      <c r="U115" s="80">
        <v>42</v>
      </c>
      <c r="V115" s="80"/>
      <c r="W115" s="80"/>
      <c r="X115" s="80">
        <v>12</v>
      </c>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row>
    <row r="116" spans="1:50" ht="90" customHeight="1" x14ac:dyDescent="0.25">
      <c r="A116" s="180"/>
      <c r="B116" s="92">
        <v>113</v>
      </c>
      <c r="C116" s="183"/>
      <c r="D116" s="124" t="s">
        <v>449</v>
      </c>
      <c r="E116" s="154" t="s">
        <v>285</v>
      </c>
      <c r="F116" s="105" t="s">
        <v>113</v>
      </c>
      <c r="G116" s="93" t="s">
        <v>286</v>
      </c>
      <c r="H116" s="106" t="s">
        <v>67</v>
      </c>
      <c r="I116" s="107" t="s">
        <v>115</v>
      </c>
      <c r="J116" s="138">
        <v>73.02</v>
      </c>
      <c r="K116" s="84">
        <v>10</v>
      </c>
      <c r="L116" s="83">
        <f t="shared" si="5"/>
        <v>0</v>
      </c>
      <c r="M116" s="45" t="str">
        <f t="shared" si="4"/>
        <v>OK</v>
      </c>
      <c r="N116" s="80"/>
      <c r="O116" s="80"/>
      <c r="P116" s="80"/>
      <c r="Q116" s="80"/>
      <c r="R116" s="80"/>
      <c r="S116" s="80"/>
      <c r="T116" s="80"/>
      <c r="U116" s="80">
        <v>7</v>
      </c>
      <c r="V116" s="80"/>
      <c r="W116" s="80"/>
      <c r="X116" s="80">
        <v>3</v>
      </c>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row>
    <row r="117" spans="1:50"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row>
    <row r="118" spans="1:50"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row>
    <row r="119" spans="1:50" ht="90" customHeight="1" x14ac:dyDescent="0.25">
      <c r="A119" s="172">
        <v>33</v>
      </c>
      <c r="B119" s="87">
        <v>116</v>
      </c>
      <c r="C119" s="184" t="s">
        <v>292</v>
      </c>
      <c r="D119" s="123" t="s">
        <v>451</v>
      </c>
      <c r="E119" s="153" t="s">
        <v>293</v>
      </c>
      <c r="F119" s="104" t="s">
        <v>113</v>
      </c>
      <c r="G119" s="88" t="s">
        <v>294</v>
      </c>
      <c r="H119" s="100" t="s">
        <v>26</v>
      </c>
      <c r="I119" s="101" t="s">
        <v>115</v>
      </c>
      <c r="J119" s="137">
        <v>26.58</v>
      </c>
      <c r="K119" s="84">
        <v>10</v>
      </c>
      <c r="L119" s="83">
        <f t="shared" si="5"/>
        <v>0</v>
      </c>
      <c r="M119" s="39" t="str">
        <f t="shared" si="4"/>
        <v>OK</v>
      </c>
      <c r="N119" s="80"/>
      <c r="O119" s="80"/>
      <c r="P119" s="80">
        <v>10</v>
      </c>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row>
    <row r="120" spans="1:50" ht="90" customHeight="1" x14ac:dyDescent="0.25">
      <c r="A120" s="173"/>
      <c r="B120" s="98">
        <v>117</v>
      </c>
      <c r="C120" s="185"/>
      <c r="D120" s="123" t="s">
        <v>452</v>
      </c>
      <c r="E120" s="153" t="s">
        <v>295</v>
      </c>
      <c r="F120" s="104" t="s">
        <v>113</v>
      </c>
      <c r="G120" s="88" t="s">
        <v>296</v>
      </c>
      <c r="H120" s="100" t="s">
        <v>26</v>
      </c>
      <c r="I120" s="101" t="s">
        <v>115</v>
      </c>
      <c r="J120" s="137">
        <v>61.77</v>
      </c>
      <c r="K120" s="84">
        <v>20</v>
      </c>
      <c r="L120" s="83">
        <f t="shared" si="5"/>
        <v>20</v>
      </c>
      <c r="M120" s="39" t="str">
        <f t="shared" si="4"/>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row>
    <row r="121" spans="1:50" ht="90" customHeight="1" x14ac:dyDescent="0.25">
      <c r="A121" s="174"/>
      <c r="B121" s="87">
        <v>118</v>
      </c>
      <c r="C121" s="186"/>
      <c r="D121" s="123" t="s">
        <v>453</v>
      </c>
      <c r="E121" s="153" t="s">
        <v>297</v>
      </c>
      <c r="F121" s="104" t="s">
        <v>113</v>
      </c>
      <c r="G121" s="88" t="s">
        <v>298</v>
      </c>
      <c r="H121" s="100" t="s">
        <v>26</v>
      </c>
      <c r="I121" s="101" t="s">
        <v>115</v>
      </c>
      <c r="J121" s="137">
        <v>67.67</v>
      </c>
      <c r="K121" s="84">
        <v>20</v>
      </c>
      <c r="L121" s="83">
        <f t="shared" si="5"/>
        <v>15</v>
      </c>
      <c r="M121" s="39" t="str">
        <f t="shared" si="4"/>
        <v>OK</v>
      </c>
      <c r="N121" s="80"/>
      <c r="O121" s="80"/>
      <c r="P121" s="80">
        <v>5</v>
      </c>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row>
    <row r="122" spans="1:50" ht="90" customHeight="1" x14ac:dyDescent="0.25">
      <c r="A122" s="176">
        <v>34</v>
      </c>
      <c r="B122" s="97">
        <v>119</v>
      </c>
      <c r="C122" s="181" t="s">
        <v>292</v>
      </c>
      <c r="D122" s="124" t="s">
        <v>454</v>
      </c>
      <c r="E122" s="154" t="s">
        <v>299</v>
      </c>
      <c r="F122" s="105" t="s">
        <v>113</v>
      </c>
      <c r="G122" s="93" t="s">
        <v>300</v>
      </c>
      <c r="H122" s="106" t="s">
        <v>45</v>
      </c>
      <c r="I122" s="107" t="s">
        <v>115</v>
      </c>
      <c r="J122" s="138">
        <v>25.97</v>
      </c>
      <c r="K122" s="84"/>
      <c r="L122" s="83">
        <f t="shared" si="5"/>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row>
    <row r="123" spans="1:50" ht="90" customHeight="1" x14ac:dyDescent="0.25">
      <c r="A123" s="180"/>
      <c r="B123" s="97">
        <v>120</v>
      </c>
      <c r="C123" s="183"/>
      <c r="D123" s="124" t="s">
        <v>455</v>
      </c>
      <c r="E123" s="154" t="s">
        <v>299</v>
      </c>
      <c r="F123" s="105" t="s">
        <v>301</v>
      </c>
      <c r="G123" s="93" t="s">
        <v>302</v>
      </c>
      <c r="H123" s="106" t="s">
        <v>45</v>
      </c>
      <c r="I123" s="107" t="s">
        <v>245</v>
      </c>
      <c r="J123" s="138">
        <v>22.66</v>
      </c>
      <c r="K123" s="84">
        <v>10</v>
      </c>
      <c r="L123" s="83">
        <f t="shared" si="5"/>
        <v>5</v>
      </c>
      <c r="M123" s="39" t="str">
        <f t="shared" si="4"/>
        <v>OK</v>
      </c>
      <c r="N123" s="80"/>
      <c r="O123" s="80"/>
      <c r="P123" s="80">
        <v>5</v>
      </c>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row>
    <row r="124" spans="1:50" ht="90" customHeight="1" x14ac:dyDescent="0.25">
      <c r="A124" s="180"/>
      <c r="B124" s="97">
        <v>121</v>
      </c>
      <c r="C124" s="183"/>
      <c r="D124" s="124" t="s">
        <v>456</v>
      </c>
      <c r="E124" s="154" t="s">
        <v>299</v>
      </c>
      <c r="F124" s="105" t="s">
        <v>301</v>
      </c>
      <c r="G124" s="93" t="s">
        <v>303</v>
      </c>
      <c r="H124" s="106" t="s">
        <v>45</v>
      </c>
      <c r="I124" s="107" t="s">
        <v>115</v>
      </c>
      <c r="J124" s="138">
        <v>19.32</v>
      </c>
      <c r="K124" s="84">
        <v>15</v>
      </c>
      <c r="L124" s="83">
        <f t="shared" si="5"/>
        <v>10</v>
      </c>
      <c r="M124" s="39" t="str">
        <f t="shared" si="4"/>
        <v>OK</v>
      </c>
      <c r="N124" s="80"/>
      <c r="O124" s="80"/>
      <c r="P124" s="80">
        <v>5</v>
      </c>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row>
    <row r="125" spans="1:50" ht="90" customHeight="1" x14ac:dyDescent="0.25">
      <c r="A125" s="177"/>
      <c r="B125" s="97">
        <v>122</v>
      </c>
      <c r="C125" s="182"/>
      <c r="D125" s="124" t="s">
        <v>457</v>
      </c>
      <c r="E125" s="154" t="s">
        <v>299</v>
      </c>
      <c r="F125" s="105" t="s">
        <v>301</v>
      </c>
      <c r="G125" s="93" t="s">
        <v>304</v>
      </c>
      <c r="H125" s="106" t="s">
        <v>45</v>
      </c>
      <c r="I125" s="107" t="s">
        <v>115</v>
      </c>
      <c r="J125" s="138">
        <v>116.32</v>
      </c>
      <c r="K125" s="84"/>
      <c r="L125" s="83">
        <f t="shared" si="5"/>
        <v>0</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row>
    <row r="126" spans="1:50"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c r="L126" s="83">
        <f t="shared" si="5"/>
        <v>0</v>
      </c>
      <c r="M126" s="39" t="str">
        <f t="shared" si="4"/>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row>
    <row r="127" spans="1:50" ht="90" customHeight="1" x14ac:dyDescent="0.25">
      <c r="A127" s="173"/>
      <c r="B127" s="87">
        <v>124</v>
      </c>
      <c r="C127" s="185"/>
      <c r="D127" s="123" t="s">
        <v>459</v>
      </c>
      <c r="E127" s="153" t="s">
        <v>154</v>
      </c>
      <c r="F127" s="104" t="s">
        <v>145</v>
      </c>
      <c r="G127" s="88" t="s">
        <v>306</v>
      </c>
      <c r="H127" s="100" t="s">
        <v>45</v>
      </c>
      <c r="I127" s="101" t="s">
        <v>78</v>
      </c>
      <c r="J127" s="137">
        <v>41.95</v>
      </c>
      <c r="K127" s="84"/>
      <c r="L127" s="83">
        <f t="shared" si="5"/>
        <v>0</v>
      </c>
      <c r="M127" s="39" t="str">
        <f t="shared" si="4"/>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row>
    <row r="128" spans="1:50" ht="90" customHeight="1" x14ac:dyDescent="0.25">
      <c r="A128" s="173"/>
      <c r="B128" s="87">
        <v>125</v>
      </c>
      <c r="C128" s="185"/>
      <c r="D128" s="123" t="s">
        <v>460</v>
      </c>
      <c r="E128" s="153" t="s">
        <v>154</v>
      </c>
      <c r="F128" s="104" t="s">
        <v>145</v>
      </c>
      <c r="G128" s="88" t="s">
        <v>307</v>
      </c>
      <c r="H128" s="100" t="s">
        <v>45</v>
      </c>
      <c r="I128" s="101" t="s">
        <v>78</v>
      </c>
      <c r="J128" s="137">
        <v>16</v>
      </c>
      <c r="K128" s="84"/>
      <c r="L128" s="83">
        <f t="shared" si="5"/>
        <v>0</v>
      </c>
      <c r="M128" s="39" t="str">
        <f t="shared" si="4"/>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row>
    <row r="129" spans="1:50" ht="90" customHeight="1" x14ac:dyDescent="0.25">
      <c r="A129" s="173"/>
      <c r="B129" s="87">
        <v>126</v>
      </c>
      <c r="C129" s="185"/>
      <c r="D129" s="123" t="s">
        <v>461</v>
      </c>
      <c r="E129" s="153" t="s">
        <v>154</v>
      </c>
      <c r="F129" s="104" t="s">
        <v>145</v>
      </c>
      <c r="G129" s="88" t="s">
        <v>308</v>
      </c>
      <c r="H129" s="100" t="s">
        <v>45</v>
      </c>
      <c r="I129" s="101" t="s">
        <v>78</v>
      </c>
      <c r="J129" s="137">
        <v>15.13</v>
      </c>
      <c r="K129" s="84"/>
      <c r="L129" s="83">
        <f t="shared" si="5"/>
        <v>0</v>
      </c>
      <c r="M129" s="39" t="str">
        <f t="shared" si="4"/>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row>
    <row r="130" spans="1:50" ht="90" customHeight="1" x14ac:dyDescent="0.25">
      <c r="A130" s="173"/>
      <c r="B130" s="87">
        <v>127</v>
      </c>
      <c r="C130" s="185"/>
      <c r="D130" s="123" t="s">
        <v>462</v>
      </c>
      <c r="E130" s="153" t="s">
        <v>154</v>
      </c>
      <c r="F130" s="104" t="s">
        <v>145</v>
      </c>
      <c r="G130" s="88" t="s">
        <v>309</v>
      </c>
      <c r="H130" s="100" t="s">
        <v>45</v>
      </c>
      <c r="I130" s="101" t="s">
        <v>78</v>
      </c>
      <c r="J130" s="137">
        <v>53.93</v>
      </c>
      <c r="K130" s="84"/>
      <c r="L130" s="83">
        <f t="shared" si="5"/>
        <v>0</v>
      </c>
      <c r="M130" s="39" t="str">
        <f t="shared" si="4"/>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row>
    <row r="131" spans="1:50"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5"/>
        <v>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row>
    <row r="132" spans="1:50" ht="90" customHeight="1" x14ac:dyDescent="0.25">
      <c r="A132" s="176">
        <v>36</v>
      </c>
      <c r="B132" s="97">
        <v>129</v>
      </c>
      <c r="C132" s="181" t="s">
        <v>194</v>
      </c>
      <c r="D132" s="131" t="s">
        <v>464</v>
      </c>
      <c r="E132" s="159" t="s">
        <v>311</v>
      </c>
      <c r="F132" s="105" t="s">
        <v>200</v>
      </c>
      <c r="G132" s="93" t="s">
        <v>312</v>
      </c>
      <c r="H132" s="106" t="s">
        <v>45</v>
      </c>
      <c r="I132" s="107" t="s">
        <v>218</v>
      </c>
      <c r="J132" s="138">
        <v>431.02</v>
      </c>
      <c r="K132" s="84"/>
      <c r="L132" s="83">
        <f t="shared" ref="L132:L154" si="6">K132-(SUM(N132:AX132))</f>
        <v>0</v>
      </c>
      <c r="M132" s="39" t="str">
        <f t="shared" si="4"/>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row>
    <row r="133" spans="1:50" ht="90" customHeight="1" x14ac:dyDescent="0.25">
      <c r="A133" s="180"/>
      <c r="B133" s="97">
        <v>130</v>
      </c>
      <c r="C133" s="183"/>
      <c r="D133" s="131" t="s">
        <v>465</v>
      </c>
      <c r="E133" s="159" t="s">
        <v>311</v>
      </c>
      <c r="F133" s="105" t="s">
        <v>200</v>
      </c>
      <c r="G133" s="93" t="s">
        <v>312</v>
      </c>
      <c r="H133" s="106" t="s">
        <v>45</v>
      </c>
      <c r="I133" s="107" t="s">
        <v>218</v>
      </c>
      <c r="J133" s="138">
        <v>392.7</v>
      </c>
      <c r="K133" s="84"/>
      <c r="L133" s="83">
        <f t="shared" si="6"/>
        <v>0</v>
      </c>
      <c r="M133" s="39" t="str">
        <f t="shared" ref="M133:M154" si="7">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row>
    <row r="134" spans="1:50" ht="90" customHeight="1" x14ac:dyDescent="0.25">
      <c r="A134" s="180"/>
      <c r="B134" s="97">
        <v>131</v>
      </c>
      <c r="C134" s="183"/>
      <c r="D134" s="131" t="s">
        <v>466</v>
      </c>
      <c r="E134" s="159" t="s">
        <v>311</v>
      </c>
      <c r="F134" s="105" t="s">
        <v>200</v>
      </c>
      <c r="G134" s="93" t="s">
        <v>312</v>
      </c>
      <c r="H134" s="106" t="s">
        <v>45</v>
      </c>
      <c r="I134" s="107" t="s">
        <v>218</v>
      </c>
      <c r="J134" s="138">
        <v>245.8</v>
      </c>
      <c r="K134" s="84"/>
      <c r="L134" s="83">
        <f t="shared" si="6"/>
        <v>0</v>
      </c>
      <c r="M134" s="39" t="str">
        <f t="shared" si="7"/>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row>
    <row r="135" spans="1:50"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6"/>
        <v>0</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row>
    <row r="136" spans="1:50"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3</v>
      </c>
      <c r="L136" s="83">
        <f t="shared" si="6"/>
        <v>0</v>
      </c>
      <c r="M136" s="39" t="str">
        <f t="shared" si="7"/>
        <v>OK</v>
      </c>
      <c r="N136" s="80"/>
      <c r="O136" s="80"/>
      <c r="P136" s="80"/>
      <c r="Q136" s="80"/>
      <c r="R136" s="80"/>
      <c r="S136" s="80">
        <v>3</v>
      </c>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row>
    <row r="137" spans="1:50" ht="90" customHeight="1" x14ac:dyDescent="0.25">
      <c r="A137" s="173"/>
      <c r="B137" s="87">
        <v>134</v>
      </c>
      <c r="C137" s="185"/>
      <c r="D137" s="119" t="s">
        <v>469</v>
      </c>
      <c r="E137" s="147" t="s">
        <v>317</v>
      </c>
      <c r="F137" s="104" t="s">
        <v>145</v>
      </c>
      <c r="G137" s="88" t="s">
        <v>318</v>
      </c>
      <c r="H137" s="89" t="s">
        <v>26</v>
      </c>
      <c r="I137" s="90" t="s">
        <v>78</v>
      </c>
      <c r="J137" s="137">
        <v>4.2</v>
      </c>
      <c r="K137" s="84">
        <v>10</v>
      </c>
      <c r="L137" s="83">
        <f t="shared" si="6"/>
        <v>10</v>
      </c>
      <c r="M137" s="39" t="str">
        <f t="shared" si="7"/>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row>
    <row r="138" spans="1:50" ht="90" customHeight="1" x14ac:dyDescent="0.25">
      <c r="A138" s="173"/>
      <c r="B138" s="87">
        <v>135</v>
      </c>
      <c r="C138" s="185"/>
      <c r="D138" s="119" t="s">
        <v>470</v>
      </c>
      <c r="E138" s="147" t="s">
        <v>317</v>
      </c>
      <c r="F138" s="104" t="s">
        <v>145</v>
      </c>
      <c r="G138" s="88" t="s">
        <v>319</v>
      </c>
      <c r="H138" s="89" t="s">
        <v>26</v>
      </c>
      <c r="I138" s="90" t="s">
        <v>78</v>
      </c>
      <c r="J138" s="137">
        <v>5.97</v>
      </c>
      <c r="K138" s="84">
        <v>10</v>
      </c>
      <c r="L138" s="83">
        <f t="shared" si="6"/>
        <v>10</v>
      </c>
      <c r="M138" s="39" t="str">
        <f t="shared" si="7"/>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row>
    <row r="139" spans="1:50" ht="90" customHeight="1" x14ac:dyDescent="0.25">
      <c r="A139" s="173"/>
      <c r="B139" s="87">
        <v>136</v>
      </c>
      <c r="C139" s="185"/>
      <c r="D139" s="119" t="s">
        <v>471</v>
      </c>
      <c r="E139" s="147" t="s">
        <v>320</v>
      </c>
      <c r="F139" s="104" t="s">
        <v>145</v>
      </c>
      <c r="G139" s="88" t="s">
        <v>321</v>
      </c>
      <c r="H139" s="89" t="s">
        <v>26</v>
      </c>
      <c r="I139" s="90" t="s">
        <v>78</v>
      </c>
      <c r="J139" s="137">
        <v>3.8</v>
      </c>
      <c r="K139" s="84">
        <v>5</v>
      </c>
      <c r="L139" s="83">
        <f t="shared" si="6"/>
        <v>3</v>
      </c>
      <c r="M139" s="39" t="str">
        <f t="shared" si="7"/>
        <v>OK</v>
      </c>
      <c r="N139" s="80"/>
      <c r="O139" s="80"/>
      <c r="P139" s="80"/>
      <c r="Q139" s="80"/>
      <c r="R139" s="80"/>
      <c r="S139" s="80">
        <v>2</v>
      </c>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row>
    <row r="140" spans="1:50" ht="90" customHeight="1" x14ac:dyDescent="0.25">
      <c r="A140" s="173"/>
      <c r="B140" s="87">
        <v>137</v>
      </c>
      <c r="C140" s="185"/>
      <c r="D140" s="119" t="s">
        <v>472</v>
      </c>
      <c r="E140" s="147" t="s">
        <v>322</v>
      </c>
      <c r="F140" s="104" t="s">
        <v>261</v>
      </c>
      <c r="G140" s="88" t="s">
        <v>323</v>
      </c>
      <c r="H140" s="100" t="s">
        <v>45</v>
      </c>
      <c r="I140" s="101" t="s">
        <v>87</v>
      </c>
      <c r="J140" s="137">
        <v>3.41</v>
      </c>
      <c r="K140" s="84">
        <v>15</v>
      </c>
      <c r="L140" s="83">
        <f t="shared" si="6"/>
        <v>15</v>
      </c>
      <c r="M140" s="39" t="str">
        <f t="shared" si="7"/>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row>
    <row r="141" spans="1:50" ht="90" customHeight="1" x14ac:dyDescent="0.25">
      <c r="A141" s="173"/>
      <c r="B141" s="87">
        <v>138</v>
      </c>
      <c r="C141" s="185"/>
      <c r="D141" s="119" t="s">
        <v>473</v>
      </c>
      <c r="E141" s="147" t="s">
        <v>322</v>
      </c>
      <c r="F141" s="104" t="s">
        <v>324</v>
      </c>
      <c r="G141" s="88" t="s">
        <v>325</v>
      </c>
      <c r="H141" s="100" t="s">
        <v>26</v>
      </c>
      <c r="I141" s="101" t="s">
        <v>78</v>
      </c>
      <c r="J141" s="137">
        <v>14.94</v>
      </c>
      <c r="K141" s="84">
        <v>3</v>
      </c>
      <c r="L141" s="83">
        <f t="shared" si="6"/>
        <v>3</v>
      </c>
      <c r="M141" s="39" t="str">
        <f t="shared" si="7"/>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row>
    <row r="142" spans="1:50" ht="90" customHeight="1" x14ac:dyDescent="0.25">
      <c r="A142" s="173"/>
      <c r="B142" s="87">
        <v>139</v>
      </c>
      <c r="C142" s="185"/>
      <c r="D142" s="119" t="s">
        <v>474</v>
      </c>
      <c r="E142" s="147" t="s">
        <v>322</v>
      </c>
      <c r="F142" s="104" t="s">
        <v>261</v>
      </c>
      <c r="G142" s="88" t="s">
        <v>326</v>
      </c>
      <c r="H142" s="100" t="s">
        <v>45</v>
      </c>
      <c r="I142" s="101" t="s">
        <v>87</v>
      </c>
      <c r="J142" s="137">
        <v>10.74</v>
      </c>
      <c r="K142" s="84">
        <v>10</v>
      </c>
      <c r="L142" s="83">
        <f t="shared" si="6"/>
        <v>5</v>
      </c>
      <c r="M142" s="39" t="str">
        <f t="shared" si="7"/>
        <v>OK</v>
      </c>
      <c r="N142" s="80"/>
      <c r="O142" s="80"/>
      <c r="P142" s="80"/>
      <c r="Q142" s="80"/>
      <c r="R142" s="80"/>
      <c r="S142" s="80">
        <v>5</v>
      </c>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row>
    <row r="143" spans="1:50" ht="90" customHeight="1" x14ac:dyDescent="0.25">
      <c r="A143" s="173"/>
      <c r="B143" s="87">
        <v>140</v>
      </c>
      <c r="C143" s="185"/>
      <c r="D143" s="119" t="s">
        <v>475</v>
      </c>
      <c r="E143" s="147" t="s">
        <v>327</v>
      </c>
      <c r="F143" s="104" t="s">
        <v>82</v>
      </c>
      <c r="G143" s="88" t="s">
        <v>328</v>
      </c>
      <c r="H143" s="100" t="s">
        <v>45</v>
      </c>
      <c r="I143" s="101" t="s">
        <v>78</v>
      </c>
      <c r="J143" s="137">
        <v>2.2000000000000002</v>
      </c>
      <c r="K143" s="84">
        <v>100</v>
      </c>
      <c r="L143" s="83">
        <f t="shared" si="6"/>
        <v>100</v>
      </c>
      <c r="M143" s="39" t="str">
        <f t="shared" si="7"/>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row>
    <row r="144" spans="1:50" ht="90" customHeight="1" x14ac:dyDescent="0.25">
      <c r="A144" s="173"/>
      <c r="B144" s="87">
        <v>141</v>
      </c>
      <c r="C144" s="185"/>
      <c r="D144" s="123" t="s">
        <v>476</v>
      </c>
      <c r="E144" s="153" t="s">
        <v>138</v>
      </c>
      <c r="F144" s="104" t="s">
        <v>145</v>
      </c>
      <c r="G144" s="88" t="s">
        <v>329</v>
      </c>
      <c r="H144" s="89" t="s">
        <v>26</v>
      </c>
      <c r="I144" s="90" t="s">
        <v>78</v>
      </c>
      <c r="J144" s="137">
        <v>27.59</v>
      </c>
      <c r="K144" s="84"/>
      <c r="L144" s="83">
        <f t="shared" si="6"/>
        <v>0</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row>
    <row r="145" spans="1:50" ht="90" customHeight="1" x14ac:dyDescent="0.25">
      <c r="A145" s="173"/>
      <c r="B145" s="87">
        <v>142</v>
      </c>
      <c r="C145" s="185"/>
      <c r="D145" s="119" t="s">
        <v>477</v>
      </c>
      <c r="E145" s="147" t="s">
        <v>330</v>
      </c>
      <c r="F145" s="104" t="s">
        <v>145</v>
      </c>
      <c r="G145" s="88" t="s">
        <v>331</v>
      </c>
      <c r="H145" s="89" t="s">
        <v>26</v>
      </c>
      <c r="I145" s="90" t="s">
        <v>78</v>
      </c>
      <c r="J145" s="137">
        <v>2.6</v>
      </c>
      <c r="K145" s="84">
        <v>5</v>
      </c>
      <c r="L145" s="83">
        <f t="shared" si="6"/>
        <v>5</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row>
    <row r="146" spans="1:50" ht="90" customHeight="1" x14ac:dyDescent="0.25">
      <c r="A146" s="173"/>
      <c r="B146" s="87">
        <v>143</v>
      </c>
      <c r="C146" s="185"/>
      <c r="D146" s="119" t="s">
        <v>478</v>
      </c>
      <c r="E146" s="147" t="s">
        <v>332</v>
      </c>
      <c r="F146" s="104" t="s">
        <v>145</v>
      </c>
      <c r="G146" s="88" t="s">
        <v>333</v>
      </c>
      <c r="H146" s="89" t="s">
        <v>26</v>
      </c>
      <c r="I146" s="90" t="s">
        <v>78</v>
      </c>
      <c r="J146" s="137">
        <v>4.49</v>
      </c>
      <c r="K146" s="84"/>
      <c r="L146" s="83">
        <f t="shared" si="6"/>
        <v>0</v>
      </c>
      <c r="M146" s="39" t="str">
        <f t="shared" si="7"/>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row>
    <row r="147" spans="1:50" ht="90" customHeight="1" x14ac:dyDescent="0.25">
      <c r="A147" s="173"/>
      <c r="B147" s="87">
        <v>144</v>
      </c>
      <c r="C147" s="185"/>
      <c r="D147" s="119" t="s">
        <v>479</v>
      </c>
      <c r="E147" s="147" t="s">
        <v>330</v>
      </c>
      <c r="F147" s="104" t="s">
        <v>145</v>
      </c>
      <c r="G147" s="88" t="s">
        <v>334</v>
      </c>
      <c r="H147" s="100" t="s">
        <v>26</v>
      </c>
      <c r="I147" s="101" t="s">
        <v>78</v>
      </c>
      <c r="J147" s="137">
        <v>5.5</v>
      </c>
      <c r="K147" s="84"/>
      <c r="L147" s="83">
        <f t="shared" si="6"/>
        <v>0</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row>
    <row r="148" spans="1:50" ht="90" customHeight="1" x14ac:dyDescent="0.25">
      <c r="A148" s="173"/>
      <c r="B148" s="87">
        <v>145</v>
      </c>
      <c r="C148" s="185"/>
      <c r="D148" s="123" t="s">
        <v>480</v>
      </c>
      <c r="E148" s="153" t="s">
        <v>335</v>
      </c>
      <c r="F148" s="104" t="s">
        <v>145</v>
      </c>
      <c r="G148" s="88" t="s">
        <v>336</v>
      </c>
      <c r="H148" s="100" t="s">
        <v>26</v>
      </c>
      <c r="I148" s="101" t="s">
        <v>78</v>
      </c>
      <c r="J148" s="137">
        <v>25.9</v>
      </c>
      <c r="K148" s="84">
        <v>10</v>
      </c>
      <c r="L148" s="83">
        <f t="shared" si="6"/>
        <v>10</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row>
    <row r="149" spans="1:50"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6"/>
        <v>0</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row>
    <row r="150" spans="1:50" ht="90" customHeight="1" x14ac:dyDescent="0.25">
      <c r="A150" s="189">
        <v>38</v>
      </c>
      <c r="B150" s="97">
        <v>147</v>
      </c>
      <c r="C150" s="194" t="s">
        <v>337</v>
      </c>
      <c r="D150" s="133" t="s">
        <v>482</v>
      </c>
      <c r="E150" s="157"/>
      <c r="F150" s="105"/>
      <c r="G150" s="93"/>
      <c r="H150" s="106" t="s">
        <v>26</v>
      </c>
      <c r="I150" s="107" t="s">
        <v>245</v>
      </c>
      <c r="J150" s="138">
        <v>0</v>
      </c>
      <c r="K150" s="84"/>
      <c r="L150" s="83">
        <f t="shared" si="6"/>
        <v>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row>
    <row r="151" spans="1:50" ht="90" customHeight="1" x14ac:dyDescent="0.25">
      <c r="A151" s="189"/>
      <c r="B151" s="97">
        <v>148</v>
      </c>
      <c r="C151" s="195"/>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row>
    <row r="152" spans="1:50" ht="90" customHeight="1" x14ac:dyDescent="0.25">
      <c r="A152" s="189"/>
      <c r="B152" s="97">
        <v>149</v>
      </c>
      <c r="C152" s="195"/>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row>
    <row r="153" spans="1:50" ht="90" customHeight="1" x14ac:dyDescent="0.25">
      <c r="A153" s="189"/>
      <c r="B153" s="97">
        <v>150</v>
      </c>
      <c r="C153" s="195"/>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row>
    <row r="154" spans="1:50" ht="90" customHeight="1" x14ac:dyDescent="0.25">
      <c r="A154" s="189"/>
      <c r="B154" s="97">
        <v>151</v>
      </c>
      <c r="C154" s="196"/>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row>
    <row r="155" spans="1:50" x14ac:dyDescent="0.25">
      <c r="A155" s="175"/>
      <c r="B155" s="175"/>
      <c r="C155" s="175"/>
    </row>
    <row r="156" spans="1:50" x14ac:dyDescent="0.25">
      <c r="A156" s="175"/>
      <c r="B156" s="175"/>
      <c r="C156" s="175"/>
    </row>
    <row r="157" spans="1:50" x14ac:dyDescent="0.25">
      <c r="A157" s="175"/>
      <c r="B157" s="175"/>
      <c r="C157" s="175"/>
    </row>
  </sheetData>
  <mergeCells count="104">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 ref="A44:A52"/>
    <mergeCell ref="C44:C52"/>
    <mergeCell ref="A53:A60"/>
    <mergeCell ref="C53:C60"/>
    <mergeCell ref="A61:A67"/>
    <mergeCell ref="C61:C67"/>
    <mergeCell ref="A68:A70"/>
    <mergeCell ref="C68:C70"/>
    <mergeCell ref="A71:A77"/>
    <mergeCell ref="C71:C77"/>
    <mergeCell ref="K1:M1"/>
    <mergeCell ref="AV1:AV2"/>
    <mergeCell ref="AW1:AW2"/>
    <mergeCell ref="AX1:AX2"/>
    <mergeCell ref="A2:M2"/>
    <mergeCell ref="A8:A9"/>
    <mergeCell ref="C8:C9"/>
    <mergeCell ref="A10:A11"/>
    <mergeCell ref="C10:C11"/>
    <mergeCell ref="A23:A25"/>
    <mergeCell ref="C23:C25"/>
    <mergeCell ref="A26:A28"/>
    <mergeCell ref="C26:C28"/>
    <mergeCell ref="A29:A31"/>
    <mergeCell ref="C29:C31"/>
    <mergeCell ref="A32:A33"/>
    <mergeCell ref="C32:C33"/>
    <mergeCell ref="D1:J1"/>
    <mergeCell ref="A34:A43"/>
    <mergeCell ref="C34:C43"/>
    <mergeCell ref="AF1:AF2"/>
    <mergeCell ref="AG1:AG2"/>
    <mergeCell ref="AA1:AA2"/>
    <mergeCell ref="AB1:AB2"/>
    <mergeCell ref="AC1:AC2"/>
    <mergeCell ref="AD1:AD2"/>
    <mergeCell ref="AE1:AE2"/>
    <mergeCell ref="W1:W2"/>
    <mergeCell ref="X1:X2"/>
    <mergeCell ref="Y1:Y2"/>
    <mergeCell ref="Z1:Z2"/>
    <mergeCell ref="U1:U2"/>
    <mergeCell ref="V1:V2"/>
    <mergeCell ref="Q1:Q2"/>
    <mergeCell ref="R1:R2"/>
    <mergeCell ref="S1:S2"/>
    <mergeCell ref="T1:T2"/>
    <mergeCell ref="O1:O2"/>
    <mergeCell ref="P1:P2"/>
    <mergeCell ref="A1:C1"/>
    <mergeCell ref="A17:A21"/>
    <mergeCell ref="C17:C21"/>
    <mergeCell ref="A155:C155"/>
    <mergeCell ref="A156:C156"/>
    <mergeCell ref="A157:C157"/>
    <mergeCell ref="AQ1:AQ2"/>
    <mergeCell ref="AR1:AR2"/>
    <mergeCell ref="AS1:AS2"/>
    <mergeCell ref="AT1:AT2"/>
    <mergeCell ref="AU1:AU2"/>
    <mergeCell ref="A12:A16"/>
    <mergeCell ref="C12:C16"/>
    <mergeCell ref="AH1:AH2"/>
    <mergeCell ref="AI1:AI2"/>
    <mergeCell ref="AJ1:AJ2"/>
    <mergeCell ref="AK1:AK2"/>
    <mergeCell ref="AL1:AL2"/>
    <mergeCell ref="AM1:AM2"/>
    <mergeCell ref="AN1:AN2"/>
    <mergeCell ref="AO1:AO2"/>
    <mergeCell ref="AP1:AP2"/>
    <mergeCell ref="N1:N2"/>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s>
  <conditionalFormatting sqref="AR4:AT154 AV4:AX154">
    <cfRule type="cellIs" dxfId="116" priority="31" stopIfTrue="1" operator="greaterThan">
      <formula>0</formula>
    </cfRule>
    <cfRule type="cellIs" dxfId="115" priority="32" stopIfTrue="1" operator="greaterThan">
      <formula>0</formula>
    </cfRule>
    <cfRule type="cellIs" dxfId="114" priority="33" stopIfTrue="1" operator="greaterThan">
      <formula>0</formula>
    </cfRule>
  </conditionalFormatting>
  <conditionalFormatting sqref="AU4:AU154">
    <cfRule type="cellIs" dxfId="113" priority="28" stopIfTrue="1" operator="greaterThan">
      <formula>0</formula>
    </cfRule>
    <cfRule type="cellIs" dxfId="112" priority="29" stopIfTrue="1" operator="greaterThan">
      <formula>0</formula>
    </cfRule>
    <cfRule type="cellIs" dxfId="111" priority="30" stopIfTrue="1" operator="greaterThan">
      <formula>0</formula>
    </cfRule>
  </conditionalFormatting>
  <conditionalFormatting sqref="AA4:AA154">
    <cfRule type="cellIs" dxfId="110" priority="13" stopIfTrue="1" operator="greaterThan">
      <formula>0</formula>
    </cfRule>
    <cfRule type="cellIs" dxfId="109" priority="14" stopIfTrue="1" operator="greaterThan">
      <formula>0</formula>
    </cfRule>
    <cfRule type="cellIs" dxfId="108" priority="15" stopIfTrue="1" operator="greaterThan">
      <formula>0</formula>
    </cfRule>
  </conditionalFormatting>
  <conditionalFormatting sqref="AB4:AQ154">
    <cfRule type="cellIs" dxfId="107" priority="10" stopIfTrue="1" operator="greaterThan">
      <formula>0</formula>
    </cfRule>
    <cfRule type="cellIs" dxfId="106" priority="11" stopIfTrue="1" operator="greaterThan">
      <formula>0</formula>
    </cfRule>
    <cfRule type="cellIs" dxfId="105" priority="12" stopIfTrue="1" operator="greaterThan">
      <formula>0</formula>
    </cfRule>
  </conditionalFormatting>
  <conditionalFormatting sqref="Z4:Z154">
    <cfRule type="cellIs" dxfId="104" priority="16" stopIfTrue="1" operator="greaterThan">
      <formula>0</formula>
    </cfRule>
    <cfRule type="cellIs" dxfId="103" priority="17" stopIfTrue="1" operator="greaterThan">
      <formula>0</formula>
    </cfRule>
    <cfRule type="cellIs" dxfId="102" priority="18" stopIfTrue="1" operator="greaterThan">
      <formula>0</formula>
    </cfRule>
  </conditionalFormatting>
  <conditionalFormatting sqref="Y4:Y154">
    <cfRule type="cellIs" dxfId="101" priority="4" stopIfTrue="1" operator="greaterThan">
      <formula>0</formula>
    </cfRule>
    <cfRule type="cellIs" dxfId="100" priority="5" stopIfTrue="1" operator="greaterThan">
      <formula>0</formula>
    </cfRule>
    <cfRule type="cellIs" dxfId="99" priority="6" stopIfTrue="1" operator="greaterThan">
      <formula>0</formula>
    </cfRule>
  </conditionalFormatting>
  <conditionalFormatting sqref="N4:X154">
    <cfRule type="cellIs" dxfId="98" priority="7" stopIfTrue="1" operator="greaterThan">
      <formula>0</formula>
    </cfRule>
    <cfRule type="cellIs" dxfId="97" priority="8" stopIfTrue="1" operator="greaterThan">
      <formula>0</formula>
    </cfRule>
    <cfRule type="cellIs" dxfId="96" priority="9"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57"/>
  <sheetViews>
    <sheetView topLeftCell="A67" zoomScale="80" zoomScaleNormal="80" workbookViewId="0">
      <selection activeCell="K70" sqref="K70"/>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19" width="15.7109375" style="17" customWidth="1"/>
    <col min="20" max="20" width="17.28515625" style="17" customWidth="1"/>
    <col min="21" max="33" width="15.7109375" style="17" customWidth="1"/>
    <col min="34" max="50" width="15.7109375" style="14" customWidth="1"/>
    <col min="51" max="16384" width="9.7109375" style="14"/>
  </cols>
  <sheetData>
    <row r="1" spans="1:50" ht="33" customHeight="1" x14ac:dyDescent="0.25">
      <c r="A1" s="187" t="s">
        <v>70</v>
      </c>
      <c r="B1" s="187"/>
      <c r="C1" s="187"/>
      <c r="D1" s="171" t="s">
        <v>32</v>
      </c>
      <c r="E1" s="171"/>
      <c r="F1" s="171"/>
      <c r="G1" s="171"/>
      <c r="H1" s="171"/>
      <c r="I1" s="171"/>
      <c r="J1" s="171"/>
      <c r="K1" s="171" t="s">
        <v>487</v>
      </c>
      <c r="L1" s="171"/>
      <c r="M1" s="171"/>
      <c r="N1" s="197" t="s">
        <v>588</v>
      </c>
      <c r="O1" s="197" t="s">
        <v>589</v>
      </c>
      <c r="P1" s="197" t="s">
        <v>590</v>
      </c>
      <c r="Q1" s="197" t="s">
        <v>591</v>
      </c>
      <c r="R1" s="197" t="s">
        <v>592</v>
      </c>
      <c r="S1" s="197" t="s">
        <v>593</v>
      </c>
      <c r="T1" s="197" t="s">
        <v>594</v>
      </c>
      <c r="U1" s="197" t="s">
        <v>595</v>
      </c>
      <c r="V1" s="197" t="s">
        <v>596</v>
      </c>
      <c r="W1" s="197" t="s">
        <v>597</v>
      </c>
      <c r="X1" s="197" t="s">
        <v>707</v>
      </c>
      <c r="Y1" s="169" t="s">
        <v>68</v>
      </c>
      <c r="Z1" s="169" t="s">
        <v>68</v>
      </c>
      <c r="AA1" s="169" t="s">
        <v>68</v>
      </c>
      <c r="AB1" s="169" t="s">
        <v>68</v>
      </c>
      <c r="AC1" s="169" t="s">
        <v>68</v>
      </c>
      <c r="AD1" s="169" t="s">
        <v>68</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row>
    <row r="2" spans="1:50" ht="21.75" customHeight="1" x14ac:dyDescent="0.25">
      <c r="A2" s="171" t="s">
        <v>60</v>
      </c>
      <c r="B2" s="171"/>
      <c r="C2" s="171"/>
      <c r="D2" s="171"/>
      <c r="E2" s="171"/>
      <c r="F2" s="171"/>
      <c r="G2" s="171"/>
      <c r="H2" s="171"/>
      <c r="I2" s="171"/>
      <c r="J2" s="171"/>
      <c r="K2" s="171"/>
      <c r="L2" s="171"/>
      <c r="M2" s="171"/>
      <c r="N2" s="198"/>
      <c r="O2" s="198"/>
      <c r="P2" s="198"/>
      <c r="Q2" s="198"/>
      <c r="R2" s="198"/>
      <c r="S2" s="198"/>
      <c r="T2" s="198"/>
      <c r="U2" s="198"/>
      <c r="V2" s="198"/>
      <c r="W2" s="198"/>
      <c r="X2" s="198"/>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row>
    <row r="3" spans="1:50"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t="s">
        <v>598</v>
      </c>
      <c r="O3" s="81" t="s">
        <v>599</v>
      </c>
      <c r="P3" s="81" t="s">
        <v>600</v>
      </c>
      <c r="Q3" s="81" t="s">
        <v>601</v>
      </c>
      <c r="R3" s="81" t="s">
        <v>602</v>
      </c>
      <c r="S3" s="81" t="s">
        <v>603</v>
      </c>
      <c r="T3" s="81" t="s">
        <v>604</v>
      </c>
      <c r="U3" s="81" t="s">
        <v>587</v>
      </c>
      <c r="V3" s="81" t="s">
        <v>605</v>
      </c>
      <c r="W3" s="81" t="s">
        <v>606</v>
      </c>
      <c r="X3" s="81" t="s">
        <v>598</v>
      </c>
      <c r="Y3" s="81" t="s">
        <v>69</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row>
    <row r="4" spans="1:50" ht="90" customHeight="1" x14ac:dyDescent="0.25">
      <c r="A4" s="86">
        <v>1</v>
      </c>
      <c r="B4" s="87">
        <v>1</v>
      </c>
      <c r="C4" s="140" t="s">
        <v>64</v>
      </c>
      <c r="D4" s="119" t="s">
        <v>339</v>
      </c>
      <c r="E4" s="147" t="s">
        <v>75</v>
      </c>
      <c r="F4" s="88" t="s">
        <v>76</v>
      </c>
      <c r="G4" s="88" t="s">
        <v>77</v>
      </c>
      <c r="H4" s="89" t="s">
        <v>44</v>
      </c>
      <c r="I4" s="90" t="s">
        <v>78</v>
      </c>
      <c r="J4" s="137">
        <v>41.6</v>
      </c>
      <c r="K4" s="61">
        <v>100</v>
      </c>
      <c r="L4" s="83">
        <f>K4-(SUM(N4:AX4))</f>
        <v>100</v>
      </c>
      <c r="M4" s="39" t="str">
        <f>IF(L4&lt;0,"ATENÇÃO","OK")</f>
        <v>OK</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row>
    <row r="5" spans="1:50" ht="90" customHeight="1" x14ac:dyDescent="0.25">
      <c r="A5" s="91">
        <v>2</v>
      </c>
      <c r="B5" s="92">
        <v>2</v>
      </c>
      <c r="C5" s="141" t="s">
        <v>64</v>
      </c>
      <c r="D5" s="120" t="s">
        <v>340</v>
      </c>
      <c r="E5" s="148" t="s">
        <v>75</v>
      </c>
      <c r="F5" s="93" t="s">
        <v>76</v>
      </c>
      <c r="G5" s="93" t="s">
        <v>79</v>
      </c>
      <c r="H5" s="94" t="s">
        <v>44</v>
      </c>
      <c r="I5" s="95" t="s">
        <v>78</v>
      </c>
      <c r="J5" s="138">
        <v>33</v>
      </c>
      <c r="K5" s="84"/>
      <c r="L5" s="83">
        <f>K5-(SUM(N5:AX5))</f>
        <v>0</v>
      </c>
      <c r="M5" s="39" t="str">
        <f t="shared" ref="M5:M68" si="0">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row>
    <row r="6" spans="1:50" ht="90" customHeight="1" x14ac:dyDescent="0.25">
      <c r="A6" s="86">
        <v>3</v>
      </c>
      <c r="B6" s="87">
        <v>3</v>
      </c>
      <c r="C6" s="140" t="s">
        <v>64</v>
      </c>
      <c r="D6" s="119" t="s">
        <v>341</v>
      </c>
      <c r="E6" s="147" t="s">
        <v>75</v>
      </c>
      <c r="F6" s="88" t="s">
        <v>76</v>
      </c>
      <c r="G6" s="88" t="s">
        <v>80</v>
      </c>
      <c r="H6" s="89" t="s">
        <v>43</v>
      </c>
      <c r="I6" s="90" t="s">
        <v>78</v>
      </c>
      <c r="J6" s="137">
        <v>9.52</v>
      </c>
      <c r="K6" s="84">
        <v>550</v>
      </c>
      <c r="L6" s="83">
        <f>K6-(SUM(N6:AX6))</f>
        <v>250</v>
      </c>
      <c r="M6" s="39" t="str">
        <f t="shared" si="0"/>
        <v>OK</v>
      </c>
      <c r="N6" s="79"/>
      <c r="O6" s="79"/>
      <c r="P6" s="79"/>
      <c r="Q6" s="79"/>
      <c r="R6" s="79"/>
      <c r="S6" s="79">
        <v>300</v>
      </c>
      <c r="T6" s="79"/>
      <c r="U6" s="79"/>
      <c r="V6" s="79"/>
      <c r="W6" s="79"/>
      <c r="X6" s="79"/>
      <c r="Y6" s="79"/>
      <c r="Z6" s="79"/>
      <c r="AA6" s="79"/>
      <c r="AB6" s="79"/>
      <c r="AC6" s="79"/>
      <c r="AD6" s="79"/>
      <c r="AE6" s="79"/>
      <c r="AF6" s="79"/>
      <c r="AG6" s="79"/>
      <c r="AH6" s="79"/>
      <c r="AI6" s="79"/>
      <c r="AJ6" s="79"/>
      <c r="AK6" s="79"/>
      <c r="AL6" s="79"/>
      <c r="AM6" s="79"/>
      <c r="AN6" s="79"/>
      <c r="AO6" s="79"/>
      <c r="AP6" s="79"/>
      <c r="AQ6" s="79"/>
      <c r="AR6" s="80"/>
      <c r="AS6" s="80"/>
      <c r="AT6" s="80"/>
      <c r="AU6" s="80"/>
      <c r="AV6" s="80"/>
      <c r="AW6" s="80"/>
      <c r="AX6" s="80"/>
    </row>
    <row r="7" spans="1:50" ht="90" customHeight="1" x14ac:dyDescent="0.25">
      <c r="A7" s="96">
        <v>4</v>
      </c>
      <c r="B7" s="97">
        <v>4</v>
      </c>
      <c r="C7" s="141" t="s">
        <v>81</v>
      </c>
      <c r="D7" s="120" t="s">
        <v>342</v>
      </c>
      <c r="E7" s="148" t="s">
        <v>51</v>
      </c>
      <c r="F7" s="93" t="s">
        <v>82</v>
      </c>
      <c r="G7" s="93" t="s">
        <v>83</v>
      </c>
      <c r="H7" s="94" t="s">
        <v>34</v>
      </c>
      <c r="I7" s="95" t="s">
        <v>78</v>
      </c>
      <c r="J7" s="138">
        <v>1.19</v>
      </c>
      <c r="K7" s="84">
        <v>400</v>
      </c>
      <c r="L7" s="83">
        <f>K7-(SUM(N7:AX7))</f>
        <v>256</v>
      </c>
      <c r="M7" s="39" t="str">
        <f t="shared" si="0"/>
        <v>OK</v>
      </c>
      <c r="N7" s="80">
        <v>96</v>
      </c>
      <c r="O7" s="80"/>
      <c r="P7" s="80"/>
      <c r="Q7" s="80"/>
      <c r="R7" s="80"/>
      <c r="S7" s="80"/>
      <c r="T7" s="80"/>
      <c r="U7" s="80"/>
      <c r="V7" s="80"/>
      <c r="W7" s="80"/>
      <c r="X7" s="80">
        <v>48</v>
      </c>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row>
    <row r="8" spans="1:50" ht="90" customHeight="1" x14ac:dyDescent="0.25">
      <c r="A8" s="172">
        <v>5</v>
      </c>
      <c r="B8" s="98">
        <v>5</v>
      </c>
      <c r="C8" s="184" t="s">
        <v>84</v>
      </c>
      <c r="D8" s="119" t="s">
        <v>343</v>
      </c>
      <c r="E8" s="147" t="s">
        <v>37</v>
      </c>
      <c r="F8" s="88" t="s">
        <v>85</v>
      </c>
      <c r="G8" s="88" t="s">
        <v>86</v>
      </c>
      <c r="H8" s="89" t="s">
        <v>46</v>
      </c>
      <c r="I8" s="90" t="s">
        <v>87</v>
      </c>
      <c r="J8" s="137">
        <v>3.94</v>
      </c>
      <c r="K8" s="84">
        <v>288</v>
      </c>
      <c r="L8" s="83">
        <f>K8-(SUM(N8:AX8))</f>
        <v>96</v>
      </c>
      <c r="M8" s="39" t="str">
        <f t="shared" si="0"/>
        <v>OK</v>
      </c>
      <c r="N8" s="80"/>
      <c r="O8" s="80">
        <v>96</v>
      </c>
      <c r="P8" s="80"/>
      <c r="Q8" s="80"/>
      <c r="R8" s="80"/>
      <c r="S8" s="80"/>
      <c r="T8" s="80">
        <v>96</v>
      </c>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row>
    <row r="9" spans="1:50" ht="90" customHeight="1" x14ac:dyDescent="0.25">
      <c r="A9" s="174"/>
      <c r="B9" s="87">
        <v>6</v>
      </c>
      <c r="C9" s="186"/>
      <c r="D9" s="119" t="s">
        <v>344</v>
      </c>
      <c r="E9" s="147" t="s">
        <v>37</v>
      </c>
      <c r="F9" s="88" t="s">
        <v>85</v>
      </c>
      <c r="G9" s="88" t="s">
        <v>88</v>
      </c>
      <c r="H9" s="89" t="s">
        <v>45</v>
      </c>
      <c r="I9" s="90" t="s">
        <v>87</v>
      </c>
      <c r="J9" s="137">
        <v>3.6</v>
      </c>
      <c r="K9" s="84">
        <v>156</v>
      </c>
      <c r="L9" s="83">
        <f>K9-(SUM(N9:AX9))</f>
        <v>108</v>
      </c>
      <c r="M9" s="39" t="str">
        <f t="shared" si="0"/>
        <v>OK</v>
      </c>
      <c r="N9" s="80"/>
      <c r="O9" s="80">
        <v>48</v>
      </c>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row>
    <row r="10" spans="1:50" ht="90" customHeight="1" x14ac:dyDescent="0.25">
      <c r="A10" s="176">
        <v>6</v>
      </c>
      <c r="B10" s="97">
        <v>7</v>
      </c>
      <c r="C10" s="181" t="s">
        <v>81</v>
      </c>
      <c r="D10" s="121" t="s">
        <v>345</v>
      </c>
      <c r="E10" s="149" t="s">
        <v>51</v>
      </c>
      <c r="F10" s="99" t="s">
        <v>82</v>
      </c>
      <c r="G10" s="93" t="s">
        <v>89</v>
      </c>
      <c r="H10" s="94" t="s">
        <v>26</v>
      </c>
      <c r="I10" s="95" t="s">
        <v>78</v>
      </c>
      <c r="J10" s="138">
        <v>1</v>
      </c>
      <c r="K10" s="84">
        <v>432</v>
      </c>
      <c r="L10" s="83">
        <f>K10-(SUM(N10:AX10))</f>
        <v>312</v>
      </c>
      <c r="M10" s="39" t="str">
        <f t="shared" si="0"/>
        <v>OK</v>
      </c>
      <c r="N10" s="80">
        <v>120</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row>
    <row r="11" spans="1:50" ht="90" customHeight="1" x14ac:dyDescent="0.25">
      <c r="A11" s="177"/>
      <c r="B11" s="92">
        <v>8</v>
      </c>
      <c r="C11" s="182"/>
      <c r="D11" s="120" t="s">
        <v>346</v>
      </c>
      <c r="E11" s="148" t="s">
        <v>51</v>
      </c>
      <c r="F11" s="93" t="s">
        <v>82</v>
      </c>
      <c r="G11" s="93" t="s">
        <v>90</v>
      </c>
      <c r="H11" s="94" t="s">
        <v>28</v>
      </c>
      <c r="I11" s="95" t="s">
        <v>78</v>
      </c>
      <c r="J11" s="138">
        <v>1.01</v>
      </c>
      <c r="K11" s="84">
        <v>350</v>
      </c>
      <c r="L11" s="83">
        <f>K11-(SUM(N11:AX11))</f>
        <v>110</v>
      </c>
      <c r="M11" s="39" t="str">
        <f t="shared" si="0"/>
        <v>OK</v>
      </c>
      <c r="N11" s="80">
        <v>120</v>
      </c>
      <c r="O11" s="80"/>
      <c r="P11" s="80"/>
      <c r="Q11" s="80"/>
      <c r="R11" s="80"/>
      <c r="S11" s="80"/>
      <c r="T11" s="80"/>
      <c r="U11" s="80"/>
      <c r="V11" s="80"/>
      <c r="W11" s="80"/>
      <c r="X11" s="80">
        <v>120</v>
      </c>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row>
    <row r="12" spans="1:50" ht="90" customHeight="1" x14ac:dyDescent="0.25">
      <c r="A12" s="172">
        <v>7</v>
      </c>
      <c r="B12" s="87">
        <v>9</v>
      </c>
      <c r="C12" s="184" t="s">
        <v>91</v>
      </c>
      <c r="D12" s="119" t="s">
        <v>347</v>
      </c>
      <c r="E12" s="150" t="s">
        <v>92</v>
      </c>
      <c r="F12" s="88" t="s">
        <v>93</v>
      </c>
      <c r="G12" s="88" t="s">
        <v>94</v>
      </c>
      <c r="H12" s="100" t="s">
        <v>47</v>
      </c>
      <c r="I12" s="101" t="s">
        <v>78</v>
      </c>
      <c r="J12" s="137">
        <v>31.36</v>
      </c>
      <c r="K12" s="84"/>
      <c r="L12" s="83">
        <f>K12-(SUM(N12:AX12))</f>
        <v>0</v>
      </c>
      <c r="M12" s="39" t="str">
        <f t="shared" si="0"/>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row>
    <row r="13" spans="1:50" ht="90" customHeight="1" x14ac:dyDescent="0.25">
      <c r="A13" s="173"/>
      <c r="B13" s="87">
        <v>10</v>
      </c>
      <c r="C13" s="185"/>
      <c r="D13" s="119" t="s">
        <v>348</v>
      </c>
      <c r="E13" s="151" t="s">
        <v>95</v>
      </c>
      <c r="F13" s="88" t="s">
        <v>93</v>
      </c>
      <c r="G13" s="88" t="s">
        <v>96</v>
      </c>
      <c r="H13" s="100" t="s">
        <v>47</v>
      </c>
      <c r="I13" s="101" t="s">
        <v>78</v>
      </c>
      <c r="J13" s="137">
        <v>36.700000000000003</v>
      </c>
      <c r="K13" s="84"/>
      <c r="L13" s="83">
        <f>K13-(SUM(N13:AX13))</f>
        <v>0</v>
      </c>
      <c r="M13" s="39" t="str">
        <f t="shared" si="0"/>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row>
    <row r="14" spans="1:50" ht="90" customHeight="1" x14ac:dyDescent="0.25">
      <c r="A14" s="173"/>
      <c r="B14" s="98">
        <v>11</v>
      </c>
      <c r="C14" s="185"/>
      <c r="D14" s="122" t="s">
        <v>349</v>
      </c>
      <c r="E14" s="152" t="s">
        <v>97</v>
      </c>
      <c r="F14" s="102" t="s">
        <v>93</v>
      </c>
      <c r="G14" s="88" t="s">
        <v>98</v>
      </c>
      <c r="H14" s="103" t="s">
        <v>45</v>
      </c>
      <c r="I14" s="101" t="s">
        <v>78</v>
      </c>
      <c r="J14" s="137">
        <v>42.64</v>
      </c>
      <c r="K14" s="84"/>
      <c r="L14" s="83">
        <f>K14-(SUM(N14:AX14))</f>
        <v>0</v>
      </c>
      <c r="M14" s="39" t="str">
        <f t="shared" si="0"/>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row>
    <row r="15" spans="1:50" ht="90" customHeight="1" x14ac:dyDescent="0.25">
      <c r="A15" s="173"/>
      <c r="B15" s="98">
        <v>12</v>
      </c>
      <c r="C15" s="185"/>
      <c r="D15" s="123" t="s">
        <v>350</v>
      </c>
      <c r="E15" s="153" t="s">
        <v>99</v>
      </c>
      <c r="F15" s="104" t="s">
        <v>93</v>
      </c>
      <c r="G15" s="88" t="s">
        <v>100</v>
      </c>
      <c r="H15" s="100" t="s">
        <v>45</v>
      </c>
      <c r="I15" s="101" t="s">
        <v>78</v>
      </c>
      <c r="J15" s="137">
        <v>78.05</v>
      </c>
      <c r="K15" s="84"/>
      <c r="L15" s="83">
        <f>K15-(SUM(N15:AX15))</f>
        <v>0</v>
      </c>
      <c r="M15" s="39" t="str">
        <f t="shared" si="0"/>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row>
    <row r="16" spans="1:50" ht="90" customHeight="1" x14ac:dyDescent="0.25">
      <c r="A16" s="174"/>
      <c r="B16" s="87">
        <v>13</v>
      </c>
      <c r="C16" s="186"/>
      <c r="D16" s="119" t="s">
        <v>351</v>
      </c>
      <c r="E16" s="153" t="s">
        <v>99</v>
      </c>
      <c r="F16" s="88" t="s">
        <v>93</v>
      </c>
      <c r="G16" s="88" t="s">
        <v>101</v>
      </c>
      <c r="H16" s="100" t="s">
        <v>45</v>
      </c>
      <c r="I16" s="101" t="s">
        <v>78</v>
      </c>
      <c r="J16" s="137">
        <v>9.36</v>
      </c>
      <c r="K16" s="84"/>
      <c r="L16" s="83">
        <f>K16-(SUM(N16:AX16))</f>
        <v>0</v>
      </c>
      <c r="M16" s="39" t="str">
        <f t="shared" si="0"/>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row>
    <row r="17" spans="1:50" ht="90" customHeight="1" x14ac:dyDescent="0.25">
      <c r="A17" s="176">
        <v>8</v>
      </c>
      <c r="B17" s="92">
        <v>14</v>
      </c>
      <c r="C17" s="181" t="s">
        <v>102</v>
      </c>
      <c r="D17" s="124" t="s">
        <v>352</v>
      </c>
      <c r="E17" s="154" t="s">
        <v>103</v>
      </c>
      <c r="F17" s="105" t="s">
        <v>82</v>
      </c>
      <c r="G17" s="93" t="s">
        <v>104</v>
      </c>
      <c r="H17" s="106" t="s">
        <v>33</v>
      </c>
      <c r="I17" s="107" t="s">
        <v>78</v>
      </c>
      <c r="J17" s="138">
        <v>18.690000000000001</v>
      </c>
      <c r="K17" s="84">
        <v>10</v>
      </c>
      <c r="L17" s="83">
        <f>K17-(SUM(N17:AX17))</f>
        <v>9</v>
      </c>
      <c r="M17" s="39" t="str">
        <f t="shared" si="0"/>
        <v>OK</v>
      </c>
      <c r="N17" s="80"/>
      <c r="O17" s="80"/>
      <c r="P17" s="80">
        <v>1</v>
      </c>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row>
    <row r="18" spans="1:50" ht="90" customHeight="1" x14ac:dyDescent="0.25">
      <c r="A18" s="180"/>
      <c r="B18" s="92">
        <v>15</v>
      </c>
      <c r="C18" s="183"/>
      <c r="D18" s="120" t="s">
        <v>353</v>
      </c>
      <c r="E18" s="154" t="s">
        <v>103</v>
      </c>
      <c r="F18" s="93" t="s">
        <v>105</v>
      </c>
      <c r="G18" s="93" t="s">
        <v>106</v>
      </c>
      <c r="H18" s="106" t="s">
        <v>47</v>
      </c>
      <c r="I18" s="107" t="s">
        <v>87</v>
      </c>
      <c r="J18" s="138">
        <v>26.71</v>
      </c>
      <c r="K18" s="84">
        <v>5</v>
      </c>
      <c r="L18" s="83">
        <f>K18-(SUM(N18:AX18))</f>
        <v>4</v>
      </c>
      <c r="M18" s="39" t="str">
        <f t="shared" si="0"/>
        <v>OK</v>
      </c>
      <c r="N18" s="80"/>
      <c r="O18" s="80"/>
      <c r="P18" s="80">
        <v>1</v>
      </c>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row>
    <row r="19" spans="1:50" ht="90" customHeight="1" x14ac:dyDescent="0.25">
      <c r="A19" s="180"/>
      <c r="B19" s="92">
        <v>16</v>
      </c>
      <c r="C19" s="183"/>
      <c r="D19" s="120" t="s">
        <v>354</v>
      </c>
      <c r="E19" s="148" t="s">
        <v>107</v>
      </c>
      <c r="F19" s="105" t="s">
        <v>82</v>
      </c>
      <c r="G19" s="93" t="s">
        <v>108</v>
      </c>
      <c r="H19" s="106" t="s">
        <v>26</v>
      </c>
      <c r="I19" s="107" t="s">
        <v>78</v>
      </c>
      <c r="J19" s="138">
        <v>11.6</v>
      </c>
      <c r="K19" s="84"/>
      <c r="L19" s="83">
        <f>K19-(SUM(N19:AX19))</f>
        <v>0</v>
      </c>
      <c r="M19" s="39" t="str">
        <f t="shared" si="0"/>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row>
    <row r="20" spans="1:50" ht="90" customHeight="1" x14ac:dyDescent="0.25">
      <c r="A20" s="180"/>
      <c r="B20" s="92">
        <v>17</v>
      </c>
      <c r="C20" s="183"/>
      <c r="D20" s="120" t="s">
        <v>355</v>
      </c>
      <c r="E20" s="148" t="s">
        <v>52</v>
      </c>
      <c r="F20" s="93" t="s">
        <v>82</v>
      </c>
      <c r="G20" s="93" t="s">
        <v>109</v>
      </c>
      <c r="H20" s="94" t="s">
        <v>45</v>
      </c>
      <c r="I20" s="95" t="s">
        <v>78</v>
      </c>
      <c r="J20" s="138">
        <v>9.76</v>
      </c>
      <c r="K20" s="84"/>
      <c r="L20" s="83">
        <f>K20-(SUM(N20:AX20))</f>
        <v>0</v>
      </c>
      <c r="M20" s="39" t="str">
        <f t="shared" si="0"/>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row>
    <row r="21" spans="1:50" ht="90" customHeight="1" x14ac:dyDescent="0.25">
      <c r="A21" s="177"/>
      <c r="B21" s="92">
        <v>18</v>
      </c>
      <c r="C21" s="182"/>
      <c r="D21" s="120" t="s">
        <v>356</v>
      </c>
      <c r="E21" s="148" t="s">
        <v>110</v>
      </c>
      <c r="F21" s="93" t="s">
        <v>82</v>
      </c>
      <c r="G21" s="93" t="s">
        <v>111</v>
      </c>
      <c r="H21" s="106" t="s">
        <v>45</v>
      </c>
      <c r="I21" s="107" t="s">
        <v>78</v>
      </c>
      <c r="J21" s="138">
        <v>54.58</v>
      </c>
      <c r="K21" s="84"/>
      <c r="L21" s="83">
        <f>K21-(SUM(N21:AX21))</f>
        <v>0</v>
      </c>
      <c r="M21" s="39" t="str">
        <f t="shared" si="0"/>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row>
    <row r="22" spans="1:50" ht="90" customHeight="1" x14ac:dyDescent="0.25">
      <c r="A22" s="86">
        <v>9</v>
      </c>
      <c r="B22" s="87">
        <v>19</v>
      </c>
      <c r="C22" s="140" t="s">
        <v>91</v>
      </c>
      <c r="D22" s="119" t="s">
        <v>357</v>
      </c>
      <c r="E22" s="147" t="s">
        <v>112</v>
      </c>
      <c r="F22" s="88" t="s">
        <v>113</v>
      </c>
      <c r="G22" s="88" t="s">
        <v>114</v>
      </c>
      <c r="H22" s="89" t="s">
        <v>35</v>
      </c>
      <c r="I22" s="90" t="s">
        <v>115</v>
      </c>
      <c r="J22" s="137">
        <v>2.5099999999999998</v>
      </c>
      <c r="K22" s="84">
        <v>20</v>
      </c>
      <c r="L22" s="83">
        <f>K22-(SUM(N22:AX22))</f>
        <v>20</v>
      </c>
      <c r="M22" s="39" t="str">
        <f t="shared" si="0"/>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row>
    <row r="23" spans="1:50" ht="90" customHeight="1" x14ac:dyDescent="0.25">
      <c r="A23" s="176">
        <v>10</v>
      </c>
      <c r="B23" s="97">
        <v>20</v>
      </c>
      <c r="C23" s="181" t="s">
        <v>84</v>
      </c>
      <c r="D23" s="120" t="s">
        <v>358</v>
      </c>
      <c r="E23" s="148" t="s">
        <v>37</v>
      </c>
      <c r="F23" s="93" t="s">
        <v>82</v>
      </c>
      <c r="G23" s="93" t="s">
        <v>116</v>
      </c>
      <c r="H23" s="94" t="s">
        <v>47</v>
      </c>
      <c r="I23" s="95" t="s">
        <v>78</v>
      </c>
      <c r="J23" s="138">
        <v>6.63</v>
      </c>
      <c r="K23" s="84">
        <v>65</v>
      </c>
      <c r="L23" s="83">
        <f>K23-(SUM(N23:AX23))</f>
        <v>41</v>
      </c>
      <c r="M23" s="39" t="str">
        <f t="shared" si="0"/>
        <v>OK</v>
      </c>
      <c r="N23" s="80"/>
      <c r="O23" s="80">
        <v>24</v>
      </c>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row>
    <row r="24" spans="1:50" ht="90" customHeight="1" x14ac:dyDescent="0.25">
      <c r="A24" s="180"/>
      <c r="B24" s="97">
        <v>21</v>
      </c>
      <c r="C24" s="183"/>
      <c r="D24" s="120" t="s">
        <v>359</v>
      </c>
      <c r="E24" s="148" t="s">
        <v>37</v>
      </c>
      <c r="F24" s="93" t="s">
        <v>82</v>
      </c>
      <c r="G24" s="93" t="s">
        <v>117</v>
      </c>
      <c r="H24" s="94" t="s">
        <v>45</v>
      </c>
      <c r="I24" s="95" t="s">
        <v>78</v>
      </c>
      <c r="J24" s="138">
        <v>2</v>
      </c>
      <c r="K24" s="84">
        <v>156</v>
      </c>
      <c r="L24" s="83">
        <f>K24-(SUM(N24:AX24))</f>
        <v>60</v>
      </c>
      <c r="M24" s="39" t="str">
        <f t="shared" si="0"/>
        <v>OK</v>
      </c>
      <c r="N24" s="80"/>
      <c r="O24" s="80">
        <v>96</v>
      </c>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row>
    <row r="25" spans="1:50" ht="90" customHeight="1" x14ac:dyDescent="0.25">
      <c r="A25" s="177"/>
      <c r="B25" s="97">
        <v>22</v>
      </c>
      <c r="C25" s="182"/>
      <c r="D25" s="120" t="s">
        <v>360</v>
      </c>
      <c r="E25" s="148" t="s">
        <v>118</v>
      </c>
      <c r="F25" s="105" t="s">
        <v>119</v>
      </c>
      <c r="G25" s="93" t="s">
        <v>120</v>
      </c>
      <c r="H25" s="106" t="s">
        <v>26</v>
      </c>
      <c r="I25" s="107" t="s">
        <v>121</v>
      </c>
      <c r="J25" s="138">
        <v>2.1</v>
      </c>
      <c r="K25" s="84"/>
      <c r="L25" s="83">
        <f>K25-(SUM(N25:AX25))</f>
        <v>0</v>
      </c>
      <c r="M25" s="39" t="str">
        <f t="shared" si="0"/>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row>
    <row r="26" spans="1:50" ht="90" customHeight="1" x14ac:dyDescent="0.25">
      <c r="A26" s="178">
        <v>11</v>
      </c>
      <c r="B26" s="87">
        <v>23</v>
      </c>
      <c r="C26" s="184" t="s">
        <v>122</v>
      </c>
      <c r="D26" s="119" t="s">
        <v>361</v>
      </c>
      <c r="E26" s="147" t="s">
        <v>123</v>
      </c>
      <c r="F26" s="88" t="s">
        <v>82</v>
      </c>
      <c r="G26" s="88" t="s">
        <v>124</v>
      </c>
      <c r="H26" s="100" t="s">
        <v>125</v>
      </c>
      <c r="I26" s="101" t="s">
        <v>78</v>
      </c>
      <c r="J26" s="137">
        <v>6.83</v>
      </c>
      <c r="K26" s="84">
        <v>20</v>
      </c>
      <c r="L26" s="83">
        <f>K26-(SUM(N26:AX26))</f>
        <v>20</v>
      </c>
      <c r="M26" s="39" t="str">
        <f t="shared" si="0"/>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row>
    <row r="27" spans="1:50" ht="90" customHeight="1" x14ac:dyDescent="0.25">
      <c r="A27" s="179"/>
      <c r="B27" s="98">
        <v>24</v>
      </c>
      <c r="C27" s="185"/>
      <c r="D27" s="119" t="s">
        <v>362</v>
      </c>
      <c r="E27" s="147" t="s">
        <v>126</v>
      </c>
      <c r="F27" s="88" t="s">
        <v>82</v>
      </c>
      <c r="G27" s="88" t="s">
        <v>127</v>
      </c>
      <c r="H27" s="89" t="s">
        <v>26</v>
      </c>
      <c r="I27" s="90" t="s">
        <v>78</v>
      </c>
      <c r="J27" s="137">
        <v>1.06</v>
      </c>
      <c r="K27" s="84">
        <v>150</v>
      </c>
      <c r="L27" s="83">
        <f>K27-(SUM(N27:AX27))</f>
        <v>70</v>
      </c>
      <c r="M27" s="39" t="str">
        <f t="shared" si="0"/>
        <v>OK</v>
      </c>
      <c r="N27" s="80"/>
      <c r="O27" s="80"/>
      <c r="P27" s="80"/>
      <c r="Q27" s="80"/>
      <c r="R27" s="80">
        <v>80</v>
      </c>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row>
    <row r="28" spans="1:50" ht="90" customHeight="1" x14ac:dyDescent="0.25">
      <c r="A28" s="188"/>
      <c r="B28" s="87">
        <v>25</v>
      </c>
      <c r="C28" s="186"/>
      <c r="D28" s="123" t="s">
        <v>363</v>
      </c>
      <c r="E28" s="153" t="s">
        <v>126</v>
      </c>
      <c r="F28" s="104" t="s">
        <v>82</v>
      </c>
      <c r="G28" s="88" t="s">
        <v>128</v>
      </c>
      <c r="H28" s="89" t="s">
        <v>26</v>
      </c>
      <c r="I28" s="90" t="s">
        <v>78</v>
      </c>
      <c r="J28" s="137">
        <v>2.89</v>
      </c>
      <c r="K28" s="84"/>
      <c r="L28" s="83">
        <f>K28-(SUM(N28:AX28))</f>
        <v>0</v>
      </c>
      <c r="M28" s="39" t="str">
        <f t="shared" si="0"/>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row>
    <row r="29" spans="1:50" ht="90" customHeight="1" x14ac:dyDescent="0.25">
      <c r="A29" s="189">
        <v>12</v>
      </c>
      <c r="B29" s="97">
        <v>26</v>
      </c>
      <c r="C29" s="181" t="s">
        <v>81</v>
      </c>
      <c r="D29" s="120" t="s">
        <v>364</v>
      </c>
      <c r="E29" s="148" t="s">
        <v>129</v>
      </c>
      <c r="F29" s="93" t="s">
        <v>82</v>
      </c>
      <c r="G29" s="93" t="s">
        <v>130</v>
      </c>
      <c r="H29" s="94" t="s">
        <v>48</v>
      </c>
      <c r="I29" s="95" t="s">
        <v>78</v>
      </c>
      <c r="J29" s="138">
        <v>2.62</v>
      </c>
      <c r="K29" s="84">
        <v>350</v>
      </c>
      <c r="L29" s="83">
        <f>K29-(SUM(N29:AX29))</f>
        <v>110</v>
      </c>
      <c r="M29" s="39" t="str">
        <f t="shared" si="0"/>
        <v>OK</v>
      </c>
      <c r="N29" s="80">
        <v>120</v>
      </c>
      <c r="O29" s="80"/>
      <c r="P29" s="80"/>
      <c r="Q29" s="80"/>
      <c r="R29" s="80"/>
      <c r="S29" s="80"/>
      <c r="T29" s="80"/>
      <c r="U29" s="80"/>
      <c r="V29" s="80"/>
      <c r="W29" s="80"/>
      <c r="X29" s="80">
        <v>120</v>
      </c>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row>
    <row r="30" spans="1:50" ht="90" customHeight="1" x14ac:dyDescent="0.25">
      <c r="A30" s="189"/>
      <c r="B30" s="97">
        <v>27</v>
      </c>
      <c r="C30" s="183"/>
      <c r="D30" s="120" t="s">
        <v>365</v>
      </c>
      <c r="E30" s="148" t="s">
        <v>51</v>
      </c>
      <c r="F30" s="93" t="s">
        <v>82</v>
      </c>
      <c r="G30" s="93" t="s">
        <v>131</v>
      </c>
      <c r="H30" s="94" t="s">
        <v>28</v>
      </c>
      <c r="I30" s="95" t="s">
        <v>78</v>
      </c>
      <c r="J30" s="138">
        <v>3.19</v>
      </c>
      <c r="K30" s="84">
        <v>50</v>
      </c>
      <c r="L30" s="83">
        <f>K30-(SUM(N30:AX30))</f>
        <v>50</v>
      </c>
      <c r="M30" s="39" t="str">
        <f t="shared" si="0"/>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row>
    <row r="31" spans="1:50" ht="90" customHeight="1" x14ac:dyDescent="0.25">
      <c r="A31" s="189"/>
      <c r="B31" s="97">
        <v>28</v>
      </c>
      <c r="C31" s="182"/>
      <c r="D31" s="120" t="s">
        <v>366</v>
      </c>
      <c r="E31" s="148" t="s">
        <v>37</v>
      </c>
      <c r="F31" s="93" t="s">
        <v>82</v>
      </c>
      <c r="G31" s="93" t="s">
        <v>132</v>
      </c>
      <c r="H31" s="94" t="s">
        <v>28</v>
      </c>
      <c r="I31" s="95" t="s">
        <v>78</v>
      </c>
      <c r="J31" s="138">
        <v>2.98</v>
      </c>
      <c r="K31" s="84">
        <v>15</v>
      </c>
      <c r="L31" s="83">
        <f>K31-(SUM(N31:AX31))</f>
        <v>5</v>
      </c>
      <c r="M31" s="39" t="str">
        <f t="shared" si="0"/>
        <v>OK</v>
      </c>
      <c r="N31" s="80"/>
      <c r="O31" s="80"/>
      <c r="P31" s="80"/>
      <c r="Q31" s="80"/>
      <c r="R31" s="80"/>
      <c r="S31" s="80"/>
      <c r="T31" s="80"/>
      <c r="U31" s="80"/>
      <c r="V31" s="80"/>
      <c r="W31" s="80"/>
      <c r="X31" s="80">
        <v>10</v>
      </c>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row>
    <row r="32" spans="1:50" ht="90" customHeight="1" x14ac:dyDescent="0.25">
      <c r="A32" s="190">
        <v>13</v>
      </c>
      <c r="B32" s="108">
        <v>29</v>
      </c>
      <c r="C32" s="192" t="s">
        <v>122</v>
      </c>
      <c r="D32" s="125" t="s">
        <v>367</v>
      </c>
      <c r="E32" s="155" t="s">
        <v>126</v>
      </c>
      <c r="F32" s="109" t="s">
        <v>133</v>
      </c>
      <c r="G32" s="109" t="s">
        <v>134</v>
      </c>
      <c r="H32" s="110" t="s">
        <v>26</v>
      </c>
      <c r="I32" s="111" t="s">
        <v>135</v>
      </c>
      <c r="J32" s="139">
        <v>3.3</v>
      </c>
      <c r="K32" s="84">
        <v>15</v>
      </c>
      <c r="L32" s="83">
        <f>K32-(SUM(N32:AX32))</f>
        <v>15</v>
      </c>
      <c r="M32" s="39" t="str">
        <f t="shared" si="0"/>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row>
    <row r="33" spans="1:50" ht="90" customHeight="1" x14ac:dyDescent="0.25">
      <c r="A33" s="191"/>
      <c r="B33" s="108">
        <v>30</v>
      </c>
      <c r="C33" s="193"/>
      <c r="D33" s="125" t="s">
        <v>368</v>
      </c>
      <c r="E33" s="155" t="s">
        <v>136</v>
      </c>
      <c r="F33" s="109" t="s">
        <v>82</v>
      </c>
      <c r="G33" s="109" t="s">
        <v>137</v>
      </c>
      <c r="H33" s="112" t="s">
        <v>45</v>
      </c>
      <c r="I33" s="113" t="s">
        <v>78</v>
      </c>
      <c r="J33" s="139">
        <v>5.26</v>
      </c>
      <c r="K33" s="84"/>
      <c r="L33" s="83">
        <f>K33-(SUM(N33:AX33))</f>
        <v>0</v>
      </c>
      <c r="M33" s="39" t="str">
        <f t="shared" si="0"/>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row>
    <row r="34" spans="1:50"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K34-(SUM(N34:AX34))</f>
        <v>0</v>
      </c>
      <c r="M34" s="39" t="str">
        <f t="shared" si="0"/>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row>
    <row r="35" spans="1:50" ht="90" customHeight="1" x14ac:dyDescent="0.25">
      <c r="A35" s="180"/>
      <c r="B35" s="97">
        <v>32</v>
      </c>
      <c r="C35" s="183"/>
      <c r="D35" s="124" t="s">
        <v>370</v>
      </c>
      <c r="E35" s="154" t="s">
        <v>138</v>
      </c>
      <c r="F35" s="105" t="s">
        <v>139</v>
      </c>
      <c r="G35" s="93" t="s">
        <v>141</v>
      </c>
      <c r="H35" s="94" t="s">
        <v>26</v>
      </c>
      <c r="I35" s="95" t="s">
        <v>78</v>
      </c>
      <c r="J35" s="138">
        <v>38.979999999999997</v>
      </c>
      <c r="K35" s="84"/>
      <c r="L35" s="83">
        <f>K35-(SUM(N35:AX35))</f>
        <v>0</v>
      </c>
      <c r="M35" s="39" t="str">
        <f t="shared" si="0"/>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row>
    <row r="36" spans="1:50" ht="90" customHeight="1" x14ac:dyDescent="0.25">
      <c r="A36" s="180"/>
      <c r="B36" s="97">
        <v>33</v>
      </c>
      <c r="C36" s="183"/>
      <c r="D36" s="124" t="s">
        <v>371</v>
      </c>
      <c r="E36" s="154" t="s">
        <v>138</v>
      </c>
      <c r="F36" s="105" t="s">
        <v>139</v>
      </c>
      <c r="G36" s="93" t="s">
        <v>142</v>
      </c>
      <c r="H36" s="94" t="s">
        <v>26</v>
      </c>
      <c r="I36" s="95" t="s">
        <v>78</v>
      </c>
      <c r="J36" s="138">
        <v>39.53</v>
      </c>
      <c r="K36" s="84"/>
      <c r="L36" s="83">
        <f>K36-(SUM(N36:AX36))</f>
        <v>0</v>
      </c>
      <c r="M36" s="39" t="str">
        <f t="shared" si="0"/>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row>
    <row r="37" spans="1:50" ht="90" customHeight="1" x14ac:dyDescent="0.25">
      <c r="A37" s="180"/>
      <c r="B37" s="97">
        <v>34</v>
      </c>
      <c r="C37" s="183"/>
      <c r="D37" s="124" t="s">
        <v>372</v>
      </c>
      <c r="E37" s="154" t="s">
        <v>143</v>
      </c>
      <c r="F37" s="93" t="s">
        <v>139</v>
      </c>
      <c r="G37" s="93" t="s">
        <v>144</v>
      </c>
      <c r="H37" s="94" t="s">
        <v>26</v>
      </c>
      <c r="I37" s="95" t="s">
        <v>78</v>
      </c>
      <c r="J37" s="138">
        <v>120.59</v>
      </c>
      <c r="K37" s="84"/>
      <c r="L37" s="83">
        <f>K37-(SUM(N37:AX37))</f>
        <v>0</v>
      </c>
      <c r="M37" s="39" t="str">
        <f t="shared" si="0"/>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row>
    <row r="38" spans="1:50" ht="90" customHeight="1" x14ac:dyDescent="0.25">
      <c r="A38" s="180"/>
      <c r="B38" s="97">
        <v>35</v>
      </c>
      <c r="C38" s="183"/>
      <c r="D38" s="124" t="s">
        <v>373</v>
      </c>
      <c r="E38" s="154" t="s">
        <v>143</v>
      </c>
      <c r="F38" s="93" t="s">
        <v>145</v>
      </c>
      <c r="G38" s="93" t="s">
        <v>146</v>
      </c>
      <c r="H38" s="94" t="s">
        <v>26</v>
      </c>
      <c r="I38" s="95" t="s">
        <v>78</v>
      </c>
      <c r="J38" s="138">
        <v>36.049999999999997</v>
      </c>
      <c r="K38" s="84"/>
      <c r="L38" s="83">
        <f>K38-(SUM(N38:AX38))</f>
        <v>0</v>
      </c>
      <c r="M38" s="39" t="str">
        <f t="shared" si="0"/>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row>
    <row r="39" spans="1:50" ht="90" customHeight="1" x14ac:dyDescent="0.25">
      <c r="A39" s="180"/>
      <c r="B39" s="97">
        <v>36</v>
      </c>
      <c r="C39" s="183"/>
      <c r="D39" s="124" t="s">
        <v>374</v>
      </c>
      <c r="E39" s="154" t="s">
        <v>138</v>
      </c>
      <c r="F39" s="105" t="s">
        <v>139</v>
      </c>
      <c r="G39" s="93" t="s">
        <v>147</v>
      </c>
      <c r="H39" s="94" t="s">
        <v>26</v>
      </c>
      <c r="I39" s="95" t="s">
        <v>78</v>
      </c>
      <c r="J39" s="138">
        <v>20.62</v>
      </c>
      <c r="K39" s="84"/>
      <c r="L39" s="83">
        <f>K39-(SUM(N39:AX39))</f>
        <v>0</v>
      </c>
      <c r="M39" s="39" t="str">
        <f t="shared" si="0"/>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row>
    <row r="40" spans="1:50" ht="90" customHeight="1" x14ac:dyDescent="0.25">
      <c r="A40" s="180"/>
      <c r="B40" s="97">
        <v>37</v>
      </c>
      <c r="C40" s="183"/>
      <c r="D40" s="124" t="s">
        <v>375</v>
      </c>
      <c r="E40" s="154" t="s">
        <v>138</v>
      </c>
      <c r="F40" s="93" t="s">
        <v>139</v>
      </c>
      <c r="G40" s="93" t="s">
        <v>148</v>
      </c>
      <c r="H40" s="114" t="s">
        <v>26</v>
      </c>
      <c r="I40" s="95" t="s">
        <v>78</v>
      </c>
      <c r="J40" s="138">
        <v>18.600000000000001</v>
      </c>
      <c r="K40" s="84"/>
      <c r="L40" s="83">
        <f>K40-(SUM(N40:AX40))</f>
        <v>0</v>
      </c>
      <c r="M40" s="39" t="str">
        <f t="shared" si="0"/>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row>
    <row r="41" spans="1:50" ht="90" customHeight="1" x14ac:dyDescent="0.25">
      <c r="A41" s="180"/>
      <c r="B41" s="97">
        <v>38</v>
      </c>
      <c r="C41" s="183"/>
      <c r="D41" s="124" t="s">
        <v>376</v>
      </c>
      <c r="E41" s="154" t="s">
        <v>138</v>
      </c>
      <c r="F41" s="93" t="s">
        <v>139</v>
      </c>
      <c r="G41" s="93" t="s">
        <v>144</v>
      </c>
      <c r="H41" s="94" t="s">
        <v>26</v>
      </c>
      <c r="I41" s="95" t="s">
        <v>78</v>
      </c>
      <c r="J41" s="138">
        <v>57.31</v>
      </c>
      <c r="K41" s="84"/>
      <c r="L41" s="83">
        <f>K41-(SUM(N41:AX41))</f>
        <v>0</v>
      </c>
      <c r="M41" s="39" t="str">
        <f t="shared" si="0"/>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row>
    <row r="42" spans="1:50" ht="90" customHeight="1" x14ac:dyDescent="0.25">
      <c r="A42" s="180"/>
      <c r="B42" s="97">
        <v>39</v>
      </c>
      <c r="C42" s="183"/>
      <c r="D42" s="124" t="s">
        <v>377</v>
      </c>
      <c r="E42" s="154" t="s">
        <v>138</v>
      </c>
      <c r="F42" s="105" t="s">
        <v>139</v>
      </c>
      <c r="G42" s="93" t="s">
        <v>142</v>
      </c>
      <c r="H42" s="106" t="s">
        <v>26</v>
      </c>
      <c r="I42" s="107" t="s">
        <v>78</v>
      </c>
      <c r="J42" s="138">
        <v>11.22</v>
      </c>
      <c r="K42" s="84"/>
      <c r="L42" s="83">
        <f>K42-(SUM(N42:AX42))</f>
        <v>0</v>
      </c>
      <c r="M42" s="39" t="str">
        <f t="shared" si="0"/>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row>
    <row r="43" spans="1:50" ht="90" customHeight="1" x14ac:dyDescent="0.25">
      <c r="A43" s="177"/>
      <c r="B43" s="97">
        <v>40</v>
      </c>
      <c r="C43" s="182"/>
      <c r="D43" s="124" t="s">
        <v>378</v>
      </c>
      <c r="E43" s="154" t="s">
        <v>138</v>
      </c>
      <c r="F43" s="105" t="s">
        <v>139</v>
      </c>
      <c r="G43" s="93" t="s">
        <v>142</v>
      </c>
      <c r="H43" s="106" t="s">
        <v>26</v>
      </c>
      <c r="I43" s="107" t="s">
        <v>78</v>
      </c>
      <c r="J43" s="138">
        <v>25.85</v>
      </c>
      <c r="K43" s="84"/>
      <c r="L43" s="83">
        <f>K43-(SUM(N43:AX43))</f>
        <v>0</v>
      </c>
      <c r="M43" s="39" t="str">
        <f t="shared" si="0"/>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row>
    <row r="44" spans="1:50" ht="90" customHeight="1" x14ac:dyDescent="0.25">
      <c r="A44" s="172">
        <v>15</v>
      </c>
      <c r="B44" s="98">
        <v>41</v>
      </c>
      <c r="C44" s="184" t="s">
        <v>102</v>
      </c>
      <c r="D44" s="119" t="s">
        <v>379</v>
      </c>
      <c r="E44" s="147" t="s">
        <v>149</v>
      </c>
      <c r="F44" s="88" t="s">
        <v>145</v>
      </c>
      <c r="G44" s="88" t="s">
        <v>150</v>
      </c>
      <c r="H44" s="89" t="s">
        <v>26</v>
      </c>
      <c r="I44" s="90" t="s">
        <v>78</v>
      </c>
      <c r="J44" s="137">
        <v>5.12</v>
      </c>
      <c r="K44" s="84">
        <v>5</v>
      </c>
      <c r="L44" s="83">
        <f>K44-(SUM(N44:AX44))</f>
        <v>5</v>
      </c>
      <c r="M44" s="39" t="str">
        <f t="shared" si="0"/>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row>
    <row r="45" spans="1:50" ht="90" customHeight="1" x14ac:dyDescent="0.25">
      <c r="A45" s="173"/>
      <c r="B45" s="87">
        <v>42</v>
      </c>
      <c r="C45" s="185"/>
      <c r="D45" s="119" t="s">
        <v>380</v>
      </c>
      <c r="E45" s="147" t="s">
        <v>149</v>
      </c>
      <c r="F45" s="88" t="s">
        <v>145</v>
      </c>
      <c r="G45" s="88" t="s">
        <v>151</v>
      </c>
      <c r="H45" s="89" t="s">
        <v>26</v>
      </c>
      <c r="I45" s="90" t="s">
        <v>78</v>
      </c>
      <c r="J45" s="137">
        <v>5.18</v>
      </c>
      <c r="K45" s="84"/>
      <c r="L45" s="83">
        <f>K45-(SUM(N45:AX45))</f>
        <v>0</v>
      </c>
      <c r="M45" s="39" t="str">
        <f t="shared" si="0"/>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row>
    <row r="46" spans="1:50" ht="90" customHeight="1" x14ac:dyDescent="0.25">
      <c r="A46" s="173"/>
      <c r="B46" s="98">
        <v>43</v>
      </c>
      <c r="C46" s="185"/>
      <c r="D46" s="123" t="s">
        <v>381</v>
      </c>
      <c r="E46" s="153" t="s">
        <v>152</v>
      </c>
      <c r="F46" s="104" t="s">
        <v>145</v>
      </c>
      <c r="G46" s="88" t="s">
        <v>153</v>
      </c>
      <c r="H46" s="89" t="s">
        <v>26</v>
      </c>
      <c r="I46" s="90" t="s">
        <v>78</v>
      </c>
      <c r="J46" s="137">
        <v>9.0399999999999991</v>
      </c>
      <c r="K46" s="84"/>
      <c r="L46" s="83">
        <f>K46-(SUM(N46:AX46))</f>
        <v>0</v>
      </c>
      <c r="M46" s="39" t="str">
        <f t="shared" si="0"/>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row>
    <row r="47" spans="1:50" ht="90" customHeight="1" x14ac:dyDescent="0.25">
      <c r="A47" s="173"/>
      <c r="B47" s="87">
        <v>44</v>
      </c>
      <c r="C47" s="185"/>
      <c r="D47" s="123" t="s">
        <v>382</v>
      </c>
      <c r="E47" s="153" t="s">
        <v>154</v>
      </c>
      <c r="F47" s="104" t="s">
        <v>145</v>
      </c>
      <c r="G47" s="88" t="s">
        <v>155</v>
      </c>
      <c r="H47" s="89" t="s">
        <v>26</v>
      </c>
      <c r="I47" s="90" t="s">
        <v>78</v>
      </c>
      <c r="J47" s="137">
        <v>18.239999999999998</v>
      </c>
      <c r="K47" s="84">
        <v>10</v>
      </c>
      <c r="L47" s="83">
        <f>K47-(SUM(N47:AX47))</f>
        <v>0</v>
      </c>
      <c r="M47" s="39" t="str">
        <f t="shared" si="0"/>
        <v>OK</v>
      </c>
      <c r="N47" s="80"/>
      <c r="O47" s="80"/>
      <c r="P47" s="80">
        <v>10</v>
      </c>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row>
    <row r="48" spans="1:50" ht="90" customHeight="1" x14ac:dyDescent="0.25">
      <c r="A48" s="173"/>
      <c r="B48" s="98">
        <v>45</v>
      </c>
      <c r="C48" s="185"/>
      <c r="D48" s="126" t="s">
        <v>156</v>
      </c>
      <c r="E48" s="156" t="s">
        <v>157</v>
      </c>
      <c r="F48" s="115" t="s">
        <v>145</v>
      </c>
      <c r="G48" s="109" t="s">
        <v>158</v>
      </c>
      <c r="H48" s="100" t="s">
        <v>26</v>
      </c>
      <c r="I48" s="101" t="s">
        <v>78</v>
      </c>
      <c r="J48" s="137">
        <v>19.329999999999998</v>
      </c>
      <c r="K48" s="84"/>
      <c r="L48" s="83">
        <f>K48-(SUM(N48:AX48))</f>
        <v>0</v>
      </c>
      <c r="M48" s="39" t="str">
        <f t="shared" si="0"/>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row>
    <row r="49" spans="1:50" ht="90" customHeight="1" x14ac:dyDescent="0.25">
      <c r="A49" s="173"/>
      <c r="B49" s="87">
        <v>46</v>
      </c>
      <c r="C49" s="185"/>
      <c r="D49" s="125" t="s">
        <v>383</v>
      </c>
      <c r="E49" s="155" t="s">
        <v>159</v>
      </c>
      <c r="F49" s="109" t="s">
        <v>145</v>
      </c>
      <c r="G49" s="109" t="s">
        <v>160</v>
      </c>
      <c r="H49" s="89" t="s">
        <v>26</v>
      </c>
      <c r="I49" s="90" t="s">
        <v>78</v>
      </c>
      <c r="J49" s="137">
        <v>1.18</v>
      </c>
      <c r="K49" s="84"/>
      <c r="L49" s="83">
        <f>K49-(SUM(N49:AX49))</f>
        <v>0</v>
      </c>
      <c r="M49" s="39" t="str">
        <f t="shared" si="0"/>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row>
    <row r="50" spans="1:50" ht="90" customHeight="1" x14ac:dyDescent="0.25">
      <c r="A50" s="173"/>
      <c r="B50" s="98">
        <v>47</v>
      </c>
      <c r="C50" s="185"/>
      <c r="D50" s="119" t="s">
        <v>384</v>
      </c>
      <c r="E50" s="147" t="s">
        <v>138</v>
      </c>
      <c r="F50" s="88" t="s">
        <v>145</v>
      </c>
      <c r="G50" s="88" t="s">
        <v>161</v>
      </c>
      <c r="H50" s="89" t="s">
        <v>45</v>
      </c>
      <c r="I50" s="90" t="s">
        <v>78</v>
      </c>
      <c r="J50" s="137">
        <v>0.56000000000000005</v>
      </c>
      <c r="K50" s="84">
        <v>260</v>
      </c>
      <c r="L50" s="83">
        <f>K50-(SUM(N50:AX50))</f>
        <v>260</v>
      </c>
      <c r="M50" s="39" t="str">
        <f t="shared" si="0"/>
        <v>OK</v>
      </c>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row>
    <row r="51" spans="1:50" ht="90" customHeight="1" x14ac:dyDescent="0.25">
      <c r="A51" s="173"/>
      <c r="B51" s="87">
        <v>48</v>
      </c>
      <c r="C51" s="185"/>
      <c r="D51" s="119" t="s">
        <v>385</v>
      </c>
      <c r="E51" s="147" t="s">
        <v>162</v>
      </c>
      <c r="F51" s="88" t="s">
        <v>145</v>
      </c>
      <c r="G51" s="88" t="s">
        <v>163</v>
      </c>
      <c r="H51" s="89" t="s">
        <v>29</v>
      </c>
      <c r="I51" s="90" t="s">
        <v>78</v>
      </c>
      <c r="J51" s="137">
        <v>1.37</v>
      </c>
      <c r="K51" s="84">
        <v>20</v>
      </c>
      <c r="L51" s="83">
        <f>K51-(SUM(N51:AX51))</f>
        <v>0</v>
      </c>
      <c r="M51" s="39" t="str">
        <f t="shared" si="0"/>
        <v>OK</v>
      </c>
      <c r="N51" s="80"/>
      <c r="O51" s="80"/>
      <c r="P51" s="80">
        <v>20</v>
      </c>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row>
    <row r="52" spans="1:50" ht="90" customHeight="1" x14ac:dyDescent="0.25">
      <c r="A52" s="174"/>
      <c r="B52" s="98">
        <v>49</v>
      </c>
      <c r="C52" s="186"/>
      <c r="D52" s="119" t="s">
        <v>386</v>
      </c>
      <c r="E52" s="147" t="s">
        <v>157</v>
      </c>
      <c r="F52" s="88" t="s">
        <v>145</v>
      </c>
      <c r="G52" s="88" t="s">
        <v>164</v>
      </c>
      <c r="H52" s="89" t="s">
        <v>45</v>
      </c>
      <c r="I52" s="90" t="s">
        <v>78</v>
      </c>
      <c r="J52" s="137">
        <v>6.46</v>
      </c>
      <c r="K52" s="84"/>
      <c r="L52" s="83">
        <f>K52-(SUM(N52:AX52))</f>
        <v>0</v>
      </c>
      <c r="M52" s="39" t="str">
        <f t="shared" si="0"/>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row>
    <row r="53" spans="1:50" ht="90" customHeight="1" x14ac:dyDescent="0.25">
      <c r="A53" s="176">
        <v>16</v>
      </c>
      <c r="B53" s="97">
        <v>50</v>
      </c>
      <c r="C53" s="181" t="s">
        <v>122</v>
      </c>
      <c r="D53" s="120" t="s">
        <v>387</v>
      </c>
      <c r="E53" s="148" t="s">
        <v>165</v>
      </c>
      <c r="F53" s="93" t="s">
        <v>166</v>
      </c>
      <c r="G53" s="93" t="s">
        <v>167</v>
      </c>
      <c r="H53" s="94" t="s">
        <v>27</v>
      </c>
      <c r="I53" s="95" t="s">
        <v>115</v>
      </c>
      <c r="J53" s="138">
        <v>3.39</v>
      </c>
      <c r="K53" s="84"/>
      <c r="L53" s="83">
        <f>K53-(SUM(N53:AX53))</f>
        <v>0</v>
      </c>
      <c r="M53" s="39" t="str">
        <f t="shared" si="0"/>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row>
    <row r="54" spans="1:50" ht="90" customHeight="1" x14ac:dyDescent="0.25">
      <c r="A54" s="180"/>
      <c r="B54" s="92">
        <v>51</v>
      </c>
      <c r="C54" s="183"/>
      <c r="D54" s="120" t="s">
        <v>388</v>
      </c>
      <c r="E54" s="148" t="s">
        <v>168</v>
      </c>
      <c r="F54" s="93" t="s">
        <v>169</v>
      </c>
      <c r="G54" s="93" t="s">
        <v>170</v>
      </c>
      <c r="H54" s="94" t="s">
        <v>27</v>
      </c>
      <c r="I54" s="95" t="s">
        <v>115</v>
      </c>
      <c r="J54" s="138">
        <v>2.61</v>
      </c>
      <c r="K54" s="84">
        <v>30</v>
      </c>
      <c r="L54" s="83">
        <f>K54-(SUM(N54:AX54))</f>
        <v>0</v>
      </c>
      <c r="M54" s="39" t="str">
        <f t="shared" si="0"/>
        <v>OK</v>
      </c>
      <c r="N54" s="80"/>
      <c r="O54" s="80"/>
      <c r="P54" s="80"/>
      <c r="Q54" s="80"/>
      <c r="R54" s="80">
        <v>30</v>
      </c>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row>
    <row r="55" spans="1:50" ht="90" customHeight="1" x14ac:dyDescent="0.25">
      <c r="A55" s="180"/>
      <c r="B55" s="97">
        <v>52</v>
      </c>
      <c r="C55" s="183"/>
      <c r="D55" s="120" t="s">
        <v>389</v>
      </c>
      <c r="E55" s="148" t="s">
        <v>171</v>
      </c>
      <c r="F55" s="93" t="s">
        <v>172</v>
      </c>
      <c r="G55" s="93" t="s">
        <v>173</v>
      </c>
      <c r="H55" s="106" t="s">
        <v>65</v>
      </c>
      <c r="I55" s="107" t="s">
        <v>174</v>
      </c>
      <c r="J55" s="138">
        <v>4.2</v>
      </c>
      <c r="K55" s="84"/>
      <c r="L55" s="83">
        <f>K55-(SUM(N55:AX55))</f>
        <v>0</v>
      </c>
      <c r="M55" s="39" t="str">
        <f t="shared" si="0"/>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row>
    <row r="56" spans="1:50" ht="90" customHeight="1" x14ac:dyDescent="0.25">
      <c r="A56" s="180"/>
      <c r="B56" s="92">
        <v>53</v>
      </c>
      <c r="C56" s="183"/>
      <c r="D56" s="124" t="s">
        <v>390</v>
      </c>
      <c r="E56" s="154" t="s">
        <v>171</v>
      </c>
      <c r="F56" s="105" t="s">
        <v>172</v>
      </c>
      <c r="G56" s="93" t="s">
        <v>175</v>
      </c>
      <c r="H56" s="106" t="s">
        <v>65</v>
      </c>
      <c r="I56" s="107" t="s">
        <v>174</v>
      </c>
      <c r="J56" s="138">
        <v>4.3600000000000003</v>
      </c>
      <c r="K56" s="84"/>
      <c r="L56" s="83">
        <f>K56-(SUM(N56:AX56))</f>
        <v>0</v>
      </c>
      <c r="M56" s="39" t="str">
        <f t="shared" si="0"/>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row>
    <row r="57" spans="1:50" ht="90" customHeight="1" x14ac:dyDescent="0.25">
      <c r="A57" s="180"/>
      <c r="B57" s="97">
        <v>54</v>
      </c>
      <c r="C57" s="183"/>
      <c r="D57" s="124" t="s">
        <v>391</v>
      </c>
      <c r="E57" s="154" t="s">
        <v>176</v>
      </c>
      <c r="F57" s="105" t="s">
        <v>177</v>
      </c>
      <c r="G57" s="93" t="s">
        <v>178</v>
      </c>
      <c r="H57" s="106" t="s">
        <v>65</v>
      </c>
      <c r="I57" s="107" t="s">
        <v>174</v>
      </c>
      <c r="J57" s="138">
        <v>10.98</v>
      </c>
      <c r="K57" s="84"/>
      <c r="L57" s="83">
        <f>K57-(SUM(N57:AX57))</f>
        <v>0</v>
      </c>
      <c r="M57" s="39" t="str">
        <f t="shared" si="0"/>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row>
    <row r="58" spans="1:50" ht="90" customHeight="1" x14ac:dyDescent="0.25">
      <c r="A58" s="180"/>
      <c r="B58" s="92">
        <v>55</v>
      </c>
      <c r="C58" s="183"/>
      <c r="D58" s="124" t="s">
        <v>392</v>
      </c>
      <c r="E58" s="154" t="s">
        <v>176</v>
      </c>
      <c r="F58" s="105" t="s">
        <v>177</v>
      </c>
      <c r="G58" s="93" t="s">
        <v>179</v>
      </c>
      <c r="H58" s="106" t="s">
        <v>66</v>
      </c>
      <c r="I58" s="107" t="s">
        <v>174</v>
      </c>
      <c r="J58" s="138">
        <v>9.02</v>
      </c>
      <c r="K58" s="84"/>
      <c r="L58" s="83">
        <f>K58-(SUM(N58:AX58))</f>
        <v>0</v>
      </c>
      <c r="M58" s="39" t="str">
        <f t="shared" si="0"/>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row>
    <row r="59" spans="1:50" ht="90" customHeight="1" x14ac:dyDescent="0.25">
      <c r="A59" s="180"/>
      <c r="B59" s="97">
        <v>56</v>
      </c>
      <c r="C59" s="183"/>
      <c r="D59" s="124" t="s">
        <v>393</v>
      </c>
      <c r="E59" s="154" t="s">
        <v>180</v>
      </c>
      <c r="F59" s="105" t="s">
        <v>113</v>
      </c>
      <c r="G59" s="93" t="s">
        <v>181</v>
      </c>
      <c r="H59" s="106" t="s">
        <v>45</v>
      </c>
      <c r="I59" s="107" t="s">
        <v>115</v>
      </c>
      <c r="J59" s="138">
        <v>6.49</v>
      </c>
      <c r="K59" s="84">
        <v>1</v>
      </c>
      <c r="L59" s="83">
        <f>K59-(SUM(N59:AX59))</f>
        <v>1</v>
      </c>
      <c r="M59" s="39" t="str">
        <f t="shared" si="0"/>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row>
    <row r="60" spans="1:50" ht="90" customHeight="1" x14ac:dyDescent="0.25">
      <c r="A60" s="177"/>
      <c r="B60" s="92">
        <v>57</v>
      </c>
      <c r="C60" s="182"/>
      <c r="D60" s="127" t="s">
        <v>394</v>
      </c>
      <c r="E60" s="157" t="s">
        <v>182</v>
      </c>
      <c r="F60" s="105" t="s">
        <v>177</v>
      </c>
      <c r="G60" s="93" t="s">
        <v>183</v>
      </c>
      <c r="H60" s="106" t="s">
        <v>184</v>
      </c>
      <c r="I60" s="107" t="s">
        <v>174</v>
      </c>
      <c r="J60" s="138">
        <v>3.23</v>
      </c>
      <c r="K60" s="84"/>
      <c r="L60" s="83">
        <f>K60-(SUM(N60:AX60))</f>
        <v>0</v>
      </c>
      <c r="M60" s="39" t="str">
        <f t="shared" si="0"/>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row>
    <row r="61" spans="1:50" ht="90" customHeight="1" x14ac:dyDescent="0.25">
      <c r="A61" s="172">
        <v>17</v>
      </c>
      <c r="B61" s="87">
        <v>58</v>
      </c>
      <c r="C61" s="184" t="s">
        <v>122</v>
      </c>
      <c r="D61" s="119" t="s">
        <v>395</v>
      </c>
      <c r="E61" s="147" t="s">
        <v>185</v>
      </c>
      <c r="F61" s="88" t="s">
        <v>145</v>
      </c>
      <c r="G61" s="88" t="s">
        <v>186</v>
      </c>
      <c r="H61" s="100" t="s">
        <v>45</v>
      </c>
      <c r="I61" s="101" t="s">
        <v>78</v>
      </c>
      <c r="J61" s="137">
        <v>24.94</v>
      </c>
      <c r="K61" s="84"/>
      <c r="L61" s="83">
        <f>K61-(SUM(N61:AX61))</f>
        <v>0</v>
      </c>
      <c r="M61" s="39" t="str">
        <f t="shared" si="0"/>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row>
    <row r="62" spans="1:50" ht="90" customHeight="1" x14ac:dyDescent="0.25">
      <c r="A62" s="173"/>
      <c r="B62" s="87">
        <v>59</v>
      </c>
      <c r="C62" s="185"/>
      <c r="D62" s="119" t="s">
        <v>396</v>
      </c>
      <c r="E62" s="147" t="s">
        <v>185</v>
      </c>
      <c r="F62" s="88" t="s">
        <v>145</v>
      </c>
      <c r="G62" s="88" t="s">
        <v>187</v>
      </c>
      <c r="H62" s="89" t="s">
        <v>26</v>
      </c>
      <c r="I62" s="90" t="s">
        <v>78</v>
      </c>
      <c r="J62" s="137">
        <v>1.55</v>
      </c>
      <c r="K62" s="84">
        <v>100</v>
      </c>
      <c r="L62" s="83">
        <f>K62-(SUM(N62:AX62))</f>
        <v>100</v>
      </c>
      <c r="M62" s="39" t="str">
        <f t="shared" si="0"/>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row>
    <row r="63" spans="1:50" ht="90" customHeight="1" x14ac:dyDescent="0.25">
      <c r="A63" s="173"/>
      <c r="B63" s="87">
        <v>60</v>
      </c>
      <c r="C63" s="185"/>
      <c r="D63" s="119" t="s">
        <v>397</v>
      </c>
      <c r="E63" s="147" t="s">
        <v>185</v>
      </c>
      <c r="F63" s="88" t="s">
        <v>145</v>
      </c>
      <c r="G63" s="88" t="s">
        <v>188</v>
      </c>
      <c r="H63" s="89" t="s">
        <v>26</v>
      </c>
      <c r="I63" s="90" t="s">
        <v>115</v>
      </c>
      <c r="J63" s="137">
        <v>2.62</v>
      </c>
      <c r="K63" s="84">
        <v>70</v>
      </c>
      <c r="L63" s="83">
        <f>K63-(SUM(N63:AX63))</f>
        <v>70</v>
      </c>
      <c r="M63" s="39" t="str">
        <f t="shared" si="0"/>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row>
    <row r="64" spans="1:50" ht="90" customHeight="1" x14ac:dyDescent="0.25">
      <c r="A64" s="173"/>
      <c r="B64" s="87">
        <v>61</v>
      </c>
      <c r="C64" s="185"/>
      <c r="D64" s="123" t="s">
        <v>398</v>
      </c>
      <c r="E64" s="147" t="s">
        <v>185</v>
      </c>
      <c r="F64" s="104" t="s">
        <v>145</v>
      </c>
      <c r="G64" s="88" t="s">
        <v>189</v>
      </c>
      <c r="H64" s="89" t="s">
        <v>43</v>
      </c>
      <c r="I64" s="90" t="s">
        <v>78</v>
      </c>
      <c r="J64" s="137">
        <v>2.4900000000000002</v>
      </c>
      <c r="K64" s="84">
        <v>130</v>
      </c>
      <c r="L64" s="83">
        <f>K64-(SUM(N64:AX64))</f>
        <v>130</v>
      </c>
      <c r="M64" s="39" t="str">
        <f t="shared" si="0"/>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row>
    <row r="65" spans="1:50" ht="90" customHeight="1" x14ac:dyDescent="0.25">
      <c r="A65" s="173"/>
      <c r="B65" s="87">
        <v>62</v>
      </c>
      <c r="C65" s="185"/>
      <c r="D65" s="119" t="s">
        <v>399</v>
      </c>
      <c r="E65" s="147" t="s">
        <v>185</v>
      </c>
      <c r="F65" s="88" t="s">
        <v>145</v>
      </c>
      <c r="G65" s="88" t="s">
        <v>190</v>
      </c>
      <c r="H65" s="100" t="s">
        <v>26</v>
      </c>
      <c r="I65" s="101" t="s">
        <v>78</v>
      </c>
      <c r="J65" s="137">
        <v>3.79</v>
      </c>
      <c r="K65" s="84">
        <v>50</v>
      </c>
      <c r="L65" s="83">
        <f>K65-(SUM(N65:AX65))</f>
        <v>50</v>
      </c>
      <c r="M65" s="39" t="str">
        <f t="shared" si="0"/>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row>
    <row r="66" spans="1:50" ht="90" customHeight="1" x14ac:dyDescent="0.25">
      <c r="A66" s="173"/>
      <c r="B66" s="87">
        <v>63</v>
      </c>
      <c r="C66" s="185"/>
      <c r="D66" s="123" t="s">
        <v>400</v>
      </c>
      <c r="E66" s="147" t="s">
        <v>185</v>
      </c>
      <c r="F66" s="104" t="s">
        <v>145</v>
      </c>
      <c r="G66" s="88" t="s">
        <v>191</v>
      </c>
      <c r="H66" s="100" t="s">
        <v>26</v>
      </c>
      <c r="I66" s="101" t="s">
        <v>78</v>
      </c>
      <c r="J66" s="137">
        <v>6.85</v>
      </c>
      <c r="K66" s="84">
        <v>100</v>
      </c>
      <c r="L66" s="83">
        <f>K66-(SUM(N66:AX66))</f>
        <v>100</v>
      </c>
      <c r="M66" s="39" t="str">
        <f t="shared" si="0"/>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row>
    <row r="67" spans="1:50" ht="90" customHeight="1" x14ac:dyDescent="0.25">
      <c r="A67" s="174"/>
      <c r="B67" s="87">
        <v>64</v>
      </c>
      <c r="C67" s="186"/>
      <c r="D67" s="128" t="s">
        <v>192</v>
      </c>
      <c r="E67" s="147" t="s">
        <v>185</v>
      </c>
      <c r="F67" s="115" t="s">
        <v>145</v>
      </c>
      <c r="G67" s="109" t="s">
        <v>193</v>
      </c>
      <c r="H67" s="112" t="s">
        <v>26</v>
      </c>
      <c r="I67" s="113" t="s">
        <v>78</v>
      </c>
      <c r="J67" s="139">
        <v>126.72</v>
      </c>
      <c r="K67" s="84"/>
      <c r="L67" s="83">
        <f>K67-(SUM(N67:AX67))</f>
        <v>0</v>
      </c>
      <c r="M67" s="39" t="str">
        <f t="shared" si="0"/>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row>
    <row r="68" spans="1:50" ht="90" customHeight="1" x14ac:dyDescent="0.25">
      <c r="A68" s="176">
        <v>18</v>
      </c>
      <c r="B68" s="97">
        <v>65</v>
      </c>
      <c r="C68" s="181" t="s">
        <v>194</v>
      </c>
      <c r="D68" s="120" t="s">
        <v>401</v>
      </c>
      <c r="E68" s="148" t="s">
        <v>195</v>
      </c>
      <c r="F68" s="93" t="s">
        <v>113</v>
      </c>
      <c r="G68" s="93" t="s">
        <v>196</v>
      </c>
      <c r="H68" s="94" t="s">
        <v>26</v>
      </c>
      <c r="I68" s="95" t="s">
        <v>115</v>
      </c>
      <c r="J68" s="138">
        <v>36.700000000000003</v>
      </c>
      <c r="K68" s="84">
        <v>10</v>
      </c>
      <c r="L68" s="83">
        <f>K68-(SUM(N68:AX68))</f>
        <v>10</v>
      </c>
      <c r="M68" s="39" t="str">
        <f t="shared" si="0"/>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row>
    <row r="69" spans="1:50" ht="90" customHeight="1" x14ac:dyDescent="0.25">
      <c r="A69" s="180"/>
      <c r="B69" s="97">
        <v>66</v>
      </c>
      <c r="C69" s="183"/>
      <c r="D69" s="120" t="s">
        <v>402</v>
      </c>
      <c r="E69" s="148" t="s">
        <v>195</v>
      </c>
      <c r="F69" s="93" t="s">
        <v>113</v>
      </c>
      <c r="G69" s="93" t="s">
        <v>197</v>
      </c>
      <c r="H69" s="94" t="s">
        <v>26</v>
      </c>
      <c r="I69" s="95" t="s">
        <v>115</v>
      </c>
      <c r="J69" s="138">
        <v>45</v>
      </c>
      <c r="K69" s="84">
        <v>20</v>
      </c>
      <c r="L69" s="83">
        <f>K69-(SUM(N69:AX69))</f>
        <v>20</v>
      </c>
      <c r="M69" s="39" t="str">
        <f t="shared" ref="M69:M132" si="1">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row>
    <row r="70" spans="1:50" ht="90" customHeight="1" x14ac:dyDescent="0.25">
      <c r="A70" s="177"/>
      <c r="B70" s="92">
        <v>67</v>
      </c>
      <c r="C70" s="182"/>
      <c r="D70" s="120" t="s">
        <v>403</v>
      </c>
      <c r="E70" s="148" t="s">
        <v>195</v>
      </c>
      <c r="F70" s="93" t="s">
        <v>113</v>
      </c>
      <c r="G70" s="93" t="s">
        <v>198</v>
      </c>
      <c r="H70" s="94" t="s">
        <v>26</v>
      </c>
      <c r="I70" s="95" t="s">
        <v>115</v>
      </c>
      <c r="J70" s="138">
        <v>76</v>
      </c>
      <c r="K70" s="84">
        <f>10-5</f>
        <v>5</v>
      </c>
      <c r="L70" s="83">
        <f>K70-(SUM(N70:AX70))</f>
        <v>5</v>
      </c>
      <c r="M70" s="39" t="str">
        <f t="shared" si="1"/>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row>
    <row r="71" spans="1:50" ht="90" customHeight="1" x14ac:dyDescent="0.25">
      <c r="A71" s="172">
        <v>19</v>
      </c>
      <c r="B71" s="98">
        <v>68</v>
      </c>
      <c r="C71" s="184" t="s">
        <v>122</v>
      </c>
      <c r="D71" s="123" t="s">
        <v>404</v>
      </c>
      <c r="E71" s="153" t="s">
        <v>199</v>
      </c>
      <c r="F71" s="104" t="s">
        <v>200</v>
      </c>
      <c r="G71" s="88" t="s">
        <v>201</v>
      </c>
      <c r="H71" s="100" t="s">
        <v>45</v>
      </c>
      <c r="I71" s="101" t="s">
        <v>78</v>
      </c>
      <c r="J71" s="137">
        <v>27.94</v>
      </c>
      <c r="K71" s="84"/>
      <c r="L71" s="83">
        <f>K71-(SUM(N71:AX71))</f>
        <v>0</v>
      </c>
      <c r="M71" s="39" t="str">
        <f t="shared" si="1"/>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row>
    <row r="72" spans="1:50" ht="90" customHeight="1" x14ac:dyDescent="0.25">
      <c r="A72" s="173"/>
      <c r="B72" s="87">
        <v>69</v>
      </c>
      <c r="C72" s="185"/>
      <c r="D72" s="123" t="s">
        <v>405</v>
      </c>
      <c r="E72" s="153" t="s">
        <v>202</v>
      </c>
      <c r="F72" s="104" t="s">
        <v>200</v>
      </c>
      <c r="G72" s="88" t="s">
        <v>203</v>
      </c>
      <c r="H72" s="100" t="s">
        <v>45</v>
      </c>
      <c r="I72" s="101" t="s">
        <v>78</v>
      </c>
      <c r="J72" s="137">
        <v>47.99</v>
      </c>
      <c r="K72" s="84"/>
      <c r="L72" s="83">
        <f>K72-(SUM(N72:AX72))</f>
        <v>0</v>
      </c>
      <c r="M72" s="39" t="str">
        <f t="shared" si="1"/>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row>
    <row r="73" spans="1:50" ht="90" customHeight="1" x14ac:dyDescent="0.25">
      <c r="A73" s="173"/>
      <c r="B73" s="98">
        <v>70</v>
      </c>
      <c r="C73" s="185"/>
      <c r="D73" s="123" t="s">
        <v>406</v>
      </c>
      <c r="E73" s="153" t="s">
        <v>202</v>
      </c>
      <c r="F73" s="104" t="s">
        <v>200</v>
      </c>
      <c r="G73" s="88" t="s">
        <v>204</v>
      </c>
      <c r="H73" s="100" t="s">
        <v>45</v>
      </c>
      <c r="I73" s="101" t="s">
        <v>78</v>
      </c>
      <c r="J73" s="137">
        <v>24.6</v>
      </c>
      <c r="K73" s="84"/>
      <c r="L73" s="83">
        <f>K73-(SUM(N73:AX73))</f>
        <v>0</v>
      </c>
      <c r="M73" s="39" t="str">
        <f t="shared" si="1"/>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row>
    <row r="74" spans="1:50" ht="90" customHeight="1" x14ac:dyDescent="0.25">
      <c r="A74" s="173"/>
      <c r="B74" s="87">
        <v>71</v>
      </c>
      <c r="C74" s="185"/>
      <c r="D74" s="123" t="s">
        <v>407</v>
      </c>
      <c r="E74" s="153" t="s">
        <v>154</v>
      </c>
      <c r="F74" s="104" t="s">
        <v>200</v>
      </c>
      <c r="G74" s="88" t="s">
        <v>205</v>
      </c>
      <c r="H74" s="100" t="s">
        <v>45</v>
      </c>
      <c r="I74" s="101" t="s">
        <v>78</v>
      </c>
      <c r="J74" s="137">
        <v>40.909999999999997</v>
      </c>
      <c r="K74" s="84"/>
      <c r="L74" s="83">
        <f>K74-(SUM(N74:AX74))</f>
        <v>0</v>
      </c>
      <c r="M74" s="39" t="str">
        <f t="shared" si="1"/>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row>
    <row r="75" spans="1:50" ht="90" customHeight="1" x14ac:dyDescent="0.25">
      <c r="A75" s="173"/>
      <c r="B75" s="98">
        <v>72</v>
      </c>
      <c r="C75" s="185"/>
      <c r="D75" s="123" t="s">
        <v>408</v>
      </c>
      <c r="E75" s="153" t="s">
        <v>138</v>
      </c>
      <c r="F75" s="104" t="s">
        <v>200</v>
      </c>
      <c r="G75" s="88" t="s">
        <v>206</v>
      </c>
      <c r="H75" s="100" t="s">
        <v>45</v>
      </c>
      <c r="I75" s="101" t="s">
        <v>78</v>
      </c>
      <c r="J75" s="137">
        <v>111.2</v>
      </c>
      <c r="K75" s="84"/>
      <c r="L75" s="83">
        <f>K75-(SUM(N75:AX75))</f>
        <v>0</v>
      </c>
      <c r="M75" s="39" t="str">
        <f t="shared" si="1"/>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row>
    <row r="76" spans="1:50" ht="90" customHeight="1" x14ac:dyDescent="0.25">
      <c r="A76" s="173"/>
      <c r="B76" s="87">
        <v>73</v>
      </c>
      <c r="C76" s="185"/>
      <c r="D76" s="123" t="s">
        <v>409</v>
      </c>
      <c r="E76" s="153" t="s">
        <v>199</v>
      </c>
      <c r="F76" s="104" t="s">
        <v>200</v>
      </c>
      <c r="G76" s="88" t="s">
        <v>207</v>
      </c>
      <c r="H76" s="100" t="s">
        <v>45</v>
      </c>
      <c r="I76" s="101" t="s">
        <v>78</v>
      </c>
      <c r="J76" s="137">
        <v>70.62</v>
      </c>
      <c r="K76" s="84"/>
      <c r="L76" s="83">
        <f>K76-(SUM(N76:AX76))</f>
        <v>0</v>
      </c>
      <c r="M76" s="39" t="str">
        <f t="shared" si="1"/>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row>
    <row r="77" spans="1:50" ht="90" customHeight="1" x14ac:dyDescent="0.25">
      <c r="A77" s="174"/>
      <c r="B77" s="98">
        <v>74</v>
      </c>
      <c r="C77" s="186"/>
      <c r="D77" s="123" t="s">
        <v>410</v>
      </c>
      <c r="E77" s="153" t="s">
        <v>199</v>
      </c>
      <c r="F77" s="104" t="s">
        <v>200</v>
      </c>
      <c r="G77" s="88" t="s">
        <v>208</v>
      </c>
      <c r="H77" s="100" t="s">
        <v>45</v>
      </c>
      <c r="I77" s="101" t="s">
        <v>78</v>
      </c>
      <c r="J77" s="137">
        <v>21.57</v>
      </c>
      <c r="K77" s="84"/>
      <c r="L77" s="83">
        <f>K77-(SUM(N77:AX77))</f>
        <v>0</v>
      </c>
      <c r="M77" s="39" t="str">
        <f t="shared" si="1"/>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row>
    <row r="78" spans="1:50" ht="90" customHeight="1" x14ac:dyDescent="0.25">
      <c r="A78" s="176">
        <v>20</v>
      </c>
      <c r="B78" s="92">
        <v>75</v>
      </c>
      <c r="C78" s="181" t="s">
        <v>122</v>
      </c>
      <c r="D78" s="120" t="s">
        <v>411</v>
      </c>
      <c r="E78" s="148" t="s">
        <v>209</v>
      </c>
      <c r="F78" s="93" t="s">
        <v>145</v>
      </c>
      <c r="G78" s="93" t="s">
        <v>210</v>
      </c>
      <c r="H78" s="94" t="s">
        <v>36</v>
      </c>
      <c r="I78" s="95" t="s">
        <v>78</v>
      </c>
      <c r="J78" s="138">
        <v>1.8</v>
      </c>
      <c r="K78" s="84">
        <v>10</v>
      </c>
      <c r="L78" s="83">
        <f>K78-(SUM(N78:AX78))</f>
        <v>10</v>
      </c>
      <c r="M78" s="39" t="str">
        <f t="shared" si="1"/>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row>
    <row r="79" spans="1:50" ht="90" customHeight="1" x14ac:dyDescent="0.25">
      <c r="A79" s="180"/>
      <c r="B79" s="97">
        <v>76</v>
      </c>
      <c r="C79" s="183"/>
      <c r="D79" s="120" t="s">
        <v>412</v>
      </c>
      <c r="E79" s="148" t="s">
        <v>209</v>
      </c>
      <c r="F79" s="93" t="s">
        <v>145</v>
      </c>
      <c r="G79" s="93" t="s">
        <v>211</v>
      </c>
      <c r="H79" s="94" t="s">
        <v>36</v>
      </c>
      <c r="I79" s="95" t="s">
        <v>78</v>
      </c>
      <c r="J79" s="138">
        <v>1.81</v>
      </c>
      <c r="K79" s="84"/>
      <c r="L79" s="83">
        <f>K79-(SUM(N79:AX79))</f>
        <v>0</v>
      </c>
      <c r="M79" s="39" t="str">
        <f t="shared" si="1"/>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row>
    <row r="80" spans="1:50" ht="90" customHeight="1" x14ac:dyDescent="0.25">
      <c r="A80" s="180"/>
      <c r="B80" s="97">
        <v>77</v>
      </c>
      <c r="C80" s="183"/>
      <c r="D80" s="120" t="s">
        <v>413</v>
      </c>
      <c r="E80" s="148" t="s">
        <v>209</v>
      </c>
      <c r="F80" s="93" t="s">
        <v>145</v>
      </c>
      <c r="G80" s="93" t="s">
        <v>212</v>
      </c>
      <c r="H80" s="94" t="s">
        <v>36</v>
      </c>
      <c r="I80" s="95" t="s">
        <v>78</v>
      </c>
      <c r="J80" s="138">
        <v>1.81</v>
      </c>
      <c r="K80" s="84"/>
      <c r="L80" s="83">
        <f>K80-(SUM(N80:AX80))</f>
        <v>0</v>
      </c>
      <c r="M80" s="39" t="str">
        <f t="shared" si="1"/>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row>
    <row r="81" spans="1:50" ht="90" customHeight="1" x14ac:dyDescent="0.25">
      <c r="A81" s="180"/>
      <c r="B81" s="92">
        <v>78</v>
      </c>
      <c r="C81" s="183"/>
      <c r="D81" s="129" t="s">
        <v>414</v>
      </c>
      <c r="E81" s="148" t="s">
        <v>209</v>
      </c>
      <c r="F81" s="116" t="s">
        <v>213</v>
      </c>
      <c r="G81" s="93" t="s">
        <v>214</v>
      </c>
      <c r="H81" s="106" t="s">
        <v>45</v>
      </c>
      <c r="I81" s="107" t="s">
        <v>215</v>
      </c>
      <c r="J81" s="138">
        <v>0.12</v>
      </c>
      <c r="K81" s="84"/>
      <c r="L81" s="83">
        <f>K81-(SUM(N81:AX81))</f>
        <v>0</v>
      </c>
      <c r="M81" s="39" t="str">
        <f t="shared" si="1"/>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row>
    <row r="82" spans="1:50" ht="90" customHeight="1" x14ac:dyDescent="0.25">
      <c r="A82" s="177"/>
      <c r="B82" s="97">
        <v>79</v>
      </c>
      <c r="C82" s="182"/>
      <c r="D82" s="124" t="s">
        <v>415</v>
      </c>
      <c r="E82" s="154" t="s">
        <v>216</v>
      </c>
      <c r="F82" s="105" t="s">
        <v>200</v>
      </c>
      <c r="G82" s="93" t="s">
        <v>217</v>
      </c>
      <c r="H82" s="106" t="s">
        <v>50</v>
      </c>
      <c r="I82" s="107" t="s">
        <v>218</v>
      </c>
      <c r="J82" s="138">
        <v>131</v>
      </c>
      <c r="K82" s="84"/>
      <c r="L82" s="83">
        <f>K82-(SUM(N82:AX82))</f>
        <v>0</v>
      </c>
      <c r="M82" s="39" t="str">
        <f t="shared" si="1"/>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row>
    <row r="83" spans="1:50" ht="90" customHeight="1" x14ac:dyDescent="0.25">
      <c r="A83" s="172">
        <v>21</v>
      </c>
      <c r="B83" s="98">
        <v>80</v>
      </c>
      <c r="C83" s="184" t="s">
        <v>122</v>
      </c>
      <c r="D83" s="123" t="s">
        <v>416</v>
      </c>
      <c r="E83" s="153" t="s">
        <v>219</v>
      </c>
      <c r="F83" s="104" t="s">
        <v>220</v>
      </c>
      <c r="G83" s="88" t="s">
        <v>221</v>
      </c>
      <c r="H83" s="100" t="s">
        <v>43</v>
      </c>
      <c r="I83" s="101" t="s">
        <v>222</v>
      </c>
      <c r="J83" s="137">
        <v>21.29</v>
      </c>
      <c r="K83" s="84"/>
      <c r="L83" s="83">
        <f>K83-(SUM(N83:AX83))</f>
        <v>0</v>
      </c>
      <c r="M83" s="39" t="str">
        <f t="shared" si="1"/>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row>
    <row r="84" spans="1:50" ht="90" customHeight="1" x14ac:dyDescent="0.25">
      <c r="A84" s="173"/>
      <c r="B84" s="87">
        <v>81</v>
      </c>
      <c r="C84" s="185"/>
      <c r="D84" s="123" t="s">
        <v>417</v>
      </c>
      <c r="E84" s="153" t="s">
        <v>219</v>
      </c>
      <c r="F84" s="104" t="s">
        <v>220</v>
      </c>
      <c r="G84" s="88" t="s">
        <v>223</v>
      </c>
      <c r="H84" s="100" t="s">
        <v>43</v>
      </c>
      <c r="I84" s="101" t="s">
        <v>222</v>
      </c>
      <c r="J84" s="137">
        <v>21.29</v>
      </c>
      <c r="K84" s="84"/>
      <c r="L84" s="83">
        <f>K84-(SUM(N84:AX84))</f>
        <v>0</v>
      </c>
      <c r="M84" s="39" t="str">
        <f t="shared" si="1"/>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row>
    <row r="85" spans="1:50" ht="90" customHeight="1" x14ac:dyDescent="0.25">
      <c r="A85" s="174"/>
      <c r="B85" s="87">
        <v>82</v>
      </c>
      <c r="C85" s="186"/>
      <c r="D85" s="123" t="s">
        <v>418</v>
      </c>
      <c r="E85" s="153" t="s">
        <v>219</v>
      </c>
      <c r="F85" s="104" t="s">
        <v>220</v>
      </c>
      <c r="G85" s="88" t="s">
        <v>224</v>
      </c>
      <c r="H85" s="100" t="s">
        <v>49</v>
      </c>
      <c r="I85" s="101" t="s">
        <v>222</v>
      </c>
      <c r="J85" s="137">
        <v>21.28</v>
      </c>
      <c r="K85" s="84"/>
      <c r="L85" s="83">
        <f>K85-(SUM(N85:AX85))</f>
        <v>0</v>
      </c>
      <c r="M85" s="39" t="str">
        <f t="shared" si="1"/>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row>
    <row r="86" spans="1:50" ht="90" customHeight="1" x14ac:dyDescent="0.25">
      <c r="A86" s="176">
        <v>22</v>
      </c>
      <c r="B86" s="97">
        <v>83</v>
      </c>
      <c r="C86" s="181" t="s">
        <v>122</v>
      </c>
      <c r="D86" s="120" t="s">
        <v>419</v>
      </c>
      <c r="E86" s="148" t="s">
        <v>225</v>
      </c>
      <c r="F86" s="105" t="s">
        <v>76</v>
      </c>
      <c r="G86" s="93" t="s">
        <v>226</v>
      </c>
      <c r="H86" s="94" t="s">
        <v>43</v>
      </c>
      <c r="I86" s="95" t="s">
        <v>78</v>
      </c>
      <c r="J86" s="138">
        <v>4.3099999999999996</v>
      </c>
      <c r="K86" s="84">
        <v>320</v>
      </c>
      <c r="L86" s="83">
        <f>K86-(SUM(N86:AX86))</f>
        <v>192</v>
      </c>
      <c r="M86" s="39" t="str">
        <f t="shared" si="1"/>
        <v>OK</v>
      </c>
      <c r="N86" s="80"/>
      <c r="O86" s="80"/>
      <c r="P86" s="80"/>
      <c r="Q86" s="80"/>
      <c r="R86" s="80">
        <v>128</v>
      </c>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row>
    <row r="87" spans="1:50" ht="90" customHeight="1" x14ac:dyDescent="0.25">
      <c r="A87" s="177"/>
      <c r="B87" s="97">
        <v>84</v>
      </c>
      <c r="C87" s="182"/>
      <c r="D87" s="120" t="s">
        <v>420</v>
      </c>
      <c r="E87" s="148" t="s">
        <v>227</v>
      </c>
      <c r="F87" s="105" t="s">
        <v>76</v>
      </c>
      <c r="G87" s="93" t="s">
        <v>228</v>
      </c>
      <c r="H87" s="94" t="s">
        <v>29</v>
      </c>
      <c r="I87" s="95" t="s">
        <v>78</v>
      </c>
      <c r="J87" s="138">
        <v>1.89</v>
      </c>
      <c r="K87" s="84">
        <v>260</v>
      </c>
      <c r="L87" s="83">
        <f>K87-(SUM(N87:AX87))</f>
        <v>60</v>
      </c>
      <c r="M87" s="39" t="str">
        <f t="shared" si="1"/>
        <v>OK</v>
      </c>
      <c r="N87" s="80"/>
      <c r="O87" s="80"/>
      <c r="P87" s="80"/>
      <c r="Q87" s="80"/>
      <c r="R87" s="80">
        <v>100</v>
      </c>
      <c r="S87" s="80"/>
      <c r="T87" s="80"/>
      <c r="U87" s="80"/>
      <c r="V87" s="80"/>
      <c r="W87" s="80">
        <v>100</v>
      </c>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row>
    <row r="88" spans="1:50" ht="90" customHeight="1" x14ac:dyDescent="0.25">
      <c r="A88" s="178">
        <v>23</v>
      </c>
      <c r="B88" s="87">
        <v>85</v>
      </c>
      <c r="C88" s="184" t="s">
        <v>122</v>
      </c>
      <c r="D88" s="119" t="s">
        <v>421</v>
      </c>
      <c r="E88" s="147" t="s">
        <v>229</v>
      </c>
      <c r="F88" s="104" t="s">
        <v>82</v>
      </c>
      <c r="G88" s="88" t="s">
        <v>230</v>
      </c>
      <c r="H88" s="89" t="s">
        <v>26</v>
      </c>
      <c r="I88" s="90" t="s">
        <v>78</v>
      </c>
      <c r="J88" s="137">
        <v>1.48</v>
      </c>
      <c r="K88" s="84">
        <v>100</v>
      </c>
      <c r="L88" s="83">
        <f>K88-(SUM(N88:AX88))</f>
        <v>50</v>
      </c>
      <c r="M88" s="39" t="str">
        <f t="shared" si="1"/>
        <v>OK</v>
      </c>
      <c r="N88" s="80"/>
      <c r="O88" s="80"/>
      <c r="P88" s="80"/>
      <c r="Q88" s="80"/>
      <c r="R88" s="80"/>
      <c r="S88" s="80"/>
      <c r="T88" s="80"/>
      <c r="U88" s="80"/>
      <c r="V88" s="80"/>
      <c r="W88" s="80">
        <v>50</v>
      </c>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row>
    <row r="89" spans="1:50" ht="90" customHeight="1" x14ac:dyDescent="0.25">
      <c r="A89" s="179"/>
      <c r="B89" s="98">
        <v>86</v>
      </c>
      <c r="C89" s="185"/>
      <c r="D89" s="119" t="s">
        <v>422</v>
      </c>
      <c r="E89" s="147" t="s">
        <v>229</v>
      </c>
      <c r="F89" s="104" t="s">
        <v>82</v>
      </c>
      <c r="G89" s="88" t="s">
        <v>231</v>
      </c>
      <c r="H89" s="89" t="s">
        <v>26</v>
      </c>
      <c r="I89" s="90" t="s">
        <v>78</v>
      </c>
      <c r="J89" s="137">
        <v>1.84</v>
      </c>
      <c r="K89" s="84">
        <v>50</v>
      </c>
      <c r="L89" s="83">
        <f>K89-(SUM(N89:AX89))</f>
        <v>50</v>
      </c>
      <c r="M89" s="39" t="str">
        <f t="shared" si="1"/>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row>
    <row r="90" spans="1:50" ht="90" customHeight="1" x14ac:dyDescent="0.25">
      <c r="A90" s="179"/>
      <c r="B90" s="87">
        <v>87</v>
      </c>
      <c r="C90" s="186"/>
      <c r="D90" s="119" t="s">
        <v>423</v>
      </c>
      <c r="E90" s="147" t="s">
        <v>232</v>
      </c>
      <c r="F90" s="104" t="s">
        <v>233</v>
      </c>
      <c r="G90" s="88" t="s">
        <v>234</v>
      </c>
      <c r="H90" s="89" t="s">
        <v>26</v>
      </c>
      <c r="I90" s="90" t="s">
        <v>78</v>
      </c>
      <c r="J90" s="137">
        <v>4.87</v>
      </c>
      <c r="K90" s="84">
        <v>80</v>
      </c>
      <c r="L90" s="83">
        <f>K90-(SUM(N90:AX90))</f>
        <v>50</v>
      </c>
      <c r="M90" s="39" t="str">
        <f t="shared" si="1"/>
        <v>OK</v>
      </c>
      <c r="N90" s="80"/>
      <c r="O90" s="80"/>
      <c r="P90" s="80"/>
      <c r="Q90" s="80"/>
      <c r="R90" s="80"/>
      <c r="S90" s="80"/>
      <c r="T90" s="80"/>
      <c r="U90" s="80"/>
      <c r="V90" s="80"/>
      <c r="W90" s="80">
        <v>30</v>
      </c>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row>
    <row r="91" spans="1:50" ht="90" customHeight="1" x14ac:dyDescent="0.25">
      <c r="A91" s="96">
        <v>24</v>
      </c>
      <c r="B91" s="92">
        <v>88</v>
      </c>
      <c r="C91" s="142" t="s">
        <v>84</v>
      </c>
      <c r="D91" s="120" t="s">
        <v>424</v>
      </c>
      <c r="E91" s="148" t="s">
        <v>37</v>
      </c>
      <c r="F91" s="105" t="s">
        <v>235</v>
      </c>
      <c r="G91" s="93" t="s">
        <v>236</v>
      </c>
      <c r="H91" s="94" t="s">
        <v>33</v>
      </c>
      <c r="I91" s="95" t="s">
        <v>78</v>
      </c>
      <c r="J91" s="138">
        <v>22.22</v>
      </c>
      <c r="K91" s="84">
        <v>24</v>
      </c>
      <c r="L91" s="83">
        <f>K91-(SUM(N91:AX91))</f>
        <v>0</v>
      </c>
      <c r="M91" s="39" t="str">
        <f t="shared" si="1"/>
        <v>OK</v>
      </c>
      <c r="N91" s="80"/>
      <c r="O91" s="80"/>
      <c r="P91" s="80"/>
      <c r="Q91" s="80"/>
      <c r="R91" s="80"/>
      <c r="S91" s="80"/>
      <c r="T91" s="80">
        <v>24</v>
      </c>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row>
    <row r="92" spans="1:50" ht="90" customHeight="1" x14ac:dyDescent="0.25">
      <c r="A92" s="172">
        <v>25</v>
      </c>
      <c r="B92" s="87">
        <v>89</v>
      </c>
      <c r="C92" s="184" t="s">
        <v>122</v>
      </c>
      <c r="D92" s="119" t="s">
        <v>425</v>
      </c>
      <c r="E92" s="147" t="s">
        <v>237</v>
      </c>
      <c r="F92" s="104" t="s">
        <v>235</v>
      </c>
      <c r="G92" s="88" t="s">
        <v>238</v>
      </c>
      <c r="H92" s="100" t="s">
        <v>26</v>
      </c>
      <c r="I92" s="88" t="s">
        <v>239</v>
      </c>
      <c r="J92" s="137">
        <v>10</v>
      </c>
      <c r="K92" s="84"/>
      <c r="L92" s="83">
        <f>K92-(SUM(N92:AX92))</f>
        <v>0</v>
      </c>
      <c r="M92" s="39" t="str">
        <f t="shared" si="1"/>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row>
    <row r="93" spans="1:50" ht="90" customHeight="1" x14ac:dyDescent="0.25">
      <c r="A93" s="173"/>
      <c r="B93" s="87">
        <v>90</v>
      </c>
      <c r="C93" s="185"/>
      <c r="D93" s="119" t="s">
        <v>426</v>
      </c>
      <c r="E93" s="147" t="s">
        <v>237</v>
      </c>
      <c r="F93" s="104" t="s">
        <v>240</v>
      </c>
      <c r="G93" s="88" t="s">
        <v>241</v>
      </c>
      <c r="H93" s="100" t="s">
        <v>26</v>
      </c>
      <c r="I93" s="88" t="s">
        <v>242</v>
      </c>
      <c r="J93" s="137">
        <v>25</v>
      </c>
      <c r="K93" s="84"/>
      <c r="L93" s="83">
        <f>K93-(SUM(N93:AX93))</f>
        <v>0</v>
      </c>
      <c r="M93" s="39" t="str">
        <f t="shared" si="1"/>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row>
    <row r="94" spans="1:50" ht="90" customHeight="1" x14ac:dyDescent="0.25">
      <c r="A94" s="173"/>
      <c r="B94" s="98">
        <v>91</v>
      </c>
      <c r="C94" s="185"/>
      <c r="D94" s="119" t="s">
        <v>427</v>
      </c>
      <c r="E94" s="147" t="s">
        <v>37</v>
      </c>
      <c r="F94" s="104" t="s">
        <v>235</v>
      </c>
      <c r="G94" s="88" t="s">
        <v>243</v>
      </c>
      <c r="H94" s="100" t="s">
        <v>26</v>
      </c>
      <c r="I94" s="90" t="s">
        <v>78</v>
      </c>
      <c r="J94" s="137">
        <v>8.59</v>
      </c>
      <c r="K94" s="84"/>
      <c r="L94" s="83">
        <f>K94-(SUM(N94:AX94))</f>
        <v>0</v>
      </c>
      <c r="M94" s="39" t="str">
        <f t="shared" si="1"/>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row>
    <row r="95" spans="1:50" ht="90" customHeight="1" x14ac:dyDescent="0.25">
      <c r="A95" s="174"/>
      <c r="B95" s="87">
        <v>92</v>
      </c>
      <c r="C95" s="186"/>
      <c r="D95" s="123" t="s">
        <v>428</v>
      </c>
      <c r="E95" s="147" t="s">
        <v>237</v>
      </c>
      <c r="F95" s="104" t="s">
        <v>240</v>
      </c>
      <c r="G95" s="88" t="s">
        <v>244</v>
      </c>
      <c r="H95" s="100" t="s">
        <v>26</v>
      </c>
      <c r="I95" s="90" t="s">
        <v>245</v>
      </c>
      <c r="J95" s="137">
        <v>20.309999999999999</v>
      </c>
      <c r="K95" s="84">
        <v>10</v>
      </c>
      <c r="L95" s="83">
        <f>K95-(SUM(N95:AX95))</f>
        <v>6</v>
      </c>
      <c r="M95" s="39" t="str">
        <f t="shared" si="1"/>
        <v>OK</v>
      </c>
      <c r="N95" s="80"/>
      <c r="O95" s="80"/>
      <c r="P95" s="80"/>
      <c r="Q95" s="80"/>
      <c r="R95" s="80"/>
      <c r="S95" s="80"/>
      <c r="T95" s="80"/>
      <c r="U95" s="80"/>
      <c r="V95" s="80"/>
      <c r="W95" s="80">
        <v>4</v>
      </c>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row>
    <row r="96" spans="1:50" ht="90" customHeight="1" x14ac:dyDescent="0.25">
      <c r="A96" s="96">
        <v>26</v>
      </c>
      <c r="B96" s="97">
        <v>93</v>
      </c>
      <c r="C96" s="141" t="s">
        <v>246</v>
      </c>
      <c r="D96" s="120" t="s">
        <v>429</v>
      </c>
      <c r="E96" s="148" t="s">
        <v>247</v>
      </c>
      <c r="F96" s="105" t="s">
        <v>177</v>
      </c>
      <c r="G96" s="93" t="s">
        <v>248</v>
      </c>
      <c r="H96" s="106" t="s">
        <v>29</v>
      </c>
      <c r="I96" s="107" t="s">
        <v>78</v>
      </c>
      <c r="J96" s="138">
        <v>36</v>
      </c>
      <c r="K96" s="84">
        <v>30</v>
      </c>
      <c r="L96" s="83">
        <f>K96-(SUM(N96:AX96))</f>
        <v>30</v>
      </c>
      <c r="M96" s="39" t="str">
        <f t="shared" si="1"/>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row>
    <row r="97" spans="1:50" ht="90" customHeight="1" x14ac:dyDescent="0.25">
      <c r="A97" s="172">
        <v>27</v>
      </c>
      <c r="B97" s="98">
        <v>94</v>
      </c>
      <c r="C97" s="184" t="s">
        <v>249</v>
      </c>
      <c r="D97" s="119" t="s">
        <v>430</v>
      </c>
      <c r="E97" s="147" t="s">
        <v>250</v>
      </c>
      <c r="F97" s="104" t="s">
        <v>177</v>
      </c>
      <c r="G97" s="88" t="s">
        <v>251</v>
      </c>
      <c r="H97" s="100" t="s">
        <v>29</v>
      </c>
      <c r="I97" s="101" t="s">
        <v>78</v>
      </c>
      <c r="J97" s="137">
        <v>12.06</v>
      </c>
      <c r="K97" s="84">
        <v>50</v>
      </c>
      <c r="L97" s="83">
        <f>K97-(SUM(N97:AX97))</f>
        <v>0</v>
      </c>
      <c r="M97" s="39" t="str">
        <f t="shared" si="1"/>
        <v>OK</v>
      </c>
      <c r="N97" s="80"/>
      <c r="O97" s="80"/>
      <c r="P97" s="80"/>
      <c r="Q97" s="80"/>
      <c r="R97" s="80"/>
      <c r="S97" s="80"/>
      <c r="T97" s="80"/>
      <c r="U97" s="80"/>
      <c r="V97" s="80">
        <v>50</v>
      </c>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row>
    <row r="98" spans="1:50" ht="90" customHeight="1" x14ac:dyDescent="0.25">
      <c r="A98" s="173"/>
      <c r="B98" s="87">
        <v>95</v>
      </c>
      <c r="C98" s="185"/>
      <c r="D98" s="119" t="s">
        <v>431</v>
      </c>
      <c r="E98" s="147" t="s">
        <v>250</v>
      </c>
      <c r="F98" s="104" t="s">
        <v>177</v>
      </c>
      <c r="G98" s="88" t="s">
        <v>252</v>
      </c>
      <c r="H98" s="100" t="s">
        <v>29</v>
      </c>
      <c r="I98" s="101" t="s">
        <v>78</v>
      </c>
      <c r="J98" s="137">
        <v>15.16</v>
      </c>
      <c r="K98" s="84">
        <v>50</v>
      </c>
      <c r="L98" s="83">
        <f>K98-(SUM(N98:AX98))</f>
        <v>50</v>
      </c>
      <c r="M98" s="39" t="str">
        <f t="shared" si="1"/>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row>
    <row r="99" spans="1:50" ht="90" customHeight="1" x14ac:dyDescent="0.25">
      <c r="A99" s="174"/>
      <c r="B99" s="87">
        <v>96</v>
      </c>
      <c r="C99" s="186"/>
      <c r="D99" s="123" t="s">
        <v>432</v>
      </c>
      <c r="E99" s="147" t="s">
        <v>250</v>
      </c>
      <c r="F99" s="104" t="s">
        <v>177</v>
      </c>
      <c r="G99" s="88" t="s">
        <v>253</v>
      </c>
      <c r="H99" s="100" t="s">
        <v>29</v>
      </c>
      <c r="I99" s="101" t="s">
        <v>78</v>
      </c>
      <c r="J99" s="137">
        <v>17.11</v>
      </c>
      <c r="K99" s="84">
        <v>50</v>
      </c>
      <c r="L99" s="83">
        <f>K99-(SUM(N99:AX99))</f>
        <v>50</v>
      </c>
      <c r="M99" s="39" t="str">
        <f t="shared" si="1"/>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row>
    <row r="100" spans="1:50" ht="90" customHeight="1" x14ac:dyDescent="0.25">
      <c r="A100" s="176">
        <v>28</v>
      </c>
      <c r="B100" s="92">
        <v>97</v>
      </c>
      <c r="C100" s="181" t="s">
        <v>254</v>
      </c>
      <c r="D100" s="124" t="s">
        <v>433</v>
      </c>
      <c r="E100" s="154" t="s">
        <v>255</v>
      </c>
      <c r="F100" s="105" t="s">
        <v>177</v>
      </c>
      <c r="G100" s="93" t="s">
        <v>256</v>
      </c>
      <c r="H100" s="106" t="s">
        <v>29</v>
      </c>
      <c r="I100" s="107" t="s">
        <v>78</v>
      </c>
      <c r="J100" s="138">
        <v>30.69</v>
      </c>
      <c r="K100" s="84">
        <v>20</v>
      </c>
      <c r="L100" s="83">
        <f>K100-(SUM(N100:AX100))</f>
        <v>20</v>
      </c>
      <c r="M100" s="39" t="str">
        <f t="shared" si="1"/>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row>
    <row r="101" spans="1:50" ht="90" customHeight="1" x14ac:dyDescent="0.25">
      <c r="A101" s="177"/>
      <c r="B101" s="92">
        <v>98</v>
      </c>
      <c r="C101" s="182"/>
      <c r="D101" s="124" t="s">
        <v>434</v>
      </c>
      <c r="E101" s="154" t="s">
        <v>255</v>
      </c>
      <c r="F101" s="105" t="s">
        <v>177</v>
      </c>
      <c r="G101" s="93" t="s">
        <v>257</v>
      </c>
      <c r="H101" s="106" t="s">
        <v>29</v>
      </c>
      <c r="I101" s="107" t="s">
        <v>78</v>
      </c>
      <c r="J101" s="138">
        <v>30.69</v>
      </c>
      <c r="K101" s="84">
        <v>20</v>
      </c>
      <c r="L101" s="83">
        <f>K101-(SUM(N101:AX101))</f>
        <v>20</v>
      </c>
      <c r="M101" s="39" t="str">
        <f t="shared" si="1"/>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row>
    <row r="102" spans="1:50"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c r="L102" s="83">
        <f>K102-(SUM(N102:AX102))</f>
        <v>0</v>
      </c>
      <c r="M102" s="39" t="str">
        <f t="shared" si="1"/>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row>
    <row r="103" spans="1:50" ht="90" customHeight="1" x14ac:dyDescent="0.25">
      <c r="A103" s="176">
        <v>30</v>
      </c>
      <c r="B103" s="92">
        <v>100</v>
      </c>
      <c r="C103" s="181" t="s">
        <v>259</v>
      </c>
      <c r="D103" s="120" t="s">
        <v>436</v>
      </c>
      <c r="E103" s="148" t="s">
        <v>260</v>
      </c>
      <c r="F103" s="105" t="s">
        <v>261</v>
      </c>
      <c r="G103" s="93" t="s">
        <v>262</v>
      </c>
      <c r="H103" s="106" t="s">
        <v>48</v>
      </c>
      <c r="I103" s="107" t="s">
        <v>87</v>
      </c>
      <c r="J103" s="138">
        <v>7.33</v>
      </c>
      <c r="K103" s="84">
        <v>24</v>
      </c>
      <c r="L103" s="83">
        <f>K103-(SUM(N103:AX103))</f>
        <v>24</v>
      </c>
      <c r="M103" s="39" t="str">
        <f t="shared" si="1"/>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row>
    <row r="104" spans="1:50" ht="90" customHeight="1" x14ac:dyDescent="0.25">
      <c r="A104" s="180"/>
      <c r="B104" s="97">
        <v>101</v>
      </c>
      <c r="C104" s="183"/>
      <c r="D104" s="120" t="s">
        <v>437</v>
      </c>
      <c r="E104" s="148" t="s">
        <v>263</v>
      </c>
      <c r="F104" s="105" t="s">
        <v>82</v>
      </c>
      <c r="G104" s="93" t="s">
        <v>264</v>
      </c>
      <c r="H104" s="106" t="s">
        <v>43</v>
      </c>
      <c r="I104" s="107" t="s">
        <v>78</v>
      </c>
      <c r="J104" s="138">
        <v>1.4</v>
      </c>
      <c r="K104" s="84"/>
      <c r="L104" s="83">
        <f>K104-(SUM(N104:AX104))</f>
        <v>0</v>
      </c>
      <c r="M104" s="39" t="str">
        <f t="shared" si="1"/>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row>
    <row r="105" spans="1:50" ht="90" customHeight="1" x14ac:dyDescent="0.25">
      <c r="A105" s="180"/>
      <c r="B105" s="92">
        <v>102</v>
      </c>
      <c r="C105" s="183"/>
      <c r="D105" s="120" t="s">
        <v>438</v>
      </c>
      <c r="E105" s="148" t="s">
        <v>265</v>
      </c>
      <c r="F105" s="105" t="s">
        <v>266</v>
      </c>
      <c r="G105" s="93" t="s">
        <v>267</v>
      </c>
      <c r="H105" s="106" t="s">
        <v>45</v>
      </c>
      <c r="I105" s="107" t="s">
        <v>87</v>
      </c>
      <c r="J105" s="138">
        <v>14.85</v>
      </c>
      <c r="K105" s="84">
        <v>10</v>
      </c>
      <c r="L105" s="83">
        <f>K105-(SUM(N105:AX105))</f>
        <v>8</v>
      </c>
      <c r="M105" s="39" t="str">
        <f t="shared" si="1"/>
        <v>OK</v>
      </c>
      <c r="N105" s="80"/>
      <c r="O105" s="80"/>
      <c r="P105" s="80"/>
      <c r="Q105" s="80">
        <v>2</v>
      </c>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row>
    <row r="106" spans="1:50" ht="90" customHeight="1" x14ac:dyDescent="0.25">
      <c r="A106" s="180"/>
      <c r="B106" s="97">
        <v>103</v>
      </c>
      <c r="C106" s="183"/>
      <c r="D106" s="120" t="s">
        <v>439</v>
      </c>
      <c r="E106" s="148" t="s">
        <v>268</v>
      </c>
      <c r="F106" s="105" t="s">
        <v>82</v>
      </c>
      <c r="G106" s="93" t="s">
        <v>269</v>
      </c>
      <c r="H106" s="94" t="s">
        <v>48</v>
      </c>
      <c r="I106" s="95" t="s">
        <v>78</v>
      </c>
      <c r="J106" s="138">
        <v>2.7</v>
      </c>
      <c r="K106" s="84">
        <v>150</v>
      </c>
      <c r="L106" s="83">
        <f>K106-(SUM(N106:AX106))</f>
        <v>54</v>
      </c>
      <c r="M106" s="39" t="str">
        <f t="shared" si="1"/>
        <v>OK</v>
      </c>
      <c r="N106" s="80"/>
      <c r="O106" s="80"/>
      <c r="P106" s="80"/>
      <c r="Q106" s="80">
        <v>96</v>
      </c>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row>
    <row r="107" spans="1:50" ht="90" customHeight="1" x14ac:dyDescent="0.25">
      <c r="A107" s="177"/>
      <c r="B107" s="92">
        <v>104</v>
      </c>
      <c r="C107" s="182"/>
      <c r="D107" s="120" t="s">
        <v>440</v>
      </c>
      <c r="E107" s="148" t="s">
        <v>263</v>
      </c>
      <c r="F107" s="105" t="s">
        <v>82</v>
      </c>
      <c r="G107" s="93" t="s">
        <v>270</v>
      </c>
      <c r="H107" s="94" t="s">
        <v>48</v>
      </c>
      <c r="I107" s="95" t="s">
        <v>78</v>
      </c>
      <c r="J107" s="138">
        <v>1.95</v>
      </c>
      <c r="K107" s="84"/>
      <c r="L107" s="83">
        <f>K107-(SUM(N107:AX107))</f>
        <v>0</v>
      </c>
      <c r="M107" s="39" t="str">
        <f t="shared" si="1"/>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row>
    <row r="108" spans="1:50" ht="90" customHeight="1" x14ac:dyDescent="0.25">
      <c r="A108" s="172">
        <v>31</v>
      </c>
      <c r="B108" s="98">
        <v>105</v>
      </c>
      <c r="C108" s="184" t="s">
        <v>259</v>
      </c>
      <c r="D108" s="119" t="s">
        <v>441</v>
      </c>
      <c r="E108" s="147" t="s">
        <v>271</v>
      </c>
      <c r="F108" s="104" t="s">
        <v>145</v>
      </c>
      <c r="G108" s="88" t="s">
        <v>272</v>
      </c>
      <c r="H108" s="100" t="s">
        <v>26</v>
      </c>
      <c r="I108" s="101" t="s">
        <v>78</v>
      </c>
      <c r="J108" s="137">
        <v>9</v>
      </c>
      <c r="K108" s="84">
        <v>50</v>
      </c>
      <c r="L108" s="83">
        <f>K108-(SUM(N108:AX108))</f>
        <v>20</v>
      </c>
      <c r="M108" s="39" t="str">
        <f t="shared" si="1"/>
        <v>OK</v>
      </c>
      <c r="N108" s="80"/>
      <c r="O108" s="80"/>
      <c r="P108" s="80"/>
      <c r="Q108" s="80">
        <v>30</v>
      </c>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row>
    <row r="109" spans="1:50" ht="90" customHeight="1" x14ac:dyDescent="0.25">
      <c r="A109" s="173"/>
      <c r="B109" s="87">
        <v>106</v>
      </c>
      <c r="C109" s="185"/>
      <c r="D109" s="119" t="s">
        <v>442</v>
      </c>
      <c r="E109" s="147" t="s">
        <v>273</v>
      </c>
      <c r="F109" s="104" t="s">
        <v>145</v>
      </c>
      <c r="G109" s="88" t="s">
        <v>272</v>
      </c>
      <c r="H109" s="100" t="s">
        <v>26</v>
      </c>
      <c r="I109" s="101" t="s">
        <v>78</v>
      </c>
      <c r="J109" s="137">
        <v>12</v>
      </c>
      <c r="K109" s="84"/>
      <c r="L109" s="83">
        <f>K109-(SUM(N109:AX109))</f>
        <v>0</v>
      </c>
      <c r="M109" s="39" t="str">
        <f t="shared" si="1"/>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row>
    <row r="110" spans="1:50" ht="90" customHeight="1" x14ac:dyDescent="0.25">
      <c r="A110" s="174"/>
      <c r="B110" s="108">
        <v>107</v>
      </c>
      <c r="C110" s="186"/>
      <c r="D110" s="130" t="s">
        <v>443</v>
      </c>
      <c r="E110" s="158" t="s">
        <v>274</v>
      </c>
      <c r="F110" s="115" t="s">
        <v>145</v>
      </c>
      <c r="G110" s="109" t="s">
        <v>275</v>
      </c>
      <c r="H110" s="112" t="s">
        <v>26</v>
      </c>
      <c r="I110" s="113" t="s">
        <v>78</v>
      </c>
      <c r="J110" s="139">
        <v>11.05</v>
      </c>
      <c r="K110" s="84"/>
      <c r="L110" s="83">
        <f>K110-(SUM(N110:AX110))</f>
        <v>0</v>
      </c>
      <c r="M110" s="39" t="str">
        <f t="shared" si="1"/>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row>
    <row r="111" spans="1:50"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c r="L111" s="83">
        <f>K111-(SUM(N111:AX111))</f>
        <v>0</v>
      </c>
      <c r="M111" s="39" t="str">
        <f t="shared" si="1"/>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row>
    <row r="112" spans="1:50" ht="90" customHeight="1" x14ac:dyDescent="0.25">
      <c r="A112" s="180"/>
      <c r="B112" s="92">
        <v>109</v>
      </c>
      <c r="C112" s="183"/>
      <c r="D112" s="120" t="s">
        <v>445</v>
      </c>
      <c r="E112" s="148" t="s">
        <v>278</v>
      </c>
      <c r="F112" s="105" t="s">
        <v>113</v>
      </c>
      <c r="G112" s="93" t="s">
        <v>279</v>
      </c>
      <c r="H112" s="106" t="s">
        <v>45</v>
      </c>
      <c r="I112" s="107" t="s">
        <v>115</v>
      </c>
      <c r="J112" s="138">
        <v>59.52</v>
      </c>
      <c r="K112" s="84">
        <v>2</v>
      </c>
      <c r="L112" s="83">
        <f>K112-(SUM(N112:AX112))</f>
        <v>2</v>
      </c>
      <c r="M112" s="39" t="str">
        <f t="shared" si="1"/>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row>
    <row r="113" spans="1:50" ht="90" customHeight="1" x14ac:dyDescent="0.25">
      <c r="A113" s="180"/>
      <c r="B113" s="97">
        <v>110</v>
      </c>
      <c r="C113" s="183"/>
      <c r="D113" s="120" t="s">
        <v>446</v>
      </c>
      <c r="E113" s="148" t="s">
        <v>280</v>
      </c>
      <c r="F113" s="105" t="s">
        <v>113</v>
      </c>
      <c r="G113" s="93" t="s">
        <v>281</v>
      </c>
      <c r="H113" s="106" t="s">
        <v>26</v>
      </c>
      <c r="I113" s="107" t="s">
        <v>115</v>
      </c>
      <c r="J113" s="138">
        <v>75.27</v>
      </c>
      <c r="K113" s="84"/>
      <c r="L113" s="83">
        <f>K113-(SUM(N113:AX113))</f>
        <v>0</v>
      </c>
      <c r="M113" s="39" t="str">
        <f t="shared" si="1"/>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row>
    <row r="114" spans="1:50" ht="90" customHeight="1" x14ac:dyDescent="0.25">
      <c r="A114" s="180"/>
      <c r="B114" s="92">
        <v>111</v>
      </c>
      <c r="C114" s="183"/>
      <c r="D114" s="124" t="s">
        <v>447</v>
      </c>
      <c r="E114" s="148" t="s">
        <v>280</v>
      </c>
      <c r="F114" s="105" t="s">
        <v>113</v>
      </c>
      <c r="G114" s="93" t="s">
        <v>282</v>
      </c>
      <c r="H114" s="106" t="s">
        <v>26</v>
      </c>
      <c r="I114" s="107" t="s">
        <v>115</v>
      </c>
      <c r="J114" s="138">
        <v>47.4</v>
      </c>
      <c r="K114" s="84"/>
      <c r="L114" s="83">
        <f>K114-(SUM(N114:AX114))</f>
        <v>0</v>
      </c>
      <c r="M114" s="39" t="str">
        <f t="shared" si="1"/>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row>
    <row r="115" spans="1:50" ht="90" customHeight="1" x14ac:dyDescent="0.25">
      <c r="A115" s="180"/>
      <c r="B115" s="97">
        <v>112</v>
      </c>
      <c r="C115" s="183"/>
      <c r="D115" s="124" t="s">
        <v>448</v>
      </c>
      <c r="E115" s="154" t="s">
        <v>283</v>
      </c>
      <c r="F115" s="105" t="s">
        <v>113</v>
      </c>
      <c r="G115" s="93" t="s">
        <v>284</v>
      </c>
      <c r="H115" s="106" t="s">
        <v>45</v>
      </c>
      <c r="I115" s="107" t="s">
        <v>115</v>
      </c>
      <c r="J115" s="138">
        <v>6.47</v>
      </c>
      <c r="K115" s="84"/>
      <c r="L115" s="83">
        <f>K115-(SUM(N115:AX115))</f>
        <v>0</v>
      </c>
      <c r="M115" s="39" t="str">
        <f t="shared" si="1"/>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row>
    <row r="116" spans="1:50" ht="90" customHeight="1" x14ac:dyDescent="0.25">
      <c r="A116" s="180"/>
      <c r="B116" s="92">
        <v>113</v>
      </c>
      <c r="C116" s="183"/>
      <c r="D116" s="124" t="s">
        <v>449</v>
      </c>
      <c r="E116" s="154" t="s">
        <v>285</v>
      </c>
      <c r="F116" s="105" t="s">
        <v>113</v>
      </c>
      <c r="G116" s="93" t="s">
        <v>286</v>
      </c>
      <c r="H116" s="106" t="s">
        <v>67</v>
      </c>
      <c r="I116" s="107" t="s">
        <v>115</v>
      </c>
      <c r="J116" s="138">
        <v>73.02</v>
      </c>
      <c r="K116" s="84">
        <v>1</v>
      </c>
      <c r="L116" s="83">
        <f>K116-(SUM(N116:AX116))</f>
        <v>1</v>
      </c>
      <c r="M116" s="45" t="str">
        <f t="shared" si="1"/>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row>
    <row r="117" spans="1:50" ht="90" customHeight="1" x14ac:dyDescent="0.25">
      <c r="A117" s="180"/>
      <c r="B117" s="97">
        <v>114</v>
      </c>
      <c r="C117" s="183"/>
      <c r="D117" s="124" t="s">
        <v>450</v>
      </c>
      <c r="E117" s="154" t="s">
        <v>287</v>
      </c>
      <c r="F117" s="105" t="s">
        <v>113</v>
      </c>
      <c r="G117" s="93" t="s">
        <v>288</v>
      </c>
      <c r="H117" s="106" t="s">
        <v>45</v>
      </c>
      <c r="I117" s="107" t="s">
        <v>115</v>
      </c>
      <c r="J117" s="138">
        <v>6.47</v>
      </c>
      <c r="K117" s="84"/>
      <c r="L117" s="83">
        <f>K117-(SUM(N117:AX117))</f>
        <v>0</v>
      </c>
      <c r="M117" s="39" t="str">
        <f t="shared" si="1"/>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row>
    <row r="118" spans="1:50" ht="90" customHeight="1" x14ac:dyDescent="0.25">
      <c r="A118" s="177"/>
      <c r="B118" s="92">
        <v>115</v>
      </c>
      <c r="C118" s="182"/>
      <c r="D118" s="124" t="s">
        <v>289</v>
      </c>
      <c r="E118" s="154" t="s">
        <v>290</v>
      </c>
      <c r="F118" s="105" t="s">
        <v>113</v>
      </c>
      <c r="G118" s="93" t="s">
        <v>291</v>
      </c>
      <c r="H118" s="106" t="s">
        <v>45</v>
      </c>
      <c r="I118" s="107" t="s">
        <v>115</v>
      </c>
      <c r="J118" s="138">
        <v>1.4</v>
      </c>
      <c r="K118" s="84"/>
      <c r="L118" s="83">
        <f>K118-(SUM(N118:AX118))</f>
        <v>0</v>
      </c>
      <c r="M118" s="39" t="str">
        <f t="shared" si="1"/>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row>
    <row r="119" spans="1:50" ht="90" customHeight="1" x14ac:dyDescent="0.25">
      <c r="A119" s="172">
        <v>33</v>
      </c>
      <c r="B119" s="87">
        <v>116</v>
      </c>
      <c r="C119" s="184" t="s">
        <v>292</v>
      </c>
      <c r="D119" s="123" t="s">
        <v>451</v>
      </c>
      <c r="E119" s="153" t="s">
        <v>293</v>
      </c>
      <c r="F119" s="104" t="s">
        <v>113</v>
      </c>
      <c r="G119" s="88" t="s">
        <v>294</v>
      </c>
      <c r="H119" s="100" t="s">
        <v>26</v>
      </c>
      <c r="I119" s="101" t="s">
        <v>115</v>
      </c>
      <c r="J119" s="137">
        <v>26.58</v>
      </c>
      <c r="K119" s="84">
        <v>2</v>
      </c>
      <c r="L119" s="83">
        <f>K119-(SUM(N119:AX119))</f>
        <v>2</v>
      </c>
      <c r="M119" s="39" t="str">
        <f t="shared" si="1"/>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row>
    <row r="120" spans="1:50" ht="90" customHeight="1" x14ac:dyDescent="0.25">
      <c r="A120" s="173"/>
      <c r="B120" s="98">
        <v>117</v>
      </c>
      <c r="C120" s="185"/>
      <c r="D120" s="123" t="s">
        <v>452</v>
      </c>
      <c r="E120" s="153" t="s">
        <v>295</v>
      </c>
      <c r="F120" s="104" t="s">
        <v>113</v>
      </c>
      <c r="G120" s="88" t="s">
        <v>296</v>
      </c>
      <c r="H120" s="100" t="s">
        <v>26</v>
      </c>
      <c r="I120" s="101" t="s">
        <v>115</v>
      </c>
      <c r="J120" s="137">
        <v>61.77</v>
      </c>
      <c r="K120" s="84">
        <v>2</v>
      </c>
      <c r="L120" s="83">
        <f>K120-(SUM(N120:AX120))</f>
        <v>2</v>
      </c>
      <c r="M120" s="39" t="str">
        <f t="shared" si="1"/>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row>
    <row r="121" spans="1:50" ht="90" customHeight="1" x14ac:dyDescent="0.25">
      <c r="A121" s="174"/>
      <c r="B121" s="87">
        <v>118</v>
      </c>
      <c r="C121" s="186"/>
      <c r="D121" s="123" t="s">
        <v>453</v>
      </c>
      <c r="E121" s="153" t="s">
        <v>297</v>
      </c>
      <c r="F121" s="104" t="s">
        <v>113</v>
      </c>
      <c r="G121" s="88" t="s">
        <v>298</v>
      </c>
      <c r="H121" s="100" t="s">
        <v>26</v>
      </c>
      <c r="I121" s="101" t="s">
        <v>115</v>
      </c>
      <c r="J121" s="137">
        <v>67.67</v>
      </c>
      <c r="K121" s="84">
        <v>2</v>
      </c>
      <c r="L121" s="83">
        <f>K121-(SUM(N121:AX121))</f>
        <v>2</v>
      </c>
      <c r="M121" s="39" t="str">
        <f t="shared" si="1"/>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row>
    <row r="122" spans="1:50" ht="90" customHeight="1" x14ac:dyDescent="0.25">
      <c r="A122" s="176">
        <v>34</v>
      </c>
      <c r="B122" s="97">
        <v>119</v>
      </c>
      <c r="C122" s="181" t="s">
        <v>292</v>
      </c>
      <c r="D122" s="124" t="s">
        <v>454</v>
      </c>
      <c r="E122" s="154" t="s">
        <v>299</v>
      </c>
      <c r="F122" s="105" t="s">
        <v>113</v>
      </c>
      <c r="G122" s="93" t="s">
        <v>300</v>
      </c>
      <c r="H122" s="106" t="s">
        <v>45</v>
      </c>
      <c r="I122" s="107" t="s">
        <v>115</v>
      </c>
      <c r="J122" s="138">
        <v>25.97</v>
      </c>
      <c r="K122" s="84"/>
      <c r="L122" s="83">
        <f>K122-(SUM(N122:AX122))</f>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row>
    <row r="123" spans="1:50" ht="90" customHeight="1" x14ac:dyDescent="0.25">
      <c r="A123" s="180"/>
      <c r="B123" s="97">
        <v>120</v>
      </c>
      <c r="C123" s="183"/>
      <c r="D123" s="124" t="s">
        <v>455</v>
      </c>
      <c r="E123" s="154" t="s">
        <v>299</v>
      </c>
      <c r="F123" s="105" t="s">
        <v>301</v>
      </c>
      <c r="G123" s="93" t="s">
        <v>302</v>
      </c>
      <c r="H123" s="106" t="s">
        <v>45</v>
      </c>
      <c r="I123" s="107" t="s">
        <v>245</v>
      </c>
      <c r="J123" s="138">
        <v>22.66</v>
      </c>
      <c r="K123" s="84">
        <v>5</v>
      </c>
      <c r="L123" s="83">
        <f>K123-(SUM(N123:AX123))</f>
        <v>5</v>
      </c>
      <c r="M123" s="39" t="str">
        <f t="shared" si="1"/>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row>
    <row r="124" spans="1:50" ht="90" customHeight="1" x14ac:dyDescent="0.25">
      <c r="A124" s="180"/>
      <c r="B124" s="97">
        <v>121</v>
      </c>
      <c r="C124" s="183"/>
      <c r="D124" s="124" t="s">
        <v>456</v>
      </c>
      <c r="E124" s="154" t="s">
        <v>299</v>
      </c>
      <c r="F124" s="105" t="s">
        <v>301</v>
      </c>
      <c r="G124" s="93" t="s">
        <v>303</v>
      </c>
      <c r="H124" s="106" t="s">
        <v>45</v>
      </c>
      <c r="I124" s="107" t="s">
        <v>115</v>
      </c>
      <c r="J124" s="138">
        <v>19.32</v>
      </c>
      <c r="K124" s="84">
        <v>2</v>
      </c>
      <c r="L124" s="83">
        <f>K124-(SUM(N124:AX124))</f>
        <v>2</v>
      </c>
      <c r="M124" s="39" t="str">
        <f t="shared" si="1"/>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row>
    <row r="125" spans="1:50" ht="90" customHeight="1" x14ac:dyDescent="0.25">
      <c r="A125" s="177"/>
      <c r="B125" s="97">
        <v>122</v>
      </c>
      <c r="C125" s="182"/>
      <c r="D125" s="124" t="s">
        <v>457</v>
      </c>
      <c r="E125" s="154" t="s">
        <v>299</v>
      </c>
      <c r="F125" s="105" t="s">
        <v>301</v>
      </c>
      <c r="G125" s="93" t="s">
        <v>304</v>
      </c>
      <c r="H125" s="106" t="s">
        <v>45</v>
      </c>
      <c r="I125" s="107" t="s">
        <v>115</v>
      </c>
      <c r="J125" s="138">
        <v>116.32</v>
      </c>
      <c r="K125" s="84"/>
      <c r="L125" s="83">
        <f>K125-(SUM(N125:AX125))</f>
        <v>0</v>
      </c>
      <c r="M125" s="39" t="str">
        <f t="shared" si="1"/>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row>
    <row r="126" spans="1:50"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c r="L126" s="83">
        <f>K126-(SUM(N126:AX126))</f>
        <v>0</v>
      </c>
      <c r="M126" s="39" t="str">
        <f t="shared" si="1"/>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row>
    <row r="127" spans="1:50" ht="90" customHeight="1" x14ac:dyDescent="0.25">
      <c r="A127" s="173"/>
      <c r="B127" s="87">
        <v>124</v>
      </c>
      <c r="C127" s="185"/>
      <c r="D127" s="123" t="s">
        <v>459</v>
      </c>
      <c r="E127" s="153" t="s">
        <v>154</v>
      </c>
      <c r="F127" s="104" t="s">
        <v>145</v>
      </c>
      <c r="G127" s="88" t="s">
        <v>306</v>
      </c>
      <c r="H127" s="100" t="s">
        <v>45</v>
      </c>
      <c r="I127" s="101" t="s">
        <v>78</v>
      </c>
      <c r="J127" s="137">
        <v>41.95</v>
      </c>
      <c r="K127" s="84"/>
      <c r="L127" s="83">
        <f>K127-(SUM(N127:AX127))</f>
        <v>0</v>
      </c>
      <c r="M127" s="39" t="str">
        <f t="shared" si="1"/>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row>
    <row r="128" spans="1:50" ht="90" customHeight="1" x14ac:dyDescent="0.25">
      <c r="A128" s="173"/>
      <c r="B128" s="87">
        <v>125</v>
      </c>
      <c r="C128" s="185"/>
      <c r="D128" s="123" t="s">
        <v>460</v>
      </c>
      <c r="E128" s="153" t="s">
        <v>154</v>
      </c>
      <c r="F128" s="104" t="s">
        <v>145</v>
      </c>
      <c r="G128" s="88" t="s">
        <v>307</v>
      </c>
      <c r="H128" s="100" t="s">
        <v>45</v>
      </c>
      <c r="I128" s="101" t="s">
        <v>78</v>
      </c>
      <c r="J128" s="137">
        <v>16</v>
      </c>
      <c r="K128" s="84"/>
      <c r="L128" s="83">
        <f>K128-(SUM(N128:AX128))</f>
        <v>0</v>
      </c>
      <c r="M128" s="39" t="str">
        <f t="shared" si="1"/>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row>
    <row r="129" spans="1:50" ht="90" customHeight="1" x14ac:dyDescent="0.25">
      <c r="A129" s="173"/>
      <c r="B129" s="87">
        <v>126</v>
      </c>
      <c r="C129" s="185"/>
      <c r="D129" s="123" t="s">
        <v>461</v>
      </c>
      <c r="E129" s="153" t="s">
        <v>154</v>
      </c>
      <c r="F129" s="104" t="s">
        <v>145</v>
      </c>
      <c r="G129" s="88" t="s">
        <v>308</v>
      </c>
      <c r="H129" s="100" t="s">
        <v>45</v>
      </c>
      <c r="I129" s="101" t="s">
        <v>78</v>
      </c>
      <c r="J129" s="137">
        <v>15.13</v>
      </c>
      <c r="K129" s="84"/>
      <c r="L129" s="83">
        <f>K129-(SUM(N129:AX129))</f>
        <v>0</v>
      </c>
      <c r="M129" s="39" t="str">
        <f t="shared" si="1"/>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row>
    <row r="130" spans="1:50" ht="90" customHeight="1" x14ac:dyDescent="0.25">
      <c r="A130" s="173"/>
      <c r="B130" s="87">
        <v>127</v>
      </c>
      <c r="C130" s="185"/>
      <c r="D130" s="123" t="s">
        <v>462</v>
      </c>
      <c r="E130" s="153" t="s">
        <v>154</v>
      </c>
      <c r="F130" s="104" t="s">
        <v>145</v>
      </c>
      <c r="G130" s="88" t="s">
        <v>309</v>
      </c>
      <c r="H130" s="100" t="s">
        <v>45</v>
      </c>
      <c r="I130" s="101" t="s">
        <v>78</v>
      </c>
      <c r="J130" s="137">
        <v>53.93</v>
      </c>
      <c r="K130" s="84"/>
      <c r="L130" s="83">
        <f>K130-(SUM(N130:AX130))</f>
        <v>0</v>
      </c>
      <c r="M130" s="39" t="str">
        <f t="shared" si="1"/>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row>
    <row r="131" spans="1:50" ht="90" customHeight="1" x14ac:dyDescent="0.25">
      <c r="A131" s="174"/>
      <c r="B131" s="87">
        <v>128</v>
      </c>
      <c r="C131" s="186"/>
      <c r="D131" s="123" t="s">
        <v>463</v>
      </c>
      <c r="E131" s="153" t="s">
        <v>154</v>
      </c>
      <c r="F131" s="104" t="s">
        <v>145</v>
      </c>
      <c r="G131" s="88" t="s">
        <v>310</v>
      </c>
      <c r="H131" s="100" t="s">
        <v>45</v>
      </c>
      <c r="I131" s="101" t="s">
        <v>78</v>
      </c>
      <c r="J131" s="137">
        <v>27.94</v>
      </c>
      <c r="K131" s="84"/>
      <c r="L131" s="83">
        <f>K131-(SUM(N131:AX131))</f>
        <v>0</v>
      </c>
      <c r="M131" s="39" t="str">
        <f t="shared" si="1"/>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row>
    <row r="132" spans="1:50" ht="90" customHeight="1" x14ac:dyDescent="0.25">
      <c r="A132" s="176">
        <v>36</v>
      </c>
      <c r="B132" s="97">
        <v>129</v>
      </c>
      <c r="C132" s="181" t="s">
        <v>194</v>
      </c>
      <c r="D132" s="131" t="s">
        <v>464</v>
      </c>
      <c r="E132" s="159" t="s">
        <v>311</v>
      </c>
      <c r="F132" s="105" t="s">
        <v>200</v>
      </c>
      <c r="G132" s="93" t="s">
        <v>312</v>
      </c>
      <c r="H132" s="106" t="s">
        <v>45</v>
      </c>
      <c r="I132" s="107" t="s">
        <v>218</v>
      </c>
      <c r="J132" s="138">
        <v>431.02</v>
      </c>
      <c r="K132" s="84"/>
      <c r="L132" s="83">
        <f>K132-(SUM(N132:AX132))</f>
        <v>0</v>
      </c>
      <c r="M132" s="39" t="str">
        <f t="shared" si="1"/>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row>
    <row r="133" spans="1:50" ht="90" customHeight="1" x14ac:dyDescent="0.25">
      <c r="A133" s="180"/>
      <c r="B133" s="97">
        <v>130</v>
      </c>
      <c r="C133" s="183"/>
      <c r="D133" s="131" t="s">
        <v>465</v>
      </c>
      <c r="E133" s="159" t="s">
        <v>311</v>
      </c>
      <c r="F133" s="105" t="s">
        <v>200</v>
      </c>
      <c r="G133" s="93" t="s">
        <v>312</v>
      </c>
      <c r="H133" s="106" t="s">
        <v>45</v>
      </c>
      <c r="I133" s="107" t="s">
        <v>218</v>
      </c>
      <c r="J133" s="138">
        <v>392.7</v>
      </c>
      <c r="K133" s="84"/>
      <c r="L133" s="83">
        <f>K133-(SUM(N133:AX133))</f>
        <v>0</v>
      </c>
      <c r="M133" s="39" t="str">
        <f t="shared" ref="M133:M154" si="2">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row>
    <row r="134" spans="1:50" ht="90" customHeight="1" x14ac:dyDescent="0.25">
      <c r="A134" s="180"/>
      <c r="B134" s="97">
        <v>131</v>
      </c>
      <c r="C134" s="183"/>
      <c r="D134" s="131" t="s">
        <v>466</v>
      </c>
      <c r="E134" s="159" t="s">
        <v>311</v>
      </c>
      <c r="F134" s="105" t="s">
        <v>200</v>
      </c>
      <c r="G134" s="93" t="s">
        <v>312</v>
      </c>
      <c r="H134" s="106" t="s">
        <v>45</v>
      </c>
      <c r="I134" s="107" t="s">
        <v>218</v>
      </c>
      <c r="J134" s="138">
        <v>245.8</v>
      </c>
      <c r="K134" s="84">
        <v>6</v>
      </c>
      <c r="L134" s="83">
        <f>K134-(SUM(N134:AX134))</f>
        <v>6</v>
      </c>
      <c r="M134" s="39" t="str">
        <f t="shared" si="2"/>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row>
    <row r="135" spans="1:50" ht="90" customHeight="1" x14ac:dyDescent="0.25">
      <c r="A135" s="177"/>
      <c r="B135" s="97">
        <v>132</v>
      </c>
      <c r="C135" s="182"/>
      <c r="D135" s="131" t="s">
        <v>467</v>
      </c>
      <c r="E135" s="159" t="s">
        <v>311</v>
      </c>
      <c r="F135" s="105" t="s">
        <v>200</v>
      </c>
      <c r="G135" s="93" t="s">
        <v>312</v>
      </c>
      <c r="H135" s="106" t="s">
        <v>45</v>
      </c>
      <c r="I135" s="107" t="s">
        <v>218</v>
      </c>
      <c r="J135" s="138">
        <v>697.04</v>
      </c>
      <c r="K135" s="84"/>
      <c r="L135" s="83">
        <f>K135-(SUM(N135:AX135))</f>
        <v>0</v>
      </c>
      <c r="M135" s="39" t="str">
        <f t="shared" si="2"/>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row>
    <row r="136" spans="1:50"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1</v>
      </c>
      <c r="L136" s="83">
        <f>K136-(SUM(N136:AX136))</f>
        <v>1</v>
      </c>
      <c r="M136" s="39" t="str">
        <f t="shared" si="2"/>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row>
    <row r="137" spans="1:50" ht="90" customHeight="1" x14ac:dyDescent="0.25">
      <c r="A137" s="173"/>
      <c r="B137" s="87">
        <v>134</v>
      </c>
      <c r="C137" s="185"/>
      <c r="D137" s="119" t="s">
        <v>469</v>
      </c>
      <c r="E137" s="147" t="s">
        <v>317</v>
      </c>
      <c r="F137" s="104" t="s">
        <v>145</v>
      </c>
      <c r="G137" s="88" t="s">
        <v>318</v>
      </c>
      <c r="H137" s="89" t="s">
        <v>26</v>
      </c>
      <c r="I137" s="90" t="s">
        <v>78</v>
      </c>
      <c r="J137" s="137">
        <v>4.2</v>
      </c>
      <c r="K137" s="84">
        <v>10</v>
      </c>
      <c r="L137" s="83">
        <f>K137-(SUM(N137:AX137))</f>
        <v>0</v>
      </c>
      <c r="M137" s="39" t="str">
        <f t="shared" si="2"/>
        <v>OK</v>
      </c>
      <c r="N137" s="80"/>
      <c r="O137" s="80"/>
      <c r="P137" s="80"/>
      <c r="Q137" s="80">
        <v>10</v>
      </c>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row>
    <row r="138" spans="1:50" ht="90" customHeight="1" x14ac:dyDescent="0.25">
      <c r="A138" s="173"/>
      <c r="B138" s="87">
        <v>135</v>
      </c>
      <c r="C138" s="185"/>
      <c r="D138" s="119" t="s">
        <v>470</v>
      </c>
      <c r="E138" s="147" t="s">
        <v>317</v>
      </c>
      <c r="F138" s="104" t="s">
        <v>145</v>
      </c>
      <c r="G138" s="88" t="s">
        <v>319</v>
      </c>
      <c r="H138" s="89" t="s">
        <v>26</v>
      </c>
      <c r="I138" s="90" t="s">
        <v>78</v>
      </c>
      <c r="J138" s="137">
        <v>5.97</v>
      </c>
      <c r="K138" s="84">
        <v>5</v>
      </c>
      <c r="L138" s="83">
        <f>K138-(SUM(N138:AX138))</f>
        <v>5</v>
      </c>
      <c r="M138" s="39" t="str">
        <f t="shared" si="2"/>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row>
    <row r="139" spans="1:50" ht="90" customHeight="1" x14ac:dyDescent="0.25">
      <c r="A139" s="173"/>
      <c r="B139" s="87">
        <v>136</v>
      </c>
      <c r="C139" s="185"/>
      <c r="D139" s="119" t="s">
        <v>471</v>
      </c>
      <c r="E139" s="147" t="s">
        <v>320</v>
      </c>
      <c r="F139" s="104" t="s">
        <v>145</v>
      </c>
      <c r="G139" s="88" t="s">
        <v>321</v>
      </c>
      <c r="H139" s="89" t="s">
        <v>26</v>
      </c>
      <c r="I139" s="90" t="s">
        <v>78</v>
      </c>
      <c r="J139" s="137">
        <v>3.8</v>
      </c>
      <c r="K139" s="84"/>
      <c r="L139" s="83">
        <f>K139-(SUM(N139:AX139))</f>
        <v>0</v>
      </c>
      <c r="M139" s="39" t="str">
        <f t="shared" si="2"/>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row>
    <row r="140" spans="1:50" ht="90" customHeight="1" x14ac:dyDescent="0.25">
      <c r="A140" s="173"/>
      <c r="B140" s="87">
        <v>137</v>
      </c>
      <c r="C140" s="185"/>
      <c r="D140" s="119" t="s">
        <v>472</v>
      </c>
      <c r="E140" s="147" t="s">
        <v>322</v>
      </c>
      <c r="F140" s="104" t="s">
        <v>261</v>
      </c>
      <c r="G140" s="88" t="s">
        <v>323</v>
      </c>
      <c r="H140" s="100" t="s">
        <v>45</v>
      </c>
      <c r="I140" s="101" t="s">
        <v>87</v>
      </c>
      <c r="J140" s="137">
        <v>3.41</v>
      </c>
      <c r="K140" s="84"/>
      <c r="L140" s="83">
        <f>K140-(SUM(N140:AX140))</f>
        <v>0</v>
      </c>
      <c r="M140" s="39" t="str">
        <f t="shared" si="2"/>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row>
    <row r="141" spans="1:50" ht="90" customHeight="1" x14ac:dyDescent="0.25">
      <c r="A141" s="173"/>
      <c r="B141" s="87">
        <v>138</v>
      </c>
      <c r="C141" s="185"/>
      <c r="D141" s="119" t="s">
        <v>473</v>
      </c>
      <c r="E141" s="147" t="s">
        <v>322</v>
      </c>
      <c r="F141" s="104" t="s">
        <v>324</v>
      </c>
      <c r="G141" s="88" t="s">
        <v>325</v>
      </c>
      <c r="H141" s="100" t="s">
        <v>26</v>
      </c>
      <c r="I141" s="101" t="s">
        <v>78</v>
      </c>
      <c r="J141" s="137">
        <v>14.94</v>
      </c>
      <c r="K141" s="84"/>
      <c r="L141" s="83">
        <f>K141-(SUM(N141:AX141))</f>
        <v>0</v>
      </c>
      <c r="M141" s="39" t="str">
        <f t="shared" si="2"/>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row>
    <row r="142" spans="1:50" ht="90" customHeight="1" x14ac:dyDescent="0.25">
      <c r="A142" s="173"/>
      <c r="B142" s="87">
        <v>139</v>
      </c>
      <c r="C142" s="185"/>
      <c r="D142" s="119" t="s">
        <v>474</v>
      </c>
      <c r="E142" s="147" t="s">
        <v>322</v>
      </c>
      <c r="F142" s="104" t="s">
        <v>261</v>
      </c>
      <c r="G142" s="88" t="s">
        <v>326</v>
      </c>
      <c r="H142" s="100" t="s">
        <v>45</v>
      </c>
      <c r="I142" s="101" t="s">
        <v>87</v>
      </c>
      <c r="J142" s="137">
        <v>10.74</v>
      </c>
      <c r="K142" s="84">
        <v>5</v>
      </c>
      <c r="L142" s="83">
        <f>K142-(SUM(N142:AX142))</f>
        <v>5</v>
      </c>
      <c r="M142" s="39" t="str">
        <f t="shared" si="2"/>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row>
    <row r="143" spans="1:50" ht="90" customHeight="1" x14ac:dyDescent="0.25">
      <c r="A143" s="173"/>
      <c r="B143" s="87">
        <v>140</v>
      </c>
      <c r="C143" s="185"/>
      <c r="D143" s="119" t="s">
        <v>475</v>
      </c>
      <c r="E143" s="147" t="s">
        <v>327</v>
      </c>
      <c r="F143" s="104" t="s">
        <v>82</v>
      </c>
      <c r="G143" s="88" t="s">
        <v>328</v>
      </c>
      <c r="H143" s="100" t="s">
        <v>45</v>
      </c>
      <c r="I143" s="101" t="s">
        <v>78</v>
      </c>
      <c r="J143" s="137">
        <v>2.2000000000000002</v>
      </c>
      <c r="K143" s="84">
        <v>20</v>
      </c>
      <c r="L143" s="83">
        <f>K143-(SUM(N143:AX143))</f>
        <v>0</v>
      </c>
      <c r="M143" s="39" t="str">
        <f t="shared" si="2"/>
        <v>OK</v>
      </c>
      <c r="N143" s="80"/>
      <c r="O143" s="80"/>
      <c r="P143" s="80"/>
      <c r="Q143" s="80"/>
      <c r="R143" s="80"/>
      <c r="S143" s="80"/>
      <c r="T143" s="80"/>
      <c r="U143" s="80">
        <v>20</v>
      </c>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row>
    <row r="144" spans="1:50" ht="90" customHeight="1" x14ac:dyDescent="0.25">
      <c r="A144" s="173"/>
      <c r="B144" s="87">
        <v>141</v>
      </c>
      <c r="C144" s="185"/>
      <c r="D144" s="123" t="s">
        <v>476</v>
      </c>
      <c r="E144" s="153" t="s">
        <v>138</v>
      </c>
      <c r="F144" s="104" t="s">
        <v>145</v>
      </c>
      <c r="G144" s="88" t="s">
        <v>329</v>
      </c>
      <c r="H144" s="89" t="s">
        <v>26</v>
      </c>
      <c r="I144" s="90" t="s">
        <v>78</v>
      </c>
      <c r="J144" s="137">
        <v>27.59</v>
      </c>
      <c r="K144" s="84"/>
      <c r="L144" s="83">
        <f>K144-(SUM(N144:AX144))</f>
        <v>0</v>
      </c>
      <c r="M144" s="39" t="str">
        <f t="shared" si="2"/>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row>
    <row r="145" spans="1:50" ht="90" customHeight="1" x14ac:dyDescent="0.25">
      <c r="A145" s="173"/>
      <c r="B145" s="87">
        <v>142</v>
      </c>
      <c r="C145" s="185"/>
      <c r="D145" s="119" t="s">
        <v>477</v>
      </c>
      <c r="E145" s="147" t="s">
        <v>330</v>
      </c>
      <c r="F145" s="104" t="s">
        <v>145</v>
      </c>
      <c r="G145" s="88" t="s">
        <v>331</v>
      </c>
      <c r="H145" s="89" t="s">
        <v>26</v>
      </c>
      <c r="I145" s="90" t="s">
        <v>78</v>
      </c>
      <c r="J145" s="137">
        <v>2.6</v>
      </c>
      <c r="K145" s="84">
        <v>10</v>
      </c>
      <c r="L145" s="83">
        <f>K145-(SUM(N145:AX145))</f>
        <v>10</v>
      </c>
      <c r="M145" s="39" t="str">
        <f t="shared" si="2"/>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row>
    <row r="146" spans="1:50" ht="90" customHeight="1" x14ac:dyDescent="0.25">
      <c r="A146" s="173"/>
      <c r="B146" s="87">
        <v>143</v>
      </c>
      <c r="C146" s="185"/>
      <c r="D146" s="119" t="s">
        <v>478</v>
      </c>
      <c r="E146" s="147" t="s">
        <v>332</v>
      </c>
      <c r="F146" s="104" t="s">
        <v>145</v>
      </c>
      <c r="G146" s="88" t="s">
        <v>333</v>
      </c>
      <c r="H146" s="89" t="s">
        <v>26</v>
      </c>
      <c r="I146" s="90" t="s">
        <v>78</v>
      </c>
      <c r="J146" s="137">
        <v>4.49</v>
      </c>
      <c r="K146" s="84">
        <v>10</v>
      </c>
      <c r="L146" s="83">
        <f>K146-(SUM(N146:AX146))</f>
        <v>10</v>
      </c>
      <c r="M146" s="39" t="str">
        <f t="shared" si="2"/>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row>
    <row r="147" spans="1:50" ht="90" customHeight="1" x14ac:dyDescent="0.25">
      <c r="A147" s="173"/>
      <c r="B147" s="87">
        <v>144</v>
      </c>
      <c r="C147" s="185"/>
      <c r="D147" s="119" t="s">
        <v>479</v>
      </c>
      <c r="E147" s="147" t="s">
        <v>330</v>
      </c>
      <c r="F147" s="104" t="s">
        <v>145</v>
      </c>
      <c r="G147" s="88" t="s">
        <v>334</v>
      </c>
      <c r="H147" s="100" t="s">
        <v>26</v>
      </c>
      <c r="I147" s="101" t="s">
        <v>78</v>
      </c>
      <c r="J147" s="137">
        <v>5.5</v>
      </c>
      <c r="K147" s="84">
        <v>10</v>
      </c>
      <c r="L147" s="83">
        <f>K147-(SUM(N147:AX147))</f>
        <v>10</v>
      </c>
      <c r="M147" s="39" t="str">
        <f t="shared" si="2"/>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row>
    <row r="148" spans="1:50" ht="90" customHeight="1" x14ac:dyDescent="0.25">
      <c r="A148" s="173"/>
      <c r="B148" s="87">
        <v>145</v>
      </c>
      <c r="C148" s="185"/>
      <c r="D148" s="123" t="s">
        <v>480</v>
      </c>
      <c r="E148" s="153" t="s">
        <v>335</v>
      </c>
      <c r="F148" s="104" t="s">
        <v>145</v>
      </c>
      <c r="G148" s="88" t="s">
        <v>336</v>
      </c>
      <c r="H148" s="100" t="s">
        <v>26</v>
      </c>
      <c r="I148" s="101" t="s">
        <v>78</v>
      </c>
      <c r="J148" s="137">
        <v>25.9</v>
      </c>
      <c r="K148" s="84">
        <v>10</v>
      </c>
      <c r="L148" s="83">
        <f>K148-(SUM(N148:AX148))</f>
        <v>10</v>
      </c>
      <c r="M148" s="39" t="str">
        <f t="shared" si="2"/>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row>
    <row r="149" spans="1:50" ht="90" customHeight="1" x14ac:dyDescent="0.25">
      <c r="A149" s="174"/>
      <c r="B149" s="87">
        <v>146</v>
      </c>
      <c r="C149" s="186"/>
      <c r="D149" s="132" t="s">
        <v>481</v>
      </c>
      <c r="E149" s="158" t="s">
        <v>335</v>
      </c>
      <c r="F149" s="115" t="s">
        <v>145</v>
      </c>
      <c r="G149" s="109" t="s">
        <v>336</v>
      </c>
      <c r="H149" s="112" t="s">
        <v>26</v>
      </c>
      <c r="I149" s="113" t="s">
        <v>78</v>
      </c>
      <c r="J149" s="139">
        <v>42.55</v>
      </c>
      <c r="K149" s="84"/>
      <c r="L149" s="83">
        <f>K149-(SUM(N149:AX149))</f>
        <v>0</v>
      </c>
      <c r="M149" s="39" t="str">
        <f t="shared" si="2"/>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row>
    <row r="150" spans="1:50" ht="90" customHeight="1" x14ac:dyDescent="0.25">
      <c r="A150" s="189">
        <v>38</v>
      </c>
      <c r="B150" s="97">
        <v>147</v>
      </c>
      <c r="C150" s="194" t="s">
        <v>337</v>
      </c>
      <c r="D150" s="133" t="s">
        <v>482</v>
      </c>
      <c r="E150" s="157"/>
      <c r="F150" s="105"/>
      <c r="G150" s="93"/>
      <c r="H150" s="106" t="s">
        <v>26</v>
      </c>
      <c r="I150" s="107" t="s">
        <v>245</v>
      </c>
      <c r="J150" s="138">
        <v>0</v>
      </c>
      <c r="K150" s="84"/>
      <c r="L150" s="83">
        <f>K150-(SUM(N150:AX150))</f>
        <v>0</v>
      </c>
      <c r="M150" s="39" t="str">
        <f t="shared" si="2"/>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row>
    <row r="151" spans="1:50" ht="90" customHeight="1" x14ac:dyDescent="0.25">
      <c r="A151" s="189"/>
      <c r="B151" s="97">
        <v>148</v>
      </c>
      <c r="C151" s="195"/>
      <c r="D151" s="134" t="s">
        <v>483</v>
      </c>
      <c r="E151" s="160"/>
      <c r="F151" s="105"/>
      <c r="G151" s="93"/>
      <c r="H151" s="106" t="s">
        <v>26</v>
      </c>
      <c r="I151" s="107" t="s">
        <v>338</v>
      </c>
      <c r="J151" s="138">
        <v>0</v>
      </c>
      <c r="K151" s="84"/>
      <c r="L151" s="83">
        <f>K151-(SUM(N151:AX151))</f>
        <v>0</v>
      </c>
      <c r="M151" s="39" t="str">
        <f t="shared" si="2"/>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row>
    <row r="152" spans="1:50" ht="90" customHeight="1" x14ac:dyDescent="0.25">
      <c r="A152" s="189"/>
      <c r="B152" s="97">
        <v>149</v>
      </c>
      <c r="C152" s="195"/>
      <c r="D152" s="134" t="s">
        <v>484</v>
      </c>
      <c r="E152" s="160"/>
      <c r="F152" s="105"/>
      <c r="G152" s="93"/>
      <c r="H152" s="106" t="s">
        <v>26</v>
      </c>
      <c r="I152" s="107" t="s">
        <v>338</v>
      </c>
      <c r="J152" s="138">
        <v>0</v>
      </c>
      <c r="K152" s="84"/>
      <c r="L152" s="83">
        <f>K152-(SUM(N152:AX152))</f>
        <v>0</v>
      </c>
      <c r="M152" s="39" t="str">
        <f t="shared" si="2"/>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row>
    <row r="153" spans="1:50" ht="90" customHeight="1" x14ac:dyDescent="0.25">
      <c r="A153" s="189"/>
      <c r="B153" s="97">
        <v>150</v>
      </c>
      <c r="C153" s="195"/>
      <c r="D153" s="134" t="s">
        <v>485</v>
      </c>
      <c r="E153" s="160"/>
      <c r="F153" s="105"/>
      <c r="G153" s="93"/>
      <c r="H153" s="106" t="s">
        <v>26</v>
      </c>
      <c r="I153" s="107" t="s">
        <v>78</v>
      </c>
      <c r="J153" s="138">
        <v>0</v>
      </c>
      <c r="K153" s="84"/>
      <c r="L153" s="83">
        <f>K153-(SUM(N153:AX153))</f>
        <v>0</v>
      </c>
      <c r="M153" s="39" t="str">
        <f t="shared" si="2"/>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row>
    <row r="154" spans="1:50" ht="90" customHeight="1" x14ac:dyDescent="0.25">
      <c r="A154" s="189"/>
      <c r="B154" s="97">
        <v>151</v>
      </c>
      <c r="C154" s="196"/>
      <c r="D154" s="134" t="s">
        <v>486</v>
      </c>
      <c r="E154" s="160"/>
      <c r="F154" s="105"/>
      <c r="G154" s="93"/>
      <c r="H154" s="106" t="s">
        <v>26</v>
      </c>
      <c r="I154" s="107" t="s">
        <v>78</v>
      </c>
      <c r="J154" s="138">
        <v>0</v>
      </c>
      <c r="K154" s="84"/>
      <c r="L154" s="83">
        <f>K154-(SUM(N154:AX154))</f>
        <v>0</v>
      </c>
      <c r="M154" s="39" t="str">
        <f t="shared" si="2"/>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row>
    <row r="155" spans="1:50" x14ac:dyDescent="0.25">
      <c r="A155" s="175"/>
      <c r="B155" s="175"/>
      <c r="C155" s="175"/>
    </row>
    <row r="156" spans="1:50" x14ac:dyDescent="0.25">
      <c r="A156" s="175"/>
      <c r="B156" s="175"/>
      <c r="C156" s="175"/>
    </row>
    <row r="157" spans="1:50" x14ac:dyDescent="0.25">
      <c r="A157" s="175"/>
      <c r="B157" s="175"/>
      <c r="C157" s="175"/>
    </row>
  </sheetData>
  <mergeCells count="104">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 ref="A44:A52"/>
    <mergeCell ref="C44:C52"/>
    <mergeCell ref="A53:A60"/>
    <mergeCell ref="C53:C60"/>
    <mergeCell ref="A61:A67"/>
    <mergeCell ref="C61:C67"/>
    <mergeCell ref="A68:A70"/>
    <mergeCell ref="C68:C70"/>
    <mergeCell ref="A71:A77"/>
    <mergeCell ref="C71:C77"/>
    <mergeCell ref="K1:M1"/>
    <mergeCell ref="AV1:AV2"/>
    <mergeCell ref="AW1:AW2"/>
    <mergeCell ref="AX1:AX2"/>
    <mergeCell ref="A2:M2"/>
    <mergeCell ref="A8:A9"/>
    <mergeCell ref="C8:C9"/>
    <mergeCell ref="A10:A11"/>
    <mergeCell ref="C10:C11"/>
    <mergeCell ref="A23:A25"/>
    <mergeCell ref="C23:C25"/>
    <mergeCell ref="A26:A28"/>
    <mergeCell ref="C26:C28"/>
    <mergeCell ref="A29:A31"/>
    <mergeCell ref="C29:C31"/>
    <mergeCell ref="A32:A33"/>
    <mergeCell ref="C32:C33"/>
    <mergeCell ref="D1:J1"/>
    <mergeCell ref="A34:A43"/>
    <mergeCell ref="C34:C43"/>
    <mergeCell ref="AD1:AD2"/>
    <mergeCell ref="AE1:AE2"/>
    <mergeCell ref="AF1:AF2"/>
    <mergeCell ref="AG1:AG2"/>
    <mergeCell ref="Y1:Y2"/>
    <mergeCell ref="Z1:Z2"/>
    <mergeCell ref="AA1:AA2"/>
    <mergeCell ref="AB1:AB2"/>
    <mergeCell ref="AC1:AC2"/>
    <mergeCell ref="X1:X2"/>
    <mergeCell ref="U1:U2"/>
    <mergeCell ref="V1:V2"/>
    <mergeCell ref="W1:W2"/>
    <mergeCell ref="Q1:Q2"/>
    <mergeCell ref="R1:R2"/>
    <mergeCell ref="S1:S2"/>
    <mergeCell ref="T1:T2"/>
    <mergeCell ref="O1:O2"/>
    <mergeCell ref="P1:P2"/>
    <mergeCell ref="A1:C1"/>
    <mergeCell ref="A17:A21"/>
    <mergeCell ref="C17:C21"/>
    <mergeCell ref="A155:C155"/>
    <mergeCell ref="A156:C156"/>
    <mergeCell ref="A157:C157"/>
    <mergeCell ref="AQ1:AQ2"/>
    <mergeCell ref="AR1:AR2"/>
    <mergeCell ref="AS1:AS2"/>
    <mergeCell ref="AT1:AT2"/>
    <mergeCell ref="AU1:AU2"/>
    <mergeCell ref="A12:A16"/>
    <mergeCell ref="C12:C16"/>
    <mergeCell ref="AH1:AH2"/>
    <mergeCell ref="AI1:AI2"/>
    <mergeCell ref="AJ1:AJ2"/>
    <mergeCell ref="AK1:AK2"/>
    <mergeCell ref="AL1:AL2"/>
    <mergeCell ref="AM1:AM2"/>
    <mergeCell ref="AN1:AN2"/>
    <mergeCell ref="AO1:AO2"/>
    <mergeCell ref="AP1:AP2"/>
    <mergeCell ref="N1:N2"/>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s>
  <conditionalFormatting sqref="Z4:Z154">
    <cfRule type="cellIs" dxfId="95" priority="16" stopIfTrue="1" operator="greaterThan">
      <formula>0</formula>
    </cfRule>
    <cfRule type="cellIs" dxfId="94" priority="17" stopIfTrue="1" operator="greaterThan">
      <formula>0</formula>
    </cfRule>
    <cfRule type="cellIs" dxfId="93" priority="18" stopIfTrue="1" operator="greaterThan">
      <formula>0</formula>
    </cfRule>
  </conditionalFormatting>
  <conditionalFormatting sqref="Y4:Y154">
    <cfRule type="cellIs" dxfId="92" priority="19" stopIfTrue="1" operator="greaterThan">
      <formula>0</formula>
    </cfRule>
    <cfRule type="cellIs" dxfId="91" priority="20" stopIfTrue="1" operator="greaterThan">
      <formula>0</formula>
    </cfRule>
    <cfRule type="cellIs" dxfId="90" priority="21" stopIfTrue="1" operator="greaterThan">
      <formula>0</formula>
    </cfRule>
  </conditionalFormatting>
  <conditionalFormatting sqref="AA4:AA154">
    <cfRule type="cellIs" dxfId="86" priority="13" stopIfTrue="1" operator="greaterThan">
      <formula>0</formula>
    </cfRule>
    <cfRule type="cellIs" dxfId="85" priority="14" stopIfTrue="1" operator="greaterThan">
      <formula>0</formula>
    </cfRule>
    <cfRule type="cellIs" dxfId="84" priority="15" stopIfTrue="1" operator="greaterThan">
      <formula>0</formula>
    </cfRule>
  </conditionalFormatting>
  <conditionalFormatting sqref="AB4:AQ154">
    <cfRule type="cellIs" dxfId="83" priority="10" stopIfTrue="1" operator="greaterThan">
      <formula>0</formula>
    </cfRule>
    <cfRule type="cellIs" dxfId="82" priority="11" stopIfTrue="1" operator="greaterThan">
      <formula>0</formula>
    </cfRule>
    <cfRule type="cellIs" dxfId="81" priority="12" stopIfTrue="1" operator="greaterThan">
      <formula>0</formula>
    </cfRule>
  </conditionalFormatting>
  <conditionalFormatting sqref="AR4:AT154 AV4:AX154">
    <cfRule type="cellIs" dxfId="80" priority="31" stopIfTrue="1" operator="greaterThan">
      <formula>0</formula>
    </cfRule>
    <cfRule type="cellIs" dxfId="79" priority="32" stopIfTrue="1" operator="greaterThan">
      <formula>0</formula>
    </cfRule>
    <cfRule type="cellIs" dxfId="78" priority="33" stopIfTrue="1" operator="greaterThan">
      <formula>0</formula>
    </cfRule>
  </conditionalFormatting>
  <conditionalFormatting sqref="AU4:AU154">
    <cfRule type="cellIs" dxfId="77" priority="28" stopIfTrue="1" operator="greaterThan">
      <formula>0</formula>
    </cfRule>
    <cfRule type="cellIs" dxfId="76" priority="29" stopIfTrue="1" operator="greaterThan">
      <formula>0</formula>
    </cfRule>
    <cfRule type="cellIs" dxfId="75" priority="30" stopIfTrue="1" operator="greaterThan">
      <formula>0</formula>
    </cfRule>
  </conditionalFormatting>
  <conditionalFormatting sqref="X4:X154">
    <cfRule type="cellIs" dxfId="74" priority="1" stopIfTrue="1" operator="greaterThan">
      <formula>0</formula>
    </cfRule>
    <cfRule type="cellIs" dxfId="73" priority="2" stopIfTrue="1" operator="greaterThan">
      <formula>0</formula>
    </cfRule>
    <cfRule type="cellIs" dxfId="72" priority="3" stopIfTrue="1" operator="greaterThan">
      <formula>0</formula>
    </cfRule>
  </conditionalFormatting>
  <conditionalFormatting sqref="N4:W154">
    <cfRule type="cellIs" dxfId="71" priority="4" stopIfTrue="1" operator="greaterThan">
      <formula>0</formula>
    </cfRule>
    <cfRule type="cellIs" dxfId="70" priority="5" stopIfTrue="1" operator="greaterThan">
      <formula>0</formula>
    </cfRule>
    <cfRule type="cellIs" dxfId="69" priority="6"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7"/>
  <sheetViews>
    <sheetView topLeftCell="F148" zoomScale="80" zoomScaleNormal="80" workbookViewId="0">
      <selection activeCell="N1" sqref="N1:AD1048576"/>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518</v>
      </c>
      <c r="O1" s="169" t="s">
        <v>519</v>
      </c>
      <c r="P1" s="169" t="s">
        <v>520</v>
      </c>
      <c r="Q1" s="169" t="s">
        <v>521</v>
      </c>
      <c r="R1" s="169" t="s">
        <v>522</v>
      </c>
      <c r="S1" s="169" t="s">
        <v>523</v>
      </c>
      <c r="T1" s="169" t="s">
        <v>524</v>
      </c>
      <c r="U1" s="169" t="s">
        <v>525</v>
      </c>
      <c r="V1" s="169" t="s">
        <v>526</v>
      </c>
      <c r="W1" s="169" t="s">
        <v>527</v>
      </c>
      <c r="X1" s="169" t="s">
        <v>528</v>
      </c>
      <c r="Y1" s="169" t="s">
        <v>529</v>
      </c>
      <c r="Z1" s="169" t="s">
        <v>530</v>
      </c>
      <c r="AA1" s="169" t="s">
        <v>531</v>
      </c>
      <c r="AB1" s="169" t="s">
        <v>532</v>
      </c>
      <c r="AC1" s="169" t="s">
        <v>533</v>
      </c>
      <c r="AD1" s="169" t="s">
        <v>534</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43602</v>
      </c>
      <c r="O3" s="81">
        <v>43628</v>
      </c>
      <c r="P3" s="81">
        <v>43628</v>
      </c>
      <c r="Q3" s="81">
        <v>43628</v>
      </c>
      <c r="R3" s="81">
        <v>43628</v>
      </c>
      <c r="S3" s="81">
        <v>43670</v>
      </c>
      <c r="T3" s="81">
        <v>43676</v>
      </c>
      <c r="U3" s="81">
        <v>43682</v>
      </c>
      <c r="V3" s="81">
        <v>43724</v>
      </c>
      <c r="W3" s="81">
        <v>43685</v>
      </c>
      <c r="X3" s="81">
        <v>43713</v>
      </c>
      <c r="Y3" s="81">
        <v>43724</v>
      </c>
      <c r="Z3" s="81">
        <v>43714</v>
      </c>
      <c r="AA3" s="81">
        <v>43719</v>
      </c>
      <c r="AB3" s="81">
        <v>43732</v>
      </c>
      <c r="AC3" s="81">
        <v>43735</v>
      </c>
      <c r="AD3" s="81">
        <v>43767</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80</v>
      </c>
      <c r="L4" s="83">
        <f>K4-(SUM(N4:AY4))</f>
        <v>56</v>
      </c>
      <c r="M4" s="39" t="str">
        <f>IF(L4&lt;0,"ATENÇÃO","OK")</f>
        <v>OK</v>
      </c>
      <c r="N4" s="80">
        <v>8</v>
      </c>
      <c r="O4" s="80"/>
      <c r="P4" s="80"/>
      <c r="Q4" s="80"/>
      <c r="R4" s="80"/>
      <c r="S4" s="80"/>
      <c r="T4" s="80"/>
      <c r="U4" s="80"/>
      <c r="V4" s="80">
        <v>16</v>
      </c>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25">
      <c r="A5" s="91">
        <v>2</v>
      </c>
      <c r="B5" s="92">
        <v>2</v>
      </c>
      <c r="C5" s="141" t="s">
        <v>64</v>
      </c>
      <c r="D5" s="120" t="s">
        <v>340</v>
      </c>
      <c r="E5" s="148" t="s">
        <v>75</v>
      </c>
      <c r="F5" s="93" t="s">
        <v>76</v>
      </c>
      <c r="G5" s="93" t="s">
        <v>79</v>
      </c>
      <c r="H5" s="94" t="s">
        <v>44</v>
      </c>
      <c r="I5" s="95" t="s">
        <v>78</v>
      </c>
      <c r="J5" s="138">
        <v>33</v>
      </c>
      <c r="K5" s="84"/>
      <c r="L5" s="83">
        <f t="shared" ref="L5:L68" si="0">K5-(SUM(N5:AY5))</f>
        <v>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25">
      <c r="A6" s="86">
        <v>3</v>
      </c>
      <c r="B6" s="87">
        <v>3</v>
      </c>
      <c r="C6" s="140" t="s">
        <v>64</v>
      </c>
      <c r="D6" s="119" t="s">
        <v>341</v>
      </c>
      <c r="E6" s="147" t="s">
        <v>75</v>
      </c>
      <c r="F6" s="88" t="s">
        <v>76</v>
      </c>
      <c r="G6" s="88" t="s">
        <v>80</v>
      </c>
      <c r="H6" s="89" t="s">
        <v>43</v>
      </c>
      <c r="I6" s="90" t="s">
        <v>78</v>
      </c>
      <c r="J6" s="137">
        <v>9.52</v>
      </c>
      <c r="K6" s="84">
        <v>550</v>
      </c>
      <c r="L6" s="83">
        <f t="shared" si="0"/>
        <v>230</v>
      </c>
      <c r="M6" s="39" t="str">
        <f t="shared" si="1"/>
        <v>OK</v>
      </c>
      <c r="N6" s="79">
        <v>135</v>
      </c>
      <c r="O6" s="79"/>
      <c r="P6" s="79"/>
      <c r="Q6" s="79"/>
      <c r="R6" s="79"/>
      <c r="S6" s="79">
        <v>60</v>
      </c>
      <c r="T6" s="79"/>
      <c r="U6" s="79"/>
      <c r="V6" s="79">
        <v>125</v>
      </c>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25">
      <c r="A7" s="96">
        <v>4</v>
      </c>
      <c r="B7" s="97">
        <v>4</v>
      </c>
      <c r="C7" s="141" t="s">
        <v>81</v>
      </c>
      <c r="D7" s="120" t="s">
        <v>342</v>
      </c>
      <c r="E7" s="148" t="s">
        <v>51</v>
      </c>
      <c r="F7" s="93" t="s">
        <v>82</v>
      </c>
      <c r="G7" s="93" t="s">
        <v>83</v>
      </c>
      <c r="H7" s="94" t="s">
        <v>34</v>
      </c>
      <c r="I7" s="95" t="s">
        <v>78</v>
      </c>
      <c r="J7" s="138">
        <v>1.19</v>
      </c>
      <c r="K7" s="84">
        <v>250</v>
      </c>
      <c r="L7" s="83">
        <f t="shared" si="0"/>
        <v>118</v>
      </c>
      <c r="M7" s="39" t="str">
        <f t="shared" si="1"/>
        <v>OK</v>
      </c>
      <c r="N7" s="80"/>
      <c r="O7" s="80"/>
      <c r="P7" s="80"/>
      <c r="Q7" s="80"/>
      <c r="R7" s="80"/>
      <c r="S7" s="80"/>
      <c r="T7" s="80"/>
      <c r="U7" s="80">
        <v>24</v>
      </c>
      <c r="V7" s="80"/>
      <c r="W7" s="80"/>
      <c r="X7" s="80"/>
      <c r="Y7" s="80"/>
      <c r="Z7" s="80">
        <v>108</v>
      </c>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25">
      <c r="A8" s="172">
        <v>5</v>
      </c>
      <c r="B8" s="98">
        <v>5</v>
      </c>
      <c r="C8" s="184" t="s">
        <v>84</v>
      </c>
      <c r="D8" s="119" t="s">
        <v>343</v>
      </c>
      <c r="E8" s="147" t="s">
        <v>37</v>
      </c>
      <c r="F8" s="88" t="s">
        <v>85</v>
      </c>
      <c r="G8" s="88" t="s">
        <v>86</v>
      </c>
      <c r="H8" s="89" t="s">
        <v>46</v>
      </c>
      <c r="I8" s="90" t="s">
        <v>87</v>
      </c>
      <c r="J8" s="137">
        <v>3.94</v>
      </c>
      <c r="K8" s="84">
        <v>200</v>
      </c>
      <c r="L8" s="83">
        <f t="shared" si="0"/>
        <v>116</v>
      </c>
      <c r="M8" s="39" t="str">
        <f t="shared" si="1"/>
        <v>OK</v>
      </c>
      <c r="N8" s="80"/>
      <c r="O8" s="80"/>
      <c r="P8" s="80"/>
      <c r="Q8" s="80"/>
      <c r="R8" s="80"/>
      <c r="S8" s="80"/>
      <c r="T8" s="80"/>
      <c r="U8" s="80"/>
      <c r="V8" s="80"/>
      <c r="W8" s="80"/>
      <c r="X8" s="80"/>
      <c r="Y8" s="80"/>
      <c r="Z8" s="80"/>
      <c r="AA8" s="80">
        <v>84</v>
      </c>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25">
      <c r="A9" s="174"/>
      <c r="B9" s="87">
        <v>6</v>
      </c>
      <c r="C9" s="186"/>
      <c r="D9" s="119" t="s">
        <v>344</v>
      </c>
      <c r="E9" s="147" t="s">
        <v>37</v>
      </c>
      <c r="F9" s="88" t="s">
        <v>85</v>
      </c>
      <c r="G9" s="88" t="s">
        <v>88</v>
      </c>
      <c r="H9" s="89" t="s">
        <v>45</v>
      </c>
      <c r="I9" s="90" t="s">
        <v>87</v>
      </c>
      <c r="J9" s="137">
        <v>3.6</v>
      </c>
      <c r="K9" s="84">
        <v>120</v>
      </c>
      <c r="L9" s="83">
        <f t="shared" si="0"/>
        <v>120</v>
      </c>
      <c r="M9" s="39" t="str">
        <f t="shared" si="1"/>
        <v>OK</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25">
      <c r="A10" s="176">
        <v>6</v>
      </c>
      <c r="B10" s="97">
        <v>7</v>
      </c>
      <c r="C10" s="181" t="s">
        <v>81</v>
      </c>
      <c r="D10" s="121" t="s">
        <v>345</v>
      </c>
      <c r="E10" s="149" t="s">
        <v>51</v>
      </c>
      <c r="F10" s="99" t="s">
        <v>82</v>
      </c>
      <c r="G10" s="93" t="s">
        <v>89</v>
      </c>
      <c r="H10" s="94" t="s">
        <v>26</v>
      </c>
      <c r="I10" s="95" t="s">
        <v>78</v>
      </c>
      <c r="J10" s="138">
        <v>1</v>
      </c>
      <c r="K10" s="84">
        <v>250</v>
      </c>
      <c r="L10" s="83">
        <f t="shared" si="0"/>
        <v>250</v>
      </c>
      <c r="M10" s="39" t="str">
        <f t="shared" si="1"/>
        <v>OK</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25">
      <c r="A11" s="177"/>
      <c r="B11" s="92">
        <v>8</v>
      </c>
      <c r="C11" s="182"/>
      <c r="D11" s="120" t="s">
        <v>346</v>
      </c>
      <c r="E11" s="148" t="s">
        <v>51</v>
      </c>
      <c r="F11" s="93" t="s">
        <v>82</v>
      </c>
      <c r="G11" s="93" t="s">
        <v>90</v>
      </c>
      <c r="H11" s="94" t="s">
        <v>28</v>
      </c>
      <c r="I11" s="95" t="s">
        <v>78</v>
      </c>
      <c r="J11" s="138">
        <v>1.01</v>
      </c>
      <c r="K11" s="84">
        <v>460</v>
      </c>
      <c r="L11" s="83">
        <f t="shared" si="0"/>
        <v>460</v>
      </c>
      <c r="M11" s="39" t="str">
        <f t="shared" si="1"/>
        <v>OK</v>
      </c>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25">
      <c r="A12" s="172">
        <v>7</v>
      </c>
      <c r="B12" s="87">
        <v>9</v>
      </c>
      <c r="C12" s="184" t="s">
        <v>91</v>
      </c>
      <c r="D12" s="119" t="s">
        <v>347</v>
      </c>
      <c r="E12" s="150" t="s">
        <v>92</v>
      </c>
      <c r="F12" s="88" t="s">
        <v>93</v>
      </c>
      <c r="G12" s="88" t="s">
        <v>94</v>
      </c>
      <c r="H12" s="100" t="s">
        <v>47</v>
      </c>
      <c r="I12" s="101" t="s">
        <v>78</v>
      </c>
      <c r="J12" s="137">
        <v>31.36</v>
      </c>
      <c r="K12" s="84">
        <v>1</v>
      </c>
      <c r="L12" s="83">
        <f t="shared" si="0"/>
        <v>1</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84">
        <v>32</v>
      </c>
      <c r="L17" s="83">
        <f t="shared" si="0"/>
        <v>26</v>
      </c>
      <c r="M17" s="39" t="str">
        <f t="shared" si="1"/>
        <v>OK</v>
      </c>
      <c r="N17" s="80"/>
      <c r="O17" s="80"/>
      <c r="P17" s="80"/>
      <c r="Q17" s="80"/>
      <c r="R17" s="80"/>
      <c r="S17" s="80"/>
      <c r="T17" s="80"/>
      <c r="U17" s="80"/>
      <c r="V17" s="80"/>
      <c r="W17" s="80"/>
      <c r="X17" s="80">
        <v>6</v>
      </c>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25">
      <c r="A18" s="180"/>
      <c r="B18" s="92">
        <v>15</v>
      </c>
      <c r="C18" s="183"/>
      <c r="D18" s="120" t="s">
        <v>353</v>
      </c>
      <c r="E18" s="154" t="s">
        <v>103</v>
      </c>
      <c r="F18" s="93" t="s">
        <v>105</v>
      </c>
      <c r="G18" s="93" t="s">
        <v>106</v>
      </c>
      <c r="H18" s="106" t="s">
        <v>47</v>
      </c>
      <c r="I18" s="107" t="s">
        <v>87</v>
      </c>
      <c r="J18" s="138">
        <v>26.71</v>
      </c>
      <c r="K18" s="84">
        <v>1</v>
      </c>
      <c r="L18" s="83">
        <f t="shared" si="0"/>
        <v>1</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25">
      <c r="A20" s="180"/>
      <c r="B20" s="92">
        <v>17</v>
      </c>
      <c r="C20" s="183"/>
      <c r="D20" s="120" t="s">
        <v>355</v>
      </c>
      <c r="E20" s="148" t="s">
        <v>52</v>
      </c>
      <c r="F20" s="93" t="s">
        <v>82</v>
      </c>
      <c r="G20" s="93" t="s">
        <v>109</v>
      </c>
      <c r="H20" s="94" t="s">
        <v>45</v>
      </c>
      <c r="I20" s="95" t="s">
        <v>78</v>
      </c>
      <c r="J20" s="138">
        <v>9.76</v>
      </c>
      <c r="K20" s="84">
        <v>5</v>
      </c>
      <c r="L20" s="83">
        <f t="shared" si="0"/>
        <v>5</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25">
      <c r="A21" s="177"/>
      <c r="B21" s="92">
        <v>18</v>
      </c>
      <c r="C21" s="182"/>
      <c r="D21" s="120" t="s">
        <v>356</v>
      </c>
      <c r="E21" s="148" t="s">
        <v>110</v>
      </c>
      <c r="F21" s="93" t="s">
        <v>82</v>
      </c>
      <c r="G21" s="93" t="s">
        <v>111</v>
      </c>
      <c r="H21" s="106" t="s">
        <v>45</v>
      </c>
      <c r="I21" s="107" t="s">
        <v>78</v>
      </c>
      <c r="J21" s="138">
        <v>54.58</v>
      </c>
      <c r="K21" s="84">
        <v>1</v>
      </c>
      <c r="L21" s="83">
        <f t="shared" si="0"/>
        <v>0</v>
      </c>
      <c r="M21" s="39" t="str">
        <f t="shared" si="1"/>
        <v>OK</v>
      </c>
      <c r="N21" s="80"/>
      <c r="O21" s="80"/>
      <c r="P21" s="80"/>
      <c r="Q21" s="80"/>
      <c r="R21" s="80"/>
      <c r="S21" s="80"/>
      <c r="T21" s="80"/>
      <c r="U21" s="80"/>
      <c r="V21" s="80"/>
      <c r="W21" s="80"/>
      <c r="X21" s="80">
        <v>1</v>
      </c>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84">
        <v>250</v>
      </c>
      <c r="L22" s="83">
        <f t="shared" si="0"/>
        <v>250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25">
      <c r="A23" s="176">
        <v>10</v>
      </c>
      <c r="B23" s="97">
        <v>20</v>
      </c>
      <c r="C23" s="181" t="s">
        <v>84</v>
      </c>
      <c r="D23" s="120" t="s">
        <v>358</v>
      </c>
      <c r="E23" s="148" t="s">
        <v>37</v>
      </c>
      <c r="F23" s="93" t="s">
        <v>82</v>
      </c>
      <c r="G23" s="93" t="s">
        <v>116</v>
      </c>
      <c r="H23" s="94" t="s">
        <v>47</v>
      </c>
      <c r="I23" s="95" t="s">
        <v>78</v>
      </c>
      <c r="J23" s="138">
        <v>6.63</v>
      </c>
      <c r="K23" s="84">
        <v>32</v>
      </c>
      <c r="L23" s="83">
        <f t="shared" si="0"/>
        <v>32</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25">
      <c r="A24" s="180"/>
      <c r="B24" s="97">
        <v>21</v>
      </c>
      <c r="C24" s="183"/>
      <c r="D24" s="120" t="s">
        <v>359</v>
      </c>
      <c r="E24" s="148" t="s">
        <v>37</v>
      </c>
      <c r="F24" s="93" t="s">
        <v>82</v>
      </c>
      <c r="G24" s="93" t="s">
        <v>117</v>
      </c>
      <c r="H24" s="94" t="s">
        <v>45</v>
      </c>
      <c r="I24" s="95" t="s">
        <v>78</v>
      </c>
      <c r="J24" s="138">
        <v>2</v>
      </c>
      <c r="K24" s="84">
        <v>400</v>
      </c>
      <c r="L24" s="83">
        <f t="shared" si="0"/>
        <v>400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84">
        <v>24</v>
      </c>
      <c r="L26" s="83">
        <f t="shared" si="0"/>
        <v>12</v>
      </c>
      <c r="M26" s="39" t="str">
        <f t="shared" si="1"/>
        <v>OK</v>
      </c>
      <c r="N26" s="80"/>
      <c r="O26" s="80"/>
      <c r="P26" s="80"/>
      <c r="Q26" s="80"/>
      <c r="R26" s="80"/>
      <c r="S26" s="80"/>
      <c r="T26" s="80"/>
      <c r="U26" s="80"/>
      <c r="V26" s="80"/>
      <c r="W26" s="80"/>
      <c r="X26" s="80"/>
      <c r="Y26" s="80">
        <v>12</v>
      </c>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25">
      <c r="A27" s="179"/>
      <c r="B27" s="98">
        <v>24</v>
      </c>
      <c r="C27" s="185"/>
      <c r="D27" s="119" t="s">
        <v>362</v>
      </c>
      <c r="E27" s="147" t="s">
        <v>126</v>
      </c>
      <c r="F27" s="88" t="s">
        <v>82</v>
      </c>
      <c r="G27" s="88" t="s">
        <v>127</v>
      </c>
      <c r="H27" s="89" t="s">
        <v>26</v>
      </c>
      <c r="I27" s="90" t="s">
        <v>78</v>
      </c>
      <c r="J27" s="137">
        <v>1.06</v>
      </c>
      <c r="K27" s="84"/>
      <c r="L27" s="83">
        <f t="shared" si="0"/>
        <v>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25">
      <c r="A28" s="188"/>
      <c r="B28" s="87">
        <v>25</v>
      </c>
      <c r="C28" s="186"/>
      <c r="D28" s="123" t="s">
        <v>363</v>
      </c>
      <c r="E28" s="153" t="s">
        <v>126</v>
      </c>
      <c r="F28" s="104" t="s">
        <v>82</v>
      </c>
      <c r="G28" s="88" t="s">
        <v>128</v>
      </c>
      <c r="H28" s="89" t="s">
        <v>26</v>
      </c>
      <c r="I28" s="90" t="s">
        <v>78</v>
      </c>
      <c r="J28" s="137">
        <v>2.89</v>
      </c>
      <c r="K28" s="84">
        <v>450</v>
      </c>
      <c r="L28" s="83">
        <f t="shared" si="0"/>
        <v>210</v>
      </c>
      <c r="M28" s="39" t="str">
        <f t="shared" si="1"/>
        <v>OK</v>
      </c>
      <c r="N28" s="80"/>
      <c r="O28" s="80"/>
      <c r="P28" s="80"/>
      <c r="Q28" s="80"/>
      <c r="R28" s="80"/>
      <c r="S28" s="80"/>
      <c r="T28" s="80"/>
      <c r="U28" s="80"/>
      <c r="V28" s="80"/>
      <c r="W28" s="80"/>
      <c r="X28" s="80"/>
      <c r="Y28" s="80"/>
      <c r="Z28" s="80"/>
      <c r="AA28" s="80"/>
      <c r="AB28" s="80"/>
      <c r="AC28" s="80">
        <v>240</v>
      </c>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25">
      <c r="A29" s="189">
        <v>12</v>
      </c>
      <c r="B29" s="97">
        <v>26</v>
      </c>
      <c r="C29" s="181" t="s">
        <v>81</v>
      </c>
      <c r="D29" s="120" t="s">
        <v>364</v>
      </c>
      <c r="E29" s="148" t="s">
        <v>129</v>
      </c>
      <c r="F29" s="93" t="s">
        <v>82</v>
      </c>
      <c r="G29" s="93" t="s">
        <v>130</v>
      </c>
      <c r="H29" s="94" t="s">
        <v>48</v>
      </c>
      <c r="I29" s="95" t="s">
        <v>78</v>
      </c>
      <c r="J29" s="138">
        <v>2.62</v>
      </c>
      <c r="K29" s="84">
        <v>460</v>
      </c>
      <c r="L29" s="83">
        <f t="shared" si="0"/>
        <v>364</v>
      </c>
      <c r="M29" s="39" t="str">
        <f t="shared" si="1"/>
        <v>OK</v>
      </c>
      <c r="N29" s="80"/>
      <c r="O29" s="80"/>
      <c r="P29" s="80"/>
      <c r="Q29" s="80"/>
      <c r="R29" s="80"/>
      <c r="S29" s="80"/>
      <c r="T29" s="80"/>
      <c r="U29" s="80">
        <v>96</v>
      </c>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25">
      <c r="A30" s="189"/>
      <c r="B30" s="97">
        <v>27</v>
      </c>
      <c r="C30" s="183"/>
      <c r="D30" s="120" t="s">
        <v>365</v>
      </c>
      <c r="E30" s="148" t="s">
        <v>51</v>
      </c>
      <c r="F30" s="93" t="s">
        <v>82</v>
      </c>
      <c r="G30" s="93" t="s">
        <v>131</v>
      </c>
      <c r="H30" s="94" t="s">
        <v>28</v>
      </c>
      <c r="I30" s="95" t="s">
        <v>78</v>
      </c>
      <c r="J30" s="138">
        <v>3.19</v>
      </c>
      <c r="K30" s="84">
        <v>96</v>
      </c>
      <c r="L30" s="83">
        <f t="shared" si="0"/>
        <v>96</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25">
      <c r="A31" s="189"/>
      <c r="B31" s="97">
        <v>28</v>
      </c>
      <c r="C31" s="182"/>
      <c r="D31" s="120" t="s">
        <v>366</v>
      </c>
      <c r="E31" s="148" t="s">
        <v>37</v>
      </c>
      <c r="F31" s="93" t="s">
        <v>82</v>
      </c>
      <c r="G31" s="93" t="s">
        <v>132</v>
      </c>
      <c r="H31" s="94" t="s">
        <v>28</v>
      </c>
      <c r="I31" s="95" t="s">
        <v>78</v>
      </c>
      <c r="J31" s="138">
        <v>2.98</v>
      </c>
      <c r="K31" s="84">
        <v>48</v>
      </c>
      <c r="L31" s="83">
        <f t="shared" si="0"/>
        <v>48</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84">
        <v>150</v>
      </c>
      <c r="L32" s="83">
        <f t="shared" si="0"/>
        <v>150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25">
      <c r="A33" s="191"/>
      <c r="B33" s="108">
        <v>30</v>
      </c>
      <c r="C33" s="193"/>
      <c r="D33" s="125" t="s">
        <v>368</v>
      </c>
      <c r="E33" s="155" t="s">
        <v>136</v>
      </c>
      <c r="F33" s="109" t="s">
        <v>82</v>
      </c>
      <c r="G33" s="109" t="s">
        <v>137</v>
      </c>
      <c r="H33" s="112" t="s">
        <v>45</v>
      </c>
      <c r="I33" s="113" t="s">
        <v>78</v>
      </c>
      <c r="J33" s="139">
        <v>5.26</v>
      </c>
      <c r="K33" s="84">
        <v>2</v>
      </c>
      <c r="L33" s="83">
        <f t="shared" si="0"/>
        <v>2</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25">
      <c r="A36" s="180"/>
      <c r="B36" s="97">
        <v>33</v>
      </c>
      <c r="C36" s="183"/>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25">
      <c r="A37" s="180"/>
      <c r="B37" s="97">
        <v>34</v>
      </c>
      <c r="C37" s="183"/>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25">
      <c r="A38" s="180"/>
      <c r="B38" s="97">
        <v>35</v>
      </c>
      <c r="C38" s="183"/>
      <c r="D38" s="124" t="s">
        <v>373</v>
      </c>
      <c r="E38" s="154" t="s">
        <v>143</v>
      </c>
      <c r="F38" s="93" t="s">
        <v>145</v>
      </c>
      <c r="G38" s="93" t="s">
        <v>146</v>
      </c>
      <c r="H38" s="94" t="s">
        <v>26</v>
      </c>
      <c r="I38" s="95" t="s">
        <v>78</v>
      </c>
      <c r="J38" s="138">
        <v>36.049999999999997</v>
      </c>
      <c r="K38" s="84"/>
      <c r="L38" s="83">
        <f t="shared" si="0"/>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25">
      <c r="A39" s="180"/>
      <c r="B39" s="97">
        <v>36</v>
      </c>
      <c r="C39" s="183"/>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25">
      <c r="A40" s="180"/>
      <c r="B40" s="97">
        <v>37</v>
      </c>
      <c r="C40" s="183"/>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25">
      <c r="A41" s="180"/>
      <c r="B41" s="97">
        <v>38</v>
      </c>
      <c r="C41" s="183"/>
      <c r="D41" s="124" t="s">
        <v>376</v>
      </c>
      <c r="E41" s="154" t="s">
        <v>138</v>
      </c>
      <c r="F41" s="93" t="s">
        <v>139</v>
      </c>
      <c r="G41" s="93" t="s">
        <v>144</v>
      </c>
      <c r="H41" s="94" t="s">
        <v>26</v>
      </c>
      <c r="I41" s="95" t="s">
        <v>78</v>
      </c>
      <c r="J41" s="138">
        <v>57.31</v>
      </c>
      <c r="K41" s="84"/>
      <c r="L41" s="83">
        <f t="shared" si="0"/>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25">
      <c r="A42" s="180"/>
      <c r="B42" s="97">
        <v>39</v>
      </c>
      <c r="C42" s="183"/>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25">
      <c r="A43" s="177"/>
      <c r="B43" s="97">
        <v>40</v>
      </c>
      <c r="C43" s="182"/>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25">
      <c r="A44" s="172">
        <v>15</v>
      </c>
      <c r="B44" s="98">
        <v>41</v>
      </c>
      <c r="C44" s="184" t="s">
        <v>102</v>
      </c>
      <c r="D44" s="119" t="s">
        <v>379</v>
      </c>
      <c r="E44" s="147" t="s">
        <v>149</v>
      </c>
      <c r="F44" s="88" t="s">
        <v>145</v>
      </c>
      <c r="G44" s="88" t="s">
        <v>150</v>
      </c>
      <c r="H44" s="89" t="s">
        <v>26</v>
      </c>
      <c r="I44" s="90" t="s">
        <v>78</v>
      </c>
      <c r="J44" s="137">
        <v>5.12</v>
      </c>
      <c r="K44" s="84">
        <v>25</v>
      </c>
      <c r="L44" s="83">
        <f t="shared" si="0"/>
        <v>12</v>
      </c>
      <c r="M44" s="39" t="str">
        <f t="shared" si="1"/>
        <v>OK</v>
      </c>
      <c r="N44" s="80"/>
      <c r="O44" s="80"/>
      <c r="P44" s="80"/>
      <c r="Q44" s="80"/>
      <c r="R44" s="80"/>
      <c r="S44" s="80"/>
      <c r="T44" s="80">
        <v>13</v>
      </c>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25">
      <c r="A45" s="173"/>
      <c r="B45" s="87">
        <v>42</v>
      </c>
      <c r="C45" s="185"/>
      <c r="D45" s="119" t="s">
        <v>380</v>
      </c>
      <c r="E45" s="147" t="s">
        <v>149</v>
      </c>
      <c r="F45" s="88" t="s">
        <v>145</v>
      </c>
      <c r="G45" s="88" t="s">
        <v>151</v>
      </c>
      <c r="H45" s="89" t="s">
        <v>26</v>
      </c>
      <c r="I45" s="90" t="s">
        <v>78</v>
      </c>
      <c r="J45" s="137">
        <v>5.18</v>
      </c>
      <c r="K45" s="84"/>
      <c r="L45" s="83">
        <f t="shared" si="0"/>
        <v>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25">
      <c r="A46" s="173"/>
      <c r="B46" s="98">
        <v>43</v>
      </c>
      <c r="C46" s="185"/>
      <c r="D46" s="123" t="s">
        <v>381</v>
      </c>
      <c r="E46" s="153" t="s">
        <v>152</v>
      </c>
      <c r="F46" s="104" t="s">
        <v>145</v>
      </c>
      <c r="G46" s="88" t="s">
        <v>153</v>
      </c>
      <c r="H46" s="89" t="s">
        <v>26</v>
      </c>
      <c r="I46" s="90" t="s">
        <v>78</v>
      </c>
      <c r="J46" s="137">
        <v>9.0399999999999991</v>
      </c>
      <c r="K46" s="84">
        <v>6</v>
      </c>
      <c r="L46" s="83">
        <f t="shared" si="0"/>
        <v>2</v>
      </c>
      <c r="M46" s="39" t="str">
        <f t="shared" si="1"/>
        <v>OK</v>
      </c>
      <c r="N46" s="80"/>
      <c r="O46" s="80"/>
      <c r="P46" s="80"/>
      <c r="Q46" s="80"/>
      <c r="R46" s="80"/>
      <c r="S46" s="80"/>
      <c r="T46" s="80">
        <v>4</v>
      </c>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25">
      <c r="A47" s="173"/>
      <c r="B47" s="87">
        <v>44</v>
      </c>
      <c r="C47" s="185"/>
      <c r="D47" s="123" t="s">
        <v>382</v>
      </c>
      <c r="E47" s="153" t="s">
        <v>154</v>
      </c>
      <c r="F47" s="104" t="s">
        <v>145</v>
      </c>
      <c r="G47" s="88" t="s">
        <v>155</v>
      </c>
      <c r="H47" s="89" t="s">
        <v>26</v>
      </c>
      <c r="I47" s="90" t="s">
        <v>78</v>
      </c>
      <c r="J47" s="137">
        <v>18.239999999999998</v>
      </c>
      <c r="K47" s="84"/>
      <c r="L47" s="83">
        <f t="shared" si="0"/>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25">
      <c r="A49" s="173"/>
      <c r="B49" s="87">
        <v>46</v>
      </c>
      <c r="C49" s="185"/>
      <c r="D49" s="125" t="s">
        <v>383</v>
      </c>
      <c r="E49" s="155" t="s">
        <v>159</v>
      </c>
      <c r="F49" s="109" t="s">
        <v>145</v>
      </c>
      <c r="G49" s="109" t="s">
        <v>160</v>
      </c>
      <c r="H49" s="89" t="s">
        <v>26</v>
      </c>
      <c r="I49" s="90" t="s">
        <v>78</v>
      </c>
      <c r="J49" s="137">
        <v>1.18</v>
      </c>
      <c r="K49" s="84">
        <v>30</v>
      </c>
      <c r="L49" s="83">
        <f t="shared" si="0"/>
        <v>30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25">
      <c r="A50" s="173"/>
      <c r="B50" s="98">
        <v>47</v>
      </c>
      <c r="C50" s="185"/>
      <c r="D50" s="119" t="s">
        <v>384</v>
      </c>
      <c r="E50" s="147" t="s">
        <v>138</v>
      </c>
      <c r="F50" s="88" t="s">
        <v>145</v>
      </c>
      <c r="G50" s="88" t="s">
        <v>161</v>
      </c>
      <c r="H50" s="89" t="s">
        <v>45</v>
      </c>
      <c r="I50" s="90" t="s">
        <v>78</v>
      </c>
      <c r="J50" s="137">
        <v>0.56000000000000005</v>
      </c>
      <c r="K50" s="84">
        <v>360</v>
      </c>
      <c r="L50" s="83">
        <f t="shared" si="0"/>
        <v>360</v>
      </c>
      <c r="M50" s="39" t="str">
        <f t="shared" si="1"/>
        <v>OK</v>
      </c>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25">
      <c r="A51" s="173"/>
      <c r="B51" s="87">
        <v>48</v>
      </c>
      <c r="C51" s="185"/>
      <c r="D51" s="119" t="s">
        <v>385</v>
      </c>
      <c r="E51" s="147" t="s">
        <v>162</v>
      </c>
      <c r="F51" s="88" t="s">
        <v>145</v>
      </c>
      <c r="G51" s="88" t="s">
        <v>163</v>
      </c>
      <c r="H51" s="89" t="s">
        <v>29</v>
      </c>
      <c r="I51" s="90" t="s">
        <v>78</v>
      </c>
      <c r="J51" s="137">
        <v>1.37</v>
      </c>
      <c r="K51" s="84">
        <v>448</v>
      </c>
      <c r="L51" s="83">
        <f t="shared" si="0"/>
        <v>448</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25">
      <c r="A52" s="174"/>
      <c r="B52" s="98">
        <v>49</v>
      </c>
      <c r="C52" s="186"/>
      <c r="D52" s="119" t="s">
        <v>386</v>
      </c>
      <c r="E52" s="147" t="s">
        <v>157</v>
      </c>
      <c r="F52" s="88" t="s">
        <v>145</v>
      </c>
      <c r="G52" s="88" t="s">
        <v>164</v>
      </c>
      <c r="H52" s="89" t="s">
        <v>45</v>
      </c>
      <c r="I52" s="90" t="s">
        <v>78</v>
      </c>
      <c r="J52" s="137">
        <v>6.46</v>
      </c>
      <c r="K52" s="84">
        <v>5</v>
      </c>
      <c r="L52" s="83">
        <f t="shared" si="0"/>
        <v>3</v>
      </c>
      <c r="M52" s="39" t="str">
        <f t="shared" si="1"/>
        <v>OK</v>
      </c>
      <c r="N52" s="80"/>
      <c r="O52" s="80"/>
      <c r="P52" s="80"/>
      <c r="Q52" s="80"/>
      <c r="R52" s="80"/>
      <c r="S52" s="80"/>
      <c r="T52" s="80">
        <v>2</v>
      </c>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84">
        <v>74</v>
      </c>
      <c r="L53" s="83">
        <f t="shared" si="0"/>
        <v>74</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25">
      <c r="A54" s="180"/>
      <c r="B54" s="92">
        <v>51</v>
      </c>
      <c r="C54" s="183"/>
      <c r="D54" s="120" t="s">
        <v>388</v>
      </c>
      <c r="E54" s="148" t="s">
        <v>168</v>
      </c>
      <c r="F54" s="93" t="s">
        <v>169</v>
      </c>
      <c r="G54" s="93" t="s">
        <v>170</v>
      </c>
      <c r="H54" s="94" t="s">
        <v>27</v>
      </c>
      <c r="I54" s="95" t="s">
        <v>115</v>
      </c>
      <c r="J54" s="138">
        <v>2.61</v>
      </c>
      <c r="K54" s="84">
        <v>20</v>
      </c>
      <c r="L54" s="83">
        <f t="shared" si="0"/>
        <v>20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25">
      <c r="A55" s="180"/>
      <c r="B55" s="97">
        <v>52</v>
      </c>
      <c r="C55" s="183"/>
      <c r="D55" s="120" t="s">
        <v>389</v>
      </c>
      <c r="E55" s="148" t="s">
        <v>171</v>
      </c>
      <c r="F55" s="93" t="s">
        <v>172</v>
      </c>
      <c r="G55" s="93" t="s">
        <v>173</v>
      </c>
      <c r="H55" s="106" t="s">
        <v>65</v>
      </c>
      <c r="I55" s="107" t="s">
        <v>174</v>
      </c>
      <c r="J55" s="138">
        <v>4.2</v>
      </c>
      <c r="K55" s="84">
        <v>60</v>
      </c>
      <c r="L55" s="83">
        <f t="shared" si="0"/>
        <v>57</v>
      </c>
      <c r="M55" s="39" t="str">
        <f t="shared" si="1"/>
        <v>OK</v>
      </c>
      <c r="N55" s="80"/>
      <c r="O55" s="80"/>
      <c r="P55" s="80"/>
      <c r="Q55" s="80"/>
      <c r="R55" s="80"/>
      <c r="S55" s="80"/>
      <c r="T55" s="80"/>
      <c r="U55" s="80"/>
      <c r="V55" s="80"/>
      <c r="W55" s="80"/>
      <c r="X55" s="80"/>
      <c r="Y55" s="80">
        <v>3</v>
      </c>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25">
      <c r="A56" s="180"/>
      <c r="B56" s="92">
        <v>53</v>
      </c>
      <c r="C56" s="183"/>
      <c r="D56" s="124" t="s">
        <v>390</v>
      </c>
      <c r="E56" s="154" t="s">
        <v>171</v>
      </c>
      <c r="F56" s="105" t="s">
        <v>172</v>
      </c>
      <c r="G56" s="93" t="s">
        <v>175</v>
      </c>
      <c r="H56" s="106" t="s">
        <v>65</v>
      </c>
      <c r="I56" s="107" t="s">
        <v>174</v>
      </c>
      <c r="J56" s="138">
        <v>4.3600000000000003</v>
      </c>
      <c r="K56" s="84">
        <v>72</v>
      </c>
      <c r="L56" s="83">
        <f t="shared" si="0"/>
        <v>72</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25">
      <c r="A57" s="180"/>
      <c r="B57" s="97">
        <v>54</v>
      </c>
      <c r="C57" s="183"/>
      <c r="D57" s="124" t="s">
        <v>391</v>
      </c>
      <c r="E57" s="154" t="s">
        <v>176</v>
      </c>
      <c r="F57" s="105" t="s">
        <v>177</v>
      </c>
      <c r="G57" s="93" t="s">
        <v>178</v>
      </c>
      <c r="H57" s="106" t="s">
        <v>65</v>
      </c>
      <c r="I57" s="107" t="s">
        <v>174</v>
      </c>
      <c r="J57" s="138">
        <v>10.98</v>
      </c>
      <c r="K57" s="84">
        <v>3</v>
      </c>
      <c r="L57" s="83">
        <f t="shared" si="0"/>
        <v>3</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25">
      <c r="A58" s="180"/>
      <c r="B58" s="92">
        <v>55</v>
      </c>
      <c r="C58" s="183"/>
      <c r="D58" s="124" t="s">
        <v>392</v>
      </c>
      <c r="E58" s="154" t="s">
        <v>176</v>
      </c>
      <c r="F58" s="105" t="s">
        <v>177</v>
      </c>
      <c r="G58" s="93" t="s">
        <v>179</v>
      </c>
      <c r="H58" s="106" t="s">
        <v>66</v>
      </c>
      <c r="I58" s="107" t="s">
        <v>174</v>
      </c>
      <c r="J58" s="138">
        <v>9.02</v>
      </c>
      <c r="K58" s="84">
        <v>3</v>
      </c>
      <c r="L58" s="83">
        <f t="shared" si="0"/>
        <v>3</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25">
      <c r="A59" s="180"/>
      <c r="B59" s="97">
        <v>56</v>
      </c>
      <c r="C59" s="183"/>
      <c r="D59" s="124" t="s">
        <v>393</v>
      </c>
      <c r="E59" s="154" t="s">
        <v>180</v>
      </c>
      <c r="F59" s="105" t="s">
        <v>113</v>
      </c>
      <c r="G59" s="93" t="s">
        <v>181</v>
      </c>
      <c r="H59" s="106" t="s">
        <v>45</v>
      </c>
      <c r="I59" s="107" t="s">
        <v>115</v>
      </c>
      <c r="J59" s="138">
        <v>6.49</v>
      </c>
      <c r="K59" s="84">
        <v>2</v>
      </c>
      <c r="L59" s="83">
        <f t="shared" si="0"/>
        <v>0</v>
      </c>
      <c r="M59" s="39" t="str">
        <f t="shared" si="1"/>
        <v>OK</v>
      </c>
      <c r="N59" s="80"/>
      <c r="O59" s="80"/>
      <c r="P59" s="80"/>
      <c r="Q59" s="80"/>
      <c r="R59" s="80"/>
      <c r="S59" s="80"/>
      <c r="T59" s="80"/>
      <c r="U59" s="80"/>
      <c r="V59" s="80"/>
      <c r="W59" s="80"/>
      <c r="X59" s="80"/>
      <c r="Y59" s="80">
        <v>2</v>
      </c>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25">
      <c r="A60" s="177"/>
      <c r="B60" s="92">
        <v>57</v>
      </c>
      <c r="C60" s="182"/>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25">
      <c r="A62" s="173"/>
      <c r="B62" s="87">
        <v>59</v>
      </c>
      <c r="C62" s="185"/>
      <c r="D62" s="119" t="s">
        <v>396</v>
      </c>
      <c r="E62" s="147" t="s">
        <v>185</v>
      </c>
      <c r="F62" s="88" t="s">
        <v>145</v>
      </c>
      <c r="G62" s="88" t="s">
        <v>187</v>
      </c>
      <c r="H62" s="89" t="s">
        <v>26</v>
      </c>
      <c r="I62" s="90" t="s">
        <v>78</v>
      </c>
      <c r="J62" s="137">
        <v>1.55</v>
      </c>
      <c r="K62" s="84">
        <v>400</v>
      </c>
      <c r="L62" s="83">
        <f t="shared" si="0"/>
        <v>400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25">
      <c r="A63" s="173"/>
      <c r="B63" s="87">
        <v>60</v>
      </c>
      <c r="C63" s="185"/>
      <c r="D63" s="119" t="s">
        <v>397</v>
      </c>
      <c r="E63" s="147" t="s">
        <v>185</v>
      </c>
      <c r="F63" s="88" t="s">
        <v>145</v>
      </c>
      <c r="G63" s="88" t="s">
        <v>188</v>
      </c>
      <c r="H63" s="89" t="s">
        <v>26</v>
      </c>
      <c r="I63" s="90" t="s">
        <v>115</v>
      </c>
      <c r="J63" s="137">
        <v>2.62</v>
      </c>
      <c r="K63" s="84">
        <v>200</v>
      </c>
      <c r="L63" s="83">
        <f t="shared" si="0"/>
        <v>200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25">
      <c r="A64" s="173"/>
      <c r="B64" s="87">
        <v>61</v>
      </c>
      <c r="C64" s="185"/>
      <c r="D64" s="123" t="s">
        <v>398</v>
      </c>
      <c r="E64" s="147" t="s">
        <v>185</v>
      </c>
      <c r="F64" s="104" t="s">
        <v>145</v>
      </c>
      <c r="G64" s="88" t="s">
        <v>189</v>
      </c>
      <c r="H64" s="89" t="s">
        <v>43</v>
      </c>
      <c r="I64" s="90" t="s">
        <v>78</v>
      </c>
      <c r="J64" s="137">
        <v>2.4900000000000002</v>
      </c>
      <c r="K64" s="84">
        <v>350</v>
      </c>
      <c r="L64" s="83">
        <f t="shared" si="0"/>
        <v>350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25">
      <c r="A65" s="173"/>
      <c r="B65" s="87">
        <v>62</v>
      </c>
      <c r="C65" s="185"/>
      <c r="D65" s="119" t="s">
        <v>399</v>
      </c>
      <c r="E65" s="147" t="s">
        <v>185</v>
      </c>
      <c r="F65" s="88" t="s">
        <v>145</v>
      </c>
      <c r="G65" s="88" t="s">
        <v>190</v>
      </c>
      <c r="H65" s="100" t="s">
        <v>26</v>
      </c>
      <c r="I65" s="101" t="s">
        <v>78</v>
      </c>
      <c r="J65" s="137">
        <v>3.79</v>
      </c>
      <c r="K65" s="84"/>
      <c r="L65" s="83">
        <f t="shared" si="0"/>
        <v>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25">
      <c r="A66" s="173"/>
      <c r="B66" s="87">
        <v>63</v>
      </c>
      <c r="C66" s="185"/>
      <c r="D66" s="123" t="s">
        <v>400</v>
      </c>
      <c r="E66" s="147" t="s">
        <v>185</v>
      </c>
      <c r="F66" s="104" t="s">
        <v>145</v>
      </c>
      <c r="G66" s="88" t="s">
        <v>191</v>
      </c>
      <c r="H66" s="100" t="s">
        <v>26</v>
      </c>
      <c r="I66" s="101" t="s">
        <v>78</v>
      </c>
      <c r="J66" s="137">
        <v>6.85</v>
      </c>
      <c r="K66" s="84">
        <v>400</v>
      </c>
      <c r="L66" s="83">
        <f t="shared" si="0"/>
        <v>400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25">
      <c r="A67" s="174"/>
      <c r="B67" s="87">
        <v>64</v>
      </c>
      <c r="C67" s="186"/>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84"/>
      <c r="L68" s="83">
        <f t="shared" si="0"/>
        <v>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25">
      <c r="A69" s="180"/>
      <c r="B69" s="97">
        <v>66</v>
      </c>
      <c r="C69" s="183"/>
      <c r="D69" s="120" t="s">
        <v>402</v>
      </c>
      <c r="E69" s="148" t="s">
        <v>195</v>
      </c>
      <c r="F69" s="93" t="s">
        <v>113</v>
      </c>
      <c r="G69" s="93" t="s">
        <v>197</v>
      </c>
      <c r="H69" s="94" t="s">
        <v>26</v>
      </c>
      <c r="I69" s="95" t="s">
        <v>115</v>
      </c>
      <c r="J69" s="138">
        <v>45</v>
      </c>
      <c r="K69" s="84"/>
      <c r="L69" s="83">
        <f t="shared" ref="L69:L132" si="2">K69-(SUM(N69:AY69))</f>
        <v>0</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25">
      <c r="A70" s="177"/>
      <c r="B70" s="92">
        <v>67</v>
      </c>
      <c r="C70" s="182"/>
      <c r="D70" s="120" t="s">
        <v>403</v>
      </c>
      <c r="E70" s="148" t="s">
        <v>195</v>
      </c>
      <c r="F70" s="93" t="s">
        <v>113</v>
      </c>
      <c r="G70" s="93" t="s">
        <v>198</v>
      </c>
      <c r="H70" s="94" t="s">
        <v>26</v>
      </c>
      <c r="I70" s="95" t="s">
        <v>115</v>
      </c>
      <c r="J70" s="138">
        <v>76</v>
      </c>
      <c r="K70" s="84">
        <v>4</v>
      </c>
      <c r="L70" s="83">
        <f t="shared" si="2"/>
        <v>4</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84"/>
      <c r="L71" s="83">
        <f t="shared" si="2"/>
        <v>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25">
      <c r="A72" s="173"/>
      <c r="B72" s="87">
        <v>69</v>
      </c>
      <c r="C72" s="185"/>
      <c r="D72" s="123" t="s">
        <v>405</v>
      </c>
      <c r="E72" s="153" t="s">
        <v>202</v>
      </c>
      <c r="F72" s="104" t="s">
        <v>200</v>
      </c>
      <c r="G72" s="88" t="s">
        <v>203</v>
      </c>
      <c r="H72" s="100" t="s">
        <v>45</v>
      </c>
      <c r="I72" s="101" t="s">
        <v>78</v>
      </c>
      <c r="J72" s="137">
        <v>47.99</v>
      </c>
      <c r="K72" s="84"/>
      <c r="L72" s="83">
        <f t="shared" si="2"/>
        <v>0</v>
      </c>
      <c r="M72" s="39" t="str">
        <f t="shared" si="3"/>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25">
      <c r="A73" s="173"/>
      <c r="B73" s="98">
        <v>70</v>
      </c>
      <c r="C73" s="185"/>
      <c r="D73" s="123" t="s">
        <v>406</v>
      </c>
      <c r="E73" s="153" t="s">
        <v>202</v>
      </c>
      <c r="F73" s="104" t="s">
        <v>200</v>
      </c>
      <c r="G73" s="88" t="s">
        <v>204</v>
      </c>
      <c r="H73" s="100" t="s">
        <v>45</v>
      </c>
      <c r="I73" s="101" t="s">
        <v>78</v>
      </c>
      <c r="J73" s="137">
        <v>24.6</v>
      </c>
      <c r="K73" s="84"/>
      <c r="L73" s="83">
        <f t="shared" si="2"/>
        <v>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25">
      <c r="A74" s="173"/>
      <c r="B74" s="87">
        <v>71</v>
      </c>
      <c r="C74" s="185"/>
      <c r="D74" s="123" t="s">
        <v>407</v>
      </c>
      <c r="E74" s="153" t="s">
        <v>154</v>
      </c>
      <c r="F74" s="104" t="s">
        <v>200</v>
      </c>
      <c r="G74" s="88" t="s">
        <v>205</v>
      </c>
      <c r="H74" s="100" t="s">
        <v>45</v>
      </c>
      <c r="I74" s="101" t="s">
        <v>78</v>
      </c>
      <c r="J74" s="137">
        <v>40.909999999999997</v>
      </c>
      <c r="K74" s="84"/>
      <c r="L74" s="83">
        <f t="shared" si="2"/>
        <v>0</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25">
      <c r="A75" s="173"/>
      <c r="B75" s="98">
        <v>72</v>
      </c>
      <c r="C75" s="185"/>
      <c r="D75" s="123" t="s">
        <v>408</v>
      </c>
      <c r="E75" s="153" t="s">
        <v>138</v>
      </c>
      <c r="F75" s="104" t="s">
        <v>200</v>
      </c>
      <c r="G75" s="88" t="s">
        <v>206</v>
      </c>
      <c r="H75" s="100" t="s">
        <v>45</v>
      </c>
      <c r="I75" s="101" t="s">
        <v>78</v>
      </c>
      <c r="J75" s="137">
        <v>111.2</v>
      </c>
      <c r="K75" s="84">
        <v>10</v>
      </c>
      <c r="L75" s="83">
        <f t="shared" si="2"/>
        <v>10</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25">
      <c r="A76" s="173"/>
      <c r="B76" s="87">
        <v>73</v>
      </c>
      <c r="C76" s="185"/>
      <c r="D76" s="123" t="s">
        <v>409</v>
      </c>
      <c r="E76" s="153" t="s">
        <v>199</v>
      </c>
      <c r="F76" s="104" t="s">
        <v>200</v>
      </c>
      <c r="G76" s="88" t="s">
        <v>207</v>
      </c>
      <c r="H76" s="100" t="s">
        <v>45</v>
      </c>
      <c r="I76" s="101" t="s">
        <v>78</v>
      </c>
      <c r="J76" s="137">
        <v>70.62</v>
      </c>
      <c r="K76" s="84"/>
      <c r="L76" s="83">
        <f t="shared" si="2"/>
        <v>0</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25">
      <c r="A77" s="174"/>
      <c r="B77" s="98">
        <v>74</v>
      </c>
      <c r="C77" s="186"/>
      <c r="D77" s="123" t="s">
        <v>410</v>
      </c>
      <c r="E77" s="153" t="s">
        <v>199</v>
      </c>
      <c r="F77" s="104" t="s">
        <v>200</v>
      </c>
      <c r="G77" s="88" t="s">
        <v>208</v>
      </c>
      <c r="H77" s="100" t="s">
        <v>45</v>
      </c>
      <c r="I77" s="101" t="s">
        <v>78</v>
      </c>
      <c r="J77" s="137">
        <v>21.57</v>
      </c>
      <c r="K77" s="84"/>
      <c r="L77" s="83">
        <f t="shared" si="2"/>
        <v>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25">
      <c r="A78" s="176">
        <v>20</v>
      </c>
      <c r="B78" s="92">
        <v>75</v>
      </c>
      <c r="C78" s="181" t="s">
        <v>122</v>
      </c>
      <c r="D78" s="120" t="s">
        <v>411</v>
      </c>
      <c r="E78" s="148" t="s">
        <v>209</v>
      </c>
      <c r="F78" s="93" t="s">
        <v>145</v>
      </c>
      <c r="G78" s="93" t="s">
        <v>210</v>
      </c>
      <c r="H78" s="94" t="s">
        <v>36</v>
      </c>
      <c r="I78" s="95" t="s">
        <v>78</v>
      </c>
      <c r="J78" s="138">
        <v>1.8</v>
      </c>
      <c r="K78" s="84">
        <v>20</v>
      </c>
      <c r="L78" s="83">
        <f t="shared" si="2"/>
        <v>20</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25">
      <c r="A79" s="180"/>
      <c r="B79" s="97">
        <v>76</v>
      </c>
      <c r="C79" s="183"/>
      <c r="D79" s="120" t="s">
        <v>412</v>
      </c>
      <c r="E79" s="148" t="s">
        <v>209</v>
      </c>
      <c r="F79" s="93" t="s">
        <v>145</v>
      </c>
      <c r="G79" s="93" t="s">
        <v>211</v>
      </c>
      <c r="H79" s="94" t="s">
        <v>36</v>
      </c>
      <c r="I79" s="95" t="s">
        <v>78</v>
      </c>
      <c r="J79" s="138">
        <v>1.81</v>
      </c>
      <c r="K79" s="84">
        <v>100</v>
      </c>
      <c r="L79" s="83">
        <f t="shared" si="2"/>
        <v>90</v>
      </c>
      <c r="M79" s="39" t="str">
        <f t="shared" si="3"/>
        <v>OK</v>
      </c>
      <c r="N79" s="80"/>
      <c r="O79" s="80"/>
      <c r="P79" s="80"/>
      <c r="Q79" s="80"/>
      <c r="R79" s="80"/>
      <c r="S79" s="80"/>
      <c r="T79" s="80"/>
      <c r="U79" s="80"/>
      <c r="V79" s="80"/>
      <c r="W79" s="80"/>
      <c r="X79" s="80"/>
      <c r="Y79" s="80">
        <v>10</v>
      </c>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25">
      <c r="A80" s="180"/>
      <c r="B80" s="97">
        <v>77</v>
      </c>
      <c r="C80" s="183"/>
      <c r="D80" s="120" t="s">
        <v>413</v>
      </c>
      <c r="E80" s="148" t="s">
        <v>209</v>
      </c>
      <c r="F80" s="93" t="s">
        <v>145</v>
      </c>
      <c r="G80" s="93" t="s">
        <v>212</v>
      </c>
      <c r="H80" s="94" t="s">
        <v>36</v>
      </c>
      <c r="I80" s="95" t="s">
        <v>78</v>
      </c>
      <c r="J80" s="138">
        <v>1.81</v>
      </c>
      <c r="K80" s="84">
        <v>100</v>
      </c>
      <c r="L80" s="83">
        <f t="shared" si="2"/>
        <v>100</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25">
      <c r="A81" s="180"/>
      <c r="B81" s="92">
        <v>78</v>
      </c>
      <c r="C81" s="183"/>
      <c r="D81" s="129" t="s">
        <v>414</v>
      </c>
      <c r="E81" s="148" t="s">
        <v>209</v>
      </c>
      <c r="F81" s="116" t="s">
        <v>213</v>
      </c>
      <c r="G81" s="93" t="s">
        <v>214</v>
      </c>
      <c r="H81" s="106" t="s">
        <v>45</v>
      </c>
      <c r="I81" s="107" t="s">
        <v>215</v>
      </c>
      <c r="J81" s="138">
        <v>0.12</v>
      </c>
      <c r="K81" s="84">
        <v>800</v>
      </c>
      <c r="L81" s="83">
        <f t="shared" si="2"/>
        <v>800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25">
      <c r="A82" s="177"/>
      <c r="B82" s="97">
        <v>79</v>
      </c>
      <c r="C82" s="182"/>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84">
        <v>12</v>
      </c>
      <c r="L83" s="83">
        <f t="shared" si="2"/>
        <v>7</v>
      </c>
      <c r="M83" s="39" t="str">
        <f t="shared" si="3"/>
        <v>OK</v>
      </c>
      <c r="N83" s="80"/>
      <c r="O83" s="80"/>
      <c r="P83" s="80">
        <v>2</v>
      </c>
      <c r="Q83" s="80"/>
      <c r="R83" s="80"/>
      <c r="S83" s="80"/>
      <c r="T83" s="80"/>
      <c r="U83" s="80"/>
      <c r="V83" s="80"/>
      <c r="W83" s="80"/>
      <c r="X83" s="80"/>
      <c r="Y83" s="80">
        <v>3</v>
      </c>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25">
      <c r="A84" s="173"/>
      <c r="B84" s="87">
        <v>81</v>
      </c>
      <c r="C84" s="185"/>
      <c r="D84" s="123" t="s">
        <v>417</v>
      </c>
      <c r="E84" s="153" t="s">
        <v>219</v>
      </c>
      <c r="F84" s="104" t="s">
        <v>220</v>
      </c>
      <c r="G84" s="88" t="s">
        <v>223</v>
      </c>
      <c r="H84" s="100" t="s">
        <v>43</v>
      </c>
      <c r="I84" s="101" t="s">
        <v>222</v>
      </c>
      <c r="J84" s="137">
        <v>21.29</v>
      </c>
      <c r="K84" s="84">
        <v>36</v>
      </c>
      <c r="L84" s="83">
        <f t="shared" si="2"/>
        <v>28</v>
      </c>
      <c r="M84" s="39" t="str">
        <f t="shared" si="3"/>
        <v>OK</v>
      </c>
      <c r="N84" s="80"/>
      <c r="O84" s="80"/>
      <c r="P84" s="80">
        <v>8</v>
      </c>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25">
      <c r="A85" s="174"/>
      <c r="B85" s="87">
        <v>82</v>
      </c>
      <c r="C85" s="186"/>
      <c r="D85" s="123" t="s">
        <v>418</v>
      </c>
      <c r="E85" s="153" t="s">
        <v>219</v>
      </c>
      <c r="F85" s="104" t="s">
        <v>220</v>
      </c>
      <c r="G85" s="88" t="s">
        <v>224</v>
      </c>
      <c r="H85" s="100" t="s">
        <v>49</v>
      </c>
      <c r="I85" s="101" t="s">
        <v>222</v>
      </c>
      <c r="J85" s="137">
        <v>21.28</v>
      </c>
      <c r="K85" s="84">
        <v>36</v>
      </c>
      <c r="L85" s="83">
        <f t="shared" si="2"/>
        <v>30</v>
      </c>
      <c r="M85" s="39" t="str">
        <f t="shared" si="3"/>
        <v>OK</v>
      </c>
      <c r="N85" s="80"/>
      <c r="O85" s="80"/>
      <c r="P85" s="80">
        <v>2</v>
      </c>
      <c r="Q85" s="80"/>
      <c r="R85" s="80"/>
      <c r="S85" s="80"/>
      <c r="T85" s="80"/>
      <c r="U85" s="80"/>
      <c r="V85" s="80"/>
      <c r="W85" s="80"/>
      <c r="X85" s="80"/>
      <c r="Y85" s="80">
        <v>4</v>
      </c>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84"/>
      <c r="L86" s="83">
        <f t="shared" si="2"/>
        <v>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25">
      <c r="A87" s="177"/>
      <c r="B87" s="97">
        <v>84</v>
      </c>
      <c r="C87" s="182"/>
      <c r="D87" s="120" t="s">
        <v>420</v>
      </c>
      <c r="E87" s="148" t="s">
        <v>227</v>
      </c>
      <c r="F87" s="105" t="s">
        <v>76</v>
      </c>
      <c r="G87" s="93" t="s">
        <v>228</v>
      </c>
      <c r="H87" s="94" t="s">
        <v>29</v>
      </c>
      <c r="I87" s="95" t="s">
        <v>78</v>
      </c>
      <c r="J87" s="138">
        <v>1.89</v>
      </c>
      <c r="K87" s="84">
        <v>50</v>
      </c>
      <c r="L87" s="83">
        <f t="shared" si="2"/>
        <v>0</v>
      </c>
      <c r="M87" s="39" t="str">
        <f t="shared" si="3"/>
        <v>OK</v>
      </c>
      <c r="N87" s="80"/>
      <c r="O87" s="80"/>
      <c r="P87" s="80"/>
      <c r="Q87" s="80"/>
      <c r="R87" s="80"/>
      <c r="S87" s="80"/>
      <c r="T87" s="80"/>
      <c r="U87" s="80"/>
      <c r="V87" s="80"/>
      <c r="W87" s="80"/>
      <c r="X87" s="80"/>
      <c r="Y87" s="80"/>
      <c r="Z87" s="80"/>
      <c r="AA87" s="80"/>
      <c r="AB87" s="80">
        <v>50</v>
      </c>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25">
      <c r="A88" s="178">
        <v>23</v>
      </c>
      <c r="B88" s="87">
        <v>85</v>
      </c>
      <c r="C88" s="184" t="s">
        <v>122</v>
      </c>
      <c r="D88" s="119" t="s">
        <v>421</v>
      </c>
      <c r="E88" s="147" t="s">
        <v>229</v>
      </c>
      <c r="F88" s="104" t="s">
        <v>82</v>
      </c>
      <c r="G88" s="88" t="s">
        <v>230</v>
      </c>
      <c r="H88" s="89" t="s">
        <v>26</v>
      </c>
      <c r="I88" s="90" t="s">
        <v>78</v>
      </c>
      <c r="J88" s="137">
        <v>1.48</v>
      </c>
      <c r="K88" s="84">
        <v>20</v>
      </c>
      <c r="L88" s="83">
        <f t="shared" si="2"/>
        <v>20</v>
      </c>
      <c r="M88" s="39" t="str">
        <f t="shared" si="3"/>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25">
      <c r="A89" s="179"/>
      <c r="B89" s="98">
        <v>86</v>
      </c>
      <c r="C89" s="185"/>
      <c r="D89" s="119" t="s">
        <v>422</v>
      </c>
      <c r="E89" s="147" t="s">
        <v>229</v>
      </c>
      <c r="F89" s="104" t="s">
        <v>82</v>
      </c>
      <c r="G89" s="88" t="s">
        <v>231</v>
      </c>
      <c r="H89" s="89" t="s">
        <v>26</v>
      </c>
      <c r="I89" s="90" t="s">
        <v>78</v>
      </c>
      <c r="J89" s="137">
        <v>1.84</v>
      </c>
      <c r="K89" s="84">
        <v>10</v>
      </c>
      <c r="L89" s="83">
        <f t="shared" si="2"/>
        <v>10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25">
      <c r="A90" s="179"/>
      <c r="B90" s="87">
        <v>87</v>
      </c>
      <c r="C90" s="186"/>
      <c r="D90" s="119" t="s">
        <v>423</v>
      </c>
      <c r="E90" s="147" t="s">
        <v>232</v>
      </c>
      <c r="F90" s="104" t="s">
        <v>233</v>
      </c>
      <c r="G90" s="88" t="s">
        <v>234</v>
      </c>
      <c r="H90" s="89" t="s">
        <v>26</v>
      </c>
      <c r="I90" s="90" t="s">
        <v>78</v>
      </c>
      <c r="J90" s="137">
        <v>4.87</v>
      </c>
      <c r="K90" s="84">
        <v>100</v>
      </c>
      <c r="L90" s="83">
        <f t="shared" si="2"/>
        <v>50</v>
      </c>
      <c r="M90" s="39" t="str">
        <f t="shared" si="3"/>
        <v>OK</v>
      </c>
      <c r="N90" s="80"/>
      <c r="O90" s="80"/>
      <c r="P90" s="80">
        <v>50</v>
      </c>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25">
      <c r="A91" s="96">
        <v>24</v>
      </c>
      <c r="B91" s="92">
        <v>88</v>
      </c>
      <c r="C91" s="142" t="s">
        <v>84</v>
      </c>
      <c r="D91" s="120" t="s">
        <v>424</v>
      </c>
      <c r="E91" s="148" t="s">
        <v>37</v>
      </c>
      <c r="F91" s="105" t="s">
        <v>235</v>
      </c>
      <c r="G91" s="93" t="s">
        <v>236</v>
      </c>
      <c r="H91" s="94" t="s">
        <v>33</v>
      </c>
      <c r="I91" s="95" t="s">
        <v>78</v>
      </c>
      <c r="J91" s="138">
        <v>22.22</v>
      </c>
      <c r="K91" s="84">
        <v>20</v>
      </c>
      <c r="L91" s="83">
        <f t="shared" si="2"/>
        <v>8</v>
      </c>
      <c r="M91" s="39" t="str">
        <f t="shared" si="3"/>
        <v>OK</v>
      </c>
      <c r="N91" s="80"/>
      <c r="O91" s="80"/>
      <c r="P91" s="80"/>
      <c r="Q91" s="80"/>
      <c r="R91" s="80"/>
      <c r="S91" s="80"/>
      <c r="T91" s="80"/>
      <c r="U91" s="80"/>
      <c r="V91" s="80"/>
      <c r="W91" s="80"/>
      <c r="X91" s="80"/>
      <c r="Y91" s="80"/>
      <c r="Z91" s="80"/>
      <c r="AA91" s="80"/>
      <c r="AB91" s="80"/>
      <c r="AC91" s="80"/>
      <c r="AD91" s="80">
        <v>12</v>
      </c>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25">
      <c r="A93" s="173"/>
      <c r="B93" s="87">
        <v>90</v>
      </c>
      <c r="C93" s="185"/>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25">
      <c r="A94" s="173"/>
      <c r="B94" s="98">
        <v>91</v>
      </c>
      <c r="C94" s="185"/>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25">
      <c r="A95" s="174"/>
      <c r="B95" s="87">
        <v>92</v>
      </c>
      <c r="C95" s="186"/>
      <c r="D95" s="123" t="s">
        <v>428</v>
      </c>
      <c r="E95" s="147" t="s">
        <v>237</v>
      </c>
      <c r="F95" s="104" t="s">
        <v>240</v>
      </c>
      <c r="G95" s="88" t="s">
        <v>244</v>
      </c>
      <c r="H95" s="100" t="s">
        <v>26</v>
      </c>
      <c r="I95" s="90" t="s">
        <v>245</v>
      </c>
      <c r="J95" s="137">
        <v>20.309999999999999</v>
      </c>
      <c r="K95" s="84">
        <v>5</v>
      </c>
      <c r="L95" s="83">
        <f t="shared" si="2"/>
        <v>5</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84">
        <v>20</v>
      </c>
      <c r="L96" s="83">
        <f t="shared" si="2"/>
        <v>10</v>
      </c>
      <c r="M96" s="39" t="str">
        <f t="shared" si="3"/>
        <v>OK</v>
      </c>
      <c r="N96" s="80"/>
      <c r="O96" s="80"/>
      <c r="P96" s="80"/>
      <c r="Q96" s="80"/>
      <c r="R96" s="80">
        <v>10</v>
      </c>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84">
        <v>20</v>
      </c>
      <c r="L97" s="83">
        <f t="shared" si="2"/>
        <v>20</v>
      </c>
      <c r="M97" s="39" t="str">
        <f t="shared" si="3"/>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25">
      <c r="A98" s="173"/>
      <c r="B98" s="87">
        <v>95</v>
      </c>
      <c r="C98" s="185"/>
      <c r="D98" s="119" t="s">
        <v>431</v>
      </c>
      <c r="E98" s="147" t="s">
        <v>250</v>
      </c>
      <c r="F98" s="104" t="s">
        <v>177</v>
      </c>
      <c r="G98" s="88" t="s">
        <v>252</v>
      </c>
      <c r="H98" s="100" t="s">
        <v>29</v>
      </c>
      <c r="I98" s="101" t="s">
        <v>78</v>
      </c>
      <c r="J98" s="137">
        <v>15.16</v>
      </c>
      <c r="K98" s="84">
        <v>20</v>
      </c>
      <c r="L98" s="83">
        <f t="shared" si="2"/>
        <v>0</v>
      </c>
      <c r="M98" s="39" t="str">
        <f t="shared" si="3"/>
        <v>OK</v>
      </c>
      <c r="N98" s="80"/>
      <c r="O98" s="80"/>
      <c r="P98" s="80"/>
      <c r="Q98" s="80">
        <v>20</v>
      </c>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25">
      <c r="A99" s="174"/>
      <c r="B99" s="87">
        <v>96</v>
      </c>
      <c r="C99" s="186"/>
      <c r="D99" s="123" t="s">
        <v>432</v>
      </c>
      <c r="E99" s="147" t="s">
        <v>250</v>
      </c>
      <c r="F99" s="104" t="s">
        <v>177</v>
      </c>
      <c r="G99" s="88" t="s">
        <v>253</v>
      </c>
      <c r="H99" s="100" t="s">
        <v>29</v>
      </c>
      <c r="I99" s="101" t="s">
        <v>78</v>
      </c>
      <c r="J99" s="137">
        <v>17.11</v>
      </c>
      <c r="K99" s="84">
        <v>50</v>
      </c>
      <c r="L99" s="83">
        <f t="shared" si="2"/>
        <v>40</v>
      </c>
      <c r="M99" s="39" t="str">
        <f t="shared" si="3"/>
        <v>OK</v>
      </c>
      <c r="N99" s="80"/>
      <c r="O99" s="80"/>
      <c r="P99" s="80"/>
      <c r="Q99" s="80">
        <v>10</v>
      </c>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84"/>
      <c r="L100" s="83">
        <f t="shared" si="2"/>
        <v>0</v>
      </c>
      <c r="M100" s="39" t="str">
        <f t="shared" si="3"/>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25">
      <c r="A101" s="177"/>
      <c r="B101" s="92">
        <v>98</v>
      </c>
      <c r="C101" s="182"/>
      <c r="D101" s="124" t="s">
        <v>434</v>
      </c>
      <c r="E101" s="154" t="s">
        <v>255</v>
      </c>
      <c r="F101" s="105" t="s">
        <v>177</v>
      </c>
      <c r="G101" s="93" t="s">
        <v>257</v>
      </c>
      <c r="H101" s="106" t="s">
        <v>29</v>
      </c>
      <c r="I101" s="107" t="s">
        <v>78</v>
      </c>
      <c r="J101" s="138">
        <v>30.69</v>
      </c>
      <c r="K101" s="84"/>
      <c r="L101" s="83">
        <f t="shared" si="2"/>
        <v>0</v>
      </c>
      <c r="M101" s="39" t="str">
        <f t="shared" si="3"/>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3</v>
      </c>
      <c r="L102" s="83">
        <f t="shared" si="2"/>
        <v>3</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84">
        <v>5</v>
      </c>
      <c r="L103" s="83">
        <f t="shared" si="2"/>
        <v>5</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25">
      <c r="A104" s="180"/>
      <c r="B104" s="97">
        <v>101</v>
      </c>
      <c r="C104" s="183"/>
      <c r="D104" s="120" t="s">
        <v>437</v>
      </c>
      <c r="E104" s="148" t="s">
        <v>263</v>
      </c>
      <c r="F104" s="105" t="s">
        <v>82</v>
      </c>
      <c r="G104" s="93" t="s">
        <v>264</v>
      </c>
      <c r="H104" s="106" t="s">
        <v>43</v>
      </c>
      <c r="I104" s="107" t="s">
        <v>78</v>
      </c>
      <c r="J104" s="138">
        <v>1.4</v>
      </c>
      <c r="K104" s="84"/>
      <c r="L104" s="83">
        <f t="shared" si="2"/>
        <v>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25">
      <c r="A105" s="180"/>
      <c r="B105" s="92">
        <v>102</v>
      </c>
      <c r="C105" s="183"/>
      <c r="D105" s="120" t="s">
        <v>438</v>
      </c>
      <c r="E105" s="148" t="s">
        <v>265</v>
      </c>
      <c r="F105" s="105" t="s">
        <v>266</v>
      </c>
      <c r="G105" s="93" t="s">
        <v>267</v>
      </c>
      <c r="H105" s="106" t="s">
        <v>45</v>
      </c>
      <c r="I105" s="107" t="s">
        <v>87</v>
      </c>
      <c r="J105" s="138">
        <v>14.85</v>
      </c>
      <c r="K105" s="84"/>
      <c r="L105" s="83">
        <f t="shared" si="2"/>
        <v>0</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25">
      <c r="A106" s="180"/>
      <c r="B106" s="97">
        <v>103</v>
      </c>
      <c r="C106" s="183"/>
      <c r="D106" s="120" t="s">
        <v>439</v>
      </c>
      <c r="E106" s="148" t="s">
        <v>268</v>
      </c>
      <c r="F106" s="105" t="s">
        <v>82</v>
      </c>
      <c r="G106" s="93" t="s">
        <v>269</v>
      </c>
      <c r="H106" s="94" t="s">
        <v>48</v>
      </c>
      <c r="I106" s="95" t="s">
        <v>78</v>
      </c>
      <c r="J106" s="138">
        <v>2.7</v>
      </c>
      <c r="K106" s="84">
        <v>50</v>
      </c>
      <c r="L106" s="83">
        <f t="shared" si="2"/>
        <v>0</v>
      </c>
      <c r="M106" s="39" t="str">
        <f t="shared" si="3"/>
        <v>OK</v>
      </c>
      <c r="N106" s="80"/>
      <c r="O106" s="80">
        <v>50</v>
      </c>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25">
      <c r="A107" s="177"/>
      <c r="B107" s="92">
        <v>104</v>
      </c>
      <c r="C107" s="182"/>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84">
        <v>60</v>
      </c>
      <c r="L108" s="83">
        <f t="shared" si="2"/>
        <v>60</v>
      </c>
      <c r="M108" s="39" t="str">
        <f t="shared" si="3"/>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25">
      <c r="A109" s="173"/>
      <c r="B109" s="87">
        <v>106</v>
      </c>
      <c r="C109" s="185"/>
      <c r="D109" s="119" t="s">
        <v>442</v>
      </c>
      <c r="E109" s="147" t="s">
        <v>273</v>
      </c>
      <c r="F109" s="104" t="s">
        <v>145</v>
      </c>
      <c r="G109" s="88" t="s">
        <v>272</v>
      </c>
      <c r="H109" s="100" t="s">
        <v>26</v>
      </c>
      <c r="I109" s="101" t="s">
        <v>78</v>
      </c>
      <c r="J109" s="137">
        <v>12</v>
      </c>
      <c r="K109" s="84">
        <v>2</v>
      </c>
      <c r="L109" s="83">
        <f t="shared" si="2"/>
        <v>2</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v>1</v>
      </c>
      <c r="L111" s="83">
        <f t="shared" si="2"/>
        <v>1</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25">
      <c r="A112" s="180"/>
      <c r="B112" s="92">
        <v>109</v>
      </c>
      <c r="C112" s="183"/>
      <c r="D112" s="120" t="s">
        <v>445</v>
      </c>
      <c r="E112" s="148" t="s">
        <v>278</v>
      </c>
      <c r="F112" s="105" t="s">
        <v>113</v>
      </c>
      <c r="G112" s="93" t="s">
        <v>279</v>
      </c>
      <c r="H112" s="106" t="s">
        <v>45</v>
      </c>
      <c r="I112" s="107" t="s">
        <v>115</v>
      </c>
      <c r="J112" s="138">
        <v>59.52</v>
      </c>
      <c r="K112" s="84">
        <v>1</v>
      </c>
      <c r="L112" s="83">
        <f t="shared" si="2"/>
        <v>1</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25">
      <c r="A113" s="180"/>
      <c r="B113" s="97">
        <v>110</v>
      </c>
      <c r="C113" s="183"/>
      <c r="D113" s="120" t="s">
        <v>446</v>
      </c>
      <c r="E113" s="148" t="s">
        <v>280</v>
      </c>
      <c r="F113" s="105" t="s">
        <v>113</v>
      </c>
      <c r="G113" s="93" t="s">
        <v>281</v>
      </c>
      <c r="H113" s="106" t="s">
        <v>26</v>
      </c>
      <c r="I113" s="107" t="s">
        <v>115</v>
      </c>
      <c r="J113" s="138">
        <v>75.27</v>
      </c>
      <c r="K113" s="84">
        <v>1</v>
      </c>
      <c r="L113" s="83">
        <f t="shared" si="2"/>
        <v>1</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25">
      <c r="A114" s="180"/>
      <c r="B114" s="92">
        <v>111</v>
      </c>
      <c r="C114" s="183"/>
      <c r="D114" s="124" t="s">
        <v>447</v>
      </c>
      <c r="E114" s="148" t="s">
        <v>280</v>
      </c>
      <c r="F114" s="105" t="s">
        <v>113</v>
      </c>
      <c r="G114" s="93" t="s">
        <v>282</v>
      </c>
      <c r="H114" s="106" t="s">
        <v>26</v>
      </c>
      <c r="I114" s="107" t="s">
        <v>115</v>
      </c>
      <c r="J114" s="138">
        <v>47.4</v>
      </c>
      <c r="K114" s="84">
        <v>1</v>
      </c>
      <c r="L114" s="83">
        <f t="shared" si="2"/>
        <v>1</v>
      </c>
      <c r="M114" s="39" t="str">
        <f t="shared" si="3"/>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25">
      <c r="A115" s="180"/>
      <c r="B115" s="97">
        <v>112</v>
      </c>
      <c r="C115" s="183"/>
      <c r="D115" s="124" t="s">
        <v>448</v>
      </c>
      <c r="E115" s="154" t="s">
        <v>283</v>
      </c>
      <c r="F115" s="105" t="s">
        <v>113</v>
      </c>
      <c r="G115" s="93" t="s">
        <v>284</v>
      </c>
      <c r="H115" s="106" t="s">
        <v>45</v>
      </c>
      <c r="I115" s="107" t="s">
        <v>115</v>
      </c>
      <c r="J115" s="138">
        <v>6.47</v>
      </c>
      <c r="K115" s="84">
        <v>10</v>
      </c>
      <c r="L115" s="83">
        <f t="shared" si="2"/>
        <v>10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25">
      <c r="A116" s="180"/>
      <c r="B116" s="92">
        <v>113</v>
      </c>
      <c r="C116" s="183"/>
      <c r="D116" s="124" t="s">
        <v>449</v>
      </c>
      <c r="E116" s="154" t="s">
        <v>285</v>
      </c>
      <c r="F116" s="105" t="s">
        <v>113</v>
      </c>
      <c r="G116" s="93" t="s">
        <v>286</v>
      </c>
      <c r="H116" s="106" t="s">
        <v>67</v>
      </c>
      <c r="I116" s="107" t="s">
        <v>115</v>
      </c>
      <c r="J116" s="138">
        <v>73.02</v>
      </c>
      <c r="K116" s="84">
        <v>1</v>
      </c>
      <c r="L116" s="83">
        <f t="shared" si="2"/>
        <v>1</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84"/>
      <c r="L119" s="83">
        <f t="shared" si="2"/>
        <v>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25">
      <c r="A120" s="173"/>
      <c r="B120" s="98">
        <v>117</v>
      </c>
      <c r="C120" s="185"/>
      <c r="D120" s="123" t="s">
        <v>452</v>
      </c>
      <c r="E120" s="153" t="s">
        <v>295</v>
      </c>
      <c r="F120" s="104" t="s">
        <v>113</v>
      </c>
      <c r="G120" s="88" t="s">
        <v>296</v>
      </c>
      <c r="H120" s="100" t="s">
        <v>26</v>
      </c>
      <c r="I120" s="101" t="s">
        <v>115</v>
      </c>
      <c r="J120" s="137">
        <v>61.77</v>
      </c>
      <c r="K120" s="84"/>
      <c r="L120" s="83">
        <f t="shared" si="2"/>
        <v>0</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25">
      <c r="A121" s="174"/>
      <c r="B121" s="87">
        <v>118</v>
      </c>
      <c r="C121" s="186"/>
      <c r="D121" s="123" t="s">
        <v>453</v>
      </c>
      <c r="E121" s="153" t="s">
        <v>297</v>
      </c>
      <c r="F121" s="104" t="s">
        <v>113</v>
      </c>
      <c r="G121" s="88" t="s">
        <v>298</v>
      </c>
      <c r="H121" s="100" t="s">
        <v>26</v>
      </c>
      <c r="I121" s="101" t="s">
        <v>115</v>
      </c>
      <c r="J121" s="137">
        <v>67.67</v>
      </c>
      <c r="K121" s="84"/>
      <c r="L121" s="83">
        <f t="shared" si="2"/>
        <v>0</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84"/>
      <c r="L122" s="83">
        <f t="shared" si="2"/>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25">
      <c r="A123" s="180"/>
      <c r="B123" s="97">
        <v>120</v>
      </c>
      <c r="C123" s="183"/>
      <c r="D123" s="124" t="s">
        <v>455</v>
      </c>
      <c r="E123" s="154" t="s">
        <v>299</v>
      </c>
      <c r="F123" s="105" t="s">
        <v>301</v>
      </c>
      <c r="G123" s="93" t="s">
        <v>302</v>
      </c>
      <c r="H123" s="106" t="s">
        <v>45</v>
      </c>
      <c r="I123" s="107" t="s">
        <v>245</v>
      </c>
      <c r="J123" s="138">
        <v>22.66</v>
      </c>
      <c r="K123" s="84">
        <v>10</v>
      </c>
      <c r="L123" s="83">
        <f t="shared" si="2"/>
        <v>10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25">
      <c r="A124" s="180"/>
      <c r="B124" s="97">
        <v>121</v>
      </c>
      <c r="C124" s="183"/>
      <c r="D124" s="124" t="s">
        <v>456</v>
      </c>
      <c r="E124" s="154" t="s">
        <v>299</v>
      </c>
      <c r="F124" s="105" t="s">
        <v>301</v>
      </c>
      <c r="G124" s="93" t="s">
        <v>303</v>
      </c>
      <c r="H124" s="106" t="s">
        <v>45</v>
      </c>
      <c r="I124" s="107" t="s">
        <v>115</v>
      </c>
      <c r="J124" s="138">
        <v>19.32</v>
      </c>
      <c r="K124" s="84"/>
      <c r="L124" s="83">
        <f t="shared" si="2"/>
        <v>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84">
        <v>2</v>
      </c>
      <c r="L125" s="83">
        <f t="shared" si="2"/>
        <v>2</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c r="L126" s="83">
        <f t="shared" si="2"/>
        <v>0</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v>6</v>
      </c>
      <c r="L127" s="83">
        <f t="shared" si="2"/>
        <v>6</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v>10</v>
      </c>
      <c r="L128" s="83">
        <f t="shared" si="2"/>
        <v>10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v>6</v>
      </c>
      <c r="L129" s="83">
        <f t="shared" si="2"/>
        <v>6</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c r="L130" s="83">
        <f t="shared" si="2"/>
        <v>0</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v>2</v>
      </c>
      <c r="L132" s="83">
        <f t="shared" si="2"/>
        <v>2</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v>2</v>
      </c>
      <c r="L133" s="83">
        <f t="shared" ref="L133:L154" si="4">K133-(SUM(N133:AY133))</f>
        <v>2</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v>2</v>
      </c>
      <c r="L134" s="83">
        <f t="shared" si="4"/>
        <v>2</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1</v>
      </c>
      <c r="L136" s="83">
        <f t="shared" si="4"/>
        <v>0</v>
      </c>
      <c r="M136" s="39" t="str">
        <f t="shared" si="5"/>
        <v>OK</v>
      </c>
      <c r="N136" s="80"/>
      <c r="O136" s="80"/>
      <c r="P136" s="80"/>
      <c r="Q136" s="80"/>
      <c r="R136" s="80"/>
      <c r="S136" s="80"/>
      <c r="T136" s="80"/>
      <c r="U136" s="80"/>
      <c r="V136" s="80"/>
      <c r="W136" s="80">
        <v>1</v>
      </c>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v>2</v>
      </c>
      <c r="L137" s="83">
        <f t="shared" si="4"/>
        <v>0</v>
      </c>
      <c r="M137" s="39" t="str">
        <f t="shared" si="5"/>
        <v>OK</v>
      </c>
      <c r="N137" s="80"/>
      <c r="O137" s="80"/>
      <c r="P137" s="80"/>
      <c r="Q137" s="80"/>
      <c r="R137" s="80"/>
      <c r="S137" s="80"/>
      <c r="T137" s="80"/>
      <c r="U137" s="80"/>
      <c r="V137" s="80"/>
      <c r="W137" s="80">
        <v>2</v>
      </c>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v>5</v>
      </c>
      <c r="L138" s="83">
        <f t="shared" si="4"/>
        <v>0</v>
      </c>
      <c r="M138" s="39" t="str">
        <f t="shared" si="5"/>
        <v>OK</v>
      </c>
      <c r="N138" s="80"/>
      <c r="O138" s="80"/>
      <c r="P138" s="80"/>
      <c r="Q138" s="80"/>
      <c r="R138" s="80"/>
      <c r="S138" s="80"/>
      <c r="T138" s="80"/>
      <c r="U138" s="80"/>
      <c r="V138" s="80"/>
      <c r="W138" s="80">
        <v>5</v>
      </c>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v>5</v>
      </c>
      <c r="L139" s="83">
        <f t="shared" si="4"/>
        <v>5</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v>5</v>
      </c>
      <c r="L142" s="83">
        <f t="shared" si="4"/>
        <v>5</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c r="L143" s="83">
        <f t="shared" si="4"/>
        <v>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c r="L144" s="83">
        <f t="shared" si="4"/>
        <v>0</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c r="L145" s="83">
        <f t="shared" si="4"/>
        <v>0</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v>20</v>
      </c>
      <c r="L146" s="83">
        <f t="shared" si="4"/>
        <v>20</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c r="L147" s="83">
        <f t="shared" si="4"/>
        <v>0</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c r="L148" s="83">
        <f t="shared" si="4"/>
        <v>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row>
    <row r="156" spans="1:51" x14ac:dyDescent="0.25">
      <c r="A156" s="175"/>
      <c r="B156" s="175"/>
      <c r="C156" s="175"/>
    </row>
    <row r="157" spans="1:51" x14ac:dyDescent="0.25">
      <c r="A157" s="175"/>
      <c r="B157" s="175"/>
      <c r="C157" s="175"/>
    </row>
  </sheetData>
  <mergeCells count="105">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 ref="A44:A52"/>
    <mergeCell ref="C44:C52"/>
    <mergeCell ref="A53:A60"/>
    <mergeCell ref="C53:C60"/>
    <mergeCell ref="A61:A67"/>
    <mergeCell ref="C61:C67"/>
    <mergeCell ref="A68:A70"/>
    <mergeCell ref="C68:C70"/>
    <mergeCell ref="A71:A77"/>
    <mergeCell ref="C71:C77"/>
    <mergeCell ref="D1:J1"/>
    <mergeCell ref="K1:M1"/>
    <mergeCell ref="AW1:AW2"/>
    <mergeCell ref="AX1:AX2"/>
    <mergeCell ref="AY1:AY2"/>
    <mergeCell ref="A2:M2"/>
    <mergeCell ref="A8:A9"/>
    <mergeCell ref="C8:C9"/>
    <mergeCell ref="A10:A11"/>
    <mergeCell ref="C10:C11"/>
    <mergeCell ref="C17:C21"/>
    <mergeCell ref="A23:A25"/>
    <mergeCell ref="C23:C25"/>
    <mergeCell ref="A26:A28"/>
    <mergeCell ref="C26:C28"/>
    <mergeCell ref="A29:A31"/>
    <mergeCell ref="C29:C31"/>
    <mergeCell ref="A32:A33"/>
    <mergeCell ref="C32:C33"/>
    <mergeCell ref="A34:A43"/>
    <mergeCell ref="C34:C43"/>
    <mergeCell ref="AF1:AF2"/>
    <mergeCell ref="AG1:AG2"/>
    <mergeCell ref="AH1:AH2"/>
    <mergeCell ref="AA1:AA2"/>
    <mergeCell ref="AB1:AB2"/>
    <mergeCell ref="AC1:AC2"/>
    <mergeCell ref="AD1:AD2"/>
    <mergeCell ref="AE1:AE2"/>
    <mergeCell ref="V1:V2"/>
    <mergeCell ref="W1:W2"/>
    <mergeCell ref="X1:X2"/>
    <mergeCell ref="Y1:Y2"/>
    <mergeCell ref="Z1:Z2"/>
    <mergeCell ref="U1:U2"/>
    <mergeCell ref="Q1:Q2"/>
    <mergeCell ref="R1:R2"/>
    <mergeCell ref="S1:S2"/>
    <mergeCell ref="T1:T2"/>
    <mergeCell ref="O1:O2"/>
    <mergeCell ref="P1:P2"/>
    <mergeCell ref="A1:C1"/>
    <mergeCell ref="A17:A21"/>
    <mergeCell ref="A155:C155"/>
    <mergeCell ref="A156:C156"/>
    <mergeCell ref="A157:C157"/>
    <mergeCell ref="AR1:AR2"/>
    <mergeCell ref="AS1:AS2"/>
    <mergeCell ref="AT1:AT2"/>
    <mergeCell ref="AU1:AU2"/>
    <mergeCell ref="AV1:AV2"/>
    <mergeCell ref="A12:A16"/>
    <mergeCell ref="C12:C16"/>
    <mergeCell ref="AI1:AI2"/>
    <mergeCell ref="AJ1:AJ2"/>
    <mergeCell ref="AK1:AK2"/>
    <mergeCell ref="AL1:AL2"/>
    <mergeCell ref="AM1:AM2"/>
    <mergeCell ref="AN1:AN2"/>
    <mergeCell ref="AO1:AO2"/>
    <mergeCell ref="AP1:AP2"/>
    <mergeCell ref="AQ1:AQ2"/>
    <mergeCell ref="N1:N2"/>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s>
  <conditionalFormatting sqref="AS4:AU154 AW4:AY154">
    <cfRule type="cellIs" dxfId="65" priority="37" stopIfTrue="1" operator="greaterThan">
      <formula>0</formula>
    </cfRule>
    <cfRule type="cellIs" dxfId="64" priority="38" stopIfTrue="1" operator="greaterThan">
      <formula>0</formula>
    </cfRule>
    <cfRule type="cellIs" dxfId="63" priority="39" stopIfTrue="1" operator="greaterThan">
      <formula>0</formula>
    </cfRule>
  </conditionalFormatting>
  <conditionalFormatting sqref="AV4:AV154">
    <cfRule type="cellIs" dxfId="62" priority="34" stopIfTrue="1" operator="greaterThan">
      <formula>0</formula>
    </cfRule>
    <cfRule type="cellIs" dxfId="61" priority="35" stopIfTrue="1" operator="greaterThan">
      <formula>0</formula>
    </cfRule>
    <cfRule type="cellIs" dxfId="60" priority="36" stopIfTrue="1" operator="greaterThan">
      <formula>0</formula>
    </cfRule>
  </conditionalFormatting>
  <conditionalFormatting sqref="AE4:AR154">
    <cfRule type="cellIs" dxfId="59" priority="16" stopIfTrue="1" operator="greaterThan">
      <formula>0</formula>
    </cfRule>
    <cfRule type="cellIs" dxfId="58" priority="17" stopIfTrue="1" operator="greaterThan">
      <formula>0</formula>
    </cfRule>
    <cfRule type="cellIs" dxfId="57" priority="18" stopIfTrue="1" operator="greaterThan">
      <formula>0</formula>
    </cfRule>
  </conditionalFormatting>
  <conditionalFormatting sqref="AB4:AD154">
    <cfRule type="cellIs" dxfId="56" priority="13" stopIfTrue="1" operator="greaterThan">
      <formula>0</formula>
    </cfRule>
    <cfRule type="cellIs" dxfId="55" priority="14" stopIfTrue="1" operator="greaterThan">
      <formula>0</formula>
    </cfRule>
    <cfRule type="cellIs" dxfId="54" priority="15" stopIfTrue="1" operator="greaterThan">
      <formula>0</formula>
    </cfRule>
  </conditionalFormatting>
  <conditionalFormatting sqref="N4:X154">
    <cfRule type="cellIs" dxfId="53" priority="10" stopIfTrue="1" operator="greaterThan">
      <formula>0</formula>
    </cfRule>
    <cfRule type="cellIs" dxfId="52" priority="11" stopIfTrue="1" operator="greaterThan">
      <formula>0</formula>
    </cfRule>
    <cfRule type="cellIs" dxfId="51" priority="12" stopIfTrue="1" operator="greaterThan">
      <formula>0</formula>
    </cfRule>
  </conditionalFormatting>
  <conditionalFormatting sqref="Y4:Y154">
    <cfRule type="cellIs" dxfId="50" priority="7" stopIfTrue="1" operator="greaterThan">
      <formula>0</formula>
    </cfRule>
    <cfRule type="cellIs" dxfId="49" priority="8" stopIfTrue="1" operator="greaterThan">
      <formula>0</formula>
    </cfRule>
    <cfRule type="cellIs" dxfId="48" priority="9" stopIfTrue="1" operator="greaterThan">
      <formula>0</formula>
    </cfRule>
  </conditionalFormatting>
  <conditionalFormatting sqref="Z4:Z154">
    <cfRule type="cellIs" dxfId="47" priority="4" stopIfTrue="1" operator="greaterThan">
      <formula>0</formula>
    </cfRule>
    <cfRule type="cellIs" dxfId="46" priority="5" stopIfTrue="1" operator="greaterThan">
      <formula>0</formula>
    </cfRule>
    <cfRule type="cellIs" dxfId="45" priority="6" stopIfTrue="1" operator="greaterThan">
      <formula>0</formula>
    </cfRule>
  </conditionalFormatting>
  <conditionalFormatting sqref="AA4:AA154">
    <cfRule type="cellIs" dxfId="44" priority="1" stopIfTrue="1" operator="greaterThan">
      <formula>0</formula>
    </cfRule>
    <cfRule type="cellIs" dxfId="43" priority="2" stopIfTrue="1" operator="greaterThan">
      <formula>0</formula>
    </cfRule>
    <cfRule type="cellIs" dxfId="42"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7"/>
  <sheetViews>
    <sheetView topLeftCell="F148" zoomScale="80" zoomScaleNormal="80" workbookViewId="0">
      <selection activeCell="N1" sqref="N1:X1048576"/>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23" width="15.7109375" style="17" customWidth="1"/>
    <col min="24" max="24" width="17.42578125" style="17" customWidth="1"/>
    <col min="25"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542</v>
      </c>
      <c r="O1" s="169" t="s">
        <v>543</v>
      </c>
      <c r="P1" s="169" t="s">
        <v>544</v>
      </c>
      <c r="Q1" s="169" t="s">
        <v>545</v>
      </c>
      <c r="R1" s="169" t="s">
        <v>546</v>
      </c>
      <c r="S1" s="169" t="s">
        <v>547</v>
      </c>
      <c r="T1" s="169" t="s">
        <v>548</v>
      </c>
      <c r="U1" s="169" t="s">
        <v>549</v>
      </c>
      <c r="V1" s="169" t="s">
        <v>550</v>
      </c>
      <c r="W1" s="169" t="s">
        <v>551</v>
      </c>
      <c r="X1" s="169" t="s">
        <v>552</v>
      </c>
      <c r="Y1" s="169" t="s">
        <v>68</v>
      </c>
      <c r="Z1" s="169" t="s">
        <v>68</v>
      </c>
      <c r="AA1" s="169" t="s">
        <v>68</v>
      </c>
      <c r="AB1" s="169" t="s">
        <v>68</v>
      </c>
      <c r="AC1" s="169" t="s">
        <v>68</v>
      </c>
      <c r="AD1" s="169" t="s">
        <v>68</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t="s">
        <v>553</v>
      </c>
      <c r="O3" s="81" t="s">
        <v>554</v>
      </c>
      <c r="P3" s="81" t="s">
        <v>555</v>
      </c>
      <c r="Q3" s="81" t="s">
        <v>556</v>
      </c>
      <c r="R3" s="81" t="s">
        <v>557</v>
      </c>
      <c r="S3" s="81" t="s">
        <v>558</v>
      </c>
      <c r="T3" s="81" t="s">
        <v>559</v>
      </c>
      <c r="U3" s="81" t="s">
        <v>560</v>
      </c>
      <c r="V3" s="81" t="s">
        <v>561</v>
      </c>
      <c r="W3" s="81" t="s">
        <v>562</v>
      </c>
      <c r="X3" s="81" t="s">
        <v>563</v>
      </c>
      <c r="Y3" s="81" t="s">
        <v>69</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150</v>
      </c>
      <c r="L4" s="83">
        <f>K4-(SUM(N4:AY4))</f>
        <v>80</v>
      </c>
      <c r="M4" s="39" t="str">
        <f>IF(L4&lt;0,"ATENÇÃO","OK")</f>
        <v>OK</v>
      </c>
      <c r="N4" s="80"/>
      <c r="O4" s="80"/>
      <c r="P4" s="80"/>
      <c r="Q4" s="80"/>
      <c r="R4" s="80"/>
      <c r="S4" s="80"/>
      <c r="T4" s="80">
        <v>70</v>
      </c>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25">
      <c r="A5" s="91">
        <v>2</v>
      </c>
      <c r="B5" s="92">
        <v>2</v>
      </c>
      <c r="C5" s="141" t="s">
        <v>64</v>
      </c>
      <c r="D5" s="120" t="s">
        <v>340</v>
      </c>
      <c r="E5" s="148" t="s">
        <v>75</v>
      </c>
      <c r="F5" s="93" t="s">
        <v>76</v>
      </c>
      <c r="G5" s="93" t="s">
        <v>79</v>
      </c>
      <c r="H5" s="94" t="s">
        <v>44</v>
      </c>
      <c r="I5" s="95" t="s">
        <v>78</v>
      </c>
      <c r="J5" s="138">
        <v>33</v>
      </c>
      <c r="K5" s="84">
        <v>20</v>
      </c>
      <c r="L5" s="83">
        <f t="shared" ref="L5:L68" si="0">K5-(SUM(N5:AY5))</f>
        <v>20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25">
      <c r="A6" s="86">
        <v>3</v>
      </c>
      <c r="B6" s="87">
        <v>3</v>
      </c>
      <c r="C6" s="140" t="s">
        <v>64</v>
      </c>
      <c r="D6" s="119" t="s">
        <v>341</v>
      </c>
      <c r="E6" s="147" t="s">
        <v>75</v>
      </c>
      <c r="F6" s="88" t="s">
        <v>76</v>
      </c>
      <c r="G6" s="88" t="s">
        <v>80</v>
      </c>
      <c r="H6" s="89" t="s">
        <v>43</v>
      </c>
      <c r="I6" s="90" t="s">
        <v>78</v>
      </c>
      <c r="J6" s="137">
        <v>9.52</v>
      </c>
      <c r="K6" s="84">
        <v>1025</v>
      </c>
      <c r="L6" s="83">
        <f t="shared" si="0"/>
        <v>1025</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25">
      <c r="A7" s="96">
        <v>4</v>
      </c>
      <c r="B7" s="97">
        <v>4</v>
      </c>
      <c r="C7" s="141" t="s">
        <v>81</v>
      </c>
      <c r="D7" s="120" t="s">
        <v>342</v>
      </c>
      <c r="E7" s="148" t="s">
        <v>51</v>
      </c>
      <c r="F7" s="93" t="s">
        <v>82</v>
      </c>
      <c r="G7" s="93" t="s">
        <v>83</v>
      </c>
      <c r="H7" s="94" t="s">
        <v>34</v>
      </c>
      <c r="I7" s="95" t="s">
        <v>78</v>
      </c>
      <c r="J7" s="138">
        <v>1.19</v>
      </c>
      <c r="K7" s="84">
        <v>1010</v>
      </c>
      <c r="L7" s="83">
        <f t="shared" si="0"/>
        <v>710</v>
      </c>
      <c r="M7" s="39" t="str">
        <f t="shared" si="1"/>
        <v>OK</v>
      </c>
      <c r="N7" s="80"/>
      <c r="O7" s="80"/>
      <c r="P7" s="80"/>
      <c r="Q7" s="80"/>
      <c r="R7" s="80">
        <v>300</v>
      </c>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25">
      <c r="A8" s="172">
        <v>5</v>
      </c>
      <c r="B8" s="98">
        <v>5</v>
      </c>
      <c r="C8" s="184" t="s">
        <v>84</v>
      </c>
      <c r="D8" s="119" t="s">
        <v>343</v>
      </c>
      <c r="E8" s="147" t="s">
        <v>37</v>
      </c>
      <c r="F8" s="88" t="s">
        <v>85</v>
      </c>
      <c r="G8" s="88" t="s">
        <v>86</v>
      </c>
      <c r="H8" s="89" t="s">
        <v>46</v>
      </c>
      <c r="I8" s="90" t="s">
        <v>87</v>
      </c>
      <c r="J8" s="137">
        <v>3.94</v>
      </c>
      <c r="K8" s="84">
        <v>530</v>
      </c>
      <c r="L8" s="83">
        <f t="shared" si="0"/>
        <v>230</v>
      </c>
      <c r="M8" s="39" t="str">
        <f t="shared" si="1"/>
        <v>OK</v>
      </c>
      <c r="N8" s="80"/>
      <c r="O8" s="80"/>
      <c r="P8" s="80"/>
      <c r="Q8" s="80"/>
      <c r="R8" s="80"/>
      <c r="S8" s="80">
        <v>200</v>
      </c>
      <c r="T8" s="80"/>
      <c r="U8" s="80"/>
      <c r="V8" s="80"/>
      <c r="W8" s="80"/>
      <c r="X8" s="80">
        <v>100</v>
      </c>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25">
      <c r="A9" s="174"/>
      <c r="B9" s="87">
        <v>6</v>
      </c>
      <c r="C9" s="186"/>
      <c r="D9" s="119" t="s">
        <v>344</v>
      </c>
      <c r="E9" s="147" t="s">
        <v>37</v>
      </c>
      <c r="F9" s="88" t="s">
        <v>85</v>
      </c>
      <c r="G9" s="88" t="s">
        <v>88</v>
      </c>
      <c r="H9" s="89" t="s">
        <v>45</v>
      </c>
      <c r="I9" s="90" t="s">
        <v>87</v>
      </c>
      <c r="J9" s="137">
        <v>3.6</v>
      </c>
      <c r="K9" s="84">
        <v>385</v>
      </c>
      <c r="L9" s="83">
        <f t="shared" si="0"/>
        <v>185</v>
      </c>
      <c r="M9" s="39" t="str">
        <f t="shared" si="1"/>
        <v>OK</v>
      </c>
      <c r="N9" s="80">
        <v>200</v>
      </c>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25">
      <c r="A10" s="176">
        <v>6</v>
      </c>
      <c r="B10" s="97">
        <v>7</v>
      </c>
      <c r="C10" s="181" t="s">
        <v>81</v>
      </c>
      <c r="D10" s="121" t="s">
        <v>345</v>
      </c>
      <c r="E10" s="149" t="s">
        <v>51</v>
      </c>
      <c r="F10" s="99" t="s">
        <v>82</v>
      </c>
      <c r="G10" s="93" t="s">
        <v>89</v>
      </c>
      <c r="H10" s="94" t="s">
        <v>26</v>
      </c>
      <c r="I10" s="95" t="s">
        <v>78</v>
      </c>
      <c r="J10" s="138">
        <v>1</v>
      </c>
      <c r="K10" s="84">
        <v>520</v>
      </c>
      <c r="L10" s="83">
        <f t="shared" si="0"/>
        <v>520</v>
      </c>
      <c r="M10" s="39" t="str">
        <f t="shared" si="1"/>
        <v>OK</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25">
      <c r="A11" s="177"/>
      <c r="B11" s="92">
        <v>8</v>
      </c>
      <c r="C11" s="182"/>
      <c r="D11" s="120" t="s">
        <v>346</v>
      </c>
      <c r="E11" s="148" t="s">
        <v>51</v>
      </c>
      <c r="F11" s="93" t="s">
        <v>82</v>
      </c>
      <c r="G11" s="93" t="s">
        <v>90</v>
      </c>
      <c r="H11" s="94" t="s">
        <v>28</v>
      </c>
      <c r="I11" s="95" t="s">
        <v>78</v>
      </c>
      <c r="J11" s="138">
        <v>1.01</v>
      </c>
      <c r="K11" s="84">
        <v>250</v>
      </c>
      <c r="L11" s="83">
        <f t="shared" si="0"/>
        <v>100</v>
      </c>
      <c r="M11" s="39" t="str">
        <f t="shared" si="1"/>
        <v>OK</v>
      </c>
      <c r="N11" s="80"/>
      <c r="O11" s="80"/>
      <c r="P11" s="80"/>
      <c r="Q11" s="80"/>
      <c r="R11" s="80"/>
      <c r="S11" s="80"/>
      <c r="T11" s="80"/>
      <c r="U11" s="80"/>
      <c r="V11" s="80"/>
      <c r="W11" s="80">
        <v>150</v>
      </c>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25">
      <c r="A12" s="172">
        <v>7</v>
      </c>
      <c r="B12" s="87">
        <v>9</v>
      </c>
      <c r="C12" s="184" t="s">
        <v>91</v>
      </c>
      <c r="D12" s="119" t="s">
        <v>347</v>
      </c>
      <c r="E12" s="150" t="s">
        <v>92</v>
      </c>
      <c r="F12" s="88" t="s">
        <v>93</v>
      </c>
      <c r="G12" s="88" t="s">
        <v>94</v>
      </c>
      <c r="H12" s="100" t="s">
        <v>47</v>
      </c>
      <c r="I12" s="101" t="s">
        <v>78</v>
      </c>
      <c r="J12" s="137">
        <v>31.36</v>
      </c>
      <c r="K12" s="84">
        <v>10</v>
      </c>
      <c r="L12" s="83">
        <f t="shared" si="0"/>
        <v>0</v>
      </c>
      <c r="M12" s="39" t="str">
        <f t="shared" si="1"/>
        <v>OK</v>
      </c>
      <c r="N12" s="80"/>
      <c r="O12" s="80"/>
      <c r="P12" s="80"/>
      <c r="Q12" s="80"/>
      <c r="R12" s="80"/>
      <c r="S12" s="80"/>
      <c r="T12" s="80"/>
      <c r="U12" s="80"/>
      <c r="V12" s="80">
        <v>10</v>
      </c>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84">
        <v>170</v>
      </c>
      <c r="L17" s="83">
        <f t="shared" si="0"/>
        <v>70</v>
      </c>
      <c r="M17" s="39" t="str">
        <f t="shared" si="1"/>
        <v>OK</v>
      </c>
      <c r="N17" s="80"/>
      <c r="O17" s="80">
        <v>100</v>
      </c>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25">
      <c r="A18" s="180"/>
      <c r="B18" s="92">
        <v>15</v>
      </c>
      <c r="C18" s="183"/>
      <c r="D18" s="120" t="s">
        <v>353</v>
      </c>
      <c r="E18" s="154" t="s">
        <v>103</v>
      </c>
      <c r="F18" s="93" t="s">
        <v>105</v>
      </c>
      <c r="G18" s="93" t="s">
        <v>106</v>
      </c>
      <c r="H18" s="106" t="s">
        <v>47</v>
      </c>
      <c r="I18" s="107" t="s">
        <v>87</v>
      </c>
      <c r="J18" s="138">
        <v>26.71</v>
      </c>
      <c r="K18" s="84">
        <v>5</v>
      </c>
      <c r="L18" s="83">
        <f t="shared" si="0"/>
        <v>5</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25">
      <c r="A20" s="180"/>
      <c r="B20" s="92">
        <v>17</v>
      </c>
      <c r="C20" s="183"/>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25">
      <c r="A21" s="177"/>
      <c r="B21" s="92">
        <v>18</v>
      </c>
      <c r="C21" s="182"/>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84">
        <v>300</v>
      </c>
      <c r="L22" s="83">
        <f t="shared" si="0"/>
        <v>300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25">
      <c r="A23" s="176">
        <v>10</v>
      </c>
      <c r="B23" s="97">
        <v>20</v>
      </c>
      <c r="C23" s="181" t="s">
        <v>84</v>
      </c>
      <c r="D23" s="120" t="s">
        <v>358</v>
      </c>
      <c r="E23" s="148" t="s">
        <v>37</v>
      </c>
      <c r="F23" s="93" t="s">
        <v>82</v>
      </c>
      <c r="G23" s="93" t="s">
        <v>116</v>
      </c>
      <c r="H23" s="94" t="s">
        <v>47</v>
      </c>
      <c r="I23" s="95" t="s">
        <v>78</v>
      </c>
      <c r="J23" s="138">
        <v>6.63</v>
      </c>
      <c r="K23" s="84">
        <v>400</v>
      </c>
      <c r="L23" s="83">
        <f t="shared" si="0"/>
        <v>400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25">
      <c r="A24" s="180"/>
      <c r="B24" s="97">
        <v>21</v>
      </c>
      <c r="C24" s="183"/>
      <c r="D24" s="120" t="s">
        <v>359</v>
      </c>
      <c r="E24" s="148" t="s">
        <v>37</v>
      </c>
      <c r="F24" s="93" t="s">
        <v>82</v>
      </c>
      <c r="G24" s="93" t="s">
        <v>117</v>
      </c>
      <c r="H24" s="94" t="s">
        <v>45</v>
      </c>
      <c r="I24" s="95" t="s">
        <v>78</v>
      </c>
      <c r="J24" s="138">
        <v>2</v>
      </c>
      <c r="K24" s="84">
        <v>200</v>
      </c>
      <c r="L24" s="83">
        <f t="shared" si="0"/>
        <v>200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84">
        <v>30</v>
      </c>
      <c r="L26" s="83">
        <f t="shared" si="0"/>
        <v>30</v>
      </c>
      <c r="M26" s="39" t="str">
        <f t="shared" si="1"/>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25">
      <c r="A27" s="179"/>
      <c r="B27" s="98">
        <v>24</v>
      </c>
      <c r="C27" s="185"/>
      <c r="D27" s="119" t="s">
        <v>362</v>
      </c>
      <c r="E27" s="147" t="s">
        <v>126</v>
      </c>
      <c r="F27" s="88" t="s">
        <v>82</v>
      </c>
      <c r="G27" s="88" t="s">
        <v>127</v>
      </c>
      <c r="H27" s="89" t="s">
        <v>26</v>
      </c>
      <c r="I27" s="90" t="s">
        <v>78</v>
      </c>
      <c r="J27" s="137">
        <v>1.06</v>
      </c>
      <c r="K27" s="84">
        <v>100</v>
      </c>
      <c r="L27" s="83">
        <f t="shared" si="0"/>
        <v>100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25">
      <c r="A28" s="188"/>
      <c r="B28" s="87">
        <v>25</v>
      </c>
      <c r="C28" s="186"/>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25">
      <c r="A29" s="189">
        <v>12</v>
      </c>
      <c r="B29" s="97">
        <v>26</v>
      </c>
      <c r="C29" s="181" t="s">
        <v>81</v>
      </c>
      <c r="D29" s="120" t="s">
        <v>364</v>
      </c>
      <c r="E29" s="148" t="s">
        <v>129</v>
      </c>
      <c r="F29" s="93" t="s">
        <v>82</v>
      </c>
      <c r="G29" s="93" t="s">
        <v>130</v>
      </c>
      <c r="H29" s="94" t="s">
        <v>48</v>
      </c>
      <c r="I29" s="95" t="s">
        <v>78</v>
      </c>
      <c r="J29" s="138">
        <v>2.62</v>
      </c>
      <c r="K29" s="84">
        <v>510</v>
      </c>
      <c r="L29" s="83">
        <f t="shared" si="0"/>
        <v>510</v>
      </c>
      <c r="M29" s="39" t="str">
        <f t="shared" si="1"/>
        <v>OK</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25">
      <c r="A30" s="189"/>
      <c r="B30" s="97">
        <v>27</v>
      </c>
      <c r="C30" s="183"/>
      <c r="D30" s="120" t="s">
        <v>365</v>
      </c>
      <c r="E30" s="148" t="s">
        <v>51</v>
      </c>
      <c r="F30" s="93" t="s">
        <v>82</v>
      </c>
      <c r="G30" s="93" t="s">
        <v>131</v>
      </c>
      <c r="H30" s="94" t="s">
        <v>28</v>
      </c>
      <c r="I30" s="95" t="s">
        <v>78</v>
      </c>
      <c r="J30" s="138">
        <v>3.19</v>
      </c>
      <c r="K30" s="84">
        <v>440</v>
      </c>
      <c r="L30" s="83">
        <f t="shared" si="0"/>
        <v>440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25">
      <c r="A31" s="189"/>
      <c r="B31" s="97">
        <v>28</v>
      </c>
      <c r="C31" s="182"/>
      <c r="D31" s="120" t="s">
        <v>366</v>
      </c>
      <c r="E31" s="148" t="s">
        <v>37</v>
      </c>
      <c r="F31" s="93" t="s">
        <v>82</v>
      </c>
      <c r="G31" s="93" t="s">
        <v>132</v>
      </c>
      <c r="H31" s="94" t="s">
        <v>28</v>
      </c>
      <c r="I31" s="95" t="s">
        <v>78</v>
      </c>
      <c r="J31" s="138">
        <v>2.98</v>
      </c>
      <c r="K31" s="84"/>
      <c r="L31" s="83">
        <f t="shared" si="0"/>
        <v>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25">
      <c r="A33" s="191"/>
      <c r="B33" s="108">
        <v>30</v>
      </c>
      <c r="C33" s="193"/>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25">
      <c r="A36" s="180"/>
      <c r="B36" s="97">
        <v>33</v>
      </c>
      <c r="C36" s="183"/>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25">
      <c r="A37" s="180"/>
      <c r="B37" s="97">
        <v>34</v>
      </c>
      <c r="C37" s="183"/>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25">
      <c r="A38" s="180"/>
      <c r="B38" s="97">
        <v>35</v>
      </c>
      <c r="C38" s="183"/>
      <c r="D38" s="124" t="s">
        <v>373</v>
      </c>
      <c r="E38" s="154" t="s">
        <v>143</v>
      </c>
      <c r="F38" s="93" t="s">
        <v>145</v>
      </c>
      <c r="G38" s="93" t="s">
        <v>146</v>
      </c>
      <c r="H38" s="94" t="s">
        <v>26</v>
      </c>
      <c r="I38" s="95" t="s">
        <v>78</v>
      </c>
      <c r="J38" s="138">
        <v>36.049999999999997</v>
      </c>
      <c r="K38" s="84">
        <v>10</v>
      </c>
      <c r="L38" s="83">
        <f t="shared" si="0"/>
        <v>10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25">
      <c r="A39" s="180"/>
      <c r="B39" s="97">
        <v>36</v>
      </c>
      <c r="C39" s="183"/>
      <c r="D39" s="124" t="s">
        <v>374</v>
      </c>
      <c r="E39" s="154" t="s">
        <v>138</v>
      </c>
      <c r="F39" s="105" t="s">
        <v>139</v>
      </c>
      <c r="G39" s="93" t="s">
        <v>147</v>
      </c>
      <c r="H39" s="94" t="s">
        <v>26</v>
      </c>
      <c r="I39" s="95" t="s">
        <v>78</v>
      </c>
      <c r="J39" s="138">
        <v>20.62</v>
      </c>
      <c r="K39" s="84">
        <v>5</v>
      </c>
      <c r="L39" s="83">
        <f t="shared" si="0"/>
        <v>5</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25">
      <c r="A40" s="180"/>
      <c r="B40" s="97">
        <v>37</v>
      </c>
      <c r="C40" s="183"/>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25">
      <c r="A41" s="180"/>
      <c r="B41" s="97">
        <v>38</v>
      </c>
      <c r="C41" s="183"/>
      <c r="D41" s="124" t="s">
        <v>376</v>
      </c>
      <c r="E41" s="154" t="s">
        <v>138</v>
      </c>
      <c r="F41" s="93" t="s">
        <v>139</v>
      </c>
      <c r="G41" s="93" t="s">
        <v>144</v>
      </c>
      <c r="H41" s="94" t="s">
        <v>26</v>
      </c>
      <c r="I41" s="95" t="s">
        <v>78</v>
      </c>
      <c r="J41" s="138">
        <v>57.31</v>
      </c>
      <c r="K41" s="84">
        <v>3</v>
      </c>
      <c r="L41" s="83">
        <f t="shared" si="0"/>
        <v>3</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25">
      <c r="A42" s="180"/>
      <c r="B42" s="97">
        <v>39</v>
      </c>
      <c r="C42" s="183"/>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25">
      <c r="A43" s="177"/>
      <c r="B43" s="97">
        <v>40</v>
      </c>
      <c r="C43" s="182"/>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25">
      <c r="A44" s="172">
        <v>15</v>
      </c>
      <c r="B44" s="98">
        <v>41</v>
      </c>
      <c r="C44" s="184" t="s">
        <v>102</v>
      </c>
      <c r="D44" s="119" t="s">
        <v>379</v>
      </c>
      <c r="E44" s="147" t="s">
        <v>149</v>
      </c>
      <c r="F44" s="88" t="s">
        <v>145</v>
      </c>
      <c r="G44" s="88" t="s">
        <v>150</v>
      </c>
      <c r="H44" s="89" t="s">
        <v>26</v>
      </c>
      <c r="I44" s="90" t="s">
        <v>78</v>
      </c>
      <c r="J44" s="137">
        <v>5.12</v>
      </c>
      <c r="K44" s="84">
        <v>60</v>
      </c>
      <c r="L44" s="83">
        <f t="shared" si="0"/>
        <v>60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25">
      <c r="A45" s="173"/>
      <c r="B45" s="87">
        <v>42</v>
      </c>
      <c r="C45" s="185"/>
      <c r="D45" s="119" t="s">
        <v>380</v>
      </c>
      <c r="E45" s="147" t="s">
        <v>149</v>
      </c>
      <c r="F45" s="88" t="s">
        <v>145</v>
      </c>
      <c r="G45" s="88" t="s">
        <v>151</v>
      </c>
      <c r="H45" s="89" t="s">
        <v>26</v>
      </c>
      <c r="I45" s="90" t="s">
        <v>78</v>
      </c>
      <c r="J45" s="137">
        <v>5.18</v>
      </c>
      <c r="K45" s="84">
        <v>30</v>
      </c>
      <c r="L45" s="83">
        <f t="shared" si="0"/>
        <v>30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25">
      <c r="A46" s="173"/>
      <c r="B46" s="98">
        <v>43</v>
      </c>
      <c r="C46" s="185"/>
      <c r="D46" s="123" t="s">
        <v>381</v>
      </c>
      <c r="E46" s="153" t="s">
        <v>152</v>
      </c>
      <c r="F46" s="104" t="s">
        <v>145</v>
      </c>
      <c r="G46" s="88" t="s">
        <v>153</v>
      </c>
      <c r="H46" s="89" t="s">
        <v>26</v>
      </c>
      <c r="I46" s="90" t="s">
        <v>78</v>
      </c>
      <c r="J46" s="137">
        <v>9.0399999999999991</v>
      </c>
      <c r="K46" s="84"/>
      <c r="L46" s="83">
        <f t="shared" si="0"/>
        <v>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25">
      <c r="A47" s="173"/>
      <c r="B47" s="87">
        <v>44</v>
      </c>
      <c r="C47" s="185"/>
      <c r="D47" s="123" t="s">
        <v>382</v>
      </c>
      <c r="E47" s="153" t="s">
        <v>154</v>
      </c>
      <c r="F47" s="104" t="s">
        <v>145</v>
      </c>
      <c r="G47" s="88" t="s">
        <v>155</v>
      </c>
      <c r="H47" s="89" t="s">
        <v>26</v>
      </c>
      <c r="I47" s="90" t="s">
        <v>78</v>
      </c>
      <c r="J47" s="137">
        <v>18.239999999999998</v>
      </c>
      <c r="K47" s="84"/>
      <c r="L47" s="83">
        <f t="shared" si="0"/>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25">
      <c r="A49" s="173"/>
      <c r="B49" s="87">
        <v>46</v>
      </c>
      <c r="C49" s="185"/>
      <c r="D49" s="125" t="s">
        <v>383</v>
      </c>
      <c r="E49" s="155" t="s">
        <v>159</v>
      </c>
      <c r="F49" s="109" t="s">
        <v>145</v>
      </c>
      <c r="G49" s="109" t="s">
        <v>160</v>
      </c>
      <c r="H49" s="89" t="s">
        <v>26</v>
      </c>
      <c r="I49" s="90" t="s">
        <v>78</v>
      </c>
      <c r="J49" s="137">
        <v>1.18</v>
      </c>
      <c r="K49" s="84"/>
      <c r="L49" s="83">
        <f t="shared" si="0"/>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25">
      <c r="A50" s="173"/>
      <c r="B50" s="98">
        <v>47</v>
      </c>
      <c r="C50" s="185"/>
      <c r="D50" s="119" t="s">
        <v>384</v>
      </c>
      <c r="E50" s="147" t="s">
        <v>138</v>
      </c>
      <c r="F50" s="88" t="s">
        <v>145</v>
      </c>
      <c r="G50" s="88" t="s">
        <v>161</v>
      </c>
      <c r="H50" s="89" t="s">
        <v>45</v>
      </c>
      <c r="I50" s="90" t="s">
        <v>78</v>
      </c>
      <c r="J50" s="137">
        <v>0.56000000000000005</v>
      </c>
      <c r="K50" s="84">
        <v>480</v>
      </c>
      <c r="L50" s="83">
        <f t="shared" si="0"/>
        <v>480</v>
      </c>
      <c r="M50" s="39" t="str">
        <f t="shared" si="1"/>
        <v>OK</v>
      </c>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25">
      <c r="A51" s="173"/>
      <c r="B51" s="87">
        <v>48</v>
      </c>
      <c r="C51" s="185"/>
      <c r="D51" s="119" t="s">
        <v>385</v>
      </c>
      <c r="E51" s="147" t="s">
        <v>162</v>
      </c>
      <c r="F51" s="88" t="s">
        <v>145</v>
      </c>
      <c r="G51" s="88" t="s">
        <v>163</v>
      </c>
      <c r="H51" s="89" t="s">
        <v>29</v>
      </c>
      <c r="I51" s="90" t="s">
        <v>78</v>
      </c>
      <c r="J51" s="137">
        <v>1.37</v>
      </c>
      <c r="K51" s="84"/>
      <c r="L51" s="83">
        <f t="shared" si="0"/>
        <v>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25">
      <c r="A52" s="174"/>
      <c r="B52" s="98">
        <v>49</v>
      </c>
      <c r="C52" s="186"/>
      <c r="D52" s="119" t="s">
        <v>386</v>
      </c>
      <c r="E52" s="147" t="s">
        <v>157</v>
      </c>
      <c r="F52" s="88" t="s">
        <v>145</v>
      </c>
      <c r="G52" s="88" t="s">
        <v>164</v>
      </c>
      <c r="H52" s="89" t="s">
        <v>45</v>
      </c>
      <c r="I52" s="90" t="s">
        <v>78</v>
      </c>
      <c r="J52" s="137">
        <v>6.46</v>
      </c>
      <c r="K52" s="84">
        <v>9</v>
      </c>
      <c r="L52" s="83">
        <f t="shared" si="0"/>
        <v>9</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25">
      <c r="A54" s="180"/>
      <c r="B54" s="92">
        <v>51</v>
      </c>
      <c r="C54" s="183"/>
      <c r="D54" s="120" t="s">
        <v>388</v>
      </c>
      <c r="E54" s="148" t="s">
        <v>168</v>
      </c>
      <c r="F54" s="93" t="s">
        <v>169</v>
      </c>
      <c r="G54" s="93" t="s">
        <v>170</v>
      </c>
      <c r="H54" s="94" t="s">
        <v>27</v>
      </c>
      <c r="I54" s="95" t="s">
        <v>115</v>
      </c>
      <c r="J54" s="138">
        <v>2.61</v>
      </c>
      <c r="K54" s="84"/>
      <c r="L54" s="83">
        <f t="shared" si="0"/>
        <v>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25">
      <c r="A55" s="180"/>
      <c r="B55" s="97">
        <v>52</v>
      </c>
      <c r="C55" s="183"/>
      <c r="D55" s="120" t="s">
        <v>389</v>
      </c>
      <c r="E55" s="148" t="s">
        <v>171</v>
      </c>
      <c r="F55" s="93" t="s">
        <v>172</v>
      </c>
      <c r="G55" s="93" t="s">
        <v>173</v>
      </c>
      <c r="H55" s="106" t="s">
        <v>65</v>
      </c>
      <c r="I55" s="107" t="s">
        <v>174</v>
      </c>
      <c r="J55" s="138">
        <v>4.2</v>
      </c>
      <c r="K55" s="84">
        <v>10</v>
      </c>
      <c r="L55" s="83">
        <f t="shared" si="0"/>
        <v>10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25">
      <c r="A56" s="180"/>
      <c r="B56" s="92">
        <v>53</v>
      </c>
      <c r="C56" s="183"/>
      <c r="D56" s="124" t="s">
        <v>390</v>
      </c>
      <c r="E56" s="154" t="s">
        <v>171</v>
      </c>
      <c r="F56" s="105" t="s">
        <v>172</v>
      </c>
      <c r="G56" s="93" t="s">
        <v>175</v>
      </c>
      <c r="H56" s="106" t="s">
        <v>65</v>
      </c>
      <c r="I56" s="107" t="s">
        <v>174</v>
      </c>
      <c r="J56" s="138">
        <v>4.3600000000000003</v>
      </c>
      <c r="K56" s="84">
        <v>10</v>
      </c>
      <c r="L56" s="83">
        <f t="shared" si="0"/>
        <v>10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25">
      <c r="A57" s="180"/>
      <c r="B57" s="97">
        <v>54</v>
      </c>
      <c r="C57" s="183"/>
      <c r="D57" s="124" t="s">
        <v>391</v>
      </c>
      <c r="E57" s="154" t="s">
        <v>176</v>
      </c>
      <c r="F57" s="105" t="s">
        <v>177</v>
      </c>
      <c r="G57" s="93" t="s">
        <v>178</v>
      </c>
      <c r="H57" s="106" t="s">
        <v>65</v>
      </c>
      <c r="I57" s="107" t="s">
        <v>174</v>
      </c>
      <c r="J57" s="138">
        <v>10.98</v>
      </c>
      <c r="K57" s="84"/>
      <c r="L57" s="83">
        <f t="shared" si="0"/>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25">
      <c r="A58" s="180"/>
      <c r="B58" s="92">
        <v>55</v>
      </c>
      <c r="C58" s="183"/>
      <c r="D58" s="124" t="s">
        <v>392</v>
      </c>
      <c r="E58" s="154" t="s">
        <v>176</v>
      </c>
      <c r="F58" s="105" t="s">
        <v>177</v>
      </c>
      <c r="G58" s="93" t="s">
        <v>179</v>
      </c>
      <c r="H58" s="106" t="s">
        <v>66</v>
      </c>
      <c r="I58" s="107" t="s">
        <v>174</v>
      </c>
      <c r="J58" s="138">
        <v>9.02</v>
      </c>
      <c r="K58" s="84"/>
      <c r="L58" s="83">
        <f t="shared" si="0"/>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25">
      <c r="A59" s="180"/>
      <c r="B59" s="97">
        <v>56</v>
      </c>
      <c r="C59" s="183"/>
      <c r="D59" s="124" t="s">
        <v>393</v>
      </c>
      <c r="E59" s="154" t="s">
        <v>180</v>
      </c>
      <c r="F59" s="105" t="s">
        <v>113</v>
      </c>
      <c r="G59" s="93" t="s">
        <v>181</v>
      </c>
      <c r="H59" s="106" t="s">
        <v>45</v>
      </c>
      <c r="I59" s="107" t="s">
        <v>115</v>
      </c>
      <c r="J59" s="138">
        <v>6.49</v>
      </c>
      <c r="K59" s="84"/>
      <c r="L59" s="83">
        <f t="shared" si="0"/>
        <v>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25">
      <c r="A60" s="177"/>
      <c r="B60" s="92">
        <v>57</v>
      </c>
      <c r="C60" s="182"/>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25">
      <c r="A62" s="173"/>
      <c r="B62" s="87">
        <v>59</v>
      </c>
      <c r="C62" s="185"/>
      <c r="D62" s="119" t="s">
        <v>396</v>
      </c>
      <c r="E62" s="147" t="s">
        <v>185</v>
      </c>
      <c r="F62" s="88" t="s">
        <v>145</v>
      </c>
      <c r="G62" s="88" t="s">
        <v>187</v>
      </c>
      <c r="H62" s="89" t="s">
        <v>26</v>
      </c>
      <c r="I62" s="90" t="s">
        <v>78</v>
      </c>
      <c r="J62" s="137">
        <v>1.55</v>
      </c>
      <c r="K62" s="84">
        <v>150</v>
      </c>
      <c r="L62" s="83">
        <f t="shared" si="0"/>
        <v>0</v>
      </c>
      <c r="M62" s="39" t="str">
        <f t="shared" si="1"/>
        <v>OK</v>
      </c>
      <c r="N62" s="80"/>
      <c r="O62" s="80"/>
      <c r="P62" s="80"/>
      <c r="Q62" s="80">
        <v>100</v>
      </c>
      <c r="R62" s="80"/>
      <c r="S62" s="80"/>
      <c r="T62" s="80"/>
      <c r="U62" s="80">
        <v>50</v>
      </c>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25">
      <c r="A63" s="173"/>
      <c r="B63" s="87">
        <v>60</v>
      </c>
      <c r="C63" s="185"/>
      <c r="D63" s="119" t="s">
        <v>397</v>
      </c>
      <c r="E63" s="147" t="s">
        <v>185</v>
      </c>
      <c r="F63" s="88" t="s">
        <v>145</v>
      </c>
      <c r="G63" s="88" t="s">
        <v>188</v>
      </c>
      <c r="H63" s="89" t="s">
        <v>26</v>
      </c>
      <c r="I63" s="90" t="s">
        <v>115</v>
      </c>
      <c r="J63" s="137">
        <v>2.62</v>
      </c>
      <c r="K63" s="84">
        <v>170</v>
      </c>
      <c r="L63" s="83">
        <f t="shared" si="0"/>
        <v>70</v>
      </c>
      <c r="M63" s="39" t="str">
        <f t="shared" si="1"/>
        <v>OK</v>
      </c>
      <c r="N63" s="80"/>
      <c r="O63" s="80"/>
      <c r="P63" s="80"/>
      <c r="Q63" s="80"/>
      <c r="R63" s="80"/>
      <c r="S63" s="80"/>
      <c r="T63" s="80"/>
      <c r="U63" s="80">
        <v>100</v>
      </c>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25">
      <c r="A64" s="173"/>
      <c r="B64" s="87">
        <v>61</v>
      </c>
      <c r="C64" s="185"/>
      <c r="D64" s="123" t="s">
        <v>398</v>
      </c>
      <c r="E64" s="147" t="s">
        <v>185</v>
      </c>
      <c r="F64" s="104" t="s">
        <v>145</v>
      </c>
      <c r="G64" s="88" t="s">
        <v>189</v>
      </c>
      <c r="H64" s="89" t="s">
        <v>43</v>
      </c>
      <c r="I64" s="90" t="s">
        <v>78</v>
      </c>
      <c r="J64" s="137">
        <v>2.4900000000000002</v>
      </c>
      <c r="K64" s="84">
        <v>200</v>
      </c>
      <c r="L64" s="83">
        <f t="shared" si="0"/>
        <v>150</v>
      </c>
      <c r="M64" s="39" t="str">
        <f t="shared" si="1"/>
        <v>OK</v>
      </c>
      <c r="N64" s="80"/>
      <c r="O64" s="80"/>
      <c r="P64" s="80"/>
      <c r="Q64" s="80"/>
      <c r="R64" s="80"/>
      <c r="S64" s="80"/>
      <c r="T64" s="80"/>
      <c r="U64" s="80">
        <v>50</v>
      </c>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25">
      <c r="A65" s="173"/>
      <c r="B65" s="87">
        <v>62</v>
      </c>
      <c r="C65" s="185"/>
      <c r="D65" s="119" t="s">
        <v>399</v>
      </c>
      <c r="E65" s="147" t="s">
        <v>185</v>
      </c>
      <c r="F65" s="88" t="s">
        <v>145</v>
      </c>
      <c r="G65" s="88" t="s">
        <v>190</v>
      </c>
      <c r="H65" s="100" t="s">
        <v>26</v>
      </c>
      <c r="I65" s="101" t="s">
        <v>78</v>
      </c>
      <c r="J65" s="137">
        <v>3.79</v>
      </c>
      <c r="K65" s="84">
        <v>350</v>
      </c>
      <c r="L65" s="83">
        <f t="shared" si="0"/>
        <v>350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25">
      <c r="A66" s="173"/>
      <c r="B66" s="87">
        <v>63</v>
      </c>
      <c r="C66" s="185"/>
      <c r="D66" s="123" t="s">
        <v>400</v>
      </c>
      <c r="E66" s="147" t="s">
        <v>185</v>
      </c>
      <c r="F66" s="104" t="s">
        <v>145</v>
      </c>
      <c r="G66" s="88" t="s">
        <v>191</v>
      </c>
      <c r="H66" s="100" t="s">
        <v>26</v>
      </c>
      <c r="I66" s="101" t="s">
        <v>78</v>
      </c>
      <c r="J66" s="137">
        <v>6.85</v>
      </c>
      <c r="K66" s="84">
        <v>50</v>
      </c>
      <c r="L66" s="83">
        <f t="shared" si="0"/>
        <v>50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25">
      <c r="A67" s="174"/>
      <c r="B67" s="87">
        <v>64</v>
      </c>
      <c r="C67" s="186"/>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84">
        <v>10</v>
      </c>
      <c r="L68" s="83">
        <f t="shared" si="0"/>
        <v>10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25">
      <c r="A69" s="180"/>
      <c r="B69" s="97">
        <v>66</v>
      </c>
      <c r="C69" s="183"/>
      <c r="D69" s="120" t="s">
        <v>402</v>
      </c>
      <c r="E69" s="148" t="s">
        <v>195</v>
      </c>
      <c r="F69" s="93" t="s">
        <v>113</v>
      </c>
      <c r="G69" s="93" t="s">
        <v>197</v>
      </c>
      <c r="H69" s="94" t="s">
        <v>26</v>
      </c>
      <c r="I69" s="95" t="s">
        <v>115</v>
      </c>
      <c r="J69" s="138">
        <v>45</v>
      </c>
      <c r="K69" s="84">
        <v>10</v>
      </c>
      <c r="L69" s="83">
        <f t="shared" ref="L69:L132" si="2">K69-(SUM(N69:AY69))</f>
        <v>10</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25">
      <c r="A70" s="177"/>
      <c r="B70" s="92">
        <v>67</v>
      </c>
      <c r="C70" s="182"/>
      <c r="D70" s="120" t="s">
        <v>403</v>
      </c>
      <c r="E70" s="148" t="s">
        <v>195</v>
      </c>
      <c r="F70" s="93" t="s">
        <v>113</v>
      </c>
      <c r="G70" s="93" t="s">
        <v>198</v>
      </c>
      <c r="H70" s="94" t="s">
        <v>26</v>
      </c>
      <c r="I70" s="95" t="s">
        <v>115</v>
      </c>
      <c r="J70" s="138">
        <v>76</v>
      </c>
      <c r="K70" s="84"/>
      <c r="L70" s="83">
        <f t="shared" si="2"/>
        <v>0</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84"/>
      <c r="L71" s="83">
        <f t="shared" si="2"/>
        <v>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25">
      <c r="A72" s="173"/>
      <c r="B72" s="87">
        <v>69</v>
      </c>
      <c r="C72" s="185"/>
      <c r="D72" s="123" t="s">
        <v>405</v>
      </c>
      <c r="E72" s="153" t="s">
        <v>202</v>
      </c>
      <c r="F72" s="104" t="s">
        <v>200</v>
      </c>
      <c r="G72" s="88" t="s">
        <v>203</v>
      </c>
      <c r="H72" s="100" t="s">
        <v>45</v>
      </c>
      <c r="I72" s="101" t="s">
        <v>78</v>
      </c>
      <c r="J72" s="137">
        <v>47.99</v>
      </c>
      <c r="K72" s="84">
        <v>10</v>
      </c>
      <c r="L72" s="83">
        <f t="shared" si="2"/>
        <v>10</v>
      </c>
      <c r="M72" s="39" t="str">
        <f t="shared" si="3"/>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25">
      <c r="A73" s="173"/>
      <c r="B73" s="98">
        <v>70</v>
      </c>
      <c r="C73" s="185"/>
      <c r="D73" s="123" t="s">
        <v>406</v>
      </c>
      <c r="E73" s="153" t="s">
        <v>202</v>
      </c>
      <c r="F73" s="104" t="s">
        <v>200</v>
      </c>
      <c r="G73" s="88" t="s">
        <v>204</v>
      </c>
      <c r="H73" s="100" t="s">
        <v>45</v>
      </c>
      <c r="I73" s="101" t="s">
        <v>78</v>
      </c>
      <c r="J73" s="137">
        <v>24.6</v>
      </c>
      <c r="K73" s="84">
        <v>40</v>
      </c>
      <c r="L73" s="83">
        <f t="shared" si="2"/>
        <v>40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25">
      <c r="A74" s="173"/>
      <c r="B74" s="87">
        <v>71</v>
      </c>
      <c r="C74" s="185"/>
      <c r="D74" s="123" t="s">
        <v>407</v>
      </c>
      <c r="E74" s="153" t="s">
        <v>154</v>
      </c>
      <c r="F74" s="104" t="s">
        <v>200</v>
      </c>
      <c r="G74" s="88" t="s">
        <v>205</v>
      </c>
      <c r="H74" s="100" t="s">
        <v>45</v>
      </c>
      <c r="I74" s="101" t="s">
        <v>78</v>
      </c>
      <c r="J74" s="137">
        <v>40.909999999999997</v>
      </c>
      <c r="K74" s="84"/>
      <c r="L74" s="83">
        <f t="shared" si="2"/>
        <v>0</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25">
      <c r="A75" s="173"/>
      <c r="B75" s="98">
        <v>72</v>
      </c>
      <c r="C75" s="185"/>
      <c r="D75" s="123" t="s">
        <v>408</v>
      </c>
      <c r="E75" s="153" t="s">
        <v>138</v>
      </c>
      <c r="F75" s="104" t="s">
        <v>200</v>
      </c>
      <c r="G75" s="88" t="s">
        <v>206</v>
      </c>
      <c r="H75" s="100" t="s">
        <v>45</v>
      </c>
      <c r="I75" s="101" t="s">
        <v>78</v>
      </c>
      <c r="J75" s="137">
        <v>111.2</v>
      </c>
      <c r="K75" s="84">
        <v>5</v>
      </c>
      <c r="L75" s="83">
        <f t="shared" si="2"/>
        <v>5</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25">
      <c r="A76" s="173"/>
      <c r="B76" s="87">
        <v>73</v>
      </c>
      <c r="C76" s="185"/>
      <c r="D76" s="123" t="s">
        <v>409</v>
      </c>
      <c r="E76" s="153" t="s">
        <v>199</v>
      </c>
      <c r="F76" s="104" t="s">
        <v>200</v>
      </c>
      <c r="G76" s="88" t="s">
        <v>207</v>
      </c>
      <c r="H76" s="100" t="s">
        <v>45</v>
      </c>
      <c r="I76" s="101" t="s">
        <v>78</v>
      </c>
      <c r="J76" s="137">
        <v>70.62</v>
      </c>
      <c r="K76" s="84">
        <v>10</v>
      </c>
      <c r="L76" s="83">
        <f t="shared" si="2"/>
        <v>10</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25">
      <c r="A77" s="174"/>
      <c r="B77" s="98">
        <v>74</v>
      </c>
      <c r="C77" s="186"/>
      <c r="D77" s="123" t="s">
        <v>410</v>
      </c>
      <c r="E77" s="153" t="s">
        <v>199</v>
      </c>
      <c r="F77" s="104" t="s">
        <v>200</v>
      </c>
      <c r="G77" s="88" t="s">
        <v>208</v>
      </c>
      <c r="H77" s="100" t="s">
        <v>45</v>
      </c>
      <c r="I77" s="101" t="s">
        <v>78</v>
      </c>
      <c r="J77" s="137">
        <v>21.57</v>
      </c>
      <c r="K77" s="84">
        <v>60</v>
      </c>
      <c r="L77" s="83">
        <f t="shared" si="2"/>
        <v>60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25">
      <c r="A78" s="176">
        <v>20</v>
      </c>
      <c r="B78" s="92">
        <v>75</v>
      </c>
      <c r="C78" s="181" t="s">
        <v>122</v>
      </c>
      <c r="D78" s="120" t="s">
        <v>411</v>
      </c>
      <c r="E78" s="148" t="s">
        <v>209</v>
      </c>
      <c r="F78" s="93" t="s">
        <v>145</v>
      </c>
      <c r="G78" s="93" t="s">
        <v>210</v>
      </c>
      <c r="H78" s="94" t="s">
        <v>36</v>
      </c>
      <c r="I78" s="95" t="s">
        <v>78</v>
      </c>
      <c r="J78" s="138">
        <v>1.8</v>
      </c>
      <c r="K78" s="84">
        <v>170</v>
      </c>
      <c r="L78" s="83">
        <f t="shared" si="2"/>
        <v>170</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25">
      <c r="A79" s="180"/>
      <c r="B79" s="97">
        <v>76</v>
      </c>
      <c r="C79" s="183"/>
      <c r="D79" s="120" t="s">
        <v>412</v>
      </c>
      <c r="E79" s="148" t="s">
        <v>209</v>
      </c>
      <c r="F79" s="93" t="s">
        <v>145</v>
      </c>
      <c r="G79" s="93" t="s">
        <v>211</v>
      </c>
      <c r="H79" s="94" t="s">
        <v>36</v>
      </c>
      <c r="I79" s="95" t="s">
        <v>78</v>
      </c>
      <c r="J79" s="138">
        <v>1.81</v>
      </c>
      <c r="K79" s="84">
        <v>180</v>
      </c>
      <c r="L79" s="83">
        <f t="shared" si="2"/>
        <v>180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25">
      <c r="A80" s="180"/>
      <c r="B80" s="97">
        <v>77</v>
      </c>
      <c r="C80" s="183"/>
      <c r="D80" s="120" t="s">
        <v>413</v>
      </c>
      <c r="E80" s="148" t="s">
        <v>209</v>
      </c>
      <c r="F80" s="93" t="s">
        <v>145</v>
      </c>
      <c r="G80" s="93" t="s">
        <v>212</v>
      </c>
      <c r="H80" s="94" t="s">
        <v>36</v>
      </c>
      <c r="I80" s="95" t="s">
        <v>78</v>
      </c>
      <c r="J80" s="138">
        <v>1.81</v>
      </c>
      <c r="K80" s="84">
        <v>330</v>
      </c>
      <c r="L80" s="83">
        <f t="shared" si="2"/>
        <v>230</v>
      </c>
      <c r="M80" s="39" t="str">
        <f t="shared" si="3"/>
        <v>OK</v>
      </c>
      <c r="N80" s="80"/>
      <c r="O80" s="80"/>
      <c r="P80" s="80"/>
      <c r="Q80" s="80">
        <v>100</v>
      </c>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25">
      <c r="A81" s="180"/>
      <c r="B81" s="92">
        <v>78</v>
      </c>
      <c r="C81" s="183"/>
      <c r="D81" s="129" t="s">
        <v>414</v>
      </c>
      <c r="E81" s="148" t="s">
        <v>209</v>
      </c>
      <c r="F81" s="116" t="s">
        <v>213</v>
      </c>
      <c r="G81" s="93" t="s">
        <v>214</v>
      </c>
      <c r="H81" s="106" t="s">
        <v>45</v>
      </c>
      <c r="I81" s="107" t="s">
        <v>215</v>
      </c>
      <c r="J81" s="138">
        <v>0.12</v>
      </c>
      <c r="K81" s="84"/>
      <c r="L81" s="83">
        <f t="shared" si="2"/>
        <v>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25">
      <c r="A82" s="177"/>
      <c r="B82" s="97">
        <v>79</v>
      </c>
      <c r="C82" s="182"/>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84">
        <v>100</v>
      </c>
      <c r="L83" s="83">
        <f t="shared" si="2"/>
        <v>90</v>
      </c>
      <c r="M83" s="39" t="str">
        <f t="shared" si="3"/>
        <v>OK</v>
      </c>
      <c r="N83" s="80"/>
      <c r="O83" s="80"/>
      <c r="P83" s="80"/>
      <c r="Q83" s="80">
        <v>10</v>
      </c>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25">
      <c r="A84" s="173"/>
      <c r="B84" s="87">
        <v>81</v>
      </c>
      <c r="C84" s="185"/>
      <c r="D84" s="123" t="s">
        <v>417</v>
      </c>
      <c r="E84" s="153" t="s">
        <v>219</v>
      </c>
      <c r="F84" s="104" t="s">
        <v>220</v>
      </c>
      <c r="G84" s="88" t="s">
        <v>223</v>
      </c>
      <c r="H84" s="100" t="s">
        <v>43</v>
      </c>
      <c r="I84" s="101" t="s">
        <v>222</v>
      </c>
      <c r="J84" s="137">
        <v>21.29</v>
      </c>
      <c r="K84" s="84">
        <v>100</v>
      </c>
      <c r="L84" s="83">
        <f t="shared" si="2"/>
        <v>90</v>
      </c>
      <c r="M84" s="39" t="str">
        <f t="shared" si="3"/>
        <v>OK</v>
      </c>
      <c r="N84" s="80"/>
      <c r="O84" s="80"/>
      <c r="P84" s="80"/>
      <c r="Q84" s="80">
        <v>10</v>
      </c>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25">
      <c r="A85" s="174"/>
      <c r="B85" s="87">
        <v>82</v>
      </c>
      <c r="C85" s="186"/>
      <c r="D85" s="123" t="s">
        <v>418</v>
      </c>
      <c r="E85" s="153" t="s">
        <v>219</v>
      </c>
      <c r="F85" s="104" t="s">
        <v>220</v>
      </c>
      <c r="G85" s="88" t="s">
        <v>224</v>
      </c>
      <c r="H85" s="100" t="s">
        <v>49</v>
      </c>
      <c r="I85" s="101" t="s">
        <v>222</v>
      </c>
      <c r="J85" s="137">
        <v>21.28</v>
      </c>
      <c r="K85" s="84">
        <v>100</v>
      </c>
      <c r="L85" s="83">
        <f t="shared" si="2"/>
        <v>90</v>
      </c>
      <c r="M85" s="39" t="str">
        <f t="shared" si="3"/>
        <v>OK</v>
      </c>
      <c r="N85" s="80"/>
      <c r="O85" s="80"/>
      <c r="P85" s="80"/>
      <c r="Q85" s="80">
        <v>10</v>
      </c>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84"/>
      <c r="L86" s="83">
        <f t="shared" si="2"/>
        <v>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25">
      <c r="A87" s="177"/>
      <c r="B87" s="97">
        <v>84</v>
      </c>
      <c r="C87" s="182"/>
      <c r="D87" s="120" t="s">
        <v>420</v>
      </c>
      <c r="E87" s="148" t="s">
        <v>227</v>
      </c>
      <c r="F87" s="105" t="s">
        <v>76</v>
      </c>
      <c r="G87" s="93" t="s">
        <v>228</v>
      </c>
      <c r="H87" s="94" t="s">
        <v>29</v>
      </c>
      <c r="I87" s="95" t="s">
        <v>78</v>
      </c>
      <c r="J87" s="138">
        <v>1.89</v>
      </c>
      <c r="K87" s="84"/>
      <c r="L87" s="83">
        <f t="shared" si="2"/>
        <v>0</v>
      </c>
      <c r="M87" s="39" t="str">
        <f t="shared" si="3"/>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25">
      <c r="A88" s="178">
        <v>23</v>
      </c>
      <c r="B88" s="87">
        <v>85</v>
      </c>
      <c r="C88" s="184" t="s">
        <v>122</v>
      </c>
      <c r="D88" s="119" t="s">
        <v>421</v>
      </c>
      <c r="E88" s="147" t="s">
        <v>229</v>
      </c>
      <c r="F88" s="104" t="s">
        <v>82</v>
      </c>
      <c r="G88" s="88" t="s">
        <v>230</v>
      </c>
      <c r="H88" s="89" t="s">
        <v>26</v>
      </c>
      <c r="I88" s="90" t="s">
        <v>78</v>
      </c>
      <c r="J88" s="137">
        <v>1.48</v>
      </c>
      <c r="K88" s="84">
        <v>30</v>
      </c>
      <c r="L88" s="83">
        <f t="shared" si="2"/>
        <v>30</v>
      </c>
      <c r="M88" s="39" t="str">
        <f t="shared" si="3"/>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25">
      <c r="A89" s="179"/>
      <c r="B89" s="98">
        <v>86</v>
      </c>
      <c r="C89" s="185"/>
      <c r="D89" s="119" t="s">
        <v>422</v>
      </c>
      <c r="E89" s="147" t="s">
        <v>229</v>
      </c>
      <c r="F89" s="104" t="s">
        <v>82</v>
      </c>
      <c r="G89" s="88" t="s">
        <v>231</v>
      </c>
      <c r="H89" s="89" t="s">
        <v>26</v>
      </c>
      <c r="I89" s="90" t="s">
        <v>78</v>
      </c>
      <c r="J89" s="137">
        <v>1.84</v>
      </c>
      <c r="K89" s="84">
        <v>150</v>
      </c>
      <c r="L89" s="83">
        <f t="shared" si="2"/>
        <v>0</v>
      </c>
      <c r="M89" s="39" t="str">
        <f t="shared" si="3"/>
        <v>OK</v>
      </c>
      <c r="N89" s="80"/>
      <c r="O89" s="80"/>
      <c r="P89" s="80"/>
      <c r="Q89" s="80">
        <v>50</v>
      </c>
      <c r="R89" s="80"/>
      <c r="S89" s="80"/>
      <c r="T89" s="80"/>
      <c r="U89" s="80">
        <v>100</v>
      </c>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25">
      <c r="A90" s="179"/>
      <c r="B90" s="87">
        <v>87</v>
      </c>
      <c r="C90" s="186"/>
      <c r="D90" s="119" t="s">
        <v>423</v>
      </c>
      <c r="E90" s="147" t="s">
        <v>232</v>
      </c>
      <c r="F90" s="104" t="s">
        <v>233</v>
      </c>
      <c r="G90" s="88" t="s">
        <v>234</v>
      </c>
      <c r="H90" s="89" t="s">
        <v>26</v>
      </c>
      <c r="I90" s="90" t="s">
        <v>78</v>
      </c>
      <c r="J90" s="137">
        <v>4.87</v>
      </c>
      <c r="K90" s="84">
        <v>150</v>
      </c>
      <c r="L90" s="83">
        <f t="shared" si="2"/>
        <v>100</v>
      </c>
      <c r="M90" s="39" t="str">
        <f t="shared" si="3"/>
        <v>OK</v>
      </c>
      <c r="N90" s="80"/>
      <c r="O90" s="80"/>
      <c r="P90" s="80"/>
      <c r="Q90" s="80"/>
      <c r="R90" s="80"/>
      <c r="S90" s="80"/>
      <c r="T90" s="80"/>
      <c r="U90" s="80">
        <v>50</v>
      </c>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25">
      <c r="A91" s="96">
        <v>24</v>
      </c>
      <c r="B91" s="92">
        <v>88</v>
      </c>
      <c r="C91" s="142" t="s">
        <v>84</v>
      </c>
      <c r="D91" s="120" t="s">
        <v>424</v>
      </c>
      <c r="E91" s="148" t="s">
        <v>37</v>
      </c>
      <c r="F91" s="105" t="s">
        <v>235</v>
      </c>
      <c r="G91" s="93" t="s">
        <v>236</v>
      </c>
      <c r="H91" s="94" t="s">
        <v>33</v>
      </c>
      <c r="I91" s="95" t="s">
        <v>78</v>
      </c>
      <c r="J91" s="138">
        <v>22.22</v>
      </c>
      <c r="K91" s="84">
        <v>110</v>
      </c>
      <c r="L91" s="83">
        <f t="shared" si="2"/>
        <v>10</v>
      </c>
      <c r="M91" s="39" t="str">
        <f t="shared" si="3"/>
        <v>OK</v>
      </c>
      <c r="N91" s="80"/>
      <c r="O91" s="80"/>
      <c r="P91" s="80"/>
      <c r="Q91" s="80"/>
      <c r="R91" s="80"/>
      <c r="S91" s="80">
        <v>100</v>
      </c>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25">
      <c r="A93" s="173"/>
      <c r="B93" s="87">
        <v>90</v>
      </c>
      <c r="C93" s="185"/>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25">
      <c r="A94" s="173"/>
      <c r="B94" s="98">
        <v>91</v>
      </c>
      <c r="C94" s="185"/>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25">
      <c r="A95" s="174"/>
      <c r="B95" s="87">
        <v>92</v>
      </c>
      <c r="C95" s="186"/>
      <c r="D95" s="123" t="s">
        <v>428</v>
      </c>
      <c r="E95" s="147" t="s">
        <v>237</v>
      </c>
      <c r="F95" s="104" t="s">
        <v>240</v>
      </c>
      <c r="G95" s="88" t="s">
        <v>244</v>
      </c>
      <c r="H95" s="100" t="s">
        <v>26</v>
      </c>
      <c r="I95" s="90" t="s">
        <v>245</v>
      </c>
      <c r="J95" s="137">
        <v>20.309999999999999</v>
      </c>
      <c r="K95" s="84">
        <v>20</v>
      </c>
      <c r="L95" s="83">
        <f t="shared" si="2"/>
        <v>20</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84">
        <v>110</v>
      </c>
      <c r="L96" s="83">
        <f t="shared" si="2"/>
        <v>80</v>
      </c>
      <c r="M96" s="39" t="str">
        <f t="shared" si="3"/>
        <v>OK</v>
      </c>
      <c r="N96" s="80"/>
      <c r="O96" s="80"/>
      <c r="P96" s="80">
        <v>30</v>
      </c>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84"/>
      <c r="L97" s="83">
        <f t="shared" si="2"/>
        <v>0</v>
      </c>
      <c r="M97" s="39" t="str">
        <f t="shared" si="3"/>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25">
      <c r="A98" s="173"/>
      <c r="B98" s="87">
        <v>95</v>
      </c>
      <c r="C98" s="185"/>
      <c r="D98" s="119" t="s">
        <v>431</v>
      </c>
      <c r="E98" s="147" t="s">
        <v>250</v>
      </c>
      <c r="F98" s="104" t="s">
        <v>177</v>
      </c>
      <c r="G98" s="88" t="s">
        <v>252</v>
      </c>
      <c r="H98" s="100" t="s">
        <v>29</v>
      </c>
      <c r="I98" s="101" t="s">
        <v>78</v>
      </c>
      <c r="J98" s="137">
        <v>15.16</v>
      </c>
      <c r="K98" s="84">
        <v>150</v>
      </c>
      <c r="L98" s="83">
        <f t="shared" si="2"/>
        <v>150</v>
      </c>
      <c r="M98" s="39" t="str">
        <f t="shared" si="3"/>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25">
      <c r="A99" s="174"/>
      <c r="B99" s="87">
        <v>96</v>
      </c>
      <c r="C99" s="186"/>
      <c r="D99" s="123" t="s">
        <v>432</v>
      </c>
      <c r="E99" s="147" t="s">
        <v>250</v>
      </c>
      <c r="F99" s="104" t="s">
        <v>177</v>
      </c>
      <c r="G99" s="88" t="s">
        <v>253</v>
      </c>
      <c r="H99" s="100" t="s">
        <v>29</v>
      </c>
      <c r="I99" s="101" t="s">
        <v>78</v>
      </c>
      <c r="J99" s="137">
        <v>17.11</v>
      </c>
      <c r="K99" s="84">
        <v>100</v>
      </c>
      <c r="L99" s="83">
        <f t="shared" si="2"/>
        <v>100</v>
      </c>
      <c r="M99" s="39" t="str">
        <f t="shared" si="3"/>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84">
        <v>100</v>
      </c>
      <c r="L100" s="83">
        <f t="shared" si="2"/>
        <v>100</v>
      </c>
      <c r="M100" s="39" t="str">
        <f t="shared" si="3"/>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25">
      <c r="A101" s="177"/>
      <c r="B101" s="92">
        <v>98</v>
      </c>
      <c r="C101" s="182"/>
      <c r="D101" s="124" t="s">
        <v>434</v>
      </c>
      <c r="E101" s="154" t="s">
        <v>255</v>
      </c>
      <c r="F101" s="105" t="s">
        <v>177</v>
      </c>
      <c r="G101" s="93" t="s">
        <v>257</v>
      </c>
      <c r="H101" s="106" t="s">
        <v>29</v>
      </c>
      <c r="I101" s="107" t="s">
        <v>78</v>
      </c>
      <c r="J101" s="138">
        <v>30.69</v>
      </c>
      <c r="K101" s="84">
        <v>100</v>
      </c>
      <c r="L101" s="83">
        <f t="shared" si="2"/>
        <v>100</v>
      </c>
      <c r="M101" s="39" t="str">
        <f t="shared" si="3"/>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50</v>
      </c>
      <c r="L102" s="83">
        <f t="shared" si="2"/>
        <v>50</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84"/>
      <c r="L103" s="83">
        <f t="shared" si="2"/>
        <v>0</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25">
      <c r="A104" s="180"/>
      <c r="B104" s="97">
        <v>101</v>
      </c>
      <c r="C104" s="183"/>
      <c r="D104" s="120" t="s">
        <v>437</v>
      </c>
      <c r="E104" s="148" t="s">
        <v>263</v>
      </c>
      <c r="F104" s="105" t="s">
        <v>82</v>
      </c>
      <c r="G104" s="93" t="s">
        <v>264</v>
      </c>
      <c r="H104" s="106" t="s">
        <v>43</v>
      </c>
      <c r="I104" s="107" t="s">
        <v>78</v>
      </c>
      <c r="J104" s="138">
        <v>1.4</v>
      </c>
      <c r="K104" s="84"/>
      <c r="L104" s="83">
        <f t="shared" si="2"/>
        <v>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25">
      <c r="A105" s="180"/>
      <c r="B105" s="92">
        <v>102</v>
      </c>
      <c r="C105" s="183"/>
      <c r="D105" s="120" t="s">
        <v>438</v>
      </c>
      <c r="E105" s="148" t="s">
        <v>265</v>
      </c>
      <c r="F105" s="105" t="s">
        <v>266</v>
      </c>
      <c r="G105" s="93" t="s">
        <v>267</v>
      </c>
      <c r="H105" s="106" t="s">
        <v>45</v>
      </c>
      <c r="I105" s="107" t="s">
        <v>87</v>
      </c>
      <c r="J105" s="138">
        <v>14.85</v>
      </c>
      <c r="K105" s="84">
        <v>5</v>
      </c>
      <c r="L105" s="83">
        <f t="shared" si="2"/>
        <v>5</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25">
      <c r="A106" s="180"/>
      <c r="B106" s="97">
        <v>103</v>
      </c>
      <c r="C106" s="183"/>
      <c r="D106" s="120" t="s">
        <v>439</v>
      </c>
      <c r="E106" s="148" t="s">
        <v>268</v>
      </c>
      <c r="F106" s="105" t="s">
        <v>82</v>
      </c>
      <c r="G106" s="93" t="s">
        <v>269</v>
      </c>
      <c r="H106" s="94" t="s">
        <v>48</v>
      </c>
      <c r="I106" s="95" t="s">
        <v>78</v>
      </c>
      <c r="J106" s="138">
        <v>2.7</v>
      </c>
      <c r="K106" s="84">
        <v>360</v>
      </c>
      <c r="L106" s="83">
        <f t="shared" si="2"/>
        <v>360</v>
      </c>
      <c r="M106" s="39" t="str">
        <f t="shared" si="3"/>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25">
      <c r="A107" s="177"/>
      <c r="B107" s="92">
        <v>104</v>
      </c>
      <c r="C107" s="182"/>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84">
        <v>112</v>
      </c>
      <c r="L108" s="83">
        <f t="shared" si="2"/>
        <v>112</v>
      </c>
      <c r="M108" s="39" t="str">
        <f t="shared" si="3"/>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25">
      <c r="A109" s="173"/>
      <c r="B109" s="87">
        <v>106</v>
      </c>
      <c r="C109" s="185"/>
      <c r="D109" s="119" t="s">
        <v>442</v>
      </c>
      <c r="E109" s="147" t="s">
        <v>273</v>
      </c>
      <c r="F109" s="104" t="s">
        <v>145</v>
      </c>
      <c r="G109" s="88" t="s">
        <v>272</v>
      </c>
      <c r="H109" s="100" t="s">
        <v>26</v>
      </c>
      <c r="I109" s="101" t="s">
        <v>78</v>
      </c>
      <c r="J109" s="137">
        <v>12</v>
      </c>
      <c r="K109" s="84">
        <v>5</v>
      </c>
      <c r="L109" s="83">
        <f t="shared" si="2"/>
        <v>5</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25">
      <c r="A112" s="180"/>
      <c r="B112" s="92">
        <v>109</v>
      </c>
      <c r="C112" s="183"/>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25">
      <c r="A113" s="180"/>
      <c r="B113" s="97">
        <v>110</v>
      </c>
      <c r="C113" s="183"/>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25">
      <c r="A114" s="180"/>
      <c r="B114" s="92">
        <v>111</v>
      </c>
      <c r="C114" s="183"/>
      <c r="D114" s="124" t="s">
        <v>447</v>
      </c>
      <c r="E114" s="148" t="s">
        <v>280</v>
      </c>
      <c r="F114" s="105" t="s">
        <v>113</v>
      </c>
      <c r="G114" s="93" t="s">
        <v>282</v>
      </c>
      <c r="H114" s="106" t="s">
        <v>26</v>
      </c>
      <c r="I114" s="107" t="s">
        <v>115</v>
      </c>
      <c r="J114" s="138">
        <v>47.4</v>
      </c>
      <c r="K114" s="84"/>
      <c r="L114" s="83">
        <f t="shared" si="2"/>
        <v>0</v>
      </c>
      <c r="M114" s="39" t="str">
        <f t="shared" si="3"/>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25">
      <c r="A115" s="180"/>
      <c r="B115" s="97">
        <v>112</v>
      </c>
      <c r="C115" s="183"/>
      <c r="D115" s="124" t="s">
        <v>448</v>
      </c>
      <c r="E115" s="154" t="s">
        <v>283</v>
      </c>
      <c r="F115" s="105" t="s">
        <v>113</v>
      </c>
      <c r="G115" s="93" t="s">
        <v>284</v>
      </c>
      <c r="H115" s="106" t="s">
        <v>45</v>
      </c>
      <c r="I115" s="107" t="s">
        <v>115</v>
      </c>
      <c r="J115" s="138">
        <v>6.47</v>
      </c>
      <c r="K115" s="84"/>
      <c r="L115" s="83">
        <f t="shared" si="2"/>
        <v>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25">
      <c r="A116" s="180"/>
      <c r="B116" s="92">
        <v>113</v>
      </c>
      <c r="C116" s="183"/>
      <c r="D116" s="124" t="s">
        <v>449</v>
      </c>
      <c r="E116" s="154" t="s">
        <v>285</v>
      </c>
      <c r="F116" s="105" t="s">
        <v>113</v>
      </c>
      <c r="G116" s="93" t="s">
        <v>286</v>
      </c>
      <c r="H116" s="106" t="s">
        <v>67</v>
      </c>
      <c r="I116" s="107" t="s">
        <v>115</v>
      </c>
      <c r="J116" s="138">
        <v>73.02</v>
      </c>
      <c r="K116" s="84"/>
      <c r="L116" s="83">
        <f t="shared" si="2"/>
        <v>0</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84">
        <v>10</v>
      </c>
      <c r="L119" s="83">
        <f t="shared" si="2"/>
        <v>10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25">
      <c r="A120" s="173"/>
      <c r="B120" s="98">
        <v>117</v>
      </c>
      <c r="C120" s="185"/>
      <c r="D120" s="123" t="s">
        <v>452</v>
      </c>
      <c r="E120" s="153" t="s">
        <v>295</v>
      </c>
      <c r="F120" s="104" t="s">
        <v>113</v>
      </c>
      <c r="G120" s="88" t="s">
        <v>296</v>
      </c>
      <c r="H120" s="100" t="s">
        <v>26</v>
      </c>
      <c r="I120" s="101" t="s">
        <v>115</v>
      </c>
      <c r="J120" s="137">
        <v>61.77</v>
      </c>
      <c r="K120" s="84">
        <v>10</v>
      </c>
      <c r="L120" s="83">
        <f t="shared" si="2"/>
        <v>10</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25">
      <c r="A121" s="174"/>
      <c r="B121" s="87">
        <v>118</v>
      </c>
      <c r="C121" s="186"/>
      <c r="D121" s="123" t="s">
        <v>453</v>
      </c>
      <c r="E121" s="153" t="s">
        <v>297</v>
      </c>
      <c r="F121" s="104" t="s">
        <v>113</v>
      </c>
      <c r="G121" s="88" t="s">
        <v>298</v>
      </c>
      <c r="H121" s="100" t="s">
        <v>26</v>
      </c>
      <c r="I121" s="101" t="s">
        <v>115</v>
      </c>
      <c r="J121" s="137">
        <v>67.67</v>
      </c>
      <c r="K121" s="84">
        <v>10</v>
      </c>
      <c r="L121" s="83">
        <f t="shared" si="2"/>
        <v>10</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84">
        <v>10</v>
      </c>
      <c r="L122" s="83">
        <f t="shared" si="2"/>
        <v>10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25">
      <c r="A123" s="180"/>
      <c r="B123" s="97">
        <v>120</v>
      </c>
      <c r="C123" s="183"/>
      <c r="D123" s="124" t="s">
        <v>455</v>
      </c>
      <c r="E123" s="154" t="s">
        <v>299</v>
      </c>
      <c r="F123" s="105" t="s">
        <v>301</v>
      </c>
      <c r="G123" s="93" t="s">
        <v>302</v>
      </c>
      <c r="H123" s="106" t="s">
        <v>45</v>
      </c>
      <c r="I123" s="107" t="s">
        <v>245</v>
      </c>
      <c r="J123" s="138">
        <v>22.66</v>
      </c>
      <c r="K123" s="84">
        <v>10</v>
      </c>
      <c r="L123" s="83">
        <f t="shared" si="2"/>
        <v>10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25">
      <c r="A124" s="180"/>
      <c r="B124" s="97">
        <v>121</v>
      </c>
      <c r="C124" s="183"/>
      <c r="D124" s="124" t="s">
        <v>456</v>
      </c>
      <c r="E124" s="154" t="s">
        <v>299</v>
      </c>
      <c r="F124" s="105" t="s">
        <v>301</v>
      </c>
      <c r="G124" s="93" t="s">
        <v>303</v>
      </c>
      <c r="H124" s="106" t="s">
        <v>45</v>
      </c>
      <c r="I124" s="107" t="s">
        <v>115</v>
      </c>
      <c r="J124" s="138">
        <v>19.32</v>
      </c>
      <c r="K124" s="84">
        <v>10</v>
      </c>
      <c r="L124" s="83">
        <f t="shared" si="2"/>
        <v>10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84">
        <v>4</v>
      </c>
      <c r="L125" s="83">
        <f t="shared" si="2"/>
        <v>4</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v>3</v>
      </c>
      <c r="L126" s="83">
        <f t="shared" si="2"/>
        <v>3</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v>13</v>
      </c>
      <c r="L127" s="83">
        <f t="shared" si="2"/>
        <v>13</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v>112</v>
      </c>
      <c r="L128" s="83">
        <f t="shared" si="2"/>
        <v>112</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v>3</v>
      </c>
      <c r="L129" s="83">
        <f t="shared" si="2"/>
        <v>3</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v>10</v>
      </c>
      <c r="L130" s="83">
        <f t="shared" si="2"/>
        <v>10</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v>30</v>
      </c>
      <c r="L131" s="83">
        <f t="shared" si="2"/>
        <v>30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c r="L132" s="83">
        <f t="shared" si="2"/>
        <v>0</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c r="L133" s="83">
        <f t="shared" ref="L133:L154" si="4">K133-(SUM(N133:AY133))</f>
        <v>0</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c r="L134" s="83">
        <f t="shared" si="4"/>
        <v>0</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1</v>
      </c>
      <c r="L136" s="83">
        <f t="shared" si="4"/>
        <v>1</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c r="L137" s="83">
        <f t="shared" si="4"/>
        <v>0</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v>35</v>
      </c>
      <c r="L138" s="83">
        <f t="shared" si="4"/>
        <v>35</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v>34</v>
      </c>
      <c r="L139" s="83">
        <f t="shared" si="4"/>
        <v>34</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v>5</v>
      </c>
      <c r="L142" s="83">
        <f t="shared" si="4"/>
        <v>5</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v>100</v>
      </c>
      <c r="L143" s="83">
        <f t="shared" si="4"/>
        <v>100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v>25</v>
      </c>
      <c r="L144" s="83">
        <f t="shared" si="4"/>
        <v>25</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c r="L145" s="83">
        <f t="shared" si="4"/>
        <v>0</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c r="L146" s="83">
        <f t="shared" si="4"/>
        <v>0</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v>4</v>
      </c>
      <c r="L147" s="83">
        <f t="shared" si="4"/>
        <v>4</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v>14</v>
      </c>
      <c r="L148" s="83">
        <f t="shared" si="4"/>
        <v>14</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row>
    <row r="156" spans="1:51" x14ac:dyDescent="0.25">
      <c r="A156" s="175"/>
      <c r="B156" s="175"/>
      <c r="C156" s="175"/>
    </row>
    <row r="157" spans="1:51" x14ac:dyDescent="0.25">
      <c r="A157" s="175"/>
      <c r="B157" s="175"/>
      <c r="C157" s="175"/>
    </row>
  </sheetData>
  <mergeCells count="105">
    <mergeCell ref="A126:A131"/>
    <mergeCell ref="C126:C131"/>
    <mergeCell ref="A132:A135"/>
    <mergeCell ref="C132:C135"/>
    <mergeCell ref="A136:A149"/>
    <mergeCell ref="C136:C149"/>
    <mergeCell ref="A150:A154"/>
    <mergeCell ref="C150:C154"/>
    <mergeCell ref="C103:C107"/>
    <mergeCell ref="A108:A110"/>
    <mergeCell ref="C108:C110"/>
    <mergeCell ref="A111:A118"/>
    <mergeCell ref="C111:C118"/>
    <mergeCell ref="A119:A121"/>
    <mergeCell ref="C119:C121"/>
    <mergeCell ref="A122:A125"/>
    <mergeCell ref="C122:C125"/>
    <mergeCell ref="A103:A107"/>
    <mergeCell ref="A10:A11"/>
    <mergeCell ref="C10:C11"/>
    <mergeCell ref="A17:A21"/>
    <mergeCell ref="C17:C21"/>
    <mergeCell ref="A23:A25"/>
    <mergeCell ref="C23:C25"/>
    <mergeCell ref="A26:A28"/>
    <mergeCell ref="C26:C28"/>
    <mergeCell ref="A29:A31"/>
    <mergeCell ref="C29:C31"/>
    <mergeCell ref="D1:J1"/>
    <mergeCell ref="K1:M1"/>
    <mergeCell ref="AV1:AV2"/>
    <mergeCell ref="AW1:AW2"/>
    <mergeCell ref="AX1:AX2"/>
    <mergeCell ref="AY1:AY2"/>
    <mergeCell ref="A2:M2"/>
    <mergeCell ref="A8:A9"/>
    <mergeCell ref="C8:C9"/>
    <mergeCell ref="U1:U2"/>
    <mergeCell ref="V1:V2"/>
    <mergeCell ref="AH1:AH2"/>
    <mergeCell ref="AI1:AI2"/>
    <mergeCell ref="AJ1:AJ2"/>
    <mergeCell ref="AK1:AK2"/>
    <mergeCell ref="Q1:Q2"/>
    <mergeCell ref="R1:R2"/>
    <mergeCell ref="S1:S2"/>
    <mergeCell ref="T1:T2"/>
    <mergeCell ref="O1:O2"/>
    <mergeCell ref="P1:P2"/>
    <mergeCell ref="A1:C1"/>
    <mergeCell ref="AF1:AF2"/>
    <mergeCell ref="AG1:AG2"/>
    <mergeCell ref="AA1:AA2"/>
    <mergeCell ref="AB1:AB2"/>
    <mergeCell ref="AC1:AC2"/>
    <mergeCell ref="AD1:AD2"/>
    <mergeCell ref="AE1:AE2"/>
    <mergeCell ref="W1:W2"/>
    <mergeCell ref="X1:X2"/>
    <mergeCell ref="Y1:Y2"/>
    <mergeCell ref="Z1:Z2"/>
    <mergeCell ref="A155:C155"/>
    <mergeCell ref="A156:C156"/>
    <mergeCell ref="A157:C157"/>
    <mergeCell ref="AU1:AU2"/>
    <mergeCell ref="A12:A16"/>
    <mergeCell ref="C12:C16"/>
    <mergeCell ref="AL1:AL2"/>
    <mergeCell ref="AM1:AM2"/>
    <mergeCell ref="AN1:AN2"/>
    <mergeCell ref="AO1:AO2"/>
    <mergeCell ref="AP1:AP2"/>
    <mergeCell ref="AQ1:AQ2"/>
    <mergeCell ref="AR1:AR2"/>
    <mergeCell ref="AS1:AS2"/>
    <mergeCell ref="AT1:AT2"/>
    <mergeCell ref="N1:N2"/>
    <mergeCell ref="A32:A33"/>
    <mergeCell ref="C32:C33"/>
    <mergeCell ref="A34:A43"/>
    <mergeCell ref="C34:C43"/>
    <mergeCell ref="A44:A52"/>
    <mergeCell ref="C44:C52"/>
    <mergeCell ref="A53:A60"/>
    <mergeCell ref="C53:C60"/>
    <mergeCell ref="A61:A67"/>
    <mergeCell ref="C61:C67"/>
    <mergeCell ref="A68:A70"/>
    <mergeCell ref="C68:C70"/>
    <mergeCell ref="A71:A77"/>
    <mergeCell ref="C71:C77"/>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s>
  <conditionalFormatting sqref="Y4:Y154">
    <cfRule type="cellIs" dxfId="41" priority="16" stopIfTrue="1" operator="greaterThan">
      <formula>0</formula>
    </cfRule>
    <cfRule type="cellIs" dxfId="40" priority="17" stopIfTrue="1" operator="greaterThan">
      <formula>0</formula>
    </cfRule>
    <cfRule type="cellIs" dxfId="39" priority="18" stopIfTrue="1" operator="greaterThan">
      <formula>0</formula>
    </cfRule>
  </conditionalFormatting>
  <conditionalFormatting sqref="AB4:AB154">
    <cfRule type="cellIs" dxfId="38" priority="7" stopIfTrue="1" operator="greaterThan">
      <formula>0</formula>
    </cfRule>
    <cfRule type="cellIs" dxfId="37" priority="8" stopIfTrue="1" operator="greaterThan">
      <formula>0</formula>
    </cfRule>
    <cfRule type="cellIs" dxfId="36" priority="9" stopIfTrue="1" operator="greaterThan">
      <formula>0</formula>
    </cfRule>
  </conditionalFormatting>
  <conditionalFormatting sqref="AC4:AR154">
    <cfRule type="cellIs" dxfId="35" priority="4" stopIfTrue="1" operator="greaterThan">
      <formula>0</formula>
    </cfRule>
    <cfRule type="cellIs" dxfId="34" priority="5" stopIfTrue="1" operator="greaterThan">
      <formula>0</formula>
    </cfRule>
    <cfRule type="cellIs" dxfId="33" priority="6" stopIfTrue="1" operator="greaterThan">
      <formula>0</formula>
    </cfRule>
  </conditionalFormatting>
  <conditionalFormatting sqref="Z4:Z154">
    <cfRule type="cellIs" dxfId="32" priority="13" stopIfTrue="1" operator="greaterThan">
      <formula>0</formula>
    </cfRule>
    <cfRule type="cellIs" dxfId="31" priority="14" stopIfTrue="1" operator="greaterThan">
      <formula>0</formula>
    </cfRule>
    <cfRule type="cellIs" dxfId="30" priority="15" stopIfTrue="1" operator="greaterThan">
      <formula>0</formula>
    </cfRule>
  </conditionalFormatting>
  <conditionalFormatting sqref="AS4:AU154 AW4:AY154">
    <cfRule type="cellIs" dxfId="29" priority="25" stopIfTrue="1" operator="greaterThan">
      <formula>0</formula>
    </cfRule>
    <cfRule type="cellIs" dxfId="28" priority="26" stopIfTrue="1" operator="greaterThan">
      <formula>0</formula>
    </cfRule>
    <cfRule type="cellIs" dxfId="27" priority="27" stopIfTrue="1" operator="greaterThan">
      <formula>0</formula>
    </cfRule>
  </conditionalFormatting>
  <conditionalFormatting sqref="AV4:AV154">
    <cfRule type="cellIs" dxfId="26" priority="22" stopIfTrue="1" operator="greaterThan">
      <formula>0</formula>
    </cfRule>
    <cfRule type="cellIs" dxfId="25" priority="23" stopIfTrue="1" operator="greaterThan">
      <formula>0</formula>
    </cfRule>
    <cfRule type="cellIs" dxfId="24" priority="24" stopIfTrue="1" operator="greaterThan">
      <formula>0</formula>
    </cfRule>
  </conditionalFormatting>
  <conditionalFormatting sqref="AA4:AA154">
    <cfRule type="cellIs" dxfId="23" priority="10" stopIfTrue="1" operator="greaterThan">
      <formula>0</formula>
    </cfRule>
    <cfRule type="cellIs" dxfId="22" priority="11" stopIfTrue="1" operator="greaterThan">
      <formula>0</formula>
    </cfRule>
    <cfRule type="cellIs" dxfId="21" priority="12" stopIfTrue="1" operator="greaterThan">
      <formula>0</formula>
    </cfRule>
  </conditionalFormatting>
  <conditionalFormatting sqref="N4:X154">
    <cfRule type="cellIs" dxfId="20" priority="1" stopIfTrue="1" operator="greaterThan">
      <formula>0</formula>
    </cfRule>
    <cfRule type="cellIs" dxfId="19" priority="2" stopIfTrue="1" operator="greaterThan">
      <formula>0</formula>
    </cfRule>
    <cfRule type="cellIs" dxfId="18"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9"/>
  <sheetViews>
    <sheetView topLeftCell="B136" zoomScale="95" zoomScaleNormal="95" workbookViewId="0">
      <selection activeCell="L172" sqref="L172"/>
    </sheetView>
  </sheetViews>
  <sheetFormatPr defaultColWidth="9.7109375" defaultRowHeight="15" x14ac:dyDescent="0.25"/>
  <cols>
    <col min="1" max="1" width="6.28515625" style="60" customWidth="1"/>
    <col min="2" max="2" width="5.5703125" style="60" bestFit="1" customWidth="1"/>
    <col min="3" max="3" width="24.7109375" style="40" customWidth="1"/>
    <col min="4" max="4" width="65.85546875" style="135" customWidth="1"/>
    <col min="5" max="5" width="12.42578125" style="60" customWidth="1"/>
    <col min="6" max="6" width="9.85546875" style="60" bestFit="1" customWidth="1"/>
    <col min="7" max="7" width="13.140625" style="60" customWidth="1"/>
    <col min="8" max="8" width="15.42578125" style="19" customWidth="1"/>
    <col min="9" max="9" width="13.28515625" style="41" customWidth="1"/>
    <col min="10" max="10" width="15.5703125" style="16" customWidth="1"/>
    <col min="11" max="11" width="21.5703125" style="28" bestFit="1" customWidth="1"/>
    <col min="12" max="12" width="18.28515625" style="28" customWidth="1"/>
    <col min="13" max="13" width="15" style="14" customWidth="1"/>
    <col min="14" max="16384" width="9.7109375" style="14"/>
  </cols>
  <sheetData>
    <row r="1" spans="1:12" ht="45.75" customHeight="1" x14ac:dyDescent="0.25">
      <c r="A1" s="199" t="s">
        <v>70</v>
      </c>
      <c r="B1" s="199"/>
      <c r="C1" s="199"/>
      <c r="D1" s="199" t="s">
        <v>32</v>
      </c>
      <c r="E1" s="199"/>
      <c r="F1" s="199"/>
      <c r="G1" s="199"/>
      <c r="H1" s="200" t="s">
        <v>487</v>
      </c>
      <c r="I1" s="200"/>
      <c r="J1" s="200"/>
      <c r="K1" s="200"/>
      <c r="L1" s="200"/>
    </row>
    <row r="2" spans="1:12" ht="16.5" customHeight="1" x14ac:dyDescent="0.25">
      <c r="A2" s="68"/>
      <c r="B2" s="68"/>
      <c r="C2" s="68"/>
      <c r="D2" s="164"/>
      <c r="E2" s="68"/>
      <c r="F2" s="68"/>
      <c r="G2" s="68"/>
      <c r="H2" s="69"/>
      <c r="I2" s="69"/>
      <c r="J2" s="69"/>
      <c r="K2" s="69"/>
      <c r="L2" s="69"/>
    </row>
    <row r="3" spans="1:12" s="15" customFormat="1" ht="45" x14ac:dyDescent="0.2">
      <c r="A3" s="33" t="s">
        <v>1</v>
      </c>
      <c r="B3" s="33" t="s">
        <v>2</v>
      </c>
      <c r="C3" s="34" t="s">
        <v>61</v>
      </c>
      <c r="D3" s="118" t="s">
        <v>62</v>
      </c>
      <c r="E3" s="34" t="s">
        <v>63</v>
      </c>
      <c r="F3" s="34" t="s">
        <v>6</v>
      </c>
      <c r="G3" s="35" t="s">
        <v>3</v>
      </c>
      <c r="H3" s="36" t="s">
        <v>25</v>
      </c>
      <c r="I3" s="37" t="s">
        <v>30</v>
      </c>
      <c r="J3" s="33" t="s">
        <v>31</v>
      </c>
      <c r="K3" s="42" t="s">
        <v>38</v>
      </c>
      <c r="L3" s="42" t="s">
        <v>39</v>
      </c>
    </row>
    <row r="4" spans="1:12" ht="90" customHeight="1" x14ac:dyDescent="0.25">
      <c r="A4" s="86">
        <v>1</v>
      </c>
      <c r="B4" s="87">
        <v>1</v>
      </c>
      <c r="C4" s="140" t="s">
        <v>64</v>
      </c>
      <c r="D4" s="119" t="s">
        <v>339</v>
      </c>
      <c r="E4" s="147" t="s">
        <v>75</v>
      </c>
      <c r="F4" s="89" t="s">
        <v>44</v>
      </c>
      <c r="G4" s="161">
        <v>41.6</v>
      </c>
      <c r="H4" s="23">
        <f>SUM(Reitoria!K4,ESAG!K4,CEART!K4,CEFID!K4,FAED!K4,CEAD!K4,CCT!K4,CEPLAN!K4,CAV!K4,CEO!K4,CEAVI!K4,CESFI!K4,CERES!K4)</f>
        <v>2740</v>
      </c>
      <c r="I4" s="24">
        <f>SUM((Reitoria!K4-Reitoria!L4),(ESAG!K4-ESAG!L4),(CEART!K4-CEART!L4),(CEFID!K4-CEFID!L4),(FAED!K4-FAED!L4),(CEAD!K4-CEAD!L4),(CCT!K4-CCT!L4),(CEPLAN!K4-CEPLAN!L4),(CAV!K4-CAV!L4),(CEO!K4-CEO!L4),(CEAVI!K4-CEAVI!L4),(CESFI!K4-CESFI!L4),(CERES!K4-CERES!L4))</f>
        <v>824</v>
      </c>
      <c r="J4" s="26">
        <f>H4-I4</f>
        <v>1916</v>
      </c>
      <c r="K4" s="29">
        <f>H4*G4</f>
        <v>113984</v>
      </c>
      <c r="L4" s="29">
        <f>I4*G4</f>
        <v>34278.400000000001</v>
      </c>
    </row>
    <row r="5" spans="1:12" ht="90" customHeight="1" x14ac:dyDescent="0.25">
      <c r="A5" s="91">
        <v>2</v>
      </c>
      <c r="B5" s="92">
        <v>2</v>
      </c>
      <c r="C5" s="141" t="s">
        <v>64</v>
      </c>
      <c r="D5" s="120" t="s">
        <v>340</v>
      </c>
      <c r="E5" s="148" t="s">
        <v>75</v>
      </c>
      <c r="F5" s="94" t="s">
        <v>44</v>
      </c>
      <c r="G5" s="162">
        <v>33</v>
      </c>
      <c r="H5" s="23">
        <f>SUM(Reitoria!K5,ESAG!K5,CEART!K5,CEFID!K5,FAED!K5,CEAD!K5,CCT!K5,CEPLAN!K5,CAV!K5,CEO!K5,CEAVI!K5,CESFI!K5,CERES!K5)</f>
        <v>2200</v>
      </c>
      <c r="I5" s="24">
        <f>SUM((Reitoria!K5-Reitoria!L5),(ESAG!K5-ESAG!L5),(CEART!K5-CEART!L5),(CEFID!K5-CEFID!L5),(FAED!K5-FAED!L5),(CEAD!K5-CEAD!L5),(CCT!K5-CCT!L5),(CEPLAN!K5-CEPLAN!L5),(CAV!K5-CAV!L5),(CEO!K5-CEO!L5),(CEAVI!K5-CEAVI!L5),(CESFI!K5-CESFI!L5),(CERES!K5-CERES!L5))</f>
        <v>880</v>
      </c>
      <c r="J5" s="26">
        <f t="shared" ref="J5:J68" si="0">H5-I5</f>
        <v>1320</v>
      </c>
      <c r="K5" s="29">
        <f t="shared" ref="K5:K68" si="1">H5*G5</f>
        <v>72600</v>
      </c>
      <c r="L5" s="29">
        <f t="shared" ref="L5:L68" si="2">I5*G5</f>
        <v>29040</v>
      </c>
    </row>
    <row r="6" spans="1:12" ht="90" customHeight="1" x14ac:dyDescent="0.25">
      <c r="A6" s="86">
        <v>3</v>
      </c>
      <c r="B6" s="87">
        <v>3</v>
      </c>
      <c r="C6" s="140" t="s">
        <v>64</v>
      </c>
      <c r="D6" s="119" t="s">
        <v>341</v>
      </c>
      <c r="E6" s="147" t="s">
        <v>75</v>
      </c>
      <c r="F6" s="89" t="s">
        <v>43</v>
      </c>
      <c r="G6" s="161">
        <v>9.52</v>
      </c>
      <c r="H6" s="23">
        <f>SUM(Reitoria!K6,ESAG!K6,CEART!K6,CEFID!K6,FAED!K6,CEAD!K6,CCT!K6,CEPLAN!K6,CAV!K6,CEO!K6,CEAVI!K6,CESFI!K6,CERES!K6)</f>
        <v>14265</v>
      </c>
      <c r="I6" s="24">
        <f>SUM((Reitoria!K6-Reitoria!L6),(ESAG!K6-ESAG!L6),(CEART!K6-CEART!L6),(CEFID!K6-CEFID!L6),(FAED!K6-FAED!L6),(CEAD!K6-CEAD!L6),(CCT!K6-CCT!L6),(CEPLAN!K6-CEPLAN!L6),(CAV!K6-CAV!L6),(CEO!K6-CEO!L6),(CEAVI!K6-CEAVI!L6),(CESFI!K6-CESFI!L6),(CERES!K6-CERES!L6))</f>
        <v>4795</v>
      </c>
      <c r="J6" s="26">
        <f t="shared" si="0"/>
        <v>9470</v>
      </c>
      <c r="K6" s="29">
        <f t="shared" si="1"/>
        <v>135802.79999999999</v>
      </c>
      <c r="L6" s="29">
        <f t="shared" si="2"/>
        <v>45648.4</v>
      </c>
    </row>
    <row r="7" spans="1:12" ht="90" customHeight="1" x14ac:dyDescent="0.25">
      <c r="A7" s="96">
        <v>4</v>
      </c>
      <c r="B7" s="97">
        <v>4</v>
      </c>
      <c r="C7" s="141" t="s">
        <v>81</v>
      </c>
      <c r="D7" s="120" t="s">
        <v>342</v>
      </c>
      <c r="E7" s="148" t="s">
        <v>51</v>
      </c>
      <c r="F7" s="94" t="s">
        <v>34</v>
      </c>
      <c r="G7" s="162">
        <v>1.19</v>
      </c>
      <c r="H7" s="23">
        <f>SUM(Reitoria!K7,ESAG!K7,CEART!K7,CEFID!K7,FAED!K7,CEAD!K7,CCT!K7,CEPLAN!K7,CAV!K7,CEO!K7,CEAVI!K7,CESFI!K7,CERES!K7)</f>
        <v>10100</v>
      </c>
      <c r="I7" s="24">
        <f>SUM((Reitoria!K7-Reitoria!L7),(ESAG!K7-ESAG!L7),(CEART!K7-CEART!L7),(CEFID!K7-CEFID!L7),(FAED!K7-FAED!L7),(CEAD!K7-CEAD!L7),(CCT!K7-CCT!L7),(CEPLAN!K7-CEPLAN!L7),(CAV!K7-CAV!L7),(CEO!K7-CEO!L7),(CEAVI!K7-CEAVI!L7),(CESFI!K7-CESFI!L7),(CERES!K7-CERES!L7))</f>
        <v>4764</v>
      </c>
      <c r="J7" s="26">
        <f t="shared" si="0"/>
        <v>5336</v>
      </c>
      <c r="K7" s="29">
        <f t="shared" si="1"/>
        <v>12019</v>
      </c>
      <c r="L7" s="29">
        <f t="shared" si="2"/>
        <v>5669.16</v>
      </c>
    </row>
    <row r="8" spans="1:12" ht="90" customHeight="1" x14ac:dyDescent="0.25">
      <c r="A8" s="172">
        <v>5</v>
      </c>
      <c r="B8" s="98">
        <v>5</v>
      </c>
      <c r="C8" s="184" t="s">
        <v>84</v>
      </c>
      <c r="D8" s="119" t="s">
        <v>343</v>
      </c>
      <c r="E8" s="147" t="s">
        <v>37</v>
      </c>
      <c r="F8" s="89" t="s">
        <v>46</v>
      </c>
      <c r="G8" s="161">
        <v>3.94</v>
      </c>
      <c r="H8" s="23">
        <f>SUM(Reitoria!K8,ESAG!K8,CEART!K8,CEFID!K8,FAED!K8,CEAD!K8,CCT!K8,CEPLAN!K8,CAV!K8,CEO!K8,CEAVI!K8,CESFI!K8,CERES!K8)</f>
        <v>7848</v>
      </c>
      <c r="I8" s="24">
        <f>SUM((Reitoria!K8-Reitoria!L8),(ESAG!K8-ESAG!L8),(CEART!K8-CEART!L8),(CEFID!K8-CEFID!L8),(FAED!K8-FAED!L8),(CEAD!K8-CEAD!L8),(CCT!K8-CCT!L8),(CEPLAN!K8-CEPLAN!L8),(CAV!K8-CAV!L8),(CEO!K8-CEO!L8),(CEAVI!K8-CEAVI!L8),(CESFI!K8-CESFI!L8),(CERES!K8-CERES!L8))</f>
        <v>3384</v>
      </c>
      <c r="J8" s="26">
        <f t="shared" si="0"/>
        <v>4464</v>
      </c>
      <c r="K8" s="29">
        <f t="shared" si="1"/>
        <v>30921.119999999999</v>
      </c>
      <c r="L8" s="29">
        <f t="shared" si="2"/>
        <v>13332.96</v>
      </c>
    </row>
    <row r="9" spans="1:12" ht="90" customHeight="1" x14ac:dyDescent="0.25">
      <c r="A9" s="174"/>
      <c r="B9" s="87">
        <v>6</v>
      </c>
      <c r="C9" s="186"/>
      <c r="D9" s="119" t="s">
        <v>344</v>
      </c>
      <c r="E9" s="147" t="s">
        <v>37</v>
      </c>
      <c r="F9" s="89" t="s">
        <v>45</v>
      </c>
      <c r="G9" s="161">
        <v>3.6</v>
      </c>
      <c r="H9" s="23">
        <f>SUM(Reitoria!K9,ESAG!K9,CEART!K9,CEFID!K9,FAED!K9,CEAD!K9,CCT!K9,CEPLAN!K9,CAV!K9,CEO!K9,CEAVI!K9,CESFI!K9,CERES!K9)</f>
        <v>2019</v>
      </c>
      <c r="I9" s="24">
        <f>SUM((Reitoria!K9-Reitoria!L9),(ESAG!K9-ESAG!L9),(CEART!K9-CEART!L9),(CEFID!K9-CEFID!L9),(FAED!K9-FAED!L9),(CEAD!K9-CEAD!L9),(CCT!K9-CCT!L9),(CEPLAN!K9-CEPLAN!L9),(CAV!K9-CAV!L9),(CEO!K9-CEO!L9),(CEAVI!K9-CEAVI!L9),(CESFI!K9-CESFI!L9),(CERES!K9-CERES!L9))</f>
        <v>896</v>
      </c>
      <c r="J9" s="26">
        <f t="shared" si="0"/>
        <v>1123</v>
      </c>
      <c r="K9" s="29">
        <f t="shared" si="1"/>
        <v>7268.4000000000005</v>
      </c>
      <c r="L9" s="29">
        <f t="shared" si="2"/>
        <v>3225.6</v>
      </c>
    </row>
    <row r="10" spans="1:12" ht="90" customHeight="1" x14ac:dyDescent="0.25">
      <c r="A10" s="176">
        <v>6</v>
      </c>
      <c r="B10" s="97">
        <v>7</v>
      </c>
      <c r="C10" s="181" t="s">
        <v>81</v>
      </c>
      <c r="D10" s="121" t="s">
        <v>345</v>
      </c>
      <c r="E10" s="149" t="s">
        <v>51</v>
      </c>
      <c r="F10" s="94" t="s">
        <v>26</v>
      </c>
      <c r="G10" s="162">
        <v>1</v>
      </c>
      <c r="H10" s="23">
        <f>SUM(Reitoria!K10,ESAG!K10,CEART!K10,CEFID!K10,FAED!K10,CEAD!K10,CCT!K10,CEPLAN!K10,CAV!K10,CEO!K10,CEAVI!K10,CESFI!K10,CERES!K10)</f>
        <v>7042</v>
      </c>
      <c r="I10" s="24">
        <f>SUM((Reitoria!K10-Reitoria!L10),(ESAG!K10-ESAG!L10),(CEART!K10-CEART!L10),(CEFID!K10-CEFID!L10),(FAED!K10-FAED!L10),(CEAD!K10-CEAD!L10),(CCT!K10-CCT!L10),(CEPLAN!K10-CEPLAN!L10),(CAV!K10-CAV!L10),(CEO!K10-CEO!L10),(CEAVI!K10-CEAVI!L10),(CESFI!K10-CESFI!L10),(CERES!K10-CERES!L10))</f>
        <v>1566</v>
      </c>
      <c r="J10" s="26">
        <f t="shared" si="0"/>
        <v>5476</v>
      </c>
      <c r="K10" s="29">
        <f t="shared" si="1"/>
        <v>7042</v>
      </c>
      <c r="L10" s="29">
        <f t="shared" si="2"/>
        <v>1566</v>
      </c>
    </row>
    <row r="11" spans="1:12" ht="90" customHeight="1" x14ac:dyDescent="0.25">
      <c r="A11" s="177"/>
      <c r="B11" s="92">
        <v>8</v>
      </c>
      <c r="C11" s="182"/>
      <c r="D11" s="120" t="s">
        <v>346</v>
      </c>
      <c r="E11" s="148" t="s">
        <v>51</v>
      </c>
      <c r="F11" s="94" t="s">
        <v>28</v>
      </c>
      <c r="G11" s="162">
        <v>1.01</v>
      </c>
      <c r="H11" s="23">
        <f>SUM(Reitoria!K11,ESAG!K11,CEART!K11,CEFID!K11,FAED!K11,CEAD!K11,CCT!K11,CEPLAN!K11,CAV!K11,CEO!K11,CEAVI!K11,CESFI!K11,CERES!K11)</f>
        <v>6270</v>
      </c>
      <c r="I11" s="24">
        <f>SUM((Reitoria!K11-Reitoria!L11),(ESAG!K11-ESAG!L11),(CEART!K11-CEART!L11),(CEFID!K11-CEFID!L11),(FAED!K11-FAED!L11),(CEAD!K11-CEAD!L11),(CCT!K11-CCT!L11),(CEPLAN!K11-CEPLAN!L11),(CAV!K11-CAV!L11),(CEO!K11-CEO!L11),(CEAVI!K11-CEAVI!L11),(CESFI!K11-CESFI!L11),(CERES!K11-CERES!L11))</f>
        <v>2446</v>
      </c>
      <c r="J11" s="26">
        <f t="shared" si="0"/>
        <v>3824</v>
      </c>
      <c r="K11" s="29">
        <f t="shared" si="1"/>
        <v>6332.7</v>
      </c>
      <c r="L11" s="29">
        <f t="shared" si="2"/>
        <v>2470.46</v>
      </c>
    </row>
    <row r="12" spans="1:12" ht="90" customHeight="1" x14ac:dyDescent="0.25">
      <c r="A12" s="172">
        <v>7</v>
      </c>
      <c r="B12" s="87">
        <v>9</v>
      </c>
      <c r="C12" s="184" t="s">
        <v>91</v>
      </c>
      <c r="D12" s="119" t="s">
        <v>347</v>
      </c>
      <c r="E12" s="150" t="s">
        <v>92</v>
      </c>
      <c r="F12" s="100" t="s">
        <v>47</v>
      </c>
      <c r="G12" s="161">
        <v>31.36</v>
      </c>
      <c r="H12" s="23">
        <f>SUM(Reitoria!K12,ESAG!K12,CEART!K12,CEFID!K12,FAED!K12,CEAD!K12,CCT!K12,CEPLAN!K12,CAV!K12,CEO!K12,CEAVI!K12,CESFI!K12,CERES!K12)</f>
        <v>92</v>
      </c>
      <c r="I12" s="24">
        <f>SUM((Reitoria!K12-Reitoria!L12),(ESAG!K12-ESAG!L12),(CEART!K12-CEART!L12),(CEFID!K12-CEFID!L12),(FAED!K12-FAED!L12),(CEAD!K12-CEAD!L12),(CCT!K12-CCT!L12),(CEPLAN!K12-CEPLAN!L12),(CAV!K12-CAV!L12),(CEO!K12-CEO!L12),(CEAVI!K12-CEAVI!L12),(CESFI!K12-CESFI!L12),(CERES!K12-CERES!L12))</f>
        <v>39</v>
      </c>
      <c r="J12" s="26">
        <f t="shared" si="0"/>
        <v>53</v>
      </c>
      <c r="K12" s="29">
        <f t="shared" si="1"/>
        <v>2885.12</v>
      </c>
      <c r="L12" s="29">
        <f t="shared" si="2"/>
        <v>1223.04</v>
      </c>
    </row>
    <row r="13" spans="1:12" ht="90" customHeight="1" x14ac:dyDescent="0.25">
      <c r="A13" s="173"/>
      <c r="B13" s="87">
        <v>10</v>
      </c>
      <c r="C13" s="185"/>
      <c r="D13" s="119" t="s">
        <v>348</v>
      </c>
      <c r="E13" s="151" t="s">
        <v>95</v>
      </c>
      <c r="F13" s="100" t="s">
        <v>47</v>
      </c>
      <c r="G13" s="161">
        <v>36.700000000000003</v>
      </c>
      <c r="H13" s="23">
        <f>SUM(Reitoria!K13,ESAG!K13,CEART!K13,CEFID!K13,FAED!K13,CEAD!K13,CCT!K13,CEPLAN!K13,CAV!K13,CEO!K13,CEAVI!K13,CESFI!K13,CERES!K13)</f>
        <v>120</v>
      </c>
      <c r="I13" s="24">
        <f>SUM((Reitoria!K13-Reitoria!L13),(ESAG!K13-ESAG!L13),(CEART!K13-CEART!L13),(CEFID!K13-CEFID!L13),(FAED!K13-FAED!L13),(CEAD!K13-CEAD!L13),(CCT!K13-CCT!L13),(CEPLAN!K13-CEPLAN!L13),(CAV!K13-CAV!L13),(CEO!K13-CEO!L13),(CEAVI!K13-CEAVI!L13),(CESFI!K13-CESFI!L13),(CERES!K13-CERES!L13))</f>
        <v>12</v>
      </c>
      <c r="J13" s="26">
        <f t="shared" si="0"/>
        <v>108</v>
      </c>
      <c r="K13" s="29">
        <f t="shared" si="1"/>
        <v>4404</v>
      </c>
      <c r="L13" s="29">
        <f t="shared" si="2"/>
        <v>440.40000000000003</v>
      </c>
    </row>
    <row r="14" spans="1:12" ht="90" customHeight="1" x14ac:dyDescent="0.25">
      <c r="A14" s="173"/>
      <c r="B14" s="98">
        <v>11</v>
      </c>
      <c r="C14" s="185"/>
      <c r="D14" s="122" t="s">
        <v>349</v>
      </c>
      <c r="E14" s="152" t="s">
        <v>97</v>
      </c>
      <c r="F14" s="103" t="s">
        <v>45</v>
      </c>
      <c r="G14" s="161">
        <v>42.64</v>
      </c>
      <c r="H14" s="23">
        <f>SUM(Reitoria!K14,ESAG!K14,CEART!K14,CEFID!K14,FAED!K14,CEAD!K14,CCT!K14,CEPLAN!K14,CAV!K14,CEO!K14,CEAVI!K14,CESFI!K14,CERES!K14)</f>
        <v>150</v>
      </c>
      <c r="I14" s="24">
        <f>SUM((Reitoria!K14-Reitoria!L14),(ESAG!K14-ESAG!L14),(CEART!K14-CEART!L14),(CEFID!K14-CEFID!L14),(FAED!K14-FAED!L14),(CEAD!K14-CEAD!L14),(CCT!K14-CCT!L14),(CEPLAN!K14-CEPLAN!L14),(CAV!K14-CAV!L14),(CEO!K14-CEO!L14),(CEAVI!K14-CEAVI!L14),(CESFI!K14-CESFI!L14),(CERES!K14-CERES!L14))</f>
        <v>80</v>
      </c>
      <c r="J14" s="26">
        <f t="shared" si="0"/>
        <v>70</v>
      </c>
      <c r="K14" s="29">
        <f t="shared" si="1"/>
        <v>6396</v>
      </c>
      <c r="L14" s="29">
        <f t="shared" si="2"/>
        <v>3411.2</v>
      </c>
    </row>
    <row r="15" spans="1:12" ht="90" customHeight="1" x14ac:dyDescent="0.25">
      <c r="A15" s="173"/>
      <c r="B15" s="98">
        <v>12</v>
      </c>
      <c r="C15" s="185"/>
      <c r="D15" s="123" t="s">
        <v>350</v>
      </c>
      <c r="E15" s="153" t="s">
        <v>99</v>
      </c>
      <c r="F15" s="100" t="s">
        <v>45</v>
      </c>
      <c r="G15" s="161">
        <v>78.05</v>
      </c>
      <c r="H15" s="23">
        <f>SUM(Reitoria!K15,ESAG!K15,CEART!K15,CEFID!K15,FAED!K15,CEAD!K15,CCT!K15,CEPLAN!K15,CAV!K15,CEO!K15,CEAVI!K15,CESFI!K15,CERES!K15)</f>
        <v>91</v>
      </c>
      <c r="I15" s="24">
        <f>SUM((Reitoria!K15-Reitoria!L15),(ESAG!K15-ESAG!L15),(CEART!K15-CEART!L15),(CEFID!K15-CEFID!L15),(FAED!K15-FAED!L15),(CEAD!K15-CEAD!L15),(CCT!K15-CCT!L15),(CEPLAN!K15-CEPLAN!L15),(CAV!K15-CAV!L15),(CEO!K15-CEO!L15),(CEAVI!K15-CEAVI!L15),(CESFI!K15-CESFI!L15),(CERES!K15-CERES!L15))</f>
        <v>4</v>
      </c>
      <c r="J15" s="26">
        <f t="shared" si="0"/>
        <v>87</v>
      </c>
      <c r="K15" s="29">
        <f t="shared" si="1"/>
        <v>7102.55</v>
      </c>
      <c r="L15" s="29">
        <f t="shared" si="2"/>
        <v>312.2</v>
      </c>
    </row>
    <row r="16" spans="1:12" ht="90" customHeight="1" x14ac:dyDescent="0.25">
      <c r="A16" s="174"/>
      <c r="B16" s="87">
        <v>13</v>
      </c>
      <c r="C16" s="186"/>
      <c r="D16" s="119" t="s">
        <v>351</v>
      </c>
      <c r="E16" s="153" t="s">
        <v>99</v>
      </c>
      <c r="F16" s="100" t="s">
        <v>45</v>
      </c>
      <c r="G16" s="161">
        <v>9.36</v>
      </c>
      <c r="H16" s="23">
        <f>SUM(Reitoria!K16,ESAG!K16,CEART!K16,CEFID!K16,FAED!K16,CEAD!K16,CCT!K16,CEPLAN!K16,CAV!K16,CEO!K16,CEAVI!K16,CESFI!K16,CERES!K16)</f>
        <v>12</v>
      </c>
      <c r="I16" s="24">
        <f>SUM((Reitoria!K16-Reitoria!L16),(ESAG!K16-ESAG!L16),(CEART!K16-CEART!L16),(CEFID!K16-CEFID!L16),(FAED!K16-FAED!L16),(CEAD!K16-CEAD!L16),(CCT!K16-CCT!L16),(CEPLAN!K16-CEPLAN!L16),(CAV!K16-CAV!L16),(CEO!K16-CEO!L16),(CEAVI!K16-CEAVI!L16),(CESFI!K16-CESFI!L16),(CERES!K16-CERES!L16))</f>
        <v>0</v>
      </c>
      <c r="J16" s="26">
        <f t="shared" si="0"/>
        <v>12</v>
      </c>
      <c r="K16" s="29">
        <f t="shared" si="1"/>
        <v>112.32</v>
      </c>
      <c r="L16" s="29">
        <f t="shared" si="2"/>
        <v>0</v>
      </c>
    </row>
    <row r="17" spans="1:12" ht="90" customHeight="1" x14ac:dyDescent="0.25">
      <c r="A17" s="176">
        <v>8</v>
      </c>
      <c r="B17" s="92">
        <v>14</v>
      </c>
      <c r="C17" s="181" t="s">
        <v>102</v>
      </c>
      <c r="D17" s="124" t="s">
        <v>352</v>
      </c>
      <c r="E17" s="154" t="s">
        <v>103</v>
      </c>
      <c r="F17" s="106" t="s">
        <v>33</v>
      </c>
      <c r="G17" s="162">
        <v>18.690000000000001</v>
      </c>
      <c r="H17" s="23">
        <f>SUM(Reitoria!K17,ESAG!K17,CEART!K17,CEFID!K17,FAED!K17,CEAD!K17,CCT!K17,CEPLAN!K17,CAV!K17,CEO!K17,CEAVI!K17,CESFI!K17,CERES!K17)</f>
        <v>471</v>
      </c>
      <c r="I17" s="24">
        <f>SUM((Reitoria!K17-Reitoria!L17),(ESAG!K17-ESAG!L17),(CEART!K17-CEART!L17),(CEFID!K17-CEFID!L17),(FAED!K17-FAED!L17),(CEAD!K17-CEAD!L17),(CCT!K17-CCT!L17),(CEPLAN!K17-CEPLAN!L17),(CAV!K17-CAV!L17),(CEO!K17-CEO!L17),(CEAVI!K17-CEAVI!L17),(CESFI!K17-CESFI!L17),(CERES!K17-CERES!L17))</f>
        <v>129</v>
      </c>
      <c r="J17" s="26">
        <f t="shared" si="0"/>
        <v>342</v>
      </c>
      <c r="K17" s="29">
        <f t="shared" si="1"/>
        <v>8802.99</v>
      </c>
      <c r="L17" s="29">
        <f t="shared" si="2"/>
        <v>2411.0100000000002</v>
      </c>
    </row>
    <row r="18" spans="1:12" ht="90" customHeight="1" x14ac:dyDescent="0.25">
      <c r="A18" s="180"/>
      <c r="B18" s="92">
        <v>15</v>
      </c>
      <c r="C18" s="183"/>
      <c r="D18" s="120" t="s">
        <v>353</v>
      </c>
      <c r="E18" s="154" t="s">
        <v>103</v>
      </c>
      <c r="F18" s="106" t="s">
        <v>47</v>
      </c>
      <c r="G18" s="162">
        <v>26.71</v>
      </c>
      <c r="H18" s="23">
        <f>SUM(Reitoria!K18,ESAG!K18,CEART!K18,CEFID!K18,FAED!K18,CEAD!K18,CCT!K18,CEPLAN!K18,CAV!K18,CEO!K18,CEAVI!K18,CESFI!K18,CERES!K18)</f>
        <v>111</v>
      </c>
      <c r="I18" s="24">
        <f>SUM((Reitoria!K18-Reitoria!L18),(ESAG!K18-ESAG!L18),(CEART!K18-CEART!L18),(CEFID!K18-CEFID!L18),(FAED!K18-FAED!L18),(CEAD!K18-CEAD!L18),(CCT!K18-CCT!L18),(CEPLAN!K18-CEPLAN!L18),(CAV!K18-CAV!L18),(CEO!K18-CEO!L18),(CEAVI!K18-CEAVI!L18),(CESFI!K18-CESFI!L18),(CERES!K18-CERES!L18))</f>
        <v>25</v>
      </c>
      <c r="J18" s="26">
        <f t="shared" si="0"/>
        <v>86</v>
      </c>
      <c r="K18" s="29">
        <f t="shared" si="1"/>
        <v>2964.81</v>
      </c>
      <c r="L18" s="29">
        <f t="shared" si="2"/>
        <v>667.75</v>
      </c>
    </row>
    <row r="19" spans="1:12" ht="90" customHeight="1" x14ac:dyDescent="0.25">
      <c r="A19" s="180"/>
      <c r="B19" s="92">
        <v>16</v>
      </c>
      <c r="C19" s="183"/>
      <c r="D19" s="120" t="s">
        <v>354</v>
      </c>
      <c r="E19" s="148" t="s">
        <v>107</v>
      </c>
      <c r="F19" s="106" t="s">
        <v>26</v>
      </c>
      <c r="G19" s="162">
        <v>11.6</v>
      </c>
      <c r="H19" s="23">
        <f>SUM(Reitoria!K19,ESAG!K19,CEART!K19,CEFID!K19,FAED!K19,CEAD!K19,CCT!K19,CEPLAN!K19,CAV!K19,CEO!K19,CEAVI!K19,CESFI!K19,CERES!K19)</f>
        <v>30</v>
      </c>
      <c r="I19" s="24">
        <f>SUM((Reitoria!K19-Reitoria!L19),(ESAG!K19-ESAG!L19),(CEART!K19-CEART!L19),(CEFID!K19-CEFID!L19),(FAED!K19-FAED!L19),(CEAD!K19-CEAD!L19),(CCT!K19-CCT!L19),(CEPLAN!K19-CEPLAN!L19),(CAV!K19-CAV!L19),(CEO!K19-CEO!L19),(CEAVI!K19-CEAVI!L19),(CESFI!K19-CESFI!L19),(CERES!K19-CERES!L19))</f>
        <v>10</v>
      </c>
      <c r="J19" s="26">
        <f t="shared" si="0"/>
        <v>20</v>
      </c>
      <c r="K19" s="29">
        <f t="shared" si="1"/>
        <v>348</v>
      </c>
      <c r="L19" s="29">
        <f t="shared" si="2"/>
        <v>116</v>
      </c>
    </row>
    <row r="20" spans="1:12" ht="90" customHeight="1" x14ac:dyDescent="0.25">
      <c r="A20" s="180"/>
      <c r="B20" s="92">
        <v>17</v>
      </c>
      <c r="C20" s="183"/>
      <c r="D20" s="120" t="s">
        <v>355</v>
      </c>
      <c r="E20" s="148" t="s">
        <v>52</v>
      </c>
      <c r="F20" s="94" t="s">
        <v>45</v>
      </c>
      <c r="G20" s="162">
        <v>9.76</v>
      </c>
      <c r="H20" s="23">
        <f>SUM(Reitoria!K20,ESAG!K20,CEART!K20,CEFID!K20,FAED!K20,CEAD!K20,CCT!K20,CEPLAN!K20,CAV!K20,CEO!K20,CEAVI!K20,CESFI!K20,CERES!K20)</f>
        <v>773</v>
      </c>
      <c r="I20" s="24">
        <f>SUM((Reitoria!K20-Reitoria!L20),(ESAG!K20-ESAG!L20),(CEART!K20-CEART!L20),(CEFID!K20-CEFID!L20),(FAED!K20-FAED!L20),(CEAD!K20-CEAD!L20),(CCT!K20-CCT!L20),(CEPLAN!K20-CEPLAN!L20),(CAV!K20-CAV!L20),(CEO!K20-CEO!L20),(CEAVI!K20-CEAVI!L20),(CESFI!K20-CESFI!L20),(CERES!K20-CERES!L20))</f>
        <v>12</v>
      </c>
      <c r="J20" s="26">
        <f t="shared" si="0"/>
        <v>761</v>
      </c>
      <c r="K20" s="29">
        <f t="shared" si="1"/>
        <v>7544.48</v>
      </c>
      <c r="L20" s="29">
        <f t="shared" si="2"/>
        <v>117.12</v>
      </c>
    </row>
    <row r="21" spans="1:12" ht="90" customHeight="1" x14ac:dyDescent="0.25">
      <c r="A21" s="177"/>
      <c r="B21" s="92">
        <v>18</v>
      </c>
      <c r="C21" s="182"/>
      <c r="D21" s="120" t="s">
        <v>356</v>
      </c>
      <c r="E21" s="148" t="s">
        <v>110</v>
      </c>
      <c r="F21" s="106" t="s">
        <v>45</v>
      </c>
      <c r="G21" s="162">
        <v>54.58</v>
      </c>
      <c r="H21" s="23">
        <f>SUM(Reitoria!K21,ESAG!K21,CEART!K21,CEFID!K21,FAED!K21,CEAD!K21,CCT!K21,CEPLAN!K21,CAV!K21,CEO!K21,CEAVI!K21,CESFI!K21,CERES!K21)</f>
        <v>108</v>
      </c>
      <c r="I21" s="24">
        <f>SUM((Reitoria!K21-Reitoria!L21),(ESAG!K21-ESAG!L21),(CEART!K21-CEART!L21),(CEFID!K21-CEFID!L21),(FAED!K21-FAED!L21),(CEAD!K21-CEAD!L21),(CCT!K21-CCT!L21),(CEPLAN!K21-CEPLAN!L21),(CAV!K21-CAV!L21),(CEO!K21-CEO!L21),(CEAVI!K21-CEAVI!L21),(CESFI!K21-CESFI!L21),(CERES!K21-CERES!L21))</f>
        <v>30</v>
      </c>
      <c r="J21" s="26">
        <f t="shared" si="0"/>
        <v>78</v>
      </c>
      <c r="K21" s="29">
        <f t="shared" si="1"/>
        <v>5894.6399999999994</v>
      </c>
      <c r="L21" s="29">
        <f t="shared" si="2"/>
        <v>1637.3999999999999</v>
      </c>
    </row>
    <row r="22" spans="1:12" ht="90" customHeight="1" x14ac:dyDescent="0.25">
      <c r="A22" s="86">
        <v>9</v>
      </c>
      <c r="B22" s="87">
        <v>19</v>
      </c>
      <c r="C22" s="140" t="s">
        <v>91</v>
      </c>
      <c r="D22" s="119" t="s">
        <v>357</v>
      </c>
      <c r="E22" s="147" t="s">
        <v>112</v>
      </c>
      <c r="F22" s="89" t="s">
        <v>35</v>
      </c>
      <c r="G22" s="161">
        <v>2.5099999999999998</v>
      </c>
      <c r="H22" s="23">
        <f>SUM(Reitoria!K22,ESAG!K22,CEART!K22,CEFID!K22,FAED!K22,CEAD!K22,CCT!K22,CEPLAN!K22,CAV!K22,CEO!K22,CEAVI!K22,CESFI!K22,CERES!K22)</f>
        <v>6470</v>
      </c>
      <c r="I22" s="24">
        <f>SUM((Reitoria!K22-Reitoria!L22),(ESAG!K22-ESAG!L22),(CEART!K22-CEART!L22),(CEFID!K22-CEFID!L22),(FAED!K22-FAED!L22),(CEAD!K22-CEAD!L22),(CCT!K22-CCT!L22),(CEPLAN!K22-CEPLAN!L22),(CAV!K22-CAV!L22),(CEO!K22-CEO!L22),(CEAVI!K22-CEAVI!L22),(CESFI!K22-CESFI!L22),(CERES!K22-CERES!L22))</f>
        <v>1150</v>
      </c>
      <c r="J22" s="26">
        <f t="shared" si="0"/>
        <v>5320</v>
      </c>
      <c r="K22" s="29">
        <f t="shared" si="1"/>
        <v>16239.699999999999</v>
      </c>
      <c r="L22" s="29">
        <f t="shared" si="2"/>
        <v>2886.4999999999995</v>
      </c>
    </row>
    <row r="23" spans="1:12" ht="90" customHeight="1" x14ac:dyDescent="0.25">
      <c r="A23" s="176">
        <v>10</v>
      </c>
      <c r="B23" s="97">
        <v>20</v>
      </c>
      <c r="C23" s="181" t="s">
        <v>84</v>
      </c>
      <c r="D23" s="120" t="s">
        <v>358</v>
      </c>
      <c r="E23" s="148" t="s">
        <v>37</v>
      </c>
      <c r="F23" s="94" t="s">
        <v>47</v>
      </c>
      <c r="G23" s="162">
        <v>6.63</v>
      </c>
      <c r="H23" s="23">
        <f>SUM(Reitoria!K23,ESAG!K23,CEART!K23,CEFID!K23,FAED!K23,CEAD!K23,CCT!K23,CEPLAN!K23,CAV!K23,CEO!K23,CEAVI!K23,CESFI!K23,CERES!K23)</f>
        <v>907</v>
      </c>
      <c r="I23" s="24">
        <f>SUM((Reitoria!K23-Reitoria!L23),(ESAG!K23-ESAG!L23),(CEART!K23-CEART!L23),(CEFID!K23-CEFID!L23),(FAED!K23-FAED!L23),(CEAD!K23-CEAD!L23),(CCT!K23-CCT!L23),(CEPLAN!K23-CEPLAN!L23),(CAV!K23-CAV!L23),(CEO!K23-CEO!L23),(CEAVI!K23-CEAVI!L23),(CESFI!K23-CESFI!L23),(CERES!K23-CERES!L23))</f>
        <v>34</v>
      </c>
      <c r="J23" s="26">
        <f t="shared" si="0"/>
        <v>873</v>
      </c>
      <c r="K23" s="29">
        <f t="shared" si="1"/>
        <v>6013.41</v>
      </c>
      <c r="L23" s="29">
        <f t="shared" si="2"/>
        <v>225.42</v>
      </c>
    </row>
    <row r="24" spans="1:12" ht="90" customHeight="1" x14ac:dyDescent="0.25">
      <c r="A24" s="180"/>
      <c r="B24" s="97">
        <v>21</v>
      </c>
      <c r="C24" s="183"/>
      <c r="D24" s="120" t="s">
        <v>359</v>
      </c>
      <c r="E24" s="148" t="s">
        <v>37</v>
      </c>
      <c r="F24" s="94" t="s">
        <v>45</v>
      </c>
      <c r="G24" s="162">
        <v>2</v>
      </c>
      <c r="H24" s="23">
        <f>SUM(Reitoria!K24,ESAG!K24,CEART!K24,CEFID!K24,FAED!K24,CEAD!K24,CCT!K24,CEPLAN!K24,CAV!K24,CEO!K24,CEAVI!K24,CESFI!K24,CERES!K24)</f>
        <v>6936</v>
      </c>
      <c r="I24" s="24">
        <f>SUM((Reitoria!K24-Reitoria!L24),(ESAG!K24-ESAG!L24),(CEART!K24-CEART!L24),(CEFID!K24-CEFID!L24),(FAED!K24-FAED!L24),(CEAD!K24-CEAD!L24),(CCT!K24-CCT!L24),(CEPLAN!K24-CEPLAN!L24),(CAV!K24-CAV!L24),(CEO!K24-CEO!L24),(CEAVI!K24-CEAVI!L24),(CESFI!K24-CESFI!L24),(CERES!K24-CERES!L24))</f>
        <v>1012</v>
      </c>
      <c r="J24" s="26">
        <f t="shared" si="0"/>
        <v>5924</v>
      </c>
      <c r="K24" s="29">
        <f t="shared" si="1"/>
        <v>13872</v>
      </c>
      <c r="L24" s="29">
        <f t="shared" si="2"/>
        <v>2024</v>
      </c>
    </row>
    <row r="25" spans="1:12" ht="90" customHeight="1" x14ac:dyDescent="0.25">
      <c r="A25" s="177"/>
      <c r="B25" s="97">
        <v>22</v>
      </c>
      <c r="C25" s="182"/>
      <c r="D25" s="120" t="s">
        <v>360</v>
      </c>
      <c r="E25" s="148" t="s">
        <v>118</v>
      </c>
      <c r="F25" s="106" t="s">
        <v>26</v>
      </c>
      <c r="G25" s="162">
        <v>2.1</v>
      </c>
      <c r="H25" s="23">
        <f>SUM(Reitoria!K25,ESAG!K25,CEART!K25,CEFID!K25,FAED!K25,CEAD!K25,CCT!K25,CEPLAN!K25,CAV!K25,CEO!K25,CEAVI!K25,CESFI!K25,CERES!K25)</f>
        <v>40</v>
      </c>
      <c r="I25" s="24">
        <f>SUM((Reitoria!K25-Reitoria!L25),(ESAG!K25-ESAG!L25),(CEART!K25-CEART!L25),(CEFID!K25-CEFID!L25),(FAED!K25-FAED!L25),(CEAD!K25-CEAD!L25),(CCT!K25-CCT!L25),(CEPLAN!K25-CEPLAN!L25),(CAV!K25-CAV!L25),(CEO!K25-CEO!L25),(CEAVI!K25-CEAVI!L25),(CESFI!K25-CESFI!L25),(CERES!K25-CERES!L25))</f>
        <v>12</v>
      </c>
      <c r="J25" s="26">
        <f t="shared" si="0"/>
        <v>28</v>
      </c>
      <c r="K25" s="29">
        <f t="shared" si="1"/>
        <v>84</v>
      </c>
      <c r="L25" s="29">
        <f t="shared" si="2"/>
        <v>25.200000000000003</v>
      </c>
    </row>
    <row r="26" spans="1:12" ht="90" customHeight="1" x14ac:dyDescent="0.25">
      <c r="A26" s="178">
        <v>11</v>
      </c>
      <c r="B26" s="87">
        <v>23</v>
      </c>
      <c r="C26" s="184" t="s">
        <v>122</v>
      </c>
      <c r="D26" s="119" t="s">
        <v>361</v>
      </c>
      <c r="E26" s="147" t="s">
        <v>123</v>
      </c>
      <c r="F26" s="100" t="s">
        <v>125</v>
      </c>
      <c r="G26" s="161">
        <v>6.83</v>
      </c>
      <c r="H26" s="23">
        <f>SUM(Reitoria!K26,ESAG!K26,CEART!K26,CEFID!K26,FAED!K26,CEAD!K26,CCT!K26,CEPLAN!K26,CAV!K26,CEO!K26,CEAVI!K26,CESFI!K26,CERES!K26)</f>
        <v>1034</v>
      </c>
      <c r="I26" s="24">
        <f>SUM((Reitoria!K26-Reitoria!L26),(ESAG!K26-ESAG!L26),(CEART!K26-CEART!L26),(CEFID!K26-CEFID!L26),(FAED!K26-FAED!L26),(CEAD!K26-CEAD!L26),(CCT!K26-CCT!L26),(CEPLAN!K26-CEPLAN!L26),(CAV!K26-CAV!L26),(CEO!K26-CEO!L26),(CEAVI!K26-CEAVI!L26),(CESFI!K26-CESFI!L26),(CERES!K26-CERES!L26))</f>
        <v>342</v>
      </c>
      <c r="J26" s="26">
        <f t="shared" si="0"/>
        <v>692</v>
      </c>
      <c r="K26" s="29">
        <f t="shared" si="1"/>
        <v>7062.22</v>
      </c>
      <c r="L26" s="29">
        <f t="shared" si="2"/>
        <v>2335.86</v>
      </c>
    </row>
    <row r="27" spans="1:12" ht="90" customHeight="1" x14ac:dyDescent="0.25">
      <c r="A27" s="179"/>
      <c r="B27" s="98">
        <v>24</v>
      </c>
      <c r="C27" s="185"/>
      <c r="D27" s="119" t="s">
        <v>362</v>
      </c>
      <c r="E27" s="147" t="s">
        <v>126</v>
      </c>
      <c r="F27" s="89" t="s">
        <v>26</v>
      </c>
      <c r="G27" s="161">
        <v>1.06</v>
      </c>
      <c r="H27" s="23">
        <f>SUM(Reitoria!K27,ESAG!K27,CEART!K27,CEFID!K27,FAED!K27,CEAD!K27,CCT!K27,CEPLAN!K27,CAV!K27,CEO!K27,CEAVI!K27,CESFI!K27,CERES!K27)</f>
        <v>2780</v>
      </c>
      <c r="I27" s="24">
        <f>SUM((Reitoria!K27-Reitoria!L27),(ESAG!K27-ESAG!L27),(CEART!K27-CEART!L27),(CEFID!K27-CEFID!L27),(FAED!K27-FAED!L27),(CEAD!K27-CEAD!L27),(CCT!K27-CCT!L27),(CEPLAN!K27-CEPLAN!L27),(CAV!K27-CAV!L27),(CEO!K27-CEO!L27),(CEAVI!K27-CEAVI!L27),(CESFI!K27-CESFI!L27),(CERES!K27-CERES!L27))</f>
        <v>1086</v>
      </c>
      <c r="J27" s="26">
        <f t="shared" si="0"/>
        <v>1694</v>
      </c>
      <c r="K27" s="29">
        <f t="shared" si="1"/>
        <v>2946.8</v>
      </c>
      <c r="L27" s="29">
        <f t="shared" si="2"/>
        <v>1151.1600000000001</v>
      </c>
    </row>
    <row r="28" spans="1:12" ht="90" customHeight="1" x14ac:dyDescent="0.25">
      <c r="A28" s="188"/>
      <c r="B28" s="87">
        <v>25</v>
      </c>
      <c r="C28" s="186"/>
      <c r="D28" s="123" t="s">
        <v>363</v>
      </c>
      <c r="E28" s="153" t="s">
        <v>126</v>
      </c>
      <c r="F28" s="89" t="s">
        <v>26</v>
      </c>
      <c r="G28" s="161">
        <v>2.89</v>
      </c>
      <c r="H28" s="23">
        <f>SUM(Reitoria!K28,ESAG!K28,CEART!K28,CEFID!K28,FAED!K28,CEAD!K28,CCT!K28,CEPLAN!K28,CAV!K28,CEO!K28,CEAVI!K28,CESFI!K28,CERES!K28)</f>
        <v>1518</v>
      </c>
      <c r="I28" s="24">
        <f>SUM((Reitoria!K28-Reitoria!L28),(ESAG!K28-ESAG!L28),(CEART!K28-CEART!L28),(CEFID!K28-CEFID!L28),(FAED!K28-FAED!L28),(CEAD!K28-CEAD!L28),(CCT!K28-CCT!L28),(CEPLAN!K28-CEPLAN!L28),(CAV!K28-CAV!L28),(CEO!K28-CEO!L28),(CEAVI!K28-CEAVI!L28),(CESFI!K28-CESFI!L28),(CERES!K28-CERES!L28))</f>
        <v>420</v>
      </c>
      <c r="J28" s="26">
        <f t="shared" si="0"/>
        <v>1098</v>
      </c>
      <c r="K28" s="29">
        <f t="shared" si="1"/>
        <v>4387.0200000000004</v>
      </c>
      <c r="L28" s="29">
        <f t="shared" si="2"/>
        <v>1213.8</v>
      </c>
    </row>
    <row r="29" spans="1:12" ht="90" customHeight="1" x14ac:dyDescent="0.25">
      <c r="A29" s="189">
        <v>12</v>
      </c>
      <c r="B29" s="97">
        <v>26</v>
      </c>
      <c r="C29" s="181" t="s">
        <v>81</v>
      </c>
      <c r="D29" s="120" t="s">
        <v>364</v>
      </c>
      <c r="E29" s="148" t="s">
        <v>129</v>
      </c>
      <c r="F29" s="94" t="s">
        <v>48</v>
      </c>
      <c r="G29" s="162">
        <v>2.62</v>
      </c>
      <c r="H29" s="23">
        <f>SUM(Reitoria!K29,ESAG!K29,CEART!K29,CEFID!K29,FAED!K29,CEAD!K29,CCT!K29,CEPLAN!K29,CAV!K29,CEO!K29,CEAVI!K29,CESFI!K29,CERES!K29)</f>
        <v>4860</v>
      </c>
      <c r="I29" s="24">
        <f>SUM((Reitoria!K29-Reitoria!L29),(ESAG!K29-ESAG!L29),(CEART!K29-CEART!L29),(CEFID!K29-CEFID!L29),(FAED!K29-FAED!L29),(CEAD!K29-CEAD!L29),(CCT!K29-CCT!L29),(CEPLAN!K29-CEPLAN!L29),(CAV!K29-CAV!L29),(CEO!K29-CEO!L29),(CEAVI!K29-CEAVI!L29),(CESFI!K29-CESFI!L29),(CERES!K29-CERES!L29))</f>
        <v>1162</v>
      </c>
      <c r="J29" s="26">
        <f t="shared" si="0"/>
        <v>3698</v>
      </c>
      <c r="K29" s="29">
        <f t="shared" si="1"/>
        <v>12733.2</v>
      </c>
      <c r="L29" s="29">
        <f t="shared" si="2"/>
        <v>3044.44</v>
      </c>
    </row>
    <row r="30" spans="1:12" ht="90" customHeight="1" x14ac:dyDescent="0.25">
      <c r="A30" s="189"/>
      <c r="B30" s="97">
        <v>27</v>
      </c>
      <c r="C30" s="183"/>
      <c r="D30" s="120" t="s">
        <v>365</v>
      </c>
      <c r="E30" s="148" t="s">
        <v>51</v>
      </c>
      <c r="F30" s="94" t="s">
        <v>28</v>
      </c>
      <c r="G30" s="162">
        <v>3.19</v>
      </c>
      <c r="H30" s="23">
        <f>SUM(Reitoria!K30,ESAG!K30,CEART!K30,CEFID!K30,FAED!K30,CEAD!K30,CCT!K30,CEPLAN!K30,CAV!K30,CEO!K30,CEAVI!K30,CESFI!K30,CERES!K30)</f>
        <v>1610</v>
      </c>
      <c r="I30" s="24">
        <f>SUM((Reitoria!K30-Reitoria!L30),(ESAG!K30-ESAG!L30),(CEART!K30-CEART!L30),(CEFID!K30-CEFID!L30),(FAED!K30-FAED!L30),(CEAD!K30-CEAD!L30),(CCT!K30-CCT!L30),(CEPLAN!K30-CEPLAN!L30),(CAV!K30-CAV!L30),(CEO!K30-CEO!L30),(CEAVI!K30-CEAVI!L30),(CESFI!K30-CESFI!L30),(CERES!K30-CERES!L30))</f>
        <v>24</v>
      </c>
      <c r="J30" s="26">
        <f t="shared" si="0"/>
        <v>1586</v>
      </c>
      <c r="K30" s="29">
        <f t="shared" si="1"/>
        <v>5135.8999999999996</v>
      </c>
      <c r="L30" s="29">
        <f t="shared" si="2"/>
        <v>76.56</v>
      </c>
    </row>
    <row r="31" spans="1:12" ht="90" customHeight="1" x14ac:dyDescent="0.25">
      <c r="A31" s="189"/>
      <c r="B31" s="97">
        <v>28</v>
      </c>
      <c r="C31" s="182"/>
      <c r="D31" s="120" t="s">
        <v>366</v>
      </c>
      <c r="E31" s="148" t="s">
        <v>37</v>
      </c>
      <c r="F31" s="94" t="s">
        <v>28</v>
      </c>
      <c r="G31" s="162">
        <v>2.98</v>
      </c>
      <c r="H31" s="23">
        <f>SUM(Reitoria!K31,ESAG!K31,CEART!K31,CEFID!K31,FAED!K31,CEAD!K31,CCT!K31,CEPLAN!K31,CAV!K31,CEO!K31,CEAVI!K31,CESFI!K31,CERES!K31)</f>
        <v>1839</v>
      </c>
      <c r="I31" s="24">
        <f>SUM((Reitoria!K31-Reitoria!L31),(ESAG!K31-ESAG!L31),(CEART!K31-CEART!L31),(CEFID!K31-CEFID!L31),(FAED!K31-FAED!L31),(CEAD!K31-CEAD!L31),(CCT!K31-CCT!L31),(CEPLAN!K31-CEPLAN!L31),(CAV!K31-CAV!L31),(CEO!K31-CEO!L31),(CEAVI!K31-CEAVI!L31),(CESFI!K31-CESFI!L31),(CERES!K31-CERES!L31))</f>
        <v>112</v>
      </c>
      <c r="J31" s="26">
        <f t="shared" si="0"/>
        <v>1727</v>
      </c>
      <c r="K31" s="29">
        <f t="shared" si="1"/>
        <v>5480.22</v>
      </c>
      <c r="L31" s="29">
        <f t="shared" si="2"/>
        <v>333.76</v>
      </c>
    </row>
    <row r="32" spans="1:12" ht="90" customHeight="1" x14ac:dyDescent="0.25">
      <c r="A32" s="190">
        <v>13</v>
      </c>
      <c r="B32" s="108">
        <v>29</v>
      </c>
      <c r="C32" s="192" t="s">
        <v>122</v>
      </c>
      <c r="D32" s="125" t="s">
        <v>367</v>
      </c>
      <c r="E32" s="155" t="s">
        <v>126</v>
      </c>
      <c r="F32" s="110" t="s">
        <v>26</v>
      </c>
      <c r="G32" s="163">
        <v>3.3</v>
      </c>
      <c r="H32" s="23">
        <f>SUM(Reitoria!K32,ESAG!K32,CEART!K32,CEFID!K32,FAED!K32,CEAD!K32,CCT!K32,CEPLAN!K32,CAV!K32,CEO!K32,CEAVI!K32,CESFI!K32,CERES!K32)</f>
        <v>707</v>
      </c>
      <c r="I32" s="24">
        <f>SUM((Reitoria!K32-Reitoria!L32),(ESAG!K32-ESAG!L32),(CEART!K32-CEART!L32),(CEFID!K32-CEFID!L32),(FAED!K32-FAED!L32),(CEAD!K32-CEAD!L32),(CCT!K32-CCT!L32),(CEPLAN!K32-CEPLAN!L32),(CAV!K32-CAV!L32),(CEO!K32-CEO!L32),(CEAVI!K32-CEAVI!L32),(CESFI!K32-CESFI!L32),(CERES!K32-CERES!L32))</f>
        <v>127</v>
      </c>
      <c r="J32" s="26">
        <f t="shared" si="0"/>
        <v>580</v>
      </c>
      <c r="K32" s="29">
        <f t="shared" si="1"/>
        <v>2333.1</v>
      </c>
      <c r="L32" s="29">
        <f t="shared" si="2"/>
        <v>419.09999999999997</v>
      </c>
    </row>
    <row r="33" spans="1:12" ht="90" customHeight="1" x14ac:dyDescent="0.25">
      <c r="A33" s="191"/>
      <c r="B33" s="108">
        <v>30</v>
      </c>
      <c r="C33" s="193"/>
      <c r="D33" s="125" t="s">
        <v>368</v>
      </c>
      <c r="E33" s="155" t="s">
        <v>136</v>
      </c>
      <c r="F33" s="112" t="s">
        <v>45</v>
      </c>
      <c r="G33" s="163">
        <v>5.26</v>
      </c>
      <c r="H33" s="23">
        <f>SUM(Reitoria!K33,ESAG!K33,CEART!K33,CEFID!K33,FAED!K33,CEAD!K33,CCT!K33,CEPLAN!K33,CAV!K33,CEO!K33,CEAVI!K33,CESFI!K33,CERES!K33)</f>
        <v>696</v>
      </c>
      <c r="I33" s="24">
        <f>SUM((Reitoria!K33-Reitoria!L33),(ESAG!K33-ESAG!L33),(CEART!K33-CEART!L33),(CEFID!K33-CEFID!L33),(FAED!K33-FAED!L33),(CEAD!K33-CEAD!L33),(CCT!K33-CCT!L33),(CEPLAN!K33-CEPLAN!L33),(CAV!K33-CAV!L33),(CEO!K33-CEO!L33),(CEAVI!K33-CEAVI!L33),(CESFI!K33-CESFI!L33),(CERES!K33-CERES!L33))</f>
        <v>90</v>
      </c>
      <c r="J33" s="26">
        <f t="shared" si="0"/>
        <v>606</v>
      </c>
      <c r="K33" s="29">
        <f t="shared" si="1"/>
        <v>3660.96</v>
      </c>
      <c r="L33" s="29">
        <f t="shared" si="2"/>
        <v>473.4</v>
      </c>
    </row>
    <row r="34" spans="1:12" ht="90" customHeight="1" x14ac:dyDescent="0.25">
      <c r="A34" s="176">
        <v>14</v>
      </c>
      <c r="B34" s="97">
        <v>31</v>
      </c>
      <c r="C34" s="181" t="s">
        <v>102</v>
      </c>
      <c r="D34" s="124" t="s">
        <v>369</v>
      </c>
      <c r="E34" s="154" t="s">
        <v>138</v>
      </c>
      <c r="F34" s="94" t="s">
        <v>26</v>
      </c>
      <c r="G34" s="162">
        <v>39.799999999999997</v>
      </c>
      <c r="H34" s="23">
        <f>SUM(Reitoria!K34,ESAG!K34,CEART!K34,CEFID!K34,FAED!K34,CEAD!K34,CCT!K34,CEPLAN!K34,CAV!K34,CEO!K34,CEAVI!K34,CESFI!K34,CERES!K34)</f>
        <v>4</v>
      </c>
      <c r="I34" s="24">
        <f>SUM((Reitoria!K34-Reitoria!L34),(ESAG!K34-ESAG!L34),(CEART!K34-CEART!L34),(CEFID!K34-CEFID!L34),(FAED!K34-FAED!L34),(CEAD!K34-CEAD!L34),(CCT!K34-CCT!L34),(CEPLAN!K34-CEPLAN!L34),(CAV!K34-CAV!L34),(CEO!K34-CEO!L34),(CEAVI!K34-CEAVI!L34),(CESFI!K34-CESFI!L34),(CERES!K34-CERES!L34))</f>
        <v>2</v>
      </c>
      <c r="J34" s="26">
        <f t="shared" si="0"/>
        <v>2</v>
      </c>
      <c r="K34" s="29">
        <f t="shared" si="1"/>
        <v>159.19999999999999</v>
      </c>
      <c r="L34" s="29">
        <f t="shared" si="2"/>
        <v>79.599999999999994</v>
      </c>
    </row>
    <row r="35" spans="1:12" ht="90" customHeight="1" x14ac:dyDescent="0.25">
      <c r="A35" s="180"/>
      <c r="B35" s="97">
        <v>32</v>
      </c>
      <c r="C35" s="183"/>
      <c r="D35" s="124" t="s">
        <v>370</v>
      </c>
      <c r="E35" s="154" t="s">
        <v>138</v>
      </c>
      <c r="F35" s="94" t="s">
        <v>26</v>
      </c>
      <c r="G35" s="162">
        <v>38.979999999999997</v>
      </c>
      <c r="H35" s="23">
        <f>SUM(Reitoria!K35,ESAG!K35,CEART!K35,CEFID!K35,FAED!K35,CEAD!K35,CCT!K35,CEPLAN!K35,CAV!K35,CEO!K35,CEAVI!K35,CESFI!K35,CERES!K35)</f>
        <v>22</v>
      </c>
      <c r="I35" s="24">
        <f>SUM((Reitoria!K35-Reitoria!L35),(ESAG!K35-ESAG!L35),(CEART!K35-CEART!L35),(CEFID!K35-CEFID!L35),(FAED!K35-FAED!L35),(CEAD!K35-CEAD!L35),(CCT!K35-CCT!L35),(CEPLAN!K35-CEPLAN!L35),(CAV!K35-CAV!L35),(CEO!K35-CEO!L35),(CEAVI!K35-CEAVI!L35),(CESFI!K35-CESFI!L35),(CERES!K35-CERES!L35))</f>
        <v>0</v>
      </c>
      <c r="J35" s="26">
        <f t="shared" si="0"/>
        <v>22</v>
      </c>
      <c r="K35" s="29">
        <f t="shared" si="1"/>
        <v>857.56</v>
      </c>
      <c r="L35" s="29">
        <f t="shared" si="2"/>
        <v>0</v>
      </c>
    </row>
    <row r="36" spans="1:12" ht="90" customHeight="1" x14ac:dyDescent="0.25">
      <c r="A36" s="180"/>
      <c r="B36" s="97">
        <v>33</v>
      </c>
      <c r="C36" s="183"/>
      <c r="D36" s="124" t="s">
        <v>371</v>
      </c>
      <c r="E36" s="154" t="s">
        <v>138</v>
      </c>
      <c r="F36" s="94" t="s">
        <v>26</v>
      </c>
      <c r="G36" s="162">
        <v>39.53</v>
      </c>
      <c r="H36" s="23">
        <f>SUM(Reitoria!K36,ESAG!K36,CEART!K36,CEFID!K36,FAED!K36,CEAD!K36,CCT!K36,CEPLAN!K36,CAV!K36,CEO!K36,CEAVI!K36,CESFI!K36,CERES!K36)</f>
        <v>20</v>
      </c>
      <c r="I36" s="24">
        <f>SUM((Reitoria!K36-Reitoria!L36),(ESAG!K36-ESAG!L36),(CEART!K36-CEART!L36),(CEFID!K36-CEFID!L36),(FAED!K36-FAED!L36),(CEAD!K36-CEAD!L36),(CCT!K36-CCT!L36),(CEPLAN!K36-CEPLAN!L36),(CAV!K36-CAV!L36),(CEO!K36-CEO!L36),(CEAVI!K36-CEAVI!L36),(CESFI!K36-CESFI!L36),(CERES!K36-CERES!L36))</f>
        <v>3</v>
      </c>
      <c r="J36" s="26">
        <f t="shared" si="0"/>
        <v>17</v>
      </c>
      <c r="K36" s="29">
        <f t="shared" si="1"/>
        <v>790.6</v>
      </c>
      <c r="L36" s="29">
        <f t="shared" si="2"/>
        <v>118.59</v>
      </c>
    </row>
    <row r="37" spans="1:12" ht="90" customHeight="1" x14ac:dyDescent="0.25">
      <c r="A37" s="180"/>
      <c r="B37" s="97">
        <v>34</v>
      </c>
      <c r="C37" s="183"/>
      <c r="D37" s="124" t="s">
        <v>372</v>
      </c>
      <c r="E37" s="154" t="s">
        <v>143</v>
      </c>
      <c r="F37" s="94" t="s">
        <v>26</v>
      </c>
      <c r="G37" s="162">
        <v>120.59</v>
      </c>
      <c r="H37" s="23">
        <f>SUM(Reitoria!K37,ESAG!K37,CEART!K37,CEFID!K37,FAED!K37,CEAD!K37,CCT!K37,CEPLAN!K37,CAV!K37,CEO!K37,CEAVI!K37,CESFI!K37,CERES!K37)</f>
        <v>6</v>
      </c>
      <c r="I37" s="24">
        <f>SUM((Reitoria!K37-Reitoria!L37),(ESAG!K37-ESAG!L37),(CEART!K37-CEART!L37),(CEFID!K37-CEFID!L37),(FAED!K37-FAED!L37),(CEAD!K37-CEAD!L37),(CCT!K37-CCT!L37),(CEPLAN!K37-CEPLAN!L37),(CAV!K37-CAV!L37),(CEO!K37-CEO!L37),(CEAVI!K37-CEAVI!L37),(CESFI!K37-CESFI!L37),(CERES!K37-CERES!L37))</f>
        <v>1</v>
      </c>
      <c r="J37" s="26">
        <f t="shared" si="0"/>
        <v>5</v>
      </c>
      <c r="K37" s="29">
        <f t="shared" si="1"/>
        <v>723.54</v>
      </c>
      <c r="L37" s="29">
        <f t="shared" si="2"/>
        <v>120.59</v>
      </c>
    </row>
    <row r="38" spans="1:12" ht="90" customHeight="1" x14ac:dyDescent="0.25">
      <c r="A38" s="180"/>
      <c r="B38" s="97">
        <v>35</v>
      </c>
      <c r="C38" s="183"/>
      <c r="D38" s="124" t="s">
        <v>373</v>
      </c>
      <c r="E38" s="154" t="s">
        <v>143</v>
      </c>
      <c r="F38" s="94" t="s">
        <v>26</v>
      </c>
      <c r="G38" s="162">
        <v>36.049999999999997</v>
      </c>
      <c r="H38" s="23">
        <f>SUM(Reitoria!K38,ESAG!K38,CEART!K38,CEFID!K38,FAED!K38,CEAD!K38,CCT!K38,CEPLAN!K38,CAV!K38,CEO!K38,CEAVI!K38,CESFI!K38,CERES!K38)</f>
        <v>25</v>
      </c>
      <c r="I38" s="24">
        <f>SUM((Reitoria!K38-Reitoria!L38),(ESAG!K38-ESAG!L38),(CEART!K38-CEART!L38),(CEFID!K38-CEFID!L38),(FAED!K38-FAED!L38),(CEAD!K38-CEAD!L38),(CCT!K38-CCT!L38),(CEPLAN!K38-CEPLAN!L38),(CAV!K38-CAV!L38),(CEO!K38-CEO!L38),(CEAVI!K38-CEAVI!L38),(CESFI!K38-CESFI!L38),(CERES!K38-CERES!L38))</f>
        <v>1</v>
      </c>
      <c r="J38" s="26">
        <f t="shared" si="0"/>
        <v>24</v>
      </c>
      <c r="K38" s="29">
        <f t="shared" si="1"/>
        <v>901.24999999999989</v>
      </c>
      <c r="L38" s="29">
        <f t="shared" si="2"/>
        <v>36.049999999999997</v>
      </c>
    </row>
    <row r="39" spans="1:12" ht="90" customHeight="1" x14ac:dyDescent="0.25">
      <c r="A39" s="180"/>
      <c r="B39" s="97">
        <v>36</v>
      </c>
      <c r="C39" s="183"/>
      <c r="D39" s="124" t="s">
        <v>374</v>
      </c>
      <c r="E39" s="154" t="s">
        <v>138</v>
      </c>
      <c r="F39" s="94" t="s">
        <v>26</v>
      </c>
      <c r="G39" s="162">
        <v>20.62</v>
      </c>
      <c r="H39" s="23">
        <f>SUM(Reitoria!K39,ESAG!K39,CEART!K39,CEFID!K39,FAED!K39,CEAD!K39,CCT!K39,CEPLAN!K39,CAV!K39,CEO!K39,CEAVI!K39,CESFI!K39,CERES!K39)</f>
        <v>59</v>
      </c>
      <c r="I39" s="24">
        <f>SUM((Reitoria!K39-Reitoria!L39),(ESAG!K39-ESAG!L39),(CEART!K39-CEART!L39),(CEFID!K39-CEFID!L39),(FAED!K39-FAED!L39),(CEAD!K39-CEAD!L39),(CCT!K39-CCT!L39),(CEPLAN!K39-CEPLAN!L39),(CAV!K39-CAV!L39),(CEO!K39-CEO!L39),(CEAVI!K39-CEAVI!L39),(CESFI!K39-CESFI!L39),(CERES!K39-CERES!L39))</f>
        <v>20</v>
      </c>
      <c r="J39" s="26">
        <f t="shared" si="0"/>
        <v>39</v>
      </c>
      <c r="K39" s="29">
        <f t="shared" si="1"/>
        <v>1216.5800000000002</v>
      </c>
      <c r="L39" s="29">
        <f t="shared" si="2"/>
        <v>412.40000000000003</v>
      </c>
    </row>
    <row r="40" spans="1:12" ht="90" customHeight="1" x14ac:dyDescent="0.25">
      <c r="A40" s="180"/>
      <c r="B40" s="97">
        <v>37</v>
      </c>
      <c r="C40" s="183"/>
      <c r="D40" s="124" t="s">
        <v>375</v>
      </c>
      <c r="E40" s="154" t="s">
        <v>138</v>
      </c>
      <c r="F40" s="114" t="s">
        <v>26</v>
      </c>
      <c r="G40" s="162">
        <v>18.600000000000001</v>
      </c>
      <c r="H40" s="23">
        <f>SUM(Reitoria!K40,ESAG!K40,CEART!K40,CEFID!K40,FAED!K40,CEAD!K40,CCT!K40,CEPLAN!K40,CAV!K40,CEO!K40,CEAVI!K40,CESFI!K40,CERES!K40)</f>
        <v>66</v>
      </c>
      <c r="I40" s="24">
        <f>SUM((Reitoria!K40-Reitoria!L40),(ESAG!K40-ESAG!L40),(CEART!K40-CEART!L40),(CEFID!K40-CEFID!L40),(FAED!K40-FAED!L40),(CEAD!K40-CEAD!L40),(CCT!K40-CCT!L40),(CEPLAN!K40-CEPLAN!L40),(CAV!K40-CAV!L40),(CEO!K40-CEO!L40),(CEAVI!K40-CEAVI!L40),(CESFI!K40-CESFI!L40),(CERES!K40-CERES!L40))</f>
        <v>20</v>
      </c>
      <c r="J40" s="26">
        <f t="shared" si="0"/>
        <v>46</v>
      </c>
      <c r="K40" s="29">
        <f t="shared" si="1"/>
        <v>1227.6000000000001</v>
      </c>
      <c r="L40" s="29">
        <f t="shared" si="2"/>
        <v>372</v>
      </c>
    </row>
    <row r="41" spans="1:12" ht="90" customHeight="1" x14ac:dyDescent="0.25">
      <c r="A41" s="180"/>
      <c r="B41" s="97">
        <v>38</v>
      </c>
      <c r="C41" s="183"/>
      <c r="D41" s="124" t="s">
        <v>376</v>
      </c>
      <c r="E41" s="154" t="s">
        <v>138</v>
      </c>
      <c r="F41" s="94" t="s">
        <v>26</v>
      </c>
      <c r="G41" s="162">
        <v>57.31</v>
      </c>
      <c r="H41" s="23">
        <f>SUM(Reitoria!K41,ESAG!K41,CEART!K41,CEFID!K41,FAED!K41,CEAD!K41,CCT!K41,CEPLAN!K41,CAV!K41,CEO!K41,CEAVI!K41,CESFI!K41,CERES!K41)</f>
        <v>19</v>
      </c>
      <c r="I41" s="24">
        <f>SUM((Reitoria!K41-Reitoria!L41),(ESAG!K41-ESAG!L41),(CEART!K41-CEART!L41),(CEFID!K41-CEFID!L41),(FAED!K41-FAED!L41),(CEAD!K41-CEAD!L41),(CCT!K41-CCT!L41),(CEPLAN!K41-CEPLAN!L41),(CAV!K41-CAV!L41),(CEO!K41-CEO!L41),(CEAVI!K41-CEAVI!L41),(CESFI!K41-CESFI!L41),(CERES!K41-CERES!L41))</f>
        <v>2</v>
      </c>
      <c r="J41" s="26">
        <f t="shared" si="0"/>
        <v>17</v>
      </c>
      <c r="K41" s="29">
        <f t="shared" si="1"/>
        <v>1088.8900000000001</v>
      </c>
      <c r="L41" s="29">
        <f t="shared" si="2"/>
        <v>114.62</v>
      </c>
    </row>
    <row r="42" spans="1:12" ht="90" customHeight="1" x14ac:dyDescent="0.25">
      <c r="A42" s="180"/>
      <c r="B42" s="97">
        <v>39</v>
      </c>
      <c r="C42" s="183"/>
      <c r="D42" s="124" t="s">
        <v>377</v>
      </c>
      <c r="E42" s="154" t="s">
        <v>138</v>
      </c>
      <c r="F42" s="106" t="s">
        <v>26</v>
      </c>
      <c r="G42" s="162">
        <v>11.22</v>
      </c>
      <c r="H42" s="23">
        <f>SUM(Reitoria!K42,ESAG!K42,CEART!K42,CEFID!K42,FAED!K42,CEAD!K42,CCT!K42,CEPLAN!K42,CAV!K42,CEO!K42,CEAVI!K42,CESFI!K42,CERES!K42)</f>
        <v>6</v>
      </c>
      <c r="I42" s="24">
        <f>SUM((Reitoria!K42-Reitoria!L42),(ESAG!K42-ESAG!L42),(CEART!K42-CEART!L42),(CEFID!K42-CEFID!L42),(FAED!K42-FAED!L42),(CEAD!K42-CEAD!L42),(CCT!K42-CCT!L42),(CEPLAN!K42-CEPLAN!L42),(CAV!K42-CAV!L42),(CEO!K42-CEO!L42),(CEAVI!K42-CEAVI!L42),(CESFI!K42-CESFI!L42),(CERES!K42-CERES!L42))</f>
        <v>3</v>
      </c>
      <c r="J42" s="26">
        <f t="shared" si="0"/>
        <v>3</v>
      </c>
      <c r="K42" s="29">
        <f t="shared" si="1"/>
        <v>67.320000000000007</v>
      </c>
      <c r="L42" s="29">
        <f t="shared" si="2"/>
        <v>33.660000000000004</v>
      </c>
    </row>
    <row r="43" spans="1:12" ht="90" customHeight="1" x14ac:dyDescent="0.25">
      <c r="A43" s="177"/>
      <c r="B43" s="97">
        <v>40</v>
      </c>
      <c r="C43" s="182"/>
      <c r="D43" s="124" t="s">
        <v>378</v>
      </c>
      <c r="E43" s="154" t="s">
        <v>138</v>
      </c>
      <c r="F43" s="106" t="s">
        <v>26</v>
      </c>
      <c r="G43" s="162">
        <v>25.85</v>
      </c>
      <c r="H43" s="23">
        <f>SUM(Reitoria!K43,ESAG!K43,CEART!K43,CEFID!K43,FAED!K43,CEAD!K43,CCT!K43,CEPLAN!K43,CAV!K43,CEO!K43,CEAVI!K43,CESFI!K43,CERES!K43)</f>
        <v>10</v>
      </c>
      <c r="I43" s="24">
        <f>SUM((Reitoria!K43-Reitoria!L43),(ESAG!K43-ESAG!L43),(CEART!K43-CEART!L43),(CEFID!K43-CEFID!L43),(FAED!K43-FAED!L43),(CEAD!K43-CEAD!L43),(CCT!K43-CCT!L43),(CEPLAN!K43-CEPLAN!L43),(CAV!K43-CAV!L43),(CEO!K43-CEO!L43),(CEAVI!K43-CEAVI!L43),(CESFI!K43-CESFI!L43),(CERES!K43-CERES!L43))</f>
        <v>0</v>
      </c>
      <c r="J43" s="26">
        <f t="shared" si="0"/>
        <v>10</v>
      </c>
      <c r="K43" s="29">
        <f t="shared" si="1"/>
        <v>258.5</v>
      </c>
      <c r="L43" s="29">
        <f t="shared" si="2"/>
        <v>0</v>
      </c>
    </row>
    <row r="44" spans="1:12" ht="90" customHeight="1" x14ac:dyDescent="0.25">
      <c r="A44" s="172">
        <v>15</v>
      </c>
      <c r="B44" s="98">
        <v>41</v>
      </c>
      <c r="C44" s="184" t="s">
        <v>102</v>
      </c>
      <c r="D44" s="119" t="s">
        <v>379</v>
      </c>
      <c r="E44" s="147" t="s">
        <v>149</v>
      </c>
      <c r="F44" s="89" t="s">
        <v>26</v>
      </c>
      <c r="G44" s="161">
        <v>5.12</v>
      </c>
      <c r="H44" s="23">
        <f>SUM(Reitoria!K44,ESAG!K44,CEART!K44,CEFID!K44,FAED!K44,CEAD!K44,CCT!K44,CEPLAN!K44,CAV!K44,CEO!K44,CEAVI!K44,CESFI!K44,CERES!K44)</f>
        <v>636</v>
      </c>
      <c r="I44" s="24">
        <f>SUM((Reitoria!K44-Reitoria!L44),(ESAG!K44-ESAG!L44),(CEART!K44-CEART!L44),(CEFID!K44-CEFID!L44),(FAED!K44-FAED!L44),(CEAD!K44-CEAD!L44),(CCT!K44-CCT!L44),(CEPLAN!K44-CEPLAN!L44),(CAV!K44-CAV!L44),(CEO!K44-CEO!L44),(CEAVI!K44-CEAVI!L44),(CESFI!K44-CESFI!L44),(CERES!K44-CERES!L44))</f>
        <v>128</v>
      </c>
      <c r="J44" s="26">
        <f t="shared" si="0"/>
        <v>508</v>
      </c>
      <c r="K44" s="29">
        <f t="shared" si="1"/>
        <v>3256.32</v>
      </c>
      <c r="L44" s="29">
        <f t="shared" si="2"/>
        <v>655.36</v>
      </c>
    </row>
    <row r="45" spans="1:12" ht="90" customHeight="1" x14ac:dyDescent="0.25">
      <c r="A45" s="173"/>
      <c r="B45" s="87">
        <v>42</v>
      </c>
      <c r="C45" s="185"/>
      <c r="D45" s="119" t="s">
        <v>380</v>
      </c>
      <c r="E45" s="147" t="s">
        <v>149</v>
      </c>
      <c r="F45" s="89" t="s">
        <v>26</v>
      </c>
      <c r="G45" s="161">
        <v>5.18</v>
      </c>
      <c r="H45" s="23">
        <f>SUM(Reitoria!K45,ESAG!K45,CEART!K45,CEFID!K45,FAED!K45,CEAD!K45,CCT!K45,CEPLAN!K45,CAV!K45,CEO!K45,CEAVI!K45,CESFI!K45,CERES!K45)</f>
        <v>302</v>
      </c>
      <c r="I45" s="24">
        <f>SUM((Reitoria!K45-Reitoria!L45),(ESAG!K45-ESAG!L45),(CEART!K45-CEART!L45),(CEFID!K45-CEFID!L45),(FAED!K45-FAED!L45),(CEAD!K45-CEAD!L45),(CCT!K45-CCT!L45),(CEPLAN!K45-CEPLAN!L45),(CAV!K45-CAV!L45),(CEO!K45-CEO!L45),(CEAVI!K45-CEAVI!L45),(CESFI!K45-CESFI!L45),(CERES!K45-CERES!L45))</f>
        <v>74</v>
      </c>
      <c r="J45" s="26">
        <f t="shared" si="0"/>
        <v>228</v>
      </c>
      <c r="K45" s="29">
        <f t="shared" si="1"/>
        <v>1564.36</v>
      </c>
      <c r="L45" s="29">
        <f t="shared" si="2"/>
        <v>383.32</v>
      </c>
    </row>
    <row r="46" spans="1:12" ht="90" customHeight="1" x14ac:dyDescent="0.25">
      <c r="A46" s="173"/>
      <c r="B46" s="98">
        <v>43</v>
      </c>
      <c r="C46" s="185"/>
      <c r="D46" s="123" t="s">
        <v>381</v>
      </c>
      <c r="E46" s="153" t="s">
        <v>152</v>
      </c>
      <c r="F46" s="89" t="s">
        <v>26</v>
      </c>
      <c r="G46" s="161">
        <v>9.0399999999999991</v>
      </c>
      <c r="H46" s="23">
        <f>SUM(Reitoria!K46,ESAG!K46,CEART!K46,CEFID!K46,FAED!K46,CEAD!K46,CCT!K46,CEPLAN!K46,CAV!K46,CEO!K46,CEAVI!K46,CESFI!K46,CERES!K46)</f>
        <v>111</v>
      </c>
      <c r="I46" s="24">
        <f>SUM((Reitoria!K46-Reitoria!L46),(ESAG!K46-ESAG!L46),(CEART!K46-CEART!L46),(CEFID!K46-CEFID!L46),(FAED!K46-FAED!L46),(CEAD!K46-CEAD!L46),(CCT!K46-CCT!L46),(CEPLAN!K46-CEPLAN!L46),(CAV!K46-CAV!L46),(CEO!K46-CEO!L46),(CEAVI!K46-CEAVI!L46),(CESFI!K46-CESFI!L46),(CERES!K46-CERES!L46))</f>
        <v>14</v>
      </c>
      <c r="J46" s="26">
        <f t="shared" si="0"/>
        <v>97</v>
      </c>
      <c r="K46" s="29">
        <f t="shared" si="1"/>
        <v>1003.4399999999999</v>
      </c>
      <c r="L46" s="29">
        <f t="shared" si="2"/>
        <v>126.55999999999999</v>
      </c>
    </row>
    <row r="47" spans="1:12" ht="90" customHeight="1" x14ac:dyDescent="0.25">
      <c r="A47" s="173"/>
      <c r="B47" s="87">
        <v>44</v>
      </c>
      <c r="C47" s="185"/>
      <c r="D47" s="123" t="s">
        <v>382</v>
      </c>
      <c r="E47" s="153" t="s">
        <v>154</v>
      </c>
      <c r="F47" s="89" t="s">
        <v>26</v>
      </c>
      <c r="G47" s="161">
        <v>18.239999999999998</v>
      </c>
      <c r="H47" s="23">
        <f>SUM(Reitoria!K47,ESAG!K47,CEART!K47,CEFID!K47,FAED!K47,CEAD!K47,CCT!K47,CEPLAN!K47,CAV!K47,CEO!K47,CEAVI!K47,CESFI!K47,CERES!K47)</f>
        <v>168</v>
      </c>
      <c r="I47" s="24">
        <f>SUM((Reitoria!K47-Reitoria!L47),(ESAG!K47-ESAG!L47),(CEART!K47-CEART!L47),(CEFID!K47-CEFID!L47),(FAED!K47-FAED!L47),(CEAD!K47-CEAD!L47),(CCT!K47-CCT!L47),(CEPLAN!K47-CEPLAN!L47),(CAV!K47-CAV!L47),(CEO!K47-CEO!L47),(CEAVI!K47-CEAVI!L47),(CESFI!K47-CESFI!L47),(CERES!K47-CERES!L47))</f>
        <v>68</v>
      </c>
      <c r="J47" s="26">
        <f t="shared" si="0"/>
        <v>100</v>
      </c>
      <c r="K47" s="29">
        <f t="shared" si="1"/>
        <v>3064.3199999999997</v>
      </c>
      <c r="L47" s="29">
        <f t="shared" si="2"/>
        <v>1240.32</v>
      </c>
    </row>
    <row r="48" spans="1:12" ht="90" customHeight="1" x14ac:dyDescent="0.25">
      <c r="A48" s="173"/>
      <c r="B48" s="98">
        <v>45</v>
      </c>
      <c r="C48" s="185"/>
      <c r="D48" s="126" t="s">
        <v>156</v>
      </c>
      <c r="E48" s="156" t="s">
        <v>157</v>
      </c>
      <c r="F48" s="100" t="s">
        <v>26</v>
      </c>
      <c r="G48" s="161">
        <v>19.329999999999998</v>
      </c>
      <c r="H48" s="23">
        <f>SUM(Reitoria!K48,ESAG!K48,CEART!K48,CEFID!K48,FAED!K48,CEAD!K48,CCT!K48,CEPLAN!K48,CAV!K48,CEO!K48,CEAVI!K48,CESFI!K48,CERES!K48)</f>
        <v>12</v>
      </c>
      <c r="I48" s="24">
        <f>SUM((Reitoria!K48-Reitoria!L48),(ESAG!K48-ESAG!L48),(CEART!K48-CEART!L48),(CEFID!K48-CEFID!L48),(FAED!K48-FAED!L48),(CEAD!K48-CEAD!L48),(CCT!K48-CCT!L48),(CEPLAN!K48-CEPLAN!L48),(CAV!K48-CAV!L48),(CEO!K48-CEO!L48),(CEAVI!K48-CEAVI!L48),(CESFI!K48-CESFI!L48),(CERES!K48-CERES!L48))</f>
        <v>5</v>
      </c>
      <c r="J48" s="26">
        <f t="shared" si="0"/>
        <v>7</v>
      </c>
      <c r="K48" s="29">
        <f t="shared" si="1"/>
        <v>231.95999999999998</v>
      </c>
      <c r="L48" s="29">
        <f t="shared" si="2"/>
        <v>96.649999999999991</v>
      </c>
    </row>
    <row r="49" spans="1:12" ht="90" customHeight="1" x14ac:dyDescent="0.25">
      <c r="A49" s="173"/>
      <c r="B49" s="87">
        <v>46</v>
      </c>
      <c r="C49" s="185"/>
      <c r="D49" s="125" t="s">
        <v>383</v>
      </c>
      <c r="E49" s="155" t="s">
        <v>159</v>
      </c>
      <c r="F49" s="89" t="s">
        <v>26</v>
      </c>
      <c r="G49" s="161">
        <v>1.18</v>
      </c>
      <c r="H49" s="23">
        <f>SUM(Reitoria!K49,ESAG!K49,CEART!K49,CEFID!K49,FAED!K49,CEAD!K49,CCT!K49,CEPLAN!K49,CAV!K49,CEO!K49,CEAVI!K49,CESFI!K49,CERES!K49)</f>
        <v>364</v>
      </c>
      <c r="I49" s="24">
        <f>SUM((Reitoria!K49-Reitoria!L49),(ESAG!K49-ESAG!L49),(CEART!K49-CEART!L49),(CEFID!K49-CEFID!L49),(FAED!K49-FAED!L49),(CEAD!K49-CEAD!L49),(CCT!K49-CCT!L49),(CEPLAN!K49-CEPLAN!L49),(CAV!K49-CAV!L49),(CEO!K49-CEO!L49),(CEAVI!K49-CEAVI!L49),(CESFI!K49-CESFI!L49),(CERES!K49-CERES!L49))</f>
        <v>30</v>
      </c>
      <c r="J49" s="26">
        <f t="shared" si="0"/>
        <v>334</v>
      </c>
      <c r="K49" s="29">
        <f t="shared" si="1"/>
        <v>429.52</v>
      </c>
      <c r="L49" s="29">
        <f t="shared" si="2"/>
        <v>35.4</v>
      </c>
    </row>
    <row r="50" spans="1:12" ht="90" customHeight="1" x14ac:dyDescent="0.25">
      <c r="A50" s="173"/>
      <c r="B50" s="98">
        <v>47</v>
      </c>
      <c r="C50" s="185"/>
      <c r="D50" s="119" t="s">
        <v>384</v>
      </c>
      <c r="E50" s="147" t="s">
        <v>138</v>
      </c>
      <c r="F50" s="89" t="s">
        <v>45</v>
      </c>
      <c r="G50" s="161">
        <v>0.56000000000000005</v>
      </c>
      <c r="H50" s="23">
        <f>SUM(Reitoria!K50,ESAG!K50,CEART!K50,CEFID!K50,FAED!K50,CEAD!K50,CCT!K50,CEPLAN!K50,CAV!K50,CEO!K50,CEAVI!K50,CESFI!K50,CERES!K50)</f>
        <v>6360</v>
      </c>
      <c r="I50" s="24">
        <f>SUM((Reitoria!K50-Reitoria!L50),(ESAG!K50-ESAG!L50),(CEART!K50-CEART!L50),(CEFID!K50-CEFID!L50),(FAED!K50-FAED!L50),(CEAD!K50-CEAD!L50),(CCT!K50-CCT!L50),(CEPLAN!K50-CEPLAN!L50),(CAV!K50-CAV!L50),(CEO!K50-CEO!L50),(CEAVI!K50-CEAVI!L50),(CESFI!K50-CESFI!L50),(CERES!K50-CERES!L50))</f>
        <v>1980</v>
      </c>
      <c r="J50" s="26">
        <f t="shared" si="0"/>
        <v>4380</v>
      </c>
      <c r="K50" s="29">
        <f t="shared" si="1"/>
        <v>3561.6000000000004</v>
      </c>
      <c r="L50" s="29">
        <f t="shared" si="2"/>
        <v>1108.8000000000002</v>
      </c>
    </row>
    <row r="51" spans="1:12" ht="90" customHeight="1" x14ac:dyDescent="0.25">
      <c r="A51" s="173"/>
      <c r="B51" s="87">
        <v>48</v>
      </c>
      <c r="C51" s="185"/>
      <c r="D51" s="119" t="s">
        <v>385</v>
      </c>
      <c r="E51" s="147" t="s">
        <v>162</v>
      </c>
      <c r="F51" s="89" t="s">
        <v>29</v>
      </c>
      <c r="G51" s="161">
        <v>1.37</v>
      </c>
      <c r="H51" s="23">
        <f>SUM(Reitoria!K51,ESAG!K51,CEART!K51,CEFID!K51,FAED!K51,CEAD!K51,CCT!K51,CEPLAN!K51,CAV!K51,CEO!K51,CEAVI!K51,CESFI!K51,CERES!K51)</f>
        <v>815</v>
      </c>
      <c r="I51" s="24">
        <f>SUM((Reitoria!K51-Reitoria!L51),(ESAG!K51-ESAG!L51),(CEART!K51-CEART!L51),(CEFID!K51-CEFID!L51),(FAED!K51-FAED!L51),(CEAD!K51-CEAD!L51),(CCT!K51-CCT!L51),(CEPLAN!K51-CEPLAN!L51),(CAV!K51-CAV!L51),(CEO!K51-CEO!L51),(CEAVI!K51-CEAVI!L51),(CESFI!K51-CESFI!L51),(CERES!K51-CERES!L51))</f>
        <v>20</v>
      </c>
      <c r="J51" s="26">
        <f t="shared" si="0"/>
        <v>795</v>
      </c>
      <c r="K51" s="29">
        <f t="shared" si="1"/>
        <v>1116.5500000000002</v>
      </c>
      <c r="L51" s="29">
        <f t="shared" si="2"/>
        <v>27.400000000000002</v>
      </c>
    </row>
    <row r="52" spans="1:12" ht="90" customHeight="1" x14ac:dyDescent="0.25">
      <c r="A52" s="174"/>
      <c r="B52" s="98">
        <v>49</v>
      </c>
      <c r="C52" s="186"/>
      <c r="D52" s="119" t="s">
        <v>386</v>
      </c>
      <c r="E52" s="147" t="s">
        <v>157</v>
      </c>
      <c r="F52" s="89" t="s">
        <v>45</v>
      </c>
      <c r="G52" s="161">
        <v>6.46</v>
      </c>
      <c r="H52" s="23">
        <f>SUM(Reitoria!K52,ESAG!K52,CEART!K52,CEFID!K52,FAED!K52,CEAD!K52,CCT!K52,CEPLAN!K52,CAV!K52,CEO!K52,CEAVI!K52,CESFI!K52,CERES!K52)</f>
        <v>115</v>
      </c>
      <c r="I52" s="24">
        <f>SUM((Reitoria!K52-Reitoria!L52),(ESAG!K52-ESAG!L52),(CEART!K52-CEART!L52),(CEFID!K52-CEFID!L52),(FAED!K52-FAED!L52),(CEAD!K52-CEAD!L52),(CCT!K52-CCT!L52),(CEPLAN!K52-CEPLAN!L52),(CAV!K52-CAV!L52),(CEO!K52-CEO!L52),(CEAVI!K52-CEAVI!L52),(CESFI!K52-CESFI!L52),(CERES!K52-CERES!L52))</f>
        <v>7</v>
      </c>
      <c r="J52" s="26">
        <f t="shared" si="0"/>
        <v>108</v>
      </c>
      <c r="K52" s="29">
        <f t="shared" si="1"/>
        <v>742.9</v>
      </c>
      <c r="L52" s="29">
        <f t="shared" si="2"/>
        <v>45.22</v>
      </c>
    </row>
    <row r="53" spans="1:12" s="25" customFormat="1" ht="90" customHeight="1" x14ac:dyDescent="0.25">
      <c r="A53" s="176">
        <v>16</v>
      </c>
      <c r="B53" s="97">
        <v>50</v>
      </c>
      <c r="C53" s="181" t="s">
        <v>122</v>
      </c>
      <c r="D53" s="120" t="s">
        <v>387</v>
      </c>
      <c r="E53" s="148" t="s">
        <v>165</v>
      </c>
      <c r="F53" s="94" t="s">
        <v>27</v>
      </c>
      <c r="G53" s="162">
        <v>3.39</v>
      </c>
      <c r="H53" s="23">
        <f>SUM(Reitoria!K53,ESAG!K53,CEART!K53,CEFID!K53,FAED!K53,CEAD!K53,CCT!K53,CEPLAN!K53,CAV!K53,CEO!K53,CEAVI!K53,CESFI!K53,CERES!K53)</f>
        <v>894</v>
      </c>
      <c r="I53" s="24">
        <f>SUM((Reitoria!K53-Reitoria!L53),(ESAG!K53-ESAG!L53),(CEART!K53-CEART!L53),(CEFID!K53-CEFID!L53),(FAED!K53-FAED!L53),(CEAD!K53-CEAD!L53),(CCT!K53-CCT!L53),(CEPLAN!K53-CEPLAN!L53),(CAV!K53-CAV!L53),(CEO!K53-CEO!L53),(CEAVI!K53-CEAVI!L53),(CESFI!K53-CESFI!L53),(CERES!K53-CERES!L53))</f>
        <v>100</v>
      </c>
      <c r="J53" s="26">
        <f t="shared" si="0"/>
        <v>794</v>
      </c>
      <c r="K53" s="29">
        <f t="shared" si="1"/>
        <v>3030.6600000000003</v>
      </c>
      <c r="L53" s="29">
        <f t="shared" si="2"/>
        <v>339</v>
      </c>
    </row>
    <row r="54" spans="1:12" s="25" customFormat="1" ht="90" customHeight="1" x14ac:dyDescent="0.25">
      <c r="A54" s="180"/>
      <c r="B54" s="92">
        <v>51</v>
      </c>
      <c r="C54" s="183"/>
      <c r="D54" s="120" t="s">
        <v>388</v>
      </c>
      <c r="E54" s="148" t="s">
        <v>168</v>
      </c>
      <c r="F54" s="94" t="s">
        <v>27</v>
      </c>
      <c r="G54" s="162">
        <v>2.61</v>
      </c>
      <c r="H54" s="23">
        <f>SUM(Reitoria!K54,ESAG!K54,CEART!K54,CEFID!K54,FAED!K54,CEAD!K54,CCT!K54,CEPLAN!K54,CAV!K54,CEO!K54,CEAVI!K54,CESFI!K54,CERES!K54)</f>
        <v>350</v>
      </c>
      <c r="I54" s="24">
        <f>SUM((Reitoria!K54-Reitoria!L54),(ESAG!K54-ESAG!L54),(CEART!K54-CEART!L54),(CEFID!K54-CEFID!L54),(FAED!K54-FAED!L54),(CEAD!K54-CEAD!L54),(CCT!K54-CCT!L54),(CEPLAN!K54-CEPLAN!L54),(CAV!K54-CAV!L54),(CEO!K54-CEO!L54),(CEAVI!K54-CEAVI!L54),(CESFI!K54-CESFI!L54),(CERES!K54-CERES!L54))</f>
        <v>30</v>
      </c>
      <c r="J54" s="26">
        <f t="shared" si="0"/>
        <v>320</v>
      </c>
      <c r="K54" s="29">
        <f t="shared" si="1"/>
        <v>913.5</v>
      </c>
      <c r="L54" s="29">
        <f t="shared" si="2"/>
        <v>78.3</v>
      </c>
    </row>
    <row r="55" spans="1:12" s="25" customFormat="1" ht="90" customHeight="1" x14ac:dyDescent="0.25">
      <c r="A55" s="180"/>
      <c r="B55" s="97">
        <v>52</v>
      </c>
      <c r="C55" s="183"/>
      <c r="D55" s="120" t="s">
        <v>389</v>
      </c>
      <c r="E55" s="148" t="s">
        <v>171</v>
      </c>
      <c r="F55" s="106" t="s">
        <v>65</v>
      </c>
      <c r="G55" s="162">
        <v>4.2</v>
      </c>
      <c r="H55" s="23">
        <f>SUM(Reitoria!K55,ESAG!K55,CEART!K55,CEFID!K55,FAED!K55,CEAD!K55,CCT!K55,CEPLAN!K55,CAV!K55,CEO!K55,CEAVI!K55,CESFI!K55,CERES!K55)</f>
        <v>202</v>
      </c>
      <c r="I55" s="24">
        <f>SUM((Reitoria!K55-Reitoria!L55),(ESAG!K55-ESAG!L55),(CEART!K55-CEART!L55),(CEFID!K55-CEFID!L55),(FAED!K55-FAED!L55),(CEAD!K55-CEAD!L55),(CCT!K55-CCT!L55),(CEPLAN!K55-CEPLAN!L55),(CAV!K55-CAV!L55),(CEO!K55-CEO!L55),(CEAVI!K55-CEAVI!L55),(CESFI!K55-CESFI!L55),(CERES!K55-CERES!L55))</f>
        <v>33</v>
      </c>
      <c r="J55" s="26">
        <f t="shared" si="0"/>
        <v>169</v>
      </c>
      <c r="K55" s="29">
        <f t="shared" si="1"/>
        <v>848.40000000000009</v>
      </c>
      <c r="L55" s="29">
        <f t="shared" si="2"/>
        <v>138.6</v>
      </c>
    </row>
    <row r="56" spans="1:12" s="25" customFormat="1" ht="90" customHeight="1" x14ac:dyDescent="0.25">
      <c r="A56" s="180"/>
      <c r="B56" s="92">
        <v>53</v>
      </c>
      <c r="C56" s="183"/>
      <c r="D56" s="124" t="s">
        <v>390</v>
      </c>
      <c r="E56" s="154" t="s">
        <v>171</v>
      </c>
      <c r="F56" s="106" t="s">
        <v>65</v>
      </c>
      <c r="G56" s="162">
        <v>4.3600000000000003</v>
      </c>
      <c r="H56" s="23">
        <f>SUM(Reitoria!K56,ESAG!K56,CEART!K56,CEFID!K56,FAED!K56,CEAD!K56,CCT!K56,CEPLAN!K56,CAV!K56,CEO!K56,CEAVI!K56,CESFI!K56,CERES!K56)</f>
        <v>252</v>
      </c>
      <c r="I56" s="24">
        <f>SUM((Reitoria!K56-Reitoria!L56),(ESAG!K56-ESAG!L56),(CEART!K56-CEART!L56),(CEFID!K56-CEFID!L56),(FAED!K56-FAED!L56),(CEAD!K56-CEAD!L56),(CCT!K56-CCT!L56),(CEPLAN!K56-CEPLAN!L56),(CAV!K56-CAV!L56),(CEO!K56-CEO!L56),(CEAVI!K56-CEAVI!L56),(CESFI!K56-CESFI!L56),(CERES!K56-CERES!L56))</f>
        <v>67</v>
      </c>
      <c r="J56" s="26">
        <f t="shared" si="0"/>
        <v>185</v>
      </c>
      <c r="K56" s="29">
        <f t="shared" si="1"/>
        <v>1098.72</v>
      </c>
      <c r="L56" s="29">
        <f t="shared" si="2"/>
        <v>292.12</v>
      </c>
    </row>
    <row r="57" spans="1:12" s="25" customFormat="1" ht="90" customHeight="1" x14ac:dyDescent="0.25">
      <c r="A57" s="180"/>
      <c r="B57" s="97">
        <v>54</v>
      </c>
      <c r="C57" s="183"/>
      <c r="D57" s="124" t="s">
        <v>391</v>
      </c>
      <c r="E57" s="154" t="s">
        <v>176</v>
      </c>
      <c r="F57" s="106" t="s">
        <v>65</v>
      </c>
      <c r="G57" s="162">
        <v>10.98</v>
      </c>
      <c r="H57" s="23">
        <f>SUM(Reitoria!K57,ESAG!K57,CEART!K57,CEFID!K57,FAED!K57,CEAD!K57,CCT!K57,CEPLAN!K57,CAV!K57,CEO!K57,CEAVI!K57,CESFI!K57,CERES!K57)</f>
        <v>184</v>
      </c>
      <c r="I57" s="24">
        <f>SUM((Reitoria!K57-Reitoria!L57),(ESAG!K57-ESAG!L57),(CEART!K57-CEART!L57),(CEFID!K57-CEFID!L57),(FAED!K57-FAED!L57),(CEAD!K57-CEAD!L57),(CCT!K57-CCT!L57),(CEPLAN!K57-CEPLAN!L57),(CAV!K57-CAV!L57),(CEO!K57-CEO!L57),(CEAVI!K57-CEAVI!L57),(CESFI!K57-CESFI!L57),(CERES!K57-CERES!L57))</f>
        <v>125</v>
      </c>
      <c r="J57" s="26">
        <f t="shared" si="0"/>
        <v>59</v>
      </c>
      <c r="K57" s="29">
        <f t="shared" si="1"/>
        <v>2020.3200000000002</v>
      </c>
      <c r="L57" s="29">
        <f t="shared" si="2"/>
        <v>1372.5</v>
      </c>
    </row>
    <row r="58" spans="1:12" s="25" customFormat="1" ht="90" customHeight="1" x14ac:dyDescent="0.25">
      <c r="A58" s="180"/>
      <c r="B58" s="92">
        <v>55</v>
      </c>
      <c r="C58" s="183"/>
      <c r="D58" s="124" t="s">
        <v>392</v>
      </c>
      <c r="E58" s="154" t="s">
        <v>176</v>
      </c>
      <c r="F58" s="106" t="s">
        <v>66</v>
      </c>
      <c r="G58" s="162">
        <v>9.02</v>
      </c>
      <c r="H58" s="23">
        <f>SUM(Reitoria!K58,ESAG!K58,CEART!K58,CEFID!K58,FAED!K58,CEAD!K58,CCT!K58,CEPLAN!K58,CAV!K58,CEO!K58,CEAVI!K58,CESFI!K58,CERES!K58)</f>
        <v>44</v>
      </c>
      <c r="I58" s="24">
        <f>SUM((Reitoria!K58-Reitoria!L58),(ESAG!K58-ESAG!L58),(CEART!K58-CEART!L58),(CEFID!K58-CEFID!L58),(FAED!K58-FAED!L58),(CEAD!K58-CEAD!L58),(CCT!K58-CCT!L58),(CEPLAN!K58-CEPLAN!L58),(CAV!K58-CAV!L58),(CEO!K58-CEO!L58),(CEAVI!K58-CEAVI!L58),(CESFI!K58-CESFI!L58),(CERES!K58-CERES!L58))</f>
        <v>5</v>
      </c>
      <c r="J58" s="26">
        <f t="shared" si="0"/>
        <v>39</v>
      </c>
      <c r="K58" s="29">
        <f t="shared" si="1"/>
        <v>396.88</v>
      </c>
      <c r="L58" s="29">
        <f t="shared" si="2"/>
        <v>45.099999999999994</v>
      </c>
    </row>
    <row r="59" spans="1:12" s="25" customFormat="1" ht="90" customHeight="1" x14ac:dyDescent="0.25">
      <c r="A59" s="180"/>
      <c r="B59" s="97">
        <v>56</v>
      </c>
      <c r="C59" s="183"/>
      <c r="D59" s="124" t="s">
        <v>393</v>
      </c>
      <c r="E59" s="154" t="s">
        <v>180</v>
      </c>
      <c r="F59" s="106" t="s">
        <v>45</v>
      </c>
      <c r="G59" s="162">
        <v>6.49</v>
      </c>
      <c r="H59" s="23">
        <f>SUM(Reitoria!K59,ESAG!K59,CEART!K59,CEFID!K59,FAED!K59,CEAD!K59,CCT!K59,CEPLAN!K59,CAV!K59,CEO!K59,CEAVI!K59,CESFI!K59,CERES!K59)</f>
        <v>212</v>
      </c>
      <c r="I59" s="24">
        <f>SUM((Reitoria!K59-Reitoria!L59),(ESAG!K59-ESAG!L59),(CEART!K59-CEART!L59),(CEFID!K59-CEFID!L59),(FAED!K59-FAED!L59),(CEAD!K59-CEAD!L59),(CCT!K59-CCT!L59),(CEPLAN!K59-CEPLAN!L59),(CAV!K59-CAV!L59),(CEO!K59-CEO!L59),(CEAVI!K59-CEAVI!L59),(CESFI!K59-CESFI!L59),(CERES!K59-CERES!L59))</f>
        <v>120</v>
      </c>
      <c r="J59" s="26">
        <f t="shared" si="0"/>
        <v>92</v>
      </c>
      <c r="K59" s="29">
        <f t="shared" si="1"/>
        <v>1375.88</v>
      </c>
      <c r="L59" s="29">
        <f t="shared" si="2"/>
        <v>778.80000000000007</v>
      </c>
    </row>
    <row r="60" spans="1:12" s="25" customFormat="1" ht="90" customHeight="1" x14ac:dyDescent="0.25">
      <c r="A60" s="177"/>
      <c r="B60" s="92">
        <v>57</v>
      </c>
      <c r="C60" s="182"/>
      <c r="D60" s="127" t="s">
        <v>394</v>
      </c>
      <c r="E60" s="157" t="s">
        <v>182</v>
      </c>
      <c r="F60" s="106" t="s">
        <v>184</v>
      </c>
      <c r="G60" s="162">
        <v>3.23</v>
      </c>
      <c r="H60" s="23">
        <f>SUM(Reitoria!K60,ESAG!K60,CEART!K60,CEFID!K60,FAED!K60,CEAD!K60,CCT!K60,CEPLAN!K60,CAV!K60,CEO!K60,CEAVI!K60,CESFI!K60,CERES!K60)</f>
        <v>20</v>
      </c>
      <c r="I60" s="24">
        <f>SUM((Reitoria!K60-Reitoria!L60),(ESAG!K60-ESAG!L60),(CEART!K60-CEART!L60),(CEFID!K60-CEFID!L60),(FAED!K60-FAED!L60),(CEAD!K60-CEAD!L60),(CCT!K60-CCT!L60),(CEPLAN!K60-CEPLAN!L60),(CAV!K60-CAV!L60),(CEO!K60-CEO!L60),(CEAVI!K60-CEAVI!L60),(CESFI!K60-CESFI!L60),(CERES!K60-CERES!L60))</f>
        <v>0</v>
      </c>
      <c r="J60" s="26">
        <f t="shared" si="0"/>
        <v>20</v>
      </c>
      <c r="K60" s="29">
        <f t="shared" si="1"/>
        <v>64.599999999999994</v>
      </c>
      <c r="L60" s="29">
        <f t="shared" si="2"/>
        <v>0</v>
      </c>
    </row>
    <row r="61" spans="1:12" s="25" customFormat="1" ht="90" customHeight="1" x14ac:dyDescent="0.25">
      <c r="A61" s="172">
        <v>17</v>
      </c>
      <c r="B61" s="87">
        <v>58</v>
      </c>
      <c r="C61" s="184" t="s">
        <v>122</v>
      </c>
      <c r="D61" s="119" t="s">
        <v>395</v>
      </c>
      <c r="E61" s="147" t="s">
        <v>185</v>
      </c>
      <c r="F61" s="100" t="s">
        <v>45</v>
      </c>
      <c r="G61" s="161">
        <v>24.94</v>
      </c>
      <c r="H61" s="23">
        <f>SUM(Reitoria!K61,ESAG!K61,CEART!K61,CEFID!K61,FAED!K61,CEAD!K61,CCT!K61,CEPLAN!K61,CAV!K61,CEO!K61,CEAVI!K61,CESFI!K61,CERES!K61)</f>
        <v>18</v>
      </c>
      <c r="I61" s="24">
        <f>SUM((Reitoria!K61-Reitoria!L61),(ESAG!K61-ESAG!L61),(CEART!K61-CEART!L61),(CEFID!K61-CEFID!L61),(FAED!K61-FAED!L61),(CEAD!K61-CEAD!L61),(CCT!K61-CCT!L61),(CEPLAN!K61-CEPLAN!L61),(CAV!K61-CAV!L61),(CEO!K61-CEO!L61),(CEAVI!K61-CEAVI!L61),(CESFI!K61-CESFI!L61),(CERES!K61-CERES!L61))</f>
        <v>17</v>
      </c>
      <c r="J61" s="26">
        <f t="shared" si="0"/>
        <v>1</v>
      </c>
      <c r="K61" s="29">
        <f t="shared" si="1"/>
        <v>448.92</v>
      </c>
      <c r="L61" s="29">
        <f t="shared" si="2"/>
        <v>423.98</v>
      </c>
    </row>
    <row r="62" spans="1:12" s="25" customFormat="1" ht="90" customHeight="1" x14ac:dyDescent="0.25">
      <c r="A62" s="173"/>
      <c r="B62" s="87">
        <v>59</v>
      </c>
      <c r="C62" s="185"/>
      <c r="D62" s="119" t="s">
        <v>396</v>
      </c>
      <c r="E62" s="147" t="s">
        <v>185</v>
      </c>
      <c r="F62" s="89" t="s">
        <v>26</v>
      </c>
      <c r="G62" s="161">
        <v>1.55</v>
      </c>
      <c r="H62" s="23">
        <f>SUM(Reitoria!K62,ESAG!K62,CEART!K62,CEFID!K62,FAED!K62,CEAD!K62,CCT!K62,CEPLAN!K62,CAV!K62,CEO!K62,CEAVI!K62,CESFI!K62,CERES!K62)</f>
        <v>2410</v>
      </c>
      <c r="I62" s="24">
        <f>SUM((Reitoria!K62-Reitoria!L62),(ESAG!K62-ESAG!L62),(CEART!K62-CEART!L62),(CEFID!K62-CEFID!L62),(FAED!K62-FAED!L62),(CEAD!K62-CEAD!L62),(CCT!K62-CCT!L62),(CEPLAN!K62-CEPLAN!L62),(CAV!K62-CAV!L62),(CEO!K62-CEO!L62),(CEAVI!K62-CEAVI!L62),(CESFI!K62-CESFI!L62),(CERES!K62-CERES!L62))</f>
        <v>550</v>
      </c>
      <c r="J62" s="26">
        <f t="shared" si="0"/>
        <v>1860</v>
      </c>
      <c r="K62" s="29">
        <f t="shared" si="1"/>
        <v>3735.5</v>
      </c>
      <c r="L62" s="29">
        <f t="shared" si="2"/>
        <v>852.5</v>
      </c>
    </row>
    <row r="63" spans="1:12" s="25" customFormat="1" ht="90" customHeight="1" x14ac:dyDescent="0.25">
      <c r="A63" s="173"/>
      <c r="B63" s="87">
        <v>60</v>
      </c>
      <c r="C63" s="185"/>
      <c r="D63" s="119" t="s">
        <v>397</v>
      </c>
      <c r="E63" s="147" t="s">
        <v>185</v>
      </c>
      <c r="F63" s="89" t="s">
        <v>26</v>
      </c>
      <c r="G63" s="161">
        <v>2.62</v>
      </c>
      <c r="H63" s="23">
        <f>SUM(Reitoria!K63,ESAG!K63,CEART!K63,CEFID!K63,FAED!K63,CEAD!K63,CCT!K63,CEPLAN!K63,CAV!K63,CEO!K63,CEAVI!K63,CESFI!K63,CERES!K63)</f>
        <v>2150</v>
      </c>
      <c r="I63" s="24">
        <f>SUM((Reitoria!K63-Reitoria!L63),(ESAG!K63-ESAG!L63),(CEART!K63-CEART!L63),(CEFID!K63-CEFID!L63),(FAED!K63-FAED!L63),(CEAD!K63-CEAD!L63),(CCT!K63-CCT!L63),(CEPLAN!K63-CEPLAN!L63),(CAV!K63-CAV!L63),(CEO!K63-CEO!L63),(CEAVI!K63-CEAVI!L63),(CESFI!K63-CESFI!L63),(CERES!K63-CERES!L63))</f>
        <v>220</v>
      </c>
      <c r="J63" s="26">
        <f t="shared" si="0"/>
        <v>1930</v>
      </c>
      <c r="K63" s="29">
        <f t="shared" si="1"/>
        <v>5633</v>
      </c>
      <c r="L63" s="29">
        <f t="shared" si="2"/>
        <v>576.4</v>
      </c>
    </row>
    <row r="64" spans="1:12" s="25" customFormat="1" ht="90" customHeight="1" x14ac:dyDescent="0.25">
      <c r="A64" s="173"/>
      <c r="B64" s="87">
        <v>61</v>
      </c>
      <c r="C64" s="185"/>
      <c r="D64" s="123" t="s">
        <v>398</v>
      </c>
      <c r="E64" s="147" t="s">
        <v>185</v>
      </c>
      <c r="F64" s="89" t="s">
        <v>43</v>
      </c>
      <c r="G64" s="161">
        <v>2.4900000000000002</v>
      </c>
      <c r="H64" s="23">
        <f>SUM(Reitoria!K64,ESAG!K64,CEART!K64,CEFID!K64,FAED!K64,CEAD!K64,CCT!K64,CEPLAN!K64,CAV!K64,CEO!K64,CEAVI!K64,CESFI!K64,CERES!K64)</f>
        <v>1095</v>
      </c>
      <c r="I64" s="24">
        <f>SUM((Reitoria!K64-Reitoria!L64),(ESAG!K64-ESAG!L64),(CEART!K64-CEART!L64),(CEFID!K64-CEFID!L64),(FAED!K64-FAED!L64),(CEAD!K64-CEAD!L64),(CCT!K64-CCT!L64),(CEPLAN!K64-CEPLAN!L64),(CAV!K64-CAV!L64),(CEO!K64-CEO!L64),(CEAVI!K64-CEAVI!L64),(CESFI!K64-CESFI!L64),(CERES!K64-CERES!L64))</f>
        <v>115</v>
      </c>
      <c r="J64" s="26">
        <f t="shared" si="0"/>
        <v>980</v>
      </c>
      <c r="K64" s="29">
        <f t="shared" si="1"/>
        <v>2726.55</v>
      </c>
      <c r="L64" s="29">
        <f t="shared" si="2"/>
        <v>286.35000000000002</v>
      </c>
    </row>
    <row r="65" spans="1:12" s="25" customFormat="1" ht="90" customHeight="1" x14ac:dyDescent="0.25">
      <c r="A65" s="173"/>
      <c r="B65" s="87">
        <v>62</v>
      </c>
      <c r="C65" s="185"/>
      <c r="D65" s="119" t="s">
        <v>399</v>
      </c>
      <c r="E65" s="147" t="s">
        <v>185</v>
      </c>
      <c r="F65" s="100" t="s">
        <v>26</v>
      </c>
      <c r="G65" s="161">
        <v>3.79</v>
      </c>
      <c r="H65" s="23">
        <f>SUM(Reitoria!K65,ESAG!K65,CEART!K65,CEFID!K65,FAED!K65,CEAD!K65,CCT!K65,CEPLAN!K65,CAV!K65,CEO!K65,CEAVI!K65,CESFI!K65,CERES!K65)</f>
        <v>2860</v>
      </c>
      <c r="I65" s="24">
        <f>SUM((Reitoria!K65-Reitoria!L65),(ESAG!K65-ESAG!L65),(CEART!K65-CEART!L65),(CEFID!K65-CEFID!L65),(FAED!K65-FAED!L65),(CEAD!K65-CEAD!L65),(CCT!K65-CCT!L65),(CEPLAN!K65-CEPLAN!L65),(CAV!K65-CAV!L65),(CEO!K65-CEO!L65),(CEAVI!K65-CEAVI!L65),(CESFI!K65-CESFI!L65),(CERES!K65-CERES!L65))</f>
        <v>1290</v>
      </c>
      <c r="J65" s="26">
        <f t="shared" si="0"/>
        <v>1570</v>
      </c>
      <c r="K65" s="29">
        <f t="shared" si="1"/>
        <v>10839.4</v>
      </c>
      <c r="L65" s="29">
        <f t="shared" si="2"/>
        <v>4889.1000000000004</v>
      </c>
    </row>
    <row r="66" spans="1:12" s="25" customFormat="1" ht="90" customHeight="1" x14ac:dyDescent="0.25">
      <c r="A66" s="173"/>
      <c r="B66" s="87">
        <v>63</v>
      </c>
      <c r="C66" s="185"/>
      <c r="D66" s="123" t="s">
        <v>400</v>
      </c>
      <c r="E66" s="147" t="s">
        <v>185</v>
      </c>
      <c r="F66" s="100" t="s">
        <v>26</v>
      </c>
      <c r="G66" s="161">
        <v>6.85</v>
      </c>
      <c r="H66" s="23">
        <f>SUM(Reitoria!K66,ESAG!K66,CEART!K66,CEFID!K66,FAED!K66,CEAD!K66,CCT!K66,CEPLAN!K66,CAV!K66,CEO!K66,CEAVI!K66,CESFI!K66,CERES!K66)</f>
        <v>2180</v>
      </c>
      <c r="I66" s="24">
        <f>SUM((Reitoria!K66-Reitoria!L66),(ESAG!K66-ESAG!L66),(CEART!K66-CEART!L66),(CEFID!K66-CEFID!L66),(FAED!K66-FAED!L66),(CEAD!K66-CEAD!L66),(CCT!K66-CCT!L66),(CEPLAN!K66-CEPLAN!L66),(CAV!K66-CAV!L66),(CEO!K66-CEO!L66),(CEAVI!K66-CEAVI!L66),(CESFI!K66-CESFI!L66),(CERES!K66-CERES!L66))</f>
        <v>370</v>
      </c>
      <c r="J66" s="26">
        <f t="shared" si="0"/>
        <v>1810</v>
      </c>
      <c r="K66" s="29">
        <f t="shared" si="1"/>
        <v>14933</v>
      </c>
      <c r="L66" s="29">
        <f t="shared" si="2"/>
        <v>2534.5</v>
      </c>
    </row>
    <row r="67" spans="1:12" s="25" customFormat="1" ht="90" customHeight="1" x14ac:dyDescent="0.25">
      <c r="A67" s="174"/>
      <c r="B67" s="87">
        <v>64</v>
      </c>
      <c r="C67" s="186"/>
      <c r="D67" s="128" t="s">
        <v>192</v>
      </c>
      <c r="E67" s="147" t="s">
        <v>185</v>
      </c>
      <c r="F67" s="112" t="s">
        <v>26</v>
      </c>
      <c r="G67" s="163">
        <v>126.72</v>
      </c>
      <c r="H67" s="23">
        <f>SUM(Reitoria!K67,ESAG!K67,CEART!K67,CEFID!K67,FAED!K67,CEAD!K67,CCT!K67,CEPLAN!K67,CAV!K67,CEO!K67,CEAVI!K67,CESFI!K67,CERES!K67)</f>
        <v>5</v>
      </c>
      <c r="I67" s="24">
        <f>SUM((Reitoria!K67-Reitoria!L67),(ESAG!K67-ESAG!L67),(CEART!K67-CEART!L67),(CEFID!K67-CEFID!L67),(FAED!K67-FAED!L67),(CEAD!K67-CEAD!L67),(CCT!K67-CCT!L67),(CEPLAN!K67-CEPLAN!L67),(CAV!K67-CAV!L67),(CEO!K67-CEO!L67),(CEAVI!K67-CEAVI!L67),(CESFI!K67-CESFI!L67),(CERES!K67-CERES!L67))</f>
        <v>5</v>
      </c>
      <c r="J67" s="26">
        <f t="shared" si="0"/>
        <v>0</v>
      </c>
      <c r="K67" s="29">
        <f t="shared" si="1"/>
        <v>633.6</v>
      </c>
      <c r="L67" s="29">
        <f t="shared" si="2"/>
        <v>633.6</v>
      </c>
    </row>
    <row r="68" spans="1:12" s="25" customFormat="1" ht="90" customHeight="1" x14ac:dyDescent="0.25">
      <c r="A68" s="176">
        <v>18</v>
      </c>
      <c r="B68" s="97">
        <v>65</v>
      </c>
      <c r="C68" s="181" t="s">
        <v>194</v>
      </c>
      <c r="D68" s="120" t="s">
        <v>401</v>
      </c>
      <c r="E68" s="148" t="s">
        <v>195</v>
      </c>
      <c r="F68" s="94" t="s">
        <v>26</v>
      </c>
      <c r="G68" s="162">
        <v>36.700000000000003</v>
      </c>
      <c r="H68" s="23">
        <f>SUM(Reitoria!K68,ESAG!K68,CEART!K68,CEFID!K68,FAED!K68,CEAD!K68,CCT!K68,CEPLAN!K68,CAV!K68,CEO!K68,CEAVI!K68,CESFI!K68,CERES!K68)</f>
        <v>279</v>
      </c>
      <c r="I68" s="24">
        <f>SUM((Reitoria!K68-Reitoria!L68),(ESAG!K68-ESAG!L68),(CEART!K68-CEART!L68),(CEFID!K68-CEFID!L68),(FAED!K68-FAED!L68),(CEAD!K68-CEAD!L68),(CCT!K68-CCT!L68),(CEPLAN!K68-CEPLAN!L68),(CAV!K68-CAV!L68),(CEO!K68-CEO!L68),(CEAVI!K68-CEAVI!L68),(CESFI!K68-CESFI!L68),(CERES!K68-CERES!L68))</f>
        <v>89</v>
      </c>
      <c r="J68" s="26">
        <f t="shared" si="0"/>
        <v>190</v>
      </c>
      <c r="K68" s="29">
        <f t="shared" si="1"/>
        <v>10239.300000000001</v>
      </c>
      <c r="L68" s="29">
        <f t="shared" si="2"/>
        <v>3266.3</v>
      </c>
    </row>
    <row r="69" spans="1:12" s="25" customFormat="1" ht="90" customHeight="1" x14ac:dyDescent="0.25">
      <c r="A69" s="180"/>
      <c r="B69" s="97">
        <v>66</v>
      </c>
      <c r="C69" s="183"/>
      <c r="D69" s="120" t="s">
        <v>402</v>
      </c>
      <c r="E69" s="148" t="s">
        <v>195</v>
      </c>
      <c r="F69" s="94" t="s">
        <v>26</v>
      </c>
      <c r="G69" s="162">
        <v>45</v>
      </c>
      <c r="H69" s="23">
        <f>SUM(Reitoria!K69,ESAG!K69,CEART!K69,CEFID!K69,FAED!K69,CEAD!K69,CCT!K69,CEPLAN!K69,CAV!K69,CEO!K69,CEAVI!K69,CESFI!K69,CERES!K69)</f>
        <v>224</v>
      </c>
      <c r="I69" s="24">
        <f>SUM((Reitoria!K69-Reitoria!L69),(ESAG!K69-ESAG!L69),(CEART!K69-CEART!L69),(CEFID!K69-CEFID!L69),(FAED!K69-FAED!L69),(CEAD!K69-CEAD!L69),(CCT!K69-CCT!L69),(CEPLAN!K69-CEPLAN!L69),(CAV!K69-CAV!L69),(CEO!K69-CEO!L69),(CEAVI!K69-CEAVI!L69),(CESFI!K69-CESFI!L69),(CERES!K69-CERES!L69))</f>
        <v>55</v>
      </c>
      <c r="J69" s="26">
        <f t="shared" ref="J69:J132" si="3">H69-I69</f>
        <v>169</v>
      </c>
      <c r="K69" s="29">
        <f t="shared" ref="K69:K132" si="4">H69*G69</f>
        <v>10080</v>
      </c>
      <c r="L69" s="29">
        <f t="shared" ref="L69:L132" si="5">I69*G69</f>
        <v>2475</v>
      </c>
    </row>
    <row r="70" spans="1:12" s="25" customFormat="1" ht="90" customHeight="1" x14ac:dyDescent="0.25">
      <c r="A70" s="177"/>
      <c r="B70" s="92">
        <v>67</v>
      </c>
      <c r="C70" s="182"/>
      <c r="D70" s="120" t="s">
        <v>403</v>
      </c>
      <c r="E70" s="148" t="s">
        <v>195</v>
      </c>
      <c r="F70" s="94" t="s">
        <v>26</v>
      </c>
      <c r="G70" s="162">
        <v>76</v>
      </c>
      <c r="H70" s="23">
        <f>SUM(Reitoria!K70,ESAG!K70,CEART!K70,CEFID!K70,FAED!K70,CEAD!K70,CCT!K70,CEPLAN!K70,CAV!K70,CEO!K70,CEAVI!K70,CESFI!K70,CERES!K70)</f>
        <v>101</v>
      </c>
      <c r="I70" s="24">
        <f>SUM((Reitoria!K70-Reitoria!L70),(ESAG!K70-ESAG!L70),(CEART!K70-CEART!L70),(CEFID!K70-CEFID!L70),(FAED!K70-FAED!L70),(CEAD!K70-CEAD!L70),(CCT!K70-CCT!L70),(CEPLAN!K70-CEPLAN!L70),(CAV!K70-CAV!L70),(CEO!K70-CEO!L70),(CEAVI!K70-CEAVI!L70),(CESFI!K70-CESFI!L70),(CERES!K70-CERES!L70))</f>
        <v>33</v>
      </c>
      <c r="J70" s="26">
        <f t="shared" si="3"/>
        <v>68</v>
      </c>
      <c r="K70" s="29">
        <f t="shared" si="4"/>
        <v>7676</v>
      </c>
      <c r="L70" s="29">
        <f t="shared" si="5"/>
        <v>2508</v>
      </c>
    </row>
    <row r="71" spans="1:12" s="25" customFormat="1" ht="90" customHeight="1" x14ac:dyDescent="0.25">
      <c r="A71" s="172">
        <v>19</v>
      </c>
      <c r="B71" s="98">
        <v>68</v>
      </c>
      <c r="C71" s="184" t="s">
        <v>122</v>
      </c>
      <c r="D71" s="123" t="s">
        <v>404</v>
      </c>
      <c r="E71" s="153" t="s">
        <v>199</v>
      </c>
      <c r="F71" s="100" t="s">
        <v>45</v>
      </c>
      <c r="G71" s="161">
        <v>27.94</v>
      </c>
      <c r="H71" s="23">
        <f>SUM(Reitoria!K71,ESAG!K71,CEART!K71,CEFID!K71,FAED!K71,CEAD!K71,CCT!K71,CEPLAN!K71,CAV!K71,CEO!K71,CEAVI!K71,CESFI!K71,CERES!K71)</f>
        <v>134</v>
      </c>
      <c r="I71" s="24">
        <f>SUM((Reitoria!K71-Reitoria!L71),(ESAG!K71-ESAG!L71),(CEART!K71-CEART!L71),(CEFID!K71-CEFID!L71),(FAED!K71-FAED!L71),(CEAD!K71-CEAD!L71),(CCT!K71-CCT!L71),(CEPLAN!K71-CEPLAN!L71),(CAV!K71-CAV!L71),(CEO!K71-CEO!L71),(CEAVI!K71-CEAVI!L71),(CESFI!K71-CESFI!L71),(CERES!K71-CERES!L71))</f>
        <v>38</v>
      </c>
      <c r="J71" s="26">
        <f t="shared" si="3"/>
        <v>96</v>
      </c>
      <c r="K71" s="29">
        <f t="shared" si="4"/>
        <v>3743.96</v>
      </c>
      <c r="L71" s="29">
        <f t="shared" si="5"/>
        <v>1061.72</v>
      </c>
    </row>
    <row r="72" spans="1:12" s="25" customFormat="1" ht="90" customHeight="1" x14ac:dyDescent="0.25">
      <c r="A72" s="173"/>
      <c r="B72" s="87">
        <v>69</v>
      </c>
      <c r="C72" s="185"/>
      <c r="D72" s="123" t="s">
        <v>405</v>
      </c>
      <c r="E72" s="153" t="s">
        <v>202</v>
      </c>
      <c r="F72" s="100" t="s">
        <v>45</v>
      </c>
      <c r="G72" s="161">
        <v>47.99</v>
      </c>
      <c r="H72" s="23">
        <f>SUM(Reitoria!K72,ESAG!K72,CEART!K72,CEFID!K72,FAED!K72,CEAD!K72,CCT!K72,CEPLAN!K72,CAV!K72,CEO!K72,CEAVI!K72,CESFI!K72,CERES!K72)</f>
        <v>137</v>
      </c>
      <c r="I72" s="24">
        <f>SUM((Reitoria!K72-Reitoria!L72),(ESAG!K72-ESAG!L72),(CEART!K72-CEART!L72),(CEFID!K72-CEFID!L72),(FAED!K72-FAED!L72),(CEAD!K72-CEAD!L72),(CCT!K72-CCT!L72),(CEPLAN!K72-CEPLAN!L72),(CAV!K72-CAV!L72),(CEO!K72-CEO!L72),(CEAVI!K72-CEAVI!L72),(CESFI!K72-CESFI!L72),(CERES!K72-CERES!L72))</f>
        <v>33</v>
      </c>
      <c r="J72" s="26">
        <f t="shared" si="3"/>
        <v>104</v>
      </c>
      <c r="K72" s="29">
        <f t="shared" si="4"/>
        <v>6574.63</v>
      </c>
      <c r="L72" s="29">
        <f t="shared" si="5"/>
        <v>1583.67</v>
      </c>
    </row>
    <row r="73" spans="1:12" s="25" customFormat="1" ht="90" customHeight="1" x14ac:dyDescent="0.25">
      <c r="A73" s="173"/>
      <c r="B73" s="98">
        <v>70</v>
      </c>
      <c r="C73" s="185"/>
      <c r="D73" s="123" t="s">
        <v>406</v>
      </c>
      <c r="E73" s="153" t="s">
        <v>202</v>
      </c>
      <c r="F73" s="100" t="s">
        <v>45</v>
      </c>
      <c r="G73" s="161">
        <v>24.6</v>
      </c>
      <c r="H73" s="23">
        <f>SUM(Reitoria!K73,ESAG!K73,CEART!K73,CEFID!K73,FAED!K73,CEAD!K73,CCT!K73,CEPLAN!K73,CAV!K73,CEO!K73,CEAVI!K73,CESFI!K73,CERES!K73)</f>
        <v>147</v>
      </c>
      <c r="I73" s="24">
        <f>SUM((Reitoria!K73-Reitoria!L73),(ESAG!K73-ESAG!L73),(CEART!K73-CEART!L73),(CEFID!K73-CEFID!L73),(FAED!K73-FAED!L73),(CEAD!K73-CEAD!L73),(CCT!K73-CCT!L73),(CEPLAN!K73-CEPLAN!L73),(CAV!K73-CAV!L73),(CEO!K73-CEO!L73),(CEAVI!K73-CEAVI!L73),(CESFI!K73-CESFI!L73),(CERES!K73-CERES!L73))</f>
        <v>23</v>
      </c>
      <c r="J73" s="26">
        <f t="shared" si="3"/>
        <v>124</v>
      </c>
      <c r="K73" s="29">
        <f t="shared" si="4"/>
        <v>3616.2000000000003</v>
      </c>
      <c r="L73" s="29">
        <f t="shared" si="5"/>
        <v>565.80000000000007</v>
      </c>
    </row>
    <row r="74" spans="1:12" s="25" customFormat="1" ht="90" customHeight="1" x14ac:dyDescent="0.25">
      <c r="A74" s="173"/>
      <c r="B74" s="87">
        <v>71</v>
      </c>
      <c r="C74" s="185"/>
      <c r="D74" s="123" t="s">
        <v>407</v>
      </c>
      <c r="E74" s="153" t="s">
        <v>154</v>
      </c>
      <c r="F74" s="100" t="s">
        <v>45</v>
      </c>
      <c r="G74" s="161">
        <v>40.909999999999997</v>
      </c>
      <c r="H74" s="23">
        <f>SUM(Reitoria!K74,ESAG!K74,CEART!K74,CEFID!K74,FAED!K74,CEAD!K74,CCT!K74,CEPLAN!K74,CAV!K74,CEO!K74,CEAVI!K74,CESFI!K74,CERES!K74)</f>
        <v>100</v>
      </c>
      <c r="I74" s="24">
        <f>SUM((Reitoria!K74-Reitoria!L74),(ESAG!K74-ESAG!L74),(CEART!K74-CEART!L74),(CEFID!K74-CEFID!L74),(FAED!K74-FAED!L74),(CEAD!K74-CEAD!L74),(CCT!K74-CCT!L74),(CEPLAN!K74-CEPLAN!L74),(CAV!K74-CAV!L74),(CEO!K74-CEO!L74),(CEAVI!K74-CEAVI!L74),(CESFI!K74-CESFI!L74),(CERES!K74-CERES!L74))</f>
        <v>13</v>
      </c>
      <c r="J74" s="26">
        <f t="shared" si="3"/>
        <v>87</v>
      </c>
      <c r="K74" s="29">
        <f t="shared" si="4"/>
        <v>4090.9999999999995</v>
      </c>
      <c r="L74" s="29">
        <f t="shared" si="5"/>
        <v>531.82999999999993</v>
      </c>
    </row>
    <row r="75" spans="1:12" s="25" customFormat="1" ht="90" customHeight="1" x14ac:dyDescent="0.25">
      <c r="A75" s="173"/>
      <c r="B75" s="98">
        <v>72</v>
      </c>
      <c r="C75" s="185"/>
      <c r="D75" s="123" t="s">
        <v>408</v>
      </c>
      <c r="E75" s="153" t="s">
        <v>138</v>
      </c>
      <c r="F75" s="100" t="s">
        <v>45</v>
      </c>
      <c r="G75" s="161">
        <v>111.2</v>
      </c>
      <c r="H75" s="23">
        <f>SUM(Reitoria!K75,ESAG!K75,CEART!K75,CEFID!K75,FAED!K75,CEAD!K75,CCT!K75,CEPLAN!K75,CAV!K75,CEO!K75,CEAVI!K75,CESFI!K75,CERES!K75)</f>
        <v>80</v>
      </c>
      <c r="I75" s="24">
        <f>SUM((Reitoria!K75-Reitoria!L75),(ESAG!K75-ESAG!L75),(CEART!K75-CEART!L75),(CEFID!K75-CEFID!L75),(FAED!K75-FAED!L75),(CEAD!K75-CEAD!L75),(CCT!K75-CCT!L75),(CEPLAN!K75-CEPLAN!L75),(CAV!K75-CAV!L75),(CEO!K75-CEO!L75),(CEAVI!K75-CEAVI!L75),(CESFI!K75-CESFI!L75),(CERES!K75-CERES!L75))</f>
        <v>10</v>
      </c>
      <c r="J75" s="26">
        <f t="shared" si="3"/>
        <v>70</v>
      </c>
      <c r="K75" s="29">
        <f t="shared" si="4"/>
        <v>8896</v>
      </c>
      <c r="L75" s="29">
        <f t="shared" si="5"/>
        <v>1112</v>
      </c>
    </row>
    <row r="76" spans="1:12" s="25" customFormat="1" ht="90" customHeight="1" x14ac:dyDescent="0.25">
      <c r="A76" s="173"/>
      <c r="B76" s="87">
        <v>73</v>
      </c>
      <c r="C76" s="185"/>
      <c r="D76" s="123" t="s">
        <v>409</v>
      </c>
      <c r="E76" s="153" t="s">
        <v>199</v>
      </c>
      <c r="F76" s="100" t="s">
        <v>45</v>
      </c>
      <c r="G76" s="161">
        <v>70.62</v>
      </c>
      <c r="H76" s="23">
        <f>SUM(Reitoria!K76,ESAG!K76,CEART!K76,CEFID!K76,FAED!K76,CEAD!K76,CCT!K76,CEPLAN!K76,CAV!K76,CEO!K76,CEAVI!K76,CESFI!K76,CERES!K76)</f>
        <v>98</v>
      </c>
      <c r="I76" s="24">
        <f>SUM((Reitoria!K76-Reitoria!L76),(ESAG!K76-ESAG!L76),(CEART!K76-CEART!L76),(CEFID!K76-CEFID!L76),(FAED!K76-FAED!L76),(CEAD!K76-CEAD!L76),(CCT!K76-CCT!L76),(CEPLAN!K76-CEPLAN!L76),(CAV!K76-CAV!L76),(CEO!K76-CEO!L76),(CEAVI!K76-CEAVI!L76),(CESFI!K76-CESFI!L76),(CERES!K76-CERES!L76))</f>
        <v>28</v>
      </c>
      <c r="J76" s="26">
        <f t="shared" si="3"/>
        <v>70</v>
      </c>
      <c r="K76" s="29">
        <f t="shared" si="4"/>
        <v>6920.76</v>
      </c>
      <c r="L76" s="29">
        <f t="shared" si="5"/>
        <v>1977.3600000000001</v>
      </c>
    </row>
    <row r="77" spans="1:12" s="25" customFormat="1" ht="90" customHeight="1" x14ac:dyDescent="0.25">
      <c r="A77" s="174"/>
      <c r="B77" s="98">
        <v>74</v>
      </c>
      <c r="C77" s="186"/>
      <c r="D77" s="123" t="s">
        <v>410</v>
      </c>
      <c r="E77" s="153" t="s">
        <v>199</v>
      </c>
      <c r="F77" s="100" t="s">
        <v>45</v>
      </c>
      <c r="G77" s="161">
        <v>21.57</v>
      </c>
      <c r="H77" s="23">
        <f>SUM(Reitoria!K77,ESAG!K77,CEART!K77,CEFID!K77,FAED!K77,CEAD!K77,CCT!K77,CEPLAN!K77,CAV!K77,CEO!K77,CEAVI!K77,CESFI!K77,CERES!K77)</f>
        <v>240</v>
      </c>
      <c r="I77" s="24">
        <f>SUM((Reitoria!K77-Reitoria!L77),(ESAG!K77-ESAG!L77),(CEART!K77-CEART!L77),(CEFID!K77-CEFID!L77),(FAED!K77-FAED!L77),(CEAD!K77-CEAD!L77),(CCT!K77-CCT!L77),(CEPLAN!K77-CEPLAN!L77),(CAV!K77-CAV!L77),(CEO!K77-CEO!L77),(CEAVI!K77-CEAVI!L77),(CESFI!K77-CESFI!L77),(CERES!K77-CERES!L77))</f>
        <v>41</v>
      </c>
      <c r="J77" s="26">
        <f t="shared" si="3"/>
        <v>199</v>
      </c>
      <c r="K77" s="29">
        <f t="shared" si="4"/>
        <v>5176.8</v>
      </c>
      <c r="L77" s="29">
        <f t="shared" si="5"/>
        <v>884.37</v>
      </c>
    </row>
    <row r="78" spans="1:12" s="25" customFormat="1" ht="90" customHeight="1" x14ac:dyDescent="0.25">
      <c r="A78" s="176">
        <v>20</v>
      </c>
      <c r="B78" s="92">
        <v>75</v>
      </c>
      <c r="C78" s="181" t="s">
        <v>122</v>
      </c>
      <c r="D78" s="120" t="s">
        <v>411</v>
      </c>
      <c r="E78" s="148" t="s">
        <v>209</v>
      </c>
      <c r="F78" s="94" t="s">
        <v>36</v>
      </c>
      <c r="G78" s="162">
        <v>1.8</v>
      </c>
      <c r="H78" s="23">
        <f>SUM(Reitoria!K78,ESAG!K78,CEART!K78,CEFID!K78,FAED!K78,CEAD!K78,CCT!K78,CEPLAN!K78,CAV!K78,CEO!K78,CEAVI!K78,CESFI!K78,CERES!K78)</f>
        <v>583</v>
      </c>
      <c r="I78" s="24">
        <f>SUM((Reitoria!K78-Reitoria!L78),(ESAG!K78-ESAG!L78),(CEART!K78-CEART!L78),(CEFID!K78-CEFID!L78),(FAED!K78-FAED!L78),(CEAD!K78-CEAD!L78),(CCT!K78-CCT!L78),(CEPLAN!K78-CEPLAN!L78),(CAV!K78-CAV!L78),(CEO!K78-CEO!L78),(CEAVI!K78-CEAVI!L78),(CESFI!K78-CESFI!L78),(CERES!K78-CERES!L78))</f>
        <v>105</v>
      </c>
      <c r="J78" s="26">
        <f t="shared" si="3"/>
        <v>478</v>
      </c>
      <c r="K78" s="29">
        <f t="shared" si="4"/>
        <v>1049.4000000000001</v>
      </c>
      <c r="L78" s="29">
        <f t="shared" si="5"/>
        <v>189</v>
      </c>
    </row>
    <row r="79" spans="1:12" s="25" customFormat="1" ht="90" customHeight="1" x14ac:dyDescent="0.25">
      <c r="A79" s="180"/>
      <c r="B79" s="97">
        <v>76</v>
      </c>
      <c r="C79" s="183"/>
      <c r="D79" s="120" t="s">
        <v>412</v>
      </c>
      <c r="E79" s="148" t="s">
        <v>209</v>
      </c>
      <c r="F79" s="94" t="s">
        <v>36</v>
      </c>
      <c r="G79" s="162">
        <v>1.81</v>
      </c>
      <c r="H79" s="23">
        <f>SUM(Reitoria!K79,ESAG!K79,CEART!K79,CEFID!K79,FAED!K79,CEAD!K79,CCT!K79,CEPLAN!K79,CAV!K79,CEO!K79,CEAVI!K79,CESFI!K79,CERES!K79)</f>
        <v>649</v>
      </c>
      <c r="I79" s="24">
        <f>SUM((Reitoria!K79-Reitoria!L79),(ESAG!K79-ESAG!L79),(CEART!K79-CEART!L79),(CEFID!K79-CEFID!L79),(FAED!K79-FAED!L79),(CEAD!K79-CEAD!L79),(CCT!K79-CCT!L79),(CEPLAN!K79-CEPLAN!L79),(CAV!K79-CAV!L79),(CEO!K79-CEO!L79),(CEAVI!K79-CEAVI!L79),(CESFI!K79-CESFI!L79),(CERES!K79-CERES!L79))</f>
        <v>30</v>
      </c>
      <c r="J79" s="26">
        <f t="shared" si="3"/>
        <v>619</v>
      </c>
      <c r="K79" s="29">
        <f t="shared" si="4"/>
        <v>1174.69</v>
      </c>
      <c r="L79" s="29">
        <f t="shared" si="5"/>
        <v>54.300000000000004</v>
      </c>
    </row>
    <row r="80" spans="1:12" s="25" customFormat="1" ht="90" customHeight="1" x14ac:dyDescent="0.25">
      <c r="A80" s="180"/>
      <c r="B80" s="97">
        <v>77</v>
      </c>
      <c r="C80" s="183"/>
      <c r="D80" s="120" t="s">
        <v>413</v>
      </c>
      <c r="E80" s="148" t="s">
        <v>209</v>
      </c>
      <c r="F80" s="94" t="s">
        <v>36</v>
      </c>
      <c r="G80" s="162">
        <v>1.81</v>
      </c>
      <c r="H80" s="23">
        <f>SUM(Reitoria!K80,ESAG!K80,CEART!K80,CEFID!K80,FAED!K80,CEAD!K80,CCT!K80,CEPLAN!K80,CAV!K80,CEO!K80,CEAVI!K80,CESFI!K80,CERES!K80)</f>
        <v>888</v>
      </c>
      <c r="I80" s="24">
        <f>SUM((Reitoria!K80-Reitoria!L80),(ESAG!K80-ESAG!L80),(CEART!K80-CEART!L80),(CEFID!K80-CEFID!L80),(FAED!K80-FAED!L80),(CEAD!K80-CEAD!L80),(CCT!K80-CCT!L80),(CEPLAN!K80-CEPLAN!L80),(CAV!K80-CAV!L80),(CEO!K80-CEO!L80),(CEAVI!K80-CEAVI!L80),(CESFI!K80-CESFI!L80),(CERES!K80-CERES!L80))</f>
        <v>210</v>
      </c>
      <c r="J80" s="26">
        <f t="shared" si="3"/>
        <v>678</v>
      </c>
      <c r="K80" s="29">
        <f t="shared" si="4"/>
        <v>1607.28</v>
      </c>
      <c r="L80" s="29">
        <f t="shared" si="5"/>
        <v>380.1</v>
      </c>
    </row>
    <row r="81" spans="1:12" s="25" customFormat="1" ht="90" customHeight="1" x14ac:dyDescent="0.25">
      <c r="A81" s="180"/>
      <c r="B81" s="92">
        <v>78</v>
      </c>
      <c r="C81" s="183"/>
      <c r="D81" s="129" t="s">
        <v>414</v>
      </c>
      <c r="E81" s="148" t="s">
        <v>209</v>
      </c>
      <c r="F81" s="106" t="s">
        <v>45</v>
      </c>
      <c r="G81" s="162">
        <v>0.12</v>
      </c>
      <c r="H81" s="23">
        <f>SUM(Reitoria!K81,ESAG!K81,CEART!K81,CEFID!K81,FAED!K81,CEAD!K81,CCT!K81,CEPLAN!K81,CAV!K81,CEO!K81,CEAVI!K81,CESFI!K81,CERES!K81)</f>
        <v>6155</v>
      </c>
      <c r="I81" s="24">
        <f>SUM((Reitoria!K81-Reitoria!L81),(ESAG!K81-ESAG!L81),(CEART!K81-CEART!L81),(CEFID!K81-CEFID!L81),(FAED!K81-FAED!L81),(CEAD!K81-CEAD!L81),(CCT!K81-CCT!L81),(CEPLAN!K81-CEPLAN!L81),(CAV!K81-CAV!L81),(CEO!K81-CEO!L81),(CEAVI!K81-CEAVI!L81),(CESFI!K81-CESFI!L81),(CERES!K81-CERES!L81))</f>
        <v>400</v>
      </c>
      <c r="J81" s="26">
        <f t="shared" si="3"/>
        <v>5755</v>
      </c>
      <c r="K81" s="29">
        <f t="shared" si="4"/>
        <v>738.6</v>
      </c>
      <c r="L81" s="29">
        <f t="shared" si="5"/>
        <v>48</v>
      </c>
    </row>
    <row r="82" spans="1:12" s="25" customFormat="1" ht="90" customHeight="1" x14ac:dyDescent="0.25">
      <c r="A82" s="177"/>
      <c r="B82" s="97">
        <v>79</v>
      </c>
      <c r="C82" s="182"/>
      <c r="D82" s="124" t="s">
        <v>415</v>
      </c>
      <c r="E82" s="154" t="s">
        <v>216</v>
      </c>
      <c r="F82" s="106" t="s">
        <v>50</v>
      </c>
      <c r="G82" s="162">
        <v>131</v>
      </c>
      <c r="H82" s="23">
        <f>SUM(Reitoria!K82,ESAG!K82,CEART!K82,CEFID!K82,FAED!K82,CEAD!K82,CCT!K82,CEPLAN!K82,CAV!K82,CEO!K82,CEAVI!K82,CESFI!K82,CERES!K82)</f>
        <v>20</v>
      </c>
      <c r="I82" s="24">
        <f>SUM((Reitoria!K82-Reitoria!L82),(ESAG!K82-ESAG!L82),(CEART!K82-CEART!L82),(CEFID!K82-CEFID!L82),(FAED!K82-FAED!L82),(CEAD!K82-CEAD!L82),(CCT!K82-CCT!L82),(CEPLAN!K82-CEPLAN!L82),(CAV!K82-CAV!L82),(CEO!K82-CEO!L82),(CEAVI!K82-CEAVI!L82),(CESFI!K82-CESFI!L82),(CERES!K82-CERES!L82))</f>
        <v>0</v>
      </c>
      <c r="J82" s="26">
        <f t="shared" si="3"/>
        <v>20</v>
      </c>
      <c r="K82" s="29">
        <f t="shared" si="4"/>
        <v>2620</v>
      </c>
      <c r="L82" s="29">
        <f t="shared" si="5"/>
        <v>0</v>
      </c>
    </row>
    <row r="83" spans="1:12" s="25" customFormat="1" ht="90" customHeight="1" x14ac:dyDescent="0.25">
      <c r="A83" s="172">
        <v>21</v>
      </c>
      <c r="B83" s="98">
        <v>80</v>
      </c>
      <c r="C83" s="184" t="s">
        <v>122</v>
      </c>
      <c r="D83" s="123" t="s">
        <v>416</v>
      </c>
      <c r="E83" s="153" t="s">
        <v>219</v>
      </c>
      <c r="F83" s="100" t="s">
        <v>43</v>
      </c>
      <c r="G83" s="161">
        <v>21.29</v>
      </c>
      <c r="H83" s="23">
        <f>SUM(Reitoria!K83,ESAG!K83,CEART!K83,CEFID!K83,FAED!K83,CEAD!K83,CCT!K83,CEPLAN!K83,CAV!K83,CEO!K83,CEAVI!K83,CESFI!K83,CERES!K83)</f>
        <v>362</v>
      </c>
      <c r="I83" s="24">
        <f>SUM((Reitoria!K83-Reitoria!L83),(ESAG!K83-ESAG!L83),(CEART!K83-CEART!L83),(CEFID!K83-CEFID!L83),(FAED!K83-FAED!L83),(CEAD!K83-CEAD!L83),(CCT!K83-CCT!L83),(CEPLAN!K83-CEPLAN!L83),(CAV!K83-CAV!L83),(CEO!K83-CEO!L83),(CEAVI!K83-CEAVI!L83),(CESFI!K83-CESFI!L83),(CERES!K83-CERES!L83))</f>
        <v>60</v>
      </c>
      <c r="J83" s="26">
        <f t="shared" si="3"/>
        <v>302</v>
      </c>
      <c r="K83" s="29">
        <f t="shared" si="4"/>
        <v>7706.98</v>
      </c>
      <c r="L83" s="29">
        <f t="shared" si="5"/>
        <v>1277.3999999999999</v>
      </c>
    </row>
    <row r="84" spans="1:12" s="25" customFormat="1" ht="90" customHeight="1" x14ac:dyDescent="0.25">
      <c r="A84" s="173"/>
      <c r="B84" s="87">
        <v>81</v>
      </c>
      <c r="C84" s="185"/>
      <c r="D84" s="123" t="s">
        <v>417</v>
      </c>
      <c r="E84" s="153" t="s">
        <v>219</v>
      </c>
      <c r="F84" s="100" t="s">
        <v>43</v>
      </c>
      <c r="G84" s="161">
        <v>21.29</v>
      </c>
      <c r="H84" s="23">
        <f>SUM(Reitoria!K84,ESAG!K84,CEART!K84,CEFID!K84,FAED!K84,CEAD!K84,CCT!K84,CEPLAN!K84,CAV!K84,CEO!K84,CEAVI!K84,CESFI!K84,CERES!K84)</f>
        <v>417</v>
      </c>
      <c r="I84" s="24">
        <f>SUM((Reitoria!K84-Reitoria!L84),(ESAG!K84-ESAG!L84),(CEART!K84-CEART!L84),(CEFID!K84-CEFID!L84),(FAED!K84-FAED!L84),(CEAD!K84-CEAD!L84),(CCT!K84-CCT!L84),(CEPLAN!K84-CEPLAN!L84),(CAV!K84-CAV!L84),(CEO!K84-CEO!L84),(CEAVI!K84-CEAVI!L84),(CESFI!K84-CESFI!L84),(CERES!K84-CERES!L84))</f>
        <v>93</v>
      </c>
      <c r="J84" s="26">
        <f t="shared" si="3"/>
        <v>324</v>
      </c>
      <c r="K84" s="29">
        <f t="shared" si="4"/>
        <v>8877.93</v>
      </c>
      <c r="L84" s="29">
        <f t="shared" si="5"/>
        <v>1979.97</v>
      </c>
    </row>
    <row r="85" spans="1:12" s="25" customFormat="1" ht="90" customHeight="1" x14ac:dyDescent="0.25">
      <c r="A85" s="174"/>
      <c r="B85" s="87">
        <v>82</v>
      </c>
      <c r="C85" s="186"/>
      <c r="D85" s="123" t="s">
        <v>418</v>
      </c>
      <c r="E85" s="153" t="s">
        <v>219</v>
      </c>
      <c r="F85" s="100" t="s">
        <v>49</v>
      </c>
      <c r="G85" s="161">
        <v>21.28</v>
      </c>
      <c r="H85" s="23">
        <f>SUM(Reitoria!K85,ESAG!K85,CEART!K85,CEFID!K85,FAED!K85,CEAD!K85,CCT!K85,CEPLAN!K85,CAV!K85,CEO!K85,CEAVI!K85,CESFI!K85,CERES!K85)</f>
        <v>386</v>
      </c>
      <c r="I85" s="24">
        <f>SUM((Reitoria!K85-Reitoria!L85),(ESAG!K85-ESAG!L85),(CEART!K85-CEART!L85),(CEFID!K85-CEFID!L85),(FAED!K85-FAED!L85),(CEAD!K85-CEAD!L85),(CCT!K85-CCT!L85),(CEPLAN!K85-CEPLAN!L85),(CAV!K85-CAV!L85),(CEO!K85-CEO!L85),(CEAVI!K85-CEAVI!L85),(CESFI!K85-CESFI!L85),(CERES!K85-CERES!L85))</f>
        <v>56</v>
      </c>
      <c r="J85" s="26">
        <f t="shared" si="3"/>
        <v>330</v>
      </c>
      <c r="K85" s="29">
        <f t="shared" si="4"/>
        <v>8214.08</v>
      </c>
      <c r="L85" s="29">
        <f t="shared" si="5"/>
        <v>1191.68</v>
      </c>
    </row>
    <row r="86" spans="1:12" s="25" customFormat="1" ht="90" customHeight="1" x14ac:dyDescent="0.25">
      <c r="A86" s="176">
        <v>22</v>
      </c>
      <c r="B86" s="97">
        <v>83</v>
      </c>
      <c r="C86" s="181" t="s">
        <v>122</v>
      </c>
      <c r="D86" s="120" t="s">
        <v>419</v>
      </c>
      <c r="E86" s="148" t="s">
        <v>225</v>
      </c>
      <c r="F86" s="94" t="s">
        <v>43</v>
      </c>
      <c r="G86" s="162">
        <v>4.3099999999999996</v>
      </c>
      <c r="H86" s="23">
        <f>SUM(Reitoria!K86,ESAG!K86,CEART!K86,CEFID!K86,FAED!K86,CEAD!K86,CCT!K86,CEPLAN!K86,CAV!K86,CEO!K86,CEAVI!K86,CESFI!K86,CERES!K86)</f>
        <v>1966</v>
      </c>
      <c r="I86" s="24">
        <f>SUM((Reitoria!K86-Reitoria!L86),(ESAG!K86-ESAG!L86),(CEART!K86-CEART!L86),(CEFID!K86-CEFID!L86),(FAED!K86-FAED!L86),(CEAD!K86-CEAD!L86),(CCT!K86-CCT!L86),(CEPLAN!K86-CEPLAN!L86),(CAV!K86-CAV!L86),(CEO!K86-CEO!L86),(CEAVI!K86-CEAVI!L86),(CESFI!K86-CESFI!L86),(CERES!K86-CERES!L86))</f>
        <v>274</v>
      </c>
      <c r="J86" s="26">
        <f t="shared" si="3"/>
        <v>1692</v>
      </c>
      <c r="K86" s="29">
        <f t="shared" si="4"/>
        <v>8473.4599999999991</v>
      </c>
      <c r="L86" s="29">
        <f t="shared" si="5"/>
        <v>1180.9399999999998</v>
      </c>
    </row>
    <row r="87" spans="1:12" s="25" customFormat="1" ht="90" customHeight="1" x14ac:dyDescent="0.25">
      <c r="A87" s="177"/>
      <c r="B87" s="97">
        <v>84</v>
      </c>
      <c r="C87" s="182"/>
      <c r="D87" s="120" t="s">
        <v>420</v>
      </c>
      <c r="E87" s="148" t="s">
        <v>227</v>
      </c>
      <c r="F87" s="94" t="s">
        <v>29</v>
      </c>
      <c r="G87" s="162">
        <v>1.89</v>
      </c>
      <c r="H87" s="23">
        <f>SUM(Reitoria!K87,ESAG!K87,CEART!K87,CEFID!K87,FAED!K87,CEAD!K87,CCT!K87,CEPLAN!K87,CAV!K87,CEO!K87,CEAVI!K87,CESFI!K87,CERES!K87)</f>
        <v>2155</v>
      </c>
      <c r="I87" s="24">
        <f>SUM((Reitoria!K87-Reitoria!L87),(ESAG!K87-ESAG!L87),(CEART!K87-CEART!L87),(CEFID!K87-CEFID!L87),(FAED!K87-FAED!L87),(CEAD!K87-CEAD!L87),(CCT!K87-CCT!L87),(CEPLAN!K87-CEPLAN!L87),(CAV!K87-CAV!L87),(CEO!K87-CEO!L87),(CEAVI!K87-CEAVI!L87),(CESFI!K87-CESFI!L87),(CERES!K87-CERES!L87))</f>
        <v>965</v>
      </c>
      <c r="J87" s="26">
        <f t="shared" si="3"/>
        <v>1190</v>
      </c>
      <c r="K87" s="29">
        <f t="shared" si="4"/>
        <v>4072.95</v>
      </c>
      <c r="L87" s="29">
        <f t="shared" si="5"/>
        <v>1823.85</v>
      </c>
    </row>
    <row r="88" spans="1:12" s="25" customFormat="1" ht="90" customHeight="1" x14ac:dyDescent="0.25">
      <c r="A88" s="178">
        <v>23</v>
      </c>
      <c r="B88" s="87">
        <v>85</v>
      </c>
      <c r="C88" s="184" t="s">
        <v>122</v>
      </c>
      <c r="D88" s="119" t="s">
        <v>421</v>
      </c>
      <c r="E88" s="147" t="s">
        <v>229</v>
      </c>
      <c r="F88" s="89" t="s">
        <v>26</v>
      </c>
      <c r="G88" s="161">
        <v>1.48</v>
      </c>
      <c r="H88" s="23">
        <f>SUM(Reitoria!K88,ESAG!K88,CEART!K88,CEFID!K88,FAED!K88,CEAD!K88,CCT!K88,CEPLAN!K88,CAV!K88,CEO!K88,CEAVI!K88,CESFI!K88,CERES!K88)</f>
        <v>1740</v>
      </c>
      <c r="I88" s="24">
        <f>SUM((Reitoria!K88-Reitoria!L88),(ESAG!K88-ESAG!L88),(CEART!K88-CEART!L88),(CEFID!K88-CEFID!L88),(FAED!K88-FAED!L88),(CEAD!K88-CEAD!L88),(CCT!K88-CCT!L88),(CEPLAN!K88-CEPLAN!L88),(CAV!K88-CAV!L88),(CEO!K88-CEO!L88),(CEAVI!K88-CEAVI!L88),(CESFI!K88-CESFI!L88),(CERES!K88-CERES!L88))</f>
        <v>1100</v>
      </c>
      <c r="J88" s="26">
        <f t="shared" si="3"/>
        <v>640</v>
      </c>
      <c r="K88" s="29">
        <f t="shared" si="4"/>
        <v>2575.1999999999998</v>
      </c>
      <c r="L88" s="29">
        <f t="shared" si="5"/>
        <v>1628</v>
      </c>
    </row>
    <row r="89" spans="1:12" s="25" customFormat="1" ht="90" customHeight="1" x14ac:dyDescent="0.25">
      <c r="A89" s="179"/>
      <c r="B89" s="98">
        <v>86</v>
      </c>
      <c r="C89" s="185"/>
      <c r="D89" s="119" t="s">
        <v>422</v>
      </c>
      <c r="E89" s="147" t="s">
        <v>229</v>
      </c>
      <c r="F89" s="89" t="s">
        <v>26</v>
      </c>
      <c r="G89" s="161">
        <v>1.84</v>
      </c>
      <c r="H89" s="23">
        <f>SUM(Reitoria!K89,ESAG!K89,CEART!K89,CEFID!K89,FAED!K89,CEAD!K89,CCT!K89,CEPLAN!K89,CAV!K89,CEO!K89,CEAVI!K89,CESFI!K89,CERES!K89)</f>
        <v>645</v>
      </c>
      <c r="I89" s="24">
        <f>SUM((Reitoria!K89-Reitoria!L89),(ESAG!K89-ESAG!L89),(CEART!K89-CEART!L89),(CEFID!K89-CEFID!L89),(FAED!K89-FAED!L89),(CEAD!K89-CEAD!L89),(CCT!K89-CCT!L89),(CEPLAN!K89-CEPLAN!L89),(CAV!K89-CAV!L89),(CEO!K89-CEO!L89),(CEAVI!K89-CEAVI!L89),(CESFI!K89-CESFI!L89),(CERES!K89-CERES!L89))</f>
        <v>375</v>
      </c>
      <c r="J89" s="26">
        <f t="shared" si="3"/>
        <v>270</v>
      </c>
      <c r="K89" s="29">
        <f t="shared" si="4"/>
        <v>1186.8</v>
      </c>
      <c r="L89" s="29">
        <f t="shared" si="5"/>
        <v>690</v>
      </c>
    </row>
    <row r="90" spans="1:12" s="25" customFormat="1" ht="90" customHeight="1" x14ac:dyDescent="0.25">
      <c r="A90" s="179"/>
      <c r="B90" s="87">
        <v>87</v>
      </c>
      <c r="C90" s="186"/>
      <c r="D90" s="119" t="s">
        <v>423</v>
      </c>
      <c r="E90" s="147" t="s">
        <v>232</v>
      </c>
      <c r="F90" s="89" t="s">
        <v>26</v>
      </c>
      <c r="G90" s="161">
        <v>4.87</v>
      </c>
      <c r="H90" s="23">
        <f>SUM(Reitoria!K90,ESAG!K90,CEART!K90,CEFID!K90,FAED!K90,CEAD!K90,CCT!K90,CEPLAN!K90,CAV!K90,CEO!K90,CEAVI!K90,CESFI!K90,CERES!K90)</f>
        <v>2913</v>
      </c>
      <c r="I90" s="24">
        <f>SUM((Reitoria!K90-Reitoria!L90),(ESAG!K90-ESAG!L90),(CEART!K90-CEART!L90),(CEFID!K90-CEFID!L90),(FAED!K90-FAED!L90),(CEAD!K90-CEAD!L90),(CCT!K90-CCT!L90),(CEPLAN!K90-CEPLAN!L90),(CAV!K90-CAV!L90),(CEO!K90-CEO!L90),(CEAVI!K90-CEAVI!L90),(CESFI!K90-CESFI!L90),(CERES!K90-CERES!L90))</f>
        <v>756</v>
      </c>
      <c r="J90" s="26">
        <f t="shared" si="3"/>
        <v>2157</v>
      </c>
      <c r="K90" s="29">
        <f t="shared" si="4"/>
        <v>14186.31</v>
      </c>
      <c r="L90" s="29">
        <f t="shared" si="5"/>
        <v>3681.7200000000003</v>
      </c>
    </row>
    <row r="91" spans="1:12" s="25" customFormat="1" ht="90" customHeight="1" x14ac:dyDescent="0.25">
      <c r="A91" s="96">
        <v>24</v>
      </c>
      <c r="B91" s="92">
        <v>88</v>
      </c>
      <c r="C91" s="142" t="s">
        <v>84</v>
      </c>
      <c r="D91" s="120" t="s">
        <v>424</v>
      </c>
      <c r="E91" s="148" t="s">
        <v>37</v>
      </c>
      <c r="F91" s="94" t="s">
        <v>33</v>
      </c>
      <c r="G91" s="162">
        <v>22.22</v>
      </c>
      <c r="H91" s="23">
        <f>SUM(Reitoria!K91,ESAG!K91,CEART!K91,CEFID!K91,FAED!K91,CEAD!K91,CCT!K91,CEPLAN!K91,CAV!K91,CEO!K91,CEAVI!K91,CESFI!K91,CERES!K91)</f>
        <v>1094</v>
      </c>
      <c r="I91" s="24">
        <f>SUM((Reitoria!K91-Reitoria!L91),(ESAG!K91-ESAG!L91),(CEART!K91-CEART!L91),(CEFID!K91-CEFID!L91),(FAED!K91-FAED!L91),(CEAD!K91-CEAD!L91),(CCT!K91-CCT!L91),(CEPLAN!K91-CEPLAN!L91),(CAV!K91-CAV!L91),(CEO!K91-CEO!L91),(CEAVI!K91-CEAVI!L91),(CESFI!K91-CESFI!L91),(CERES!K91-CERES!L91))</f>
        <v>396</v>
      </c>
      <c r="J91" s="26">
        <f t="shared" si="3"/>
        <v>698</v>
      </c>
      <c r="K91" s="29">
        <f t="shared" si="4"/>
        <v>24308.68</v>
      </c>
      <c r="L91" s="29">
        <f t="shared" si="5"/>
        <v>8799.119999999999</v>
      </c>
    </row>
    <row r="92" spans="1:12" s="25" customFormat="1" ht="90" customHeight="1" x14ac:dyDescent="0.25">
      <c r="A92" s="172">
        <v>25</v>
      </c>
      <c r="B92" s="87">
        <v>89</v>
      </c>
      <c r="C92" s="184" t="s">
        <v>122</v>
      </c>
      <c r="D92" s="119" t="s">
        <v>425</v>
      </c>
      <c r="E92" s="147" t="s">
        <v>237</v>
      </c>
      <c r="F92" s="100" t="s">
        <v>26</v>
      </c>
      <c r="G92" s="161">
        <v>10</v>
      </c>
      <c r="H92" s="23">
        <f>SUM(Reitoria!K92,ESAG!K92,CEART!K92,CEFID!K92,FAED!K92,CEAD!K92,CCT!K92,CEPLAN!K92,CAV!K92,CEO!K92,CEAVI!K92,CESFI!K92,CERES!K92)</f>
        <v>460</v>
      </c>
      <c r="I92" s="24">
        <f>SUM((Reitoria!K92-Reitoria!L92),(ESAG!K92-ESAG!L92),(CEART!K92-CEART!L92),(CEFID!K92-CEFID!L92),(FAED!K92-FAED!L92),(CEAD!K92-CEAD!L92),(CCT!K92-CCT!L92),(CEPLAN!K92-CEPLAN!L92),(CAV!K92-CAV!L92),(CEO!K92-CEO!L92),(CEAVI!K92-CEAVI!L92),(CESFI!K92-CESFI!L92),(CERES!K92-CERES!L92))</f>
        <v>145</v>
      </c>
      <c r="J92" s="26">
        <f t="shared" si="3"/>
        <v>315</v>
      </c>
      <c r="K92" s="29">
        <f t="shared" si="4"/>
        <v>4600</v>
      </c>
      <c r="L92" s="29">
        <f t="shared" si="5"/>
        <v>1450</v>
      </c>
    </row>
    <row r="93" spans="1:12" s="25" customFormat="1" ht="90" customHeight="1" x14ac:dyDescent="0.25">
      <c r="A93" s="173"/>
      <c r="B93" s="87">
        <v>90</v>
      </c>
      <c r="C93" s="185"/>
      <c r="D93" s="119" t="s">
        <v>426</v>
      </c>
      <c r="E93" s="147" t="s">
        <v>237</v>
      </c>
      <c r="F93" s="100" t="s">
        <v>26</v>
      </c>
      <c r="G93" s="161">
        <v>25</v>
      </c>
      <c r="H93" s="23">
        <f>SUM(Reitoria!K93,ESAG!K93,CEART!K93,CEFID!K93,FAED!K93,CEAD!K93,CCT!K93,CEPLAN!K93,CAV!K93,CEO!K93,CEAVI!K93,CESFI!K93,CERES!K93)</f>
        <v>66</v>
      </c>
      <c r="I93" s="24">
        <f>SUM((Reitoria!K93-Reitoria!L93),(ESAG!K93-ESAG!L93),(CEART!K93-CEART!L93),(CEFID!K93-CEFID!L93),(FAED!K93-FAED!L93),(CEAD!K93-CEAD!L93),(CCT!K93-CCT!L93),(CEPLAN!K93-CEPLAN!L93),(CAV!K93-CAV!L93),(CEO!K93-CEO!L93),(CEAVI!K93-CEAVI!L93),(CESFI!K93-CESFI!L93),(CERES!K93-CERES!L93))</f>
        <v>10</v>
      </c>
      <c r="J93" s="26">
        <f t="shared" si="3"/>
        <v>56</v>
      </c>
      <c r="K93" s="29">
        <f t="shared" si="4"/>
        <v>1650</v>
      </c>
      <c r="L93" s="29">
        <f t="shared" si="5"/>
        <v>250</v>
      </c>
    </row>
    <row r="94" spans="1:12" s="25" customFormat="1" ht="90" customHeight="1" x14ac:dyDescent="0.25">
      <c r="A94" s="173"/>
      <c r="B94" s="98">
        <v>91</v>
      </c>
      <c r="C94" s="185"/>
      <c r="D94" s="119" t="s">
        <v>427</v>
      </c>
      <c r="E94" s="147" t="s">
        <v>37</v>
      </c>
      <c r="F94" s="100" t="s">
        <v>26</v>
      </c>
      <c r="G94" s="161">
        <v>8.59</v>
      </c>
      <c r="H94" s="23">
        <f>SUM(Reitoria!K94,ESAG!K94,CEART!K94,CEFID!K94,FAED!K94,CEAD!K94,CCT!K94,CEPLAN!K94,CAV!K94,CEO!K94,CEAVI!K94,CESFI!K94,CERES!K94)</f>
        <v>465</v>
      </c>
      <c r="I94" s="24">
        <f>SUM((Reitoria!K94-Reitoria!L94),(ESAG!K94-ESAG!L94),(CEART!K94-CEART!L94),(CEFID!K94-CEFID!L94),(FAED!K94-FAED!L94),(CEAD!K94-CEAD!L94),(CCT!K94-CCT!L94),(CEPLAN!K94-CEPLAN!L94),(CAV!K94-CAV!L94),(CEO!K94-CEO!L94),(CEAVI!K94-CEAVI!L94),(CESFI!K94-CESFI!L94),(CERES!K94-CERES!L94))</f>
        <v>15</v>
      </c>
      <c r="J94" s="26">
        <f t="shared" si="3"/>
        <v>450</v>
      </c>
      <c r="K94" s="29">
        <f t="shared" si="4"/>
        <v>3994.35</v>
      </c>
      <c r="L94" s="29">
        <f t="shared" si="5"/>
        <v>128.85</v>
      </c>
    </row>
    <row r="95" spans="1:12" s="25" customFormat="1" ht="90" customHeight="1" x14ac:dyDescent="0.25">
      <c r="A95" s="174"/>
      <c r="B95" s="87">
        <v>92</v>
      </c>
      <c r="C95" s="186"/>
      <c r="D95" s="123" t="s">
        <v>428</v>
      </c>
      <c r="E95" s="147" t="s">
        <v>237</v>
      </c>
      <c r="F95" s="100" t="s">
        <v>26</v>
      </c>
      <c r="G95" s="161">
        <v>20.309999999999999</v>
      </c>
      <c r="H95" s="23">
        <f>SUM(Reitoria!K95,ESAG!K95,CEART!K95,CEFID!K95,FAED!K95,CEAD!K95,CCT!K95,CEPLAN!K95,CAV!K95,CEO!K95,CEAVI!K95,CESFI!K95,CERES!K95)</f>
        <v>276</v>
      </c>
      <c r="I95" s="24">
        <f>SUM((Reitoria!K95-Reitoria!L95),(ESAG!K95-ESAG!L95),(CEART!K95-CEART!L95),(CEFID!K95-CEFID!L95),(FAED!K95-FAED!L95),(CEAD!K95-CEAD!L95),(CCT!K95-CCT!L95),(CEPLAN!K95-CEPLAN!L95),(CAV!K95-CAV!L95),(CEO!K95-CEO!L95),(CEAVI!K95-CEAVI!L95),(CESFI!K95-CESFI!L95),(CERES!K95-CERES!L95))</f>
        <v>54</v>
      </c>
      <c r="J95" s="26">
        <f t="shared" si="3"/>
        <v>222</v>
      </c>
      <c r="K95" s="29">
        <f t="shared" si="4"/>
        <v>5605.5599999999995</v>
      </c>
      <c r="L95" s="29">
        <f t="shared" si="5"/>
        <v>1096.74</v>
      </c>
    </row>
    <row r="96" spans="1:12" s="25" customFormat="1" ht="90" customHeight="1" x14ac:dyDescent="0.25">
      <c r="A96" s="96">
        <v>26</v>
      </c>
      <c r="B96" s="97">
        <v>93</v>
      </c>
      <c r="C96" s="141" t="s">
        <v>246</v>
      </c>
      <c r="D96" s="120" t="s">
        <v>429</v>
      </c>
      <c r="E96" s="148" t="s">
        <v>247</v>
      </c>
      <c r="F96" s="106" t="s">
        <v>29</v>
      </c>
      <c r="G96" s="162">
        <v>36</v>
      </c>
      <c r="H96" s="23">
        <f>SUM(Reitoria!K96,ESAG!K96,CEART!K96,CEFID!K96,FAED!K96,CEAD!K96,CCT!K96,CEPLAN!K96,CAV!K96,CEO!K96,CEAVI!K96,CESFI!K96,CERES!K96)</f>
        <v>950</v>
      </c>
      <c r="I96" s="24">
        <f>SUM((Reitoria!K96-Reitoria!L96),(ESAG!K96-ESAG!L96),(CEART!K96-CEART!L96),(CEFID!K96-CEFID!L96),(FAED!K96-FAED!L96),(CEAD!K96-CEAD!L96),(CCT!K96-CCT!L96),(CEPLAN!K96-CEPLAN!L96),(CAV!K96-CAV!L96),(CEO!K96-CEO!L96),(CEAVI!K96-CEAVI!L96),(CESFI!K96-CESFI!L96),(CERES!K96-CERES!L96))</f>
        <v>253</v>
      </c>
      <c r="J96" s="26">
        <f t="shared" si="3"/>
        <v>697</v>
      </c>
      <c r="K96" s="29">
        <f t="shared" si="4"/>
        <v>34200</v>
      </c>
      <c r="L96" s="29">
        <f t="shared" si="5"/>
        <v>9108</v>
      </c>
    </row>
    <row r="97" spans="1:12" s="25" customFormat="1" ht="90" customHeight="1" x14ac:dyDescent="0.25">
      <c r="A97" s="172">
        <v>27</v>
      </c>
      <c r="B97" s="98">
        <v>94</v>
      </c>
      <c r="C97" s="184" t="s">
        <v>249</v>
      </c>
      <c r="D97" s="119" t="s">
        <v>430</v>
      </c>
      <c r="E97" s="147" t="s">
        <v>250</v>
      </c>
      <c r="F97" s="100" t="s">
        <v>29</v>
      </c>
      <c r="G97" s="161">
        <v>12.06</v>
      </c>
      <c r="H97" s="23">
        <f>SUM(Reitoria!K97,ESAG!K97,CEART!K97,CEFID!K97,FAED!K97,CEAD!K97,CCT!K97,CEPLAN!K97,CAV!K97,CEO!K97,CEAVI!K97,CESFI!K97,CERES!K97)</f>
        <v>575</v>
      </c>
      <c r="I97" s="24">
        <f>SUM((Reitoria!K97-Reitoria!L97),(ESAG!K97-ESAG!L97),(CEART!K97-CEART!L97),(CEFID!K97-CEFID!L97),(FAED!K97-FAED!L97),(CEAD!K97-CEAD!L97),(CCT!K97-CCT!L97),(CEPLAN!K97-CEPLAN!L97),(CAV!K97-CAV!L97),(CEO!K97-CEO!L97),(CEAVI!K97-CEAVI!L97),(CESFI!K97-CESFI!L97),(CERES!K97-CERES!L97))</f>
        <v>150</v>
      </c>
      <c r="J97" s="26">
        <f t="shared" si="3"/>
        <v>425</v>
      </c>
      <c r="K97" s="29">
        <f t="shared" si="4"/>
        <v>6934.5</v>
      </c>
      <c r="L97" s="29">
        <f t="shared" si="5"/>
        <v>1809</v>
      </c>
    </row>
    <row r="98" spans="1:12" s="25" customFormat="1" ht="90" customHeight="1" x14ac:dyDescent="0.25">
      <c r="A98" s="173"/>
      <c r="B98" s="87">
        <v>95</v>
      </c>
      <c r="C98" s="185"/>
      <c r="D98" s="119" t="s">
        <v>431</v>
      </c>
      <c r="E98" s="147" t="s">
        <v>250</v>
      </c>
      <c r="F98" s="100" t="s">
        <v>29</v>
      </c>
      <c r="G98" s="161">
        <v>15.16</v>
      </c>
      <c r="H98" s="23">
        <f>SUM(Reitoria!K98,ESAG!K98,CEART!K98,CEFID!K98,FAED!K98,CEAD!K98,CCT!K98,CEPLAN!K98,CAV!K98,CEO!K98,CEAVI!K98,CESFI!K98,CERES!K98)</f>
        <v>1005</v>
      </c>
      <c r="I98" s="24">
        <f>SUM((Reitoria!K98-Reitoria!L98),(ESAG!K98-ESAG!L98),(CEART!K98-CEART!L98),(CEFID!K98-CEFID!L98),(FAED!K98-FAED!L98),(CEAD!K98-CEAD!L98),(CCT!K98-CCT!L98),(CEPLAN!K98-CEPLAN!L98),(CAV!K98-CAV!L98),(CEO!K98-CEO!L98),(CEAVI!K98-CEAVI!L98),(CESFI!K98-CESFI!L98),(CERES!K98-CERES!L98))</f>
        <v>180</v>
      </c>
      <c r="J98" s="26">
        <f t="shared" si="3"/>
        <v>825</v>
      </c>
      <c r="K98" s="29">
        <f t="shared" si="4"/>
        <v>15235.8</v>
      </c>
      <c r="L98" s="29">
        <f t="shared" si="5"/>
        <v>2728.8</v>
      </c>
    </row>
    <row r="99" spans="1:12" s="25" customFormat="1" ht="90" customHeight="1" x14ac:dyDescent="0.25">
      <c r="A99" s="174"/>
      <c r="B99" s="87">
        <v>96</v>
      </c>
      <c r="C99" s="186"/>
      <c r="D99" s="123" t="s">
        <v>432</v>
      </c>
      <c r="E99" s="147" t="s">
        <v>250</v>
      </c>
      <c r="F99" s="100" t="s">
        <v>29</v>
      </c>
      <c r="G99" s="161">
        <v>17.11</v>
      </c>
      <c r="H99" s="23">
        <f>SUM(Reitoria!K99,ESAG!K99,CEART!K99,CEFID!K99,FAED!K99,CEAD!K99,CCT!K99,CEPLAN!K99,CAV!K99,CEO!K99,CEAVI!K99,CESFI!K99,CERES!K99)</f>
        <v>855</v>
      </c>
      <c r="I99" s="24">
        <f>SUM((Reitoria!K99-Reitoria!L99),(ESAG!K99-ESAG!L99),(CEART!K99-CEART!L99),(CEFID!K99-CEFID!L99),(FAED!K99-FAED!L99),(CEAD!K99-CEAD!L99),(CCT!K99-CCT!L99),(CEPLAN!K99-CEPLAN!L99),(CAV!K99-CAV!L99),(CEO!K99-CEO!L99),(CEAVI!K99-CEAVI!L99),(CESFI!K99-CESFI!L99),(CERES!K99-CERES!L99))</f>
        <v>175</v>
      </c>
      <c r="J99" s="26">
        <f t="shared" si="3"/>
        <v>680</v>
      </c>
      <c r="K99" s="29">
        <f t="shared" si="4"/>
        <v>14629.05</v>
      </c>
      <c r="L99" s="29">
        <f t="shared" si="5"/>
        <v>2994.25</v>
      </c>
    </row>
    <row r="100" spans="1:12" s="25" customFormat="1" ht="90" customHeight="1" x14ac:dyDescent="0.25">
      <c r="A100" s="176">
        <v>28</v>
      </c>
      <c r="B100" s="92">
        <v>97</v>
      </c>
      <c r="C100" s="181" t="s">
        <v>254</v>
      </c>
      <c r="D100" s="124" t="s">
        <v>433</v>
      </c>
      <c r="E100" s="154" t="s">
        <v>255</v>
      </c>
      <c r="F100" s="106" t="s">
        <v>29</v>
      </c>
      <c r="G100" s="162">
        <v>30.69</v>
      </c>
      <c r="H100" s="23">
        <f>SUM(Reitoria!K100,ESAG!K100,CEART!K100,CEFID!K100,FAED!K100,CEAD!K100,CCT!K100,CEPLAN!K100,CAV!K100,CEO!K100,CEAVI!K100,CESFI!K100,CERES!K100)</f>
        <v>425</v>
      </c>
      <c r="I100" s="24">
        <f>SUM((Reitoria!K100-Reitoria!L100),(ESAG!K100-ESAG!L100),(CEART!K100-CEART!L100),(CEFID!K100-CEFID!L100),(FAED!K100-FAED!L100),(CEAD!K100-CEAD!L100),(CCT!K100-CCT!L100),(CEPLAN!K100-CEPLAN!L100),(CAV!K100-CAV!L100),(CEO!K100-CEO!L100),(CEAVI!K100-CEAVI!L100),(CESFI!K100-CESFI!L100),(CERES!K100-CERES!L100))</f>
        <v>87</v>
      </c>
      <c r="J100" s="26">
        <f t="shared" si="3"/>
        <v>338</v>
      </c>
      <c r="K100" s="29">
        <f t="shared" si="4"/>
        <v>13043.25</v>
      </c>
      <c r="L100" s="29">
        <f t="shared" si="5"/>
        <v>2670.03</v>
      </c>
    </row>
    <row r="101" spans="1:12" s="25" customFormat="1" ht="90" customHeight="1" x14ac:dyDescent="0.25">
      <c r="A101" s="177"/>
      <c r="B101" s="92">
        <v>98</v>
      </c>
      <c r="C101" s="182"/>
      <c r="D101" s="124" t="s">
        <v>434</v>
      </c>
      <c r="E101" s="154" t="s">
        <v>255</v>
      </c>
      <c r="F101" s="106" t="s">
        <v>29</v>
      </c>
      <c r="G101" s="162">
        <v>30.69</v>
      </c>
      <c r="H101" s="23">
        <f>SUM(Reitoria!K101,ESAG!K101,CEART!K101,CEFID!K101,FAED!K101,CEAD!K101,CCT!K101,CEPLAN!K101,CAV!K101,CEO!K101,CEAVI!K101,CESFI!K101,CERES!K101)</f>
        <v>425</v>
      </c>
      <c r="I101" s="24">
        <f>SUM((Reitoria!K101-Reitoria!L101),(ESAG!K101-ESAG!L101),(CEART!K101-CEART!L101),(CEFID!K101-CEFID!L101),(FAED!K101-FAED!L101),(CEAD!K101-CEAD!L101),(CCT!K101-CCT!L101),(CEPLAN!K101-CEPLAN!L101),(CAV!K101-CAV!L101),(CEO!K101-CEO!L101),(CEAVI!K101-CEAVI!L101),(CESFI!K101-CESFI!L101),(CERES!K101-CERES!L101))</f>
        <v>87</v>
      </c>
      <c r="J101" s="26">
        <f t="shared" si="3"/>
        <v>338</v>
      </c>
      <c r="K101" s="29">
        <f t="shared" si="4"/>
        <v>13043.25</v>
      </c>
      <c r="L101" s="29">
        <f t="shared" si="5"/>
        <v>2670.03</v>
      </c>
    </row>
    <row r="102" spans="1:12" s="25" customFormat="1" ht="90" customHeight="1" x14ac:dyDescent="0.25">
      <c r="A102" s="117">
        <v>29</v>
      </c>
      <c r="B102" s="98">
        <v>99</v>
      </c>
      <c r="C102" s="143" t="s">
        <v>246</v>
      </c>
      <c r="D102" s="119" t="s">
        <v>435</v>
      </c>
      <c r="E102" s="147" t="s">
        <v>247</v>
      </c>
      <c r="F102" s="100" t="s">
        <v>44</v>
      </c>
      <c r="G102" s="161">
        <v>77.739999999999995</v>
      </c>
      <c r="H102" s="23">
        <f>SUM(Reitoria!K102,ESAG!K102,CEART!K102,CEFID!K102,FAED!K102,CEAD!K102,CCT!K102,CEPLAN!K102,CAV!K102,CEO!K102,CEAVI!K102,CESFI!K102,CERES!K102)</f>
        <v>372</v>
      </c>
      <c r="I102" s="24">
        <f>SUM((Reitoria!K102-Reitoria!L102),(ESAG!K102-ESAG!L102),(CEART!K102-CEART!L102),(CEFID!K102-CEFID!L102),(FAED!K102-FAED!L102),(CEAD!K102-CEAD!L102),(CCT!K102-CCT!L102),(CEPLAN!K102-CEPLAN!L102),(CAV!K102-CAV!L102),(CEO!K102-CEO!L102),(CEAVI!K102-CEAVI!L102),(CESFI!K102-CESFI!L102),(CERES!K102-CERES!L102))</f>
        <v>92</v>
      </c>
      <c r="J102" s="26">
        <f t="shared" si="3"/>
        <v>280</v>
      </c>
      <c r="K102" s="29">
        <f t="shared" si="4"/>
        <v>28919.279999999999</v>
      </c>
      <c r="L102" s="29">
        <f t="shared" si="5"/>
        <v>7152.08</v>
      </c>
    </row>
    <row r="103" spans="1:12" s="25" customFormat="1" ht="90" customHeight="1" x14ac:dyDescent="0.25">
      <c r="A103" s="176">
        <v>30</v>
      </c>
      <c r="B103" s="92">
        <v>100</v>
      </c>
      <c r="C103" s="181" t="s">
        <v>259</v>
      </c>
      <c r="D103" s="120" t="s">
        <v>436</v>
      </c>
      <c r="E103" s="148" t="s">
        <v>260</v>
      </c>
      <c r="F103" s="106" t="s">
        <v>48</v>
      </c>
      <c r="G103" s="162">
        <v>7.33</v>
      </c>
      <c r="H103" s="23">
        <f>SUM(Reitoria!K103,ESAG!K103,CEART!K103,CEFID!K103,FAED!K103,CEAD!K103,CCT!K103,CEPLAN!K103,CAV!K103,CEO!K103,CEAVI!K103,CESFI!K103,CERES!K103)</f>
        <v>289</v>
      </c>
      <c r="I103" s="24">
        <f>SUM((Reitoria!K103-Reitoria!L103),(ESAG!K103-ESAG!L103),(CEART!K103-CEART!L103),(CEFID!K103-CEFID!L103),(FAED!K103-FAED!L103),(CEAD!K103-CEAD!L103),(CCT!K103-CCT!L103),(CEPLAN!K103-CEPLAN!L103),(CAV!K103-CAV!L103),(CEO!K103-CEO!L103),(CEAVI!K103-CEAVI!L103),(CESFI!K103-CESFI!L103),(CERES!K103-CERES!L103))</f>
        <v>121</v>
      </c>
      <c r="J103" s="26">
        <f t="shared" si="3"/>
        <v>168</v>
      </c>
      <c r="K103" s="29">
        <f t="shared" si="4"/>
        <v>2118.37</v>
      </c>
      <c r="L103" s="29">
        <f t="shared" si="5"/>
        <v>886.93000000000006</v>
      </c>
    </row>
    <row r="104" spans="1:12" s="25" customFormat="1" ht="90" customHeight="1" x14ac:dyDescent="0.25">
      <c r="A104" s="180"/>
      <c r="B104" s="97">
        <v>101</v>
      </c>
      <c r="C104" s="183"/>
      <c r="D104" s="120" t="s">
        <v>437</v>
      </c>
      <c r="E104" s="148" t="s">
        <v>263</v>
      </c>
      <c r="F104" s="106" t="s">
        <v>43</v>
      </c>
      <c r="G104" s="162">
        <v>1.4</v>
      </c>
      <c r="H104" s="23">
        <f>SUM(Reitoria!K104,ESAG!K104,CEART!K104,CEFID!K104,FAED!K104,CEAD!K104,CCT!K104,CEPLAN!K104,CAV!K104,CEO!K104,CEAVI!K104,CESFI!K104,CERES!K104)</f>
        <v>506</v>
      </c>
      <c r="I104" s="24">
        <f>SUM((Reitoria!K104-Reitoria!L104),(ESAG!K104-ESAG!L104),(CEART!K104-CEART!L104),(CEFID!K104-CEFID!L104),(FAED!K104-FAED!L104),(CEAD!K104-CEAD!L104),(CCT!K104-CCT!L104),(CEPLAN!K104-CEPLAN!L104),(CAV!K104-CAV!L104),(CEO!K104-CEO!L104),(CEAVI!K104-CEAVI!L104),(CESFI!K104-CESFI!L104),(CERES!K104-CERES!L104))</f>
        <v>180</v>
      </c>
      <c r="J104" s="26">
        <f t="shared" si="3"/>
        <v>326</v>
      </c>
      <c r="K104" s="29">
        <f t="shared" si="4"/>
        <v>708.4</v>
      </c>
      <c r="L104" s="29">
        <f t="shared" si="5"/>
        <v>251.99999999999997</v>
      </c>
    </row>
    <row r="105" spans="1:12" s="25" customFormat="1" ht="90" customHeight="1" x14ac:dyDescent="0.25">
      <c r="A105" s="180"/>
      <c r="B105" s="92">
        <v>102</v>
      </c>
      <c r="C105" s="183"/>
      <c r="D105" s="120" t="s">
        <v>438</v>
      </c>
      <c r="E105" s="148" t="s">
        <v>265</v>
      </c>
      <c r="F105" s="106" t="s">
        <v>45</v>
      </c>
      <c r="G105" s="162">
        <v>14.85</v>
      </c>
      <c r="H105" s="23">
        <f>SUM(Reitoria!K105,ESAG!K105,CEART!K105,CEFID!K105,FAED!K105,CEAD!K105,CCT!K105,CEPLAN!K105,CAV!K105,CEO!K105,CEAVI!K105,CESFI!K105,CERES!K105)</f>
        <v>88</v>
      </c>
      <c r="I105" s="24">
        <f>SUM((Reitoria!K105-Reitoria!L105),(ESAG!K105-ESAG!L105),(CEART!K105-CEART!L105),(CEFID!K105-CEFID!L105),(FAED!K105-FAED!L105),(CEAD!K105-CEAD!L105),(CCT!K105-CCT!L105),(CEPLAN!K105-CEPLAN!L105),(CAV!K105-CAV!L105),(CEO!K105-CEO!L105),(CEAVI!K105-CEAVI!L105),(CESFI!K105-CESFI!L105),(CERES!K105-CERES!L105))</f>
        <v>38</v>
      </c>
      <c r="J105" s="26">
        <f t="shared" si="3"/>
        <v>50</v>
      </c>
      <c r="K105" s="29">
        <f t="shared" si="4"/>
        <v>1306.8</v>
      </c>
      <c r="L105" s="29">
        <f t="shared" si="5"/>
        <v>564.29999999999995</v>
      </c>
    </row>
    <row r="106" spans="1:12" s="25" customFormat="1" ht="90" customHeight="1" x14ac:dyDescent="0.25">
      <c r="A106" s="180"/>
      <c r="B106" s="97">
        <v>103</v>
      </c>
      <c r="C106" s="183"/>
      <c r="D106" s="120" t="s">
        <v>439</v>
      </c>
      <c r="E106" s="148" t="s">
        <v>268</v>
      </c>
      <c r="F106" s="94" t="s">
        <v>48</v>
      </c>
      <c r="G106" s="162">
        <v>2.7</v>
      </c>
      <c r="H106" s="23">
        <f>SUM(Reitoria!K106,ESAG!K106,CEART!K106,CEFID!K106,FAED!K106,CEAD!K106,CCT!K106,CEPLAN!K106,CAV!K106,CEO!K106,CEAVI!K106,CESFI!K106,CERES!K106)</f>
        <v>3512</v>
      </c>
      <c r="I106" s="24">
        <f>SUM((Reitoria!K106-Reitoria!L106),(ESAG!K106-ESAG!L106),(CEART!K106-CEART!L106),(CEFID!K106-CEFID!L106),(FAED!K106-FAED!L106),(CEAD!K106-CEAD!L106),(CCT!K106-CCT!L106),(CEPLAN!K106-CEPLAN!L106),(CAV!K106-CAV!L106),(CEO!K106-CEO!L106),(CEAVI!K106-CEAVI!L106),(CESFI!K106-CESFI!L106),(CERES!K106-CERES!L106))</f>
        <v>980</v>
      </c>
      <c r="J106" s="26">
        <f t="shared" si="3"/>
        <v>2532</v>
      </c>
      <c r="K106" s="29">
        <f t="shared" si="4"/>
        <v>9482.4000000000015</v>
      </c>
      <c r="L106" s="29">
        <f t="shared" si="5"/>
        <v>2646</v>
      </c>
    </row>
    <row r="107" spans="1:12" s="25" customFormat="1" ht="90" customHeight="1" x14ac:dyDescent="0.25">
      <c r="A107" s="177"/>
      <c r="B107" s="92">
        <v>104</v>
      </c>
      <c r="C107" s="182"/>
      <c r="D107" s="120" t="s">
        <v>440</v>
      </c>
      <c r="E107" s="148" t="s">
        <v>263</v>
      </c>
      <c r="F107" s="94" t="s">
        <v>48</v>
      </c>
      <c r="G107" s="162">
        <v>1.95</v>
      </c>
      <c r="H107" s="23">
        <f>SUM(Reitoria!K107,ESAG!K107,CEART!K107,CEFID!K107,FAED!K107,CEAD!K107,CCT!K107,CEPLAN!K107,CAV!K107,CEO!K107,CEAVI!K107,CESFI!K107,CERES!K107)</f>
        <v>298</v>
      </c>
      <c r="I107" s="24">
        <f>SUM((Reitoria!K107-Reitoria!L107),(ESAG!K107-ESAG!L107),(CEART!K107-CEART!L107),(CEFID!K107-CEFID!L107),(FAED!K107-FAED!L107),(CEAD!K107-CEAD!L107),(CCT!K107-CCT!L107),(CEPLAN!K107-CEPLAN!L107),(CAV!K107-CAV!L107),(CEO!K107-CEO!L107),(CEAVI!K107-CEAVI!L107),(CESFI!K107-CESFI!L107),(CERES!K107-CERES!L107))</f>
        <v>60</v>
      </c>
      <c r="J107" s="26">
        <f t="shared" si="3"/>
        <v>238</v>
      </c>
      <c r="K107" s="29">
        <f t="shared" si="4"/>
        <v>581.1</v>
      </c>
      <c r="L107" s="29">
        <f t="shared" si="5"/>
        <v>117</v>
      </c>
    </row>
    <row r="108" spans="1:12" s="25" customFormat="1" ht="90" customHeight="1" x14ac:dyDescent="0.25">
      <c r="A108" s="172">
        <v>31</v>
      </c>
      <c r="B108" s="98">
        <v>105</v>
      </c>
      <c r="C108" s="184" t="s">
        <v>259</v>
      </c>
      <c r="D108" s="119" t="s">
        <v>441</v>
      </c>
      <c r="E108" s="147" t="s">
        <v>271</v>
      </c>
      <c r="F108" s="100" t="s">
        <v>26</v>
      </c>
      <c r="G108" s="161">
        <v>9</v>
      </c>
      <c r="H108" s="23">
        <f>SUM(Reitoria!K108,ESAG!K108,CEART!K108,CEFID!K108,FAED!K108,CEAD!K108,CCT!K108,CEPLAN!K108,CAV!K108,CEO!K108,CEAVI!K108,CESFI!K108,CERES!K108)</f>
        <v>1342</v>
      </c>
      <c r="I108" s="24">
        <f>SUM((Reitoria!K108-Reitoria!L108),(ESAG!K108-ESAG!L108),(CEART!K108-CEART!L108),(CEFID!K108-CEFID!L108),(FAED!K108-FAED!L108),(CEAD!K108-CEAD!L108),(CCT!K108-CCT!L108),(CEPLAN!K108-CEPLAN!L108),(CAV!K108-CAV!L108),(CEO!K108-CEO!L108),(CEAVI!K108-CEAVI!L108),(CESFI!K108-CESFI!L108),(CERES!K108-CERES!L108))</f>
        <v>455</v>
      </c>
      <c r="J108" s="26">
        <f t="shared" si="3"/>
        <v>887</v>
      </c>
      <c r="K108" s="29">
        <f t="shared" si="4"/>
        <v>12078</v>
      </c>
      <c r="L108" s="29">
        <f t="shared" si="5"/>
        <v>4095</v>
      </c>
    </row>
    <row r="109" spans="1:12" s="25" customFormat="1" ht="90" customHeight="1" x14ac:dyDescent="0.25">
      <c r="A109" s="173"/>
      <c r="B109" s="87">
        <v>106</v>
      </c>
      <c r="C109" s="185"/>
      <c r="D109" s="119" t="s">
        <v>442</v>
      </c>
      <c r="E109" s="147" t="s">
        <v>273</v>
      </c>
      <c r="F109" s="100" t="s">
        <v>26</v>
      </c>
      <c r="G109" s="161">
        <v>12</v>
      </c>
      <c r="H109" s="23">
        <f>SUM(Reitoria!K109,ESAG!K109,CEART!K109,CEFID!K109,FAED!K109,CEAD!K109,CCT!K109,CEPLAN!K109,CAV!K109,CEO!K109,CEAVI!K109,CESFI!K109,CERES!K109)</f>
        <v>115</v>
      </c>
      <c r="I109" s="24">
        <f>SUM((Reitoria!K109-Reitoria!L109),(ESAG!K109-ESAG!L109),(CEART!K109-CEART!L109),(CEFID!K109-CEFID!L109),(FAED!K109-FAED!L109),(CEAD!K109-CEAD!L109),(CCT!K109-CCT!L109),(CEPLAN!K109-CEPLAN!L109),(CAV!K109-CAV!L109),(CEO!K109-CEO!L109),(CEAVI!K109-CEAVI!L109),(CESFI!K109-CESFI!L109),(CERES!K109-CERES!L109))</f>
        <v>5</v>
      </c>
      <c r="J109" s="26">
        <f t="shared" si="3"/>
        <v>110</v>
      </c>
      <c r="K109" s="29">
        <f t="shared" si="4"/>
        <v>1380</v>
      </c>
      <c r="L109" s="29">
        <f t="shared" si="5"/>
        <v>60</v>
      </c>
    </row>
    <row r="110" spans="1:12" s="25" customFormat="1" ht="90" customHeight="1" x14ac:dyDescent="0.25">
      <c r="A110" s="174"/>
      <c r="B110" s="108">
        <v>107</v>
      </c>
      <c r="C110" s="186"/>
      <c r="D110" s="130" t="s">
        <v>443</v>
      </c>
      <c r="E110" s="158" t="s">
        <v>274</v>
      </c>
      <c r="F110" s="112" t="s">
        <v>26</v>
      </c>
      <c r="G110" s="163">
        <v>11.05</v>
      </c>
      <c r="H110" s="23">
        <f>SUM(Reitoria!K110,ESAG!K110,CEART!K110,CEFID!K110,FAED!K110,CEAD!K110,CCT!K110,CEPLAN!K110,CAV!K110,CEO!K110,CEAVI!K110,CESFI!K110,CERES!K110)</f>
        <v>40</v>
      </c>
      <c r="I110" s="24">
        <f>SUM((Reitoria!K110-Reitoria!L110),(ESAG!K110-ESAG!L110),(CEART!K110-CEART!L110),(CEFID!K110-CEFID!L110),(FAED!K110-FAED!L110),(CEAD!K110-CEAD!L110),(CCT!K110-CCT!L110),(CEPLAN!K110-CEPLAN!L110),(CAV!K110-CAV!L110),(CEO!K110-CEO!L110),(CEAVI!K110-CEAVI!L110),(CESFI!K110-CESFI!L110),(CERES!K110-CERES!L110))</f>
        <v>40</v>
      </c>
      <c r="J110" s="26">
        <f t="shared" si="3"/>
        <v>0</v>
      </c>
      <c r="K110" s="29">
        <f t="shared" si="4"/>
        <v>442</v>
      </c>
      <c r="L110" s="29">
        <f t="shared" si="5"/>
        <v>442</v>
      </c>
    </row>
    <row r="111" spans="1:12" s="25" customFormat="1" ht="90" customHeight="1" x14ac:dyDescent="0.25">
      <c r="A111" s="176">
        <v>32</v>
      </c>
      <c r="B111" s="97">
        <v>108</v>
      </c>
      <c r="C111" s="181" t="s">
        <v>194</v>
      </c>
      <c r="D111" s="124" t="s">
        <v>444</v>
      </c>
      <c r="E111" s="154" t="s">
        <v>276</v>
      </c>
      <c r="F111" s="106" t="s">
        <v>45</v>
      </c>
      <c r="G111" s="162">
        <v>34.119999999999997</v>
      </c>
      <c r="H111" s="23">
        <f>SUM(Reitoria!K111,ESAG!K111,CEART!K111,CEFID!K111,FAED!K111,CEAD!K111,CCT!K111,CEPLAN!K111,CAV!K111,CEO!K111,CEAVI!K111,CESFI!K111,CERES!K111)</f>
        <v>75</v>
      </c>
      <c r="I111" s="24">
        <f>SUM((Reitoria!K111-Reitoria!L111),(ESAG!K111-ESAG!L111),(CEART!K111-CEART!L111),(CEFID!K111-CEFID!L111),(FAED!K111-FAED!L111),(CEAD!K111-CEAD!L111),(CCT!K111-CCT!L111),(CEPLAN!K111-CEPLAN!L111),(CAV!K111-CAV!L111),(CEO!K111-CEO!L111),(CEAVI!K111-CEAVI!L111),(CESFI!K111-CESFI!L111),(CERES!K111-CERES!L111))</f>
        <v>34</v>
      </c>
      <c r="J111" s="26">
        <f t="shared" si="3"/>
        <v>41</v>
      </c>
      <c r="K111" s="29">
        <f t="shared" si="4"/>
        <v>2559</v>
      </c>
      <c r="L111" s="29">
        <f t="shared" si="5"/>
        <v>1160.08</v>
      </c>
    </row>
    <row r="112" spans="1:12" s="25" customFormat="1" ht="90" customHeight="1" x14ac:dyDescent="0.25">
      <c r="A112" s="180"/>
      <c r="B112" s="92">
        <v>109</v>
      </c>
      <c r="C112" s="183"/>
      <c r="D112" s="120" t="s">
        <v>445</v>
      </c>
      <c r="E112" s="148" t="s">
        <v>278</v>
      </c>
      <c r="F112" s="106" t="s">
        <v>45</v>
      </c>
      <c r="G112" s="162">
        <v>59.52</v>
      </c>
      <c r="H112" s="23">
        <f>SUM(Reitoria!K112,ESAG!K112,CEART!K112,CEFID!K112,FAED!K112,CEAD!K112,CCT!K112,CEPLAN!K112,CAV!K112,CEO!K112,CEAVI!K112,CESFI!K112,CERES!K112)</f>
        <v>62</v>
      </c>
      <c r="I112" s="24">
        <f>SUM((Reitoria!K112-Reitoria!L112),(ESAG!K112-ESAG!L112),(CEART!K112-CEART!L112),(CEFID!K112-CEFID!L112),(FAED!K112-FAED!L112),(CEAD!K112-CEAD!L112),(CCT!K112-CCT!L112),(CEPLAN!K112-CEPLAN!L112),(CAV!K112-CAV!L112),(CEO!K112-CEO!L112),(CEAVI!K112-CEAVI!L112),(CESFI!K112-CESFI!L112),(CERES!K112-CERES!L112))</f>
        <v>24</v>
      </c>
      <c r="J112" s="26">
        <f t="shared" si="3"/>
        <v>38</v>
      </c>
      <c r="K112" s="29">
        <f t="shared" si="4"/>
        <v>3690.2400000000002</v>
      </c>
      <c r="L112" s="29">
        <f t="shared" si="5"/>
        <v>1428.48</v>
      </c>
    </row>
    <row r="113" spans="1:12" s="25" customFormat="1" ht="90" customHeight="1" x14ac:dyDescent="0.25">
      <c r="A113" s="180"/>
      <c r="B113" s="97">
        <v>110</v>
      </c>
      <c r="C113" s="183"/>
      <c r="D113" s="120" t="s">
        <v>446</v>
      </c>
      <c r="E113" s="148" t="s">
        <v>280</v>
      </c>
      <c r="F113" s="106" t="s">
        <v>26</v>
      </c>
      <c r="G113" s="162">
        <v>75.27</v>
      </c>
      <c r="H113" s="23">
        <f>SUM(Reitoria!K113,ESAG!K113,CEART!K113,CEFID!K113,FAED!K113,CEAD!K113,CCT!K113,CEPLAN!K113,CAV!K113,CEO!K113,CEAVI!K113,CESFI!K113,CERES!K113)</f>
        <v>34</v>
      </c>
      <c r="I113" s="24">
        <f>SUM((Reitoria!K113-Reitoria!L113),(ESAG!K113-ESAG!L113),(CEART!K113-CEART!L113),(CEFID!K113-CEFID!L113),(FAED!K113-FAED!L113),(CEAD!K113-CEAD!L113),(CCT!K113-CCT!L113),(CEPLAN!K113-CEPLAN!L113),(CAV!K113-CAV!L113),(CEO!K113-CEO!L113),(CEAVI!K113-CEAVI!L113),(CESFI!K113-CESFI!L113),(CERES!K113-CERES!L113))</f>
        <v>11</v>
      </c>
      <c r="J113" s="26">
        <f t="shared" si="3"/>
        <v>23</v>
      </c>
      <c r="K113" s="29">
        <f t="shared" si="4"/>
        <v>2559.1799999999998</v>
      </c>
      <c r="L113" s="29">
        <f t="shared" si="5"/>
        <v>827.96999999999991</v>
      </c>
    </row>
    <row r="114" spans="1:12" s="25" customFormat="1" ht="90" customHeight="1" x14ac:dyDescent="0.25">
      <c r="A114" s="180"/>
      <c r="B114" s="92">
        <v>111</v>
      </c>
      <c r="C114" s="183"/>
      <c r="D114" s="124" t="s">
        <v>447</v>
      </c>
      <c r="E114" s="148" t="s">
        <v>280</v>
      </c>
      <c r="F114" s="106" t="s">
        <v>26</v>
      </c>
      <c r="G114" s="162">
        <v>47.4</v>
      </c>
      <c r="H114" s="23">
        <f>SUM(Reitoria!K114,ESAG!K114,CEART!K114,CEFID!K114,FAED!K114,CEAD!K114,CCT!K114,CEPLAN!K114,CAV!K114,CEO!K114,CEAVI!K114,CESFI!K114,CERES!K114)</f>
        <v>58</v>
      </c>
      <c r="I114" s="24">
        <f>SUM((Reitoria!K114-Reitoria!L114),(ESAG!K114-ESAG!L114),(CEART!K114-CEART!L114),(CEFID!K114-CEFID!L114),(FAED!K114-FAED!L114),(CEAD!K114-CEAD!L114),(CCT!K114-CCT!L114),(CEPLAN!K114-CEPLAN!L114),(CAV!K114-CAV!L114),(CEO!K114-CEO!L114),(CEAVI!K114-CEAVI!L114),(CESFI!K114-CESFI!L114),(CERES!K114-CERES!L114))</f>
        <v>29</v>
      </c>
      <c r="J114" s="26">
        <f t="shared" si="3"/>
        <v>29</v>
      </c>
      <c r="K114" s="29">
        <f t="shared" si="4"/>
        <v>2749.2</v>
      </c>
      <c r="L114" s="29">
        <f t="shared" si="5"/>
        <v>1374.6</v>
      </c>
    </row>
    <row r="115" spans="1:12" s="25" customFormat="1" ht="90" customHeight="1" x14ac:dyDescent="0.25">
      <c r="A115" s="180"/>
      <c r="B115" s="97">
        <v>112</v>
      </c>
      <c r="C115" s="183"/>
      <c r="D115" s="124" t="s">
        <v>448</v>
      </c>
      <c r="E115" s="154" t="s">
        <v>283</v>
      </c>
      <c r="F115" s="106" t="s">
        <v>45</v>
      </c>
      <c r="G115" s="162">
        <v>6.47</v>
      </c>
      <c r="H115" s="23">
        <f>SUM(Reitoria!K115,ESAG!K115,CEART!K115,CEFID!K115,FAED!K115,CEAD!K115,CCT!K115,CEPLAN!K115,CAV!K115,CEO!K115,CEAVI!K115,CESFI!K115,CERES!K115)</f>
        <v>478</v>
      </c>
      <c r="I115" s="24">
        <f>SUM((Reitoria!K115-Reitoria!L115),(ESAG!K115-ESAG!L115),(CEART!K115-CEART!L115),(CEFID!K115-CEFID!L115),(FAED!K115-FAED!L115),(CEAD!K115-CEAD!L115),(CCT!K115-CCT!L115),(CEPLAN!K115-CEPLAN!L115),(CAV!K115-CAV!L115),(CEO!K115-CEO!L115),(CEAVI!K115-CEAVI!L115),(CESFI!K115-CESFI!L115),(CERES!K115-CERES!L115))</f>
        <v>153</v>
      </c>
      <c r="J115" s="26">
        <f t="shared" si="3"/>
        <v>325</v>
      </c>
      <c r="K115" s="29">
        <f t="shared" si="4"/>
        <v>3092.66</v>
      </c>
      <c r="L115" s="29">
        <f t="shared" si="5"/>
        <v>989.91</v>
      </c>
    </row>
    <row r="116" spans="1:12" s="25" customFormat="1" ht="90" customHeight="1" x14ac:dyDescent="0.25">
      <c r="A116" s="180"/>
      <c r="B116" s="92">
        <v>113</v>
      </c>
      <c r="C116" s="183"/>
      <c r="D116" s="124" t="s">
        <v>449</v>
      </c>
      <c r="E116" s="154" t="s">
        <v>285</v>
      </c>
      <c r="F116" s="106" t="s">
        <v>67</v>
      </c>
      <c r="G116" s="162">
        <v>73.02</v>
      </c>
      <c r="H116" s="23">
        <f>SUM(Reitoria!K116,ESAG!K116,CEART!K116,CEFID!K116,FAED!K116,CEAD!K116,CCT!K116,CEPLAN!K116,CAV!K116,CEO!K116,CEAVI!K116,CESFI!K116,CERES!K116)</f>
        <v>51</v>
      </c>
      <c r="I116" s="24">
        <f>SUM((Reitoria!K116-Reitoria!L116),(ESAG!K116-ESAG!L116),(CEART!K116-CEART!L116),(CEFID!K116-CEFID!L116),(FAED!K116-FAED!L116),(CEAD!K116-CEAD!L116),(CCT!K116-CCT!L116),(CEPLAN!K116-CEPLAN!L116),(CAV!K116-CAV!L116),(CEO!K116-CEO!L116),(CEAVI!K116-CEAVI!L116),(CESFI!K116-CESFI!L116),(CERES!K116-CERES!L116))</f>
        <v>14</v>
      </c>
      <c r="J116" s="26">
        <f t="shared" si="3"/>
        <v>37</v>
      </c>
      <c r="K116" s="29">
        <f t="shared" si="4"/>
        <v>3724.02</v>
      </c>
      <c r="L116" s="29">
        <f t="shared" si="5"/>
        <v>1022.28</v>
      </c>
    </row>
    <row r="117" spans="1:12" s="25" customFormat="1" ht="90" customHeight="1" x14ac:dyDescent="0.25">
      <c r="A117" s="180"/>
      <c r="B117" s="97">
        <v>114</v>
      </c>
      <c r="C117" s="183"/>
      <c r="D117" s="124" t="s">
        <v>450</v>
      </c>
      <c r="E117" s="154" t="s">
        <v>287</v>
      </c>
      <c r="F117" s="106" t="s">
        <v>45</v>
      </c>
      <c r="G117" s="162">
        <v>6.47</v>
      </c>
      <c r="H117" s="23">
        <f>SUM(Reitoria!K117,ESAG!K117,CEART!K117,CEFID!K117,FAED!K117,CEAD!K117,CCT!K117,CEPLAN!K117,CAV!K117,CEO!K117,CEAVI!K117,CESFI!K117,CERES!K117)</f>
        <v>100</v>
      </c>
      <c r="I117" s="24">
        <f>SUM((Reitoria!K117-Reitoria!L117),(ESAG!K117-ESAG!L117),(CEART!K117-CEART!L117),(CEFID!K117-CEFID!L117),(FAED!K117-FAED!L117),(CEAD!K117-CEAD!L117),(CCT!K117-CCT!L117),(CEPLAN!K117-CEPLAN!L117),(CAV!K117-CAV!L117),(CEO!K117-CEO!L117),(CEAVI!K117-CEAVI!L117),(CESFI!K117-CESFI!L117),(CERES!K117-CERES!L117))</f>
        <v>100</v>
      </c>
      <c r="J117" s="26">
        <f t="shared" si="3"/>
        <v>0</v>
      </c>
      <c r="K117" s="29">
        <f t="shared" si="4"/>
        <v>647</v>
      </c>
      <c r="L117" s="29">
        <f t="shared" si="5"/>
        <v>647</v>
      </c>
    </row>
    <row r="118" spans="1:12" s="25" customFormat="1" ht="90" customHeight="1" x14ac:dyDescent="0.25">
      <c r="A118" s="177"/>
      <c r="B118" s="92">
        <v>115</v>
      </c>
      <c r="C118" s="182"/>
      <c r="D118" s="124" t="s">
        <v>289</v>
      </c>
      <c r="E118" s="154" t="s">
        <v>290</v>
      </c>
      <c r="F118" s="106" t="s">
        <v>45</v>
      </c>
      <c r="G118" s="162">
        <v>1.4</v>
      </c>
      <c r="H118" s="23">
        <f>SUM(Reitoria!K118,ESAG!K118,CEART!K118,CEFID!K118,FAED!K118,CEAD!K118,CCT!K118,CEPLAN!K118,CAV!K118,CEO!K118,CEAVI!K118,CESFI!K118,CERES!K118)</f>
        <v>96</v>
      </c>
      <c r="I118" s="24">
        <f>SUM((Reitoria!K118-Reitoria!L118),(ESAG!K118-ESAG!L118),(CEART!K118-CEART!L118),(CEFID!K118-CEFID!L118),(FAED!K118-FAED!L118),(CEAD!K118-CEAD!L118),(CCT!K118-CCT!L118),(CEPLAN!K118-CEPLAN!L118),(CAV!K118-CAV!L118),(CEO!K118-CEO!L118),(CEAVI!K118-CEAVI!L118),(CESFI!K118-CESFI!L118),(CERES!K118-CERES!L118))</f>
        <v>96</v>
      </c>
      <c r="J118" s="26">
        <f t="shared" si="3"/>
        <v>0</v>
      </c>
      <c r="K118" s="29">
        <f t="shared" si="4"/>
        <v>134.39999999999998</v>
      </c>
      <c r="L118" s="29">
        <f t="shared" si="5"/>
        <v>134.39999999999998</v>
      </c>
    </row>
    <row r="119" spans="1:12" s="25" customFormat="1" ht="90" customHeight="1" x14ac:dyDescent="0.25">
      <c r="A119" s="172">
        <v>33</v>
      </c>
      <c r="B119" s="87">
        <v>116</v>
      </c>
      <c r="C119" s="184" t="s">
        <v>292</v>
      </c>
      <c r="D119" s="123" t="s">
        <v>451</v>
      </c>
      <c r="E119" s="153" t="s">
        <v>293</v>
      </c>
      <c r="F119" s="100" t="s">
        <v>26</v>
      </c>
      <c r="G119" s="161">
        <v>26.58</v>
      </c>
      <c r="H119" s="23">
        <f>SUM(Reitoria!K119,ESAG!K119,CEART!K119,CEFID!K119,FAED!K119,CEAD!K119,CCT!K119,CEPLAN!K119,CAV!K119,CEO!K119,CEAVI!K119,CESFI!K119,CERES!K119)</f>
        <v>144</v>
      </c>
      <c r="I119" s="24">
        <f>SUM((Reitoria!K119-Reitoria!L119),(ESAG!K119-ESAG!L119),(CEART!K119-CEART!L119),(CEFID!K119-CEFID!L119),(FAED!K119-FAED!L119),(CEAD!K119-CEAD!L119),(CCT!K119-CCT!L119),(CEPLAN!K119-CEPLAN!L119),(CAV!K119-CAV!L119),(CEO!K119-CEO!L119),(CEAVI!K119-CEAVI!L119),(CESFI!K119-CESFI!L119),(CERES!K119-CERES!L119))</f>
        <v>40</v>
      </c>
      <c r="J119" s="26">
        <f t="shared" si="3"/>
        <v>104</v>
      </c>
      <c r="K119" s="29">
        <f t="shared" si="4"/>
        <v>3827.5199999999995</v>
      </c>
      <c r="L119" s="29">
        <f t="shared" si="5"/>
        <v>1063.1999999999998</v>
      </c>
    </row>
    <row r="120" spans="1:12" s="25" customFormat="1" ht="90" customHeight="1" x14ac:dyDescent="0.25">
      <c r="A120" s="173"/>
      <c r="B120" s="98">
        <v>117</v>
      </c>
      <c r="C120" s="185"/>
      <c r="D120" s="123" t="s">
        <v>452</v>
      </c>
      <c r="E120" s="153" t="s">
        <v>295</v>
      </c>
      <c r="F120" s="100" t="s">
        <v>26</v>
      </c>
      <c r="G120" s="161">
        <v>61.77</v>
      </c>
      <c r="H120" s="23">
        <f>SUM(Reitoria!K120,ESAG!K120,CEART!K120,CEFID!K120,FAED!K120,CEAD!K120,CCT!K120,CEPLAN!K120,CAV!K120,CEO!K120,CEAVI!K120,CESFI!K120,CERES!K120)</f>
        <v>148</v>
      </c>
      <c r="I120" s="24">
        <f>SUM((Reitoria!K120-Reitoria!L120),(ESAG!K120-ESAG!L120),(CEART!K120-CEART!L120),(CEFID!K120-CEFID!L120),(FAED!K120-FAED!L120),(CEAD!K120-CEAD!L120),(CCT!K120-CCT!L120),(CEPLAN!K120-CEPLAN!L120),(CAV!K120-CAV!L120),(CEO!K120-CEO!L120),(CEAVI!K120-CEAVI!L120),(CESFI!K120-CESFI!L120),(CERES!K120-CERES!L120))</f>
        <v>28</v>
      </c>
      <c r="J120" s="26">
        <f t="shared" si="3"/>
        <v>120</v>
      </c>
      <c r="K120" s="29">
        <f t="shared" si="4"/>
        <v>9141.9600000000009</v>
      </c>
      <c r="L120" s="29">
        <f t="shared" si="5"/>
        <v>1729.5600000000002</v>
      </c>
    </row>
    <row r="121" spans="1:12" s="25" customFormat="1" ht="90" customHeight="1" x14ac:dyDescent="0.25">
      <c r="A121" s="174"/>
      <c r="B121" s="87">
        <v>118</v>
      </c>
      <c r="C121" s="186"/>
      <c r="D121" s="123" t="s">
        <v>453</v>
      </c>
      <c r="E121" s="153" t="s">
        <v>297</v>
      </c>
      <c r="F121" s="100" t="s">
        <v>26</v>
      </c>
      <c r="G121" s="161">
        <v>67.67</v>
      </c>
      <c r="H121" s="23">
        <f>SUM(Reitoria!K121,ESAG!K121,CEART!K121,CEFID!K121,FAED!K121,CEAD!K121,CCT!K121,CEPLAN!K121,CAV!K121,CEO!K121,CEAVI!K121,CESFI!K121,CERES!K121)</f>
        <v>146</v>
      </c>
      <c r="I121" s="24">
        <f>SUM((Reitoria!K121-Reitoria!L121),(ESAG!K121-ESAG!L121),(CEART!K121-CEART!L121),(CEFID!K121-CEFID!L121),(FAED!K121-FAED!L121),(CEAD!K121-CEAD!L121),(CCT!K121-CCT!L121),(CEPLAN!K121-CEPLAN!L121),(CAV!K121-CAV!L121),(CEO!K121-CEO!L121),(CEAVI!K121-CEAVI!L121),(CESFI!K121-CESFI!L121),(CERES!K121-CERES!L121))</f>
        <v>42</v>
      </c>
      <c r="J121" s="26">
        <f t="shared" si="3"/>
        <v>104</v>
      </c>
      <c r="K121" s="29">
        <f t="shared" si="4"/>
        <v>9879.82</v>
      </c>
      <c r="L121" s="29">
        <f t="shared" si="5"/>
        <v>2842.14</v>
      </c>
    </row>
    <row r="122" spans="1:12" s="25" customFormat="1" ht="90" customHeight="1" x14ac:dyDescent="0.25">
      <c r="A122" s="176">
        <v>34</v>
      </c>
      <c r="B122" s="97">
        <v>119</v>
      </c>
      <c r="C122" s="181" t="s">
        <v>292</v>
      </c>
      <c r="D122" s="124" t="s">
        <v>454</v>
      </c>
      <c r="E122" s="154" t="s">
        <v>299</v>
      </c>
      <c r="F122" s="106" t="s">
        <v>45</v>
      </c>
      <c r="G122" s="162">
        <v>25.97</v>
      </c>
      <c r="H122" s="23">
        <f>SUM(Reitoria!K122,ESAG!K122,CEART!K122,CEFID!K122,FAED!K122,CEAD!K122,CCT!K122,CEPLAN!K122,CAV!K122,CEO!K122,CEAVI!K122,CESFI!K122,CERES!K122)</f>
        <v>57</v>
      </c>
      <c r="I122" s="24">
        <f>SUM((Reitoria!K122-Reitoria!L122),(ESAG!K122-ESAG!L122),(CEART!K122-CEART!L122),(CEFID!K122-CEFID!L122),(FAED!K122-FAED!L122),(CEAD!K122-CEAD!L122),(CCT!K122-CCT!L122),(CEPLAN!K122-CEPLAN!L122),(CAV!K122-CAV!L122),(CEO!K122-CEO!L122),(CEAVI!K122-CEAVI!L122),(CESFI!K122-CESFI!L122),(CERES!K122-CERES!L122))</f>
        <v>0</v>
      </c>
      <c r="J122" s="26">
        <f t="shared" si="3"/>
        <v>57</v>
      </c>
      <c r="K122" s="29">
        <f t="shared" si="4"/>
        <v>1480.29</v>
      </c>
      <c r="L122" s="29">
        <f t="shared" si="5"/>
        <v>0</v>
      </c>
    </row>
    <row r="123" spans="1:12" s="25" customFormat="1" ht="90" customHeight="1" x14ac:dyDescent="0.25">
      <c r="A123" s="180"/>
      <c r="B123" s="97">
        <v>120</v>
      </c>
      <c r="C123" s="183"/>
      <c r="D123" s="124" t="s">
        <v>455</v>
      </c>
      <c r="E123" s="154" t="s">
        <v>299</v>
      </c>
      <c r="F123" s="106" t="s">
        <v>45</v>
      </c>
      <c r="G123" s="162">
        <v>22.66</v>
      </c>
      <c r="H123" s="23">
        <f>SUM(Reitoria!K123,ESAG!K123,CEART!K123,CEFID!K123,FAED!K123,CEAD!K123,CCT!K123,CEPLAN!K123,CAV!K123,CEO!K123,CEAVI!K123,CESFI!K123,CERES!K123)</f>
        <v>245</v>
      </c>
      <c r="I123" s="24">
        <f>SUM((Reitoria!K123-Reitoria!L123),(ESAG!K123-ESAG!L123),(CEART!K123-CEART!L123),(CEFID!K123-CEFID!L123),(FAED!K123-FAED!L123),(CEAD!K123-CEAD!L123),(CCT!K123-CCT!L123),(CEPLAN!K123-CEPLAN!L123),(CAV!K123-CAV!L123),(CEO!K123-CEO!L123),(CEAVI!K123-CEAVI!L123),(CESFI!K123-CESFI!L123),(CERES!K123-CERES!L123))</f>
        <v>53</v>
      </c>
      <c r="J123" s="26">
        <f t="shared" si="3"/>
        <v>192</v>
      </c>
      <c r="K123" s="29">
        <f t="shared" si="4"/>
        <v>5551.7</v>
      </c>
      <c r="L123" s="29">
        <f t="shared" si="5"/>
        <v>1200.98</v>
      </c>
    </row>
    <row r="124" spans="1:12" s="25" customFormat="1" ht="90" customHeight="1" x14ac:dyDescent="0.25">
      <c r="A124" s="180"/>
      <c r="B124" s="97">
        <v>121</v>
      </c>
      <c r="C124" s="183"/>
      <c r="D124" s="124" t="s">
        <v>456</v>
      </c>
      <c r="E124" s="154" t="s">
        <v>299</v>
      </c>
      <c r="F124" s="106" t="s">
        <v>45</v>
      </c>
      <c r="G124" s="162">
        <v>19.32</v>
      </c>
      <c r="H124" s="23">
        <f>SUM(Reitoria!K124,ESAG!K124,CEART!K124,CEFID!K124,FAED!K124,CEAD!K124,CCT!K124,CEPLAN!K124,CAV!K124,CEO!K124,CEAVI!K124,CESFI!K124,CERES!K124)</f>
        <v>132</v>
      </c>
      <c r="I124" s="24">
        <f>SUM((Reitoria!K124-Reitoria!L124),(ESAG!K124-ESAG!L124),(CEART!K124-CEART!L124),(CEFID!K124-CEFID!L124),(FAED!K124-FAED!L124),(CEAD!K124-CEAD!L124),(CCT!K124-CCT!L124),(CEPLAN!K124-CEPLAN!L124),(CAV!K124-CAV!L124),(CEO!K124-CEO!L124),(CEAVI!K124-CEAVI!L124),(CESFI!K124-CESFI!L124),(CERES!K124-CERES!L124))</f>
        <v>5</v>
      </c>
      <c r="J124" s="26">
        <f t="shared" si="3"/>
        <v>127</v>
      </c>
      <c r="K124" s="29">
        <f t="shared" si="4"/>
        <v>2550.2400000000002</v>
      </c>
      <c r="L124" s="29">
        <f t="shared" si="5"/>
        <v>96.6</v>
      </c>
    </row>
    <row r="125" spans="1:12" s="25" customFormat="1" ht="90" customHeight="1" x14ac:dyDescent="0.25">
      <c r="A125" s="177"/>
      <c r="B125" s="97">
        <v>122</v>
      </c>
      <c r="C125" s="182"/>
      <c r="D125" s="124" t="s">
        <v>457</v>
      </c>
      <c r="E125" s="154" t="s">
        <v>299</v>
      </c>
      <c r="F125" s="106" t="s">
        <v>45</v>
      </c>
      <c r="G125" s="162">
        <v>116.32</v>
      </c>
      <c r="H125" s="23">
        <f>SUM(Reitoria!K125,ESAG!K125,CEART!K125,CEFID!K125,FAED!K125,CEAD!K125,CCT!K125,CEPLAN!K125,CAV!K125,CEO!K125,CEAVI!K125,CESFI!K125,CERES!K125)</f>
        <v>96</v>
      </c>
      <c r="I125" s="24">
        <f>SUM((Reitoria!K125-Reitoria!L125),(ESAG!K125-ESAG!L125),(CEART!K125-CEART!L125),(CEFID!K125-CEFID!L125),(FAED!K125-FAED!L125),(CEAD!K125-CEAD!L125),(CCT!K125-CCT!L125),(CEPLAN!K125-CEPLAN!L125),(CAV!K125-CAV!L125),(CEO!K125-CEO!L125),(CEAVI!K125-CEAVI!L125),(CESFI!K125-CESFI!L125),(CERES!K125-CERES!L125))</f>
        <v>6</v>
      </c>
      <c r="J125" s="26">
        <f t="shared" si="3"/>
        <v>90</v>
      </c>
      <c r="K125" s="29">
        <f t="shared" si="4"/>
        <v>11166.72</v>
      </c>
      <c r="L125" s="29">
        <f t="shared" si="5"/>
        <v>697.92</v>
      </c>
    </row>
    <row r="126" spans="1:12" s="25" customFormat="1" ht="90" customHeight="1" x14ac:dyDescent="0.25">
      <c r="A126" s="172">
        <v>35</v>
      </c>
      <c r="B126" s="87">
        <v>123</v>
      </c>
      <c r="C126" s="184" t="s">
        <v>102</v>
      </c>
      <c r="D126" s="123" t="s">
        <v>458</v>
      </c>
      <c r="E126" s="153" t="s">
        <v>154</v>
      </c>
      <c r="F126" s="89" t="s">
        <v>26</v>
      </c>
      <c r="G126" s="161">
        <v>288.52999999999997</v>
      </c>
      <c r="H126" s="23">
        <f>SUM(Reitoria!K126,ESAG!K126,CEART!K126,CEFID!K126,FAED!K126,CEAD!K126,CCT!K126,CEPLAN!K126,CAV!K126,CEO!K126,CEAVI!K126,CESFI!K126,CERES!K126)</f>
        <v>39</v>
      </c>
      <c r="I126" s="24">
        <f>SUM((Reitoria!K126-Reitoria!L126),(ESAG!K126-ESAG!L126),(CEART!K126-CEART!L126),(CEFID!K126-CEFID!L126),(FAED!K126-FAED!L126),(CEAD!K126-CEAD!L126),(CCT!K126-CCT!L126),(CEPLAN!K126-CEPLAN!L126),(CAV!K126-CAV!L126),(CEO!K126-CEO!L126),(CEAVI!K126-CEAVI!L126),(CESFI!K126-CESFI!L126),(CERES!K126-CERES!L126))</f>
        <v>2</v>
      </c>
      <c r="J126" s="26">
        <f t="shared" si="3"/>
        <v>37</v>
      </c>
      <c r="K126" s="29">
        <f t="shared" si="4"/>
        <v>11252.669999999998</v>
      </c>
      <c r="L126" s="29">
        <f t="shared" si="5"/>
        <v>577.05999999999995</v>
      </c>
    </row>
    <row r="127" spans="1:12" s="25" customFormat="1" ht="90" customHeight="1" x14ac:dyDescent="0.25">
      <c r="A127" s="173"/>
      <c r="B127" s="87">
        <v>124</v>
      </c>
      <c r="C127" s="185"/>
      <c r="D127" s="123" t="s">
        <v>459</v>
      </c>
      <c r="E127" s="153" t="s">
        <v>154</v>
      </c>
      <c r="F127" s="100" t="s">
        <v>45</v>
      </c>
      <c r="G127" s="161">
        <v>41.95</v>
      </c>
      <c r="H127" s="23">
        <f>SUM(Reitoria!K127,ESAG!K127,CEART!K127,CEFID!K127,FAED!K127,CEAD!K127,CCT!K127,CEPLAN!K127,CAV!K127,CEO!K127,CEAVI!K127,CESFI!K127,CERES!K127)</f>
        <v>62</v>
      </c>
      <c r="I127" s="24">
        <f>SUM((Reitoria!K127-Reitoria!L127),(ESAG!K127-ESAG!L127),(CEART!K127-CEART!L127),(CEFID!K127-CEFID!L127),(FAED!K127-FAED!L127),(CEAD!K127-CEAD!L127),(CCT!K127-CCT!L127),(CEPLAN!K127-CEPLAN!L127),(CAV!K127-CAV!L127),(CEO!K127-CEO!L127),(CEAVI!K127-CEAVI!L127),(CESFI!K127-CESFI!L127),(CERES!K127-CERES!L127))</f>
        <v>5</v>
      </c>
      <c r="J127" s="26">
        <f t="shared" si="3"/>
        <v>57</v>
      </c>
      <c r="K127" s="29">
        <f t="shared" si="4"/>
        <v>2600.9</v>
      </c>
      <c r="L127" s="29">
        <f t="shared" si="5"/>
        <v>209.75</v>
      </c>
    </row>
    <row r="128" spans="1:12" s="25" customFormat="1" ht="90" customHeight="1" x14ac:dyDescent="0.25">
      <c r="A128" s="173"/>
      <c r="B128" s="87">
        <v>125</v>
      </c>
      <c r="C128" s="185"/>
      <c r="D128" s="123" t="s">
        <v>460</v>
      </c>
      <c r="E128" s="153" t="s">
        <v>154</v>
      </c>
      <c r="F128" s="100" t="s">
        <v>45</v>
      </c>
      <c r="G128" s="161">
        <v>16</v>
      </c>
      <c r="H128" s="23">
        <f>SUM(Reitoria!K128,ESAG!K128,CEART!K128,CEFID!K128,FAED!K128,CEAD!K128,CCT!K128,CEPLAN!K128,CAV!K128,CEO!K128,CEAVI!K128,CESFI!K128,CERES!K128)</f>
        <v>221</v>
      </c>
      <c r="I128" s="24">
        <f>SUM((Reitoria!K128-Reitoria!L128),(ESAG!K128-ESAG!L128),(CEART!K128-CEART!L128),(CEFID!K128-CEFID!L128),(FAED!K128-FAED!L128),(CEAD!K128-CEAD!L128),(CCT!K128-CCT!L128),(CEPLAN!K128-CEPLAN!L128),(CAV!K128-CAV!L128),(CEO!K128-CEO!L128),(CEAVI!K128-CEAVI!L128),(CESFI!K128-CESFI!L128),(CERES!K128-CERES!L128))</f>
        <v>11</v>
      </c>
      <c r="J128" s="26">
        <f t="shared" si="3"/>
        <v>210</v>
      </c>
      <c r="K128" s="29">
        <f t="shared" si="4"/>
        <v>3536</v>
      </c>
      <c r="L128" s="29">
        <f t="shared" si="5"/>
        <v>176</v>
      </c>
    </row>
    <row r="129" spans="1:12" s="25" customFormat="1" ht="90" customHeight="1" x14ac:dyDescent="0.25">
      <c r="A129" s="173"/>
      <c r="B129" s="87">
        <v>126</v>
      </c>
      <c r="C129" s="185"/>
      <c r="D129" s="123" t="s">
        <v>461</v>
      </c>
      <c r="E129" s="153" t="s">
        <v>154</v>
      </c>
      <c r="F129" s="100" t="s">
        <v>45</v>
      </c>
      <c r="G129" s="161">
        <v>15.13</v>
      </c>
      <c r="H129" s="23">
        <f>SUM(Reitoria!K129,ESAG!K129,CEART!K129,CEFID!K129,FAED!K129,CEAD!K129,CCT!K129,CEPLAN!K129,CAV!K129,CEO!K129,CEAVI!K129,CESFI!K129,CERES!K129)</f>
        <v>37</v>
      </c>
      <c r="I129" s="24">
        <f>SUM((Reitoria!K129-Reitoria!L129),(ESAG!K129-ESAG!L129),(CEART!K129-CEART!L129),(CEFID!K129-CEFID!L129),(FAED!K129-FAED!L129),(CEAD!K129-CEAD!L129),(CCT!K129-CCT!L129),(CEPLAN!K129-CEPLAN!L129),(CAV!K129-CAV!L129),(CEO!K129-CEO!L129),(CEAVI!K129-CEAVI!L129),(CESFI!K129-CESFI!L129),(CERES!K129-CERES!L129))</f>
        <v>5</v>
      </c>
      <c r="J129" s="26">
        <f t="shared" si="3"/>
        <v>32</v>
      </c>
      <c r="K129" s="29">
        <f t="shared" si="4"/>
        <v>559.81000000000006</v>
      </c>
      <c r="L129" s="29">
        <f t="shared" si="5"/>
        <v>75.650000000000006</v>
      </c>
    </row>
    <row r="130" spans="1:12" s="25" customFormat="1" ht="90" customHeight="1" x14ac:dyDescent="0.25">
      <c r="A130" s="173"/>
      <c r="B130" s="87">
        <v>127</v>
      </c>
      <c r="C130" s="185"/>
      <c r="D130" s="123" t="s">
        <v>462</v>
      </c>
      <c r="E130" s="153" t="s">
        <v>154</v>
      </c>
      <c r="F130" s="100" t="s">
        <v>45</v>
      </c>
      <c r="G130" s="161">
        <v>53.93</v>
      </c>
      <c r="H130" s="23">
        <f>SUM(Reitoria!K130,ESAG!K130,CEART!K130,CEFID!K130,FAED!K130,CEAD!K130,CCT!K130,CEPLAN!K130,CAV!K130,CEO!K130,CEAVI!K130,CESFI!K130,CERES!K130)</f>
        <v>38</v>
      </c>
      <c r="I130" s="24">
        <f>SUM((Reitoria!K130-Reitoria!L130),(ESAG!K130-ESAG!L130),(CEART!K130-CEART!L130),(CEFID!K130-CEFID!L130),(FAED!K130-FAED!L130),(CEAD!K130-CEAD!L130),(CCT!K130-CCT!L130),(CEPLAN!K130-CEPLAN!L130),(CAV!K130-CAV!L130),(CEO!K130-CEO!L130),(CEAVI!K130-CEAVI!L130),(CESFI!K130-CESFI!L130),(CERES!K130-CERES!L130))</f>
        <v>14</v>
      </c>
      <c r="J130" s="26">
        <f t="shared" si="3"/>
        <v>24</v>
      </c>
      <c r="K130" s="29">
        <f t="shared" si="4"/>
        <v>2049.34</v>
      </c>
      <c r="L130" s="29">
        <f t="shared" si="5"/>
        <v>755.02</v>
      </c>
    </row>
    <row r="131" spans="1:12" s="25" customFormat="1" ht="90" customHeight="1" x14ac:dyDescent="0.25">
      <c r="A131" s="174"/>
      <c r="B131" s="87">
        <v>128</v>
      </c>
      <c r="C131" s="186"/>
      <c r="D131" s="123" t="s">
        <v>463</v>
      </c>
      <c r="E131" s="153" t="s">
        <v>154</v>
      </c>
      <c r="F131" s="100" t="s">
        <v>45</v>
      </c>
      <c r="G131" s="161">
        <v>27.94</v>
      </c>
      <c r="H131" s="23">
        <f>SUM(Reitoria!K131,ESAG!K131,CEART!K131,CEFID!K131,FAED!K131,CEAD!K131,CCT!K131,CEPLAN!K131,CAV!K131,CEO!K131,CEAVI!K131,CESFI!K131,CERES!K131)</f>
        <v>78</v>
      </c>
      <c r="I131" s="24">
        <f>SUM((Reitoria!K131-Reitoria!L131),(ESAG!K131-ESAG!L131),(CEART!K131-CEART!L131),(CEFID!K131-CEFID!L131),(FAED!K131-FAED!L131),(CEAD!K131-CEAD!L131),(CCT!K131-CCT!L131),(CEPLAN!K131-CEPLAN!L131),(CAV!K131-CAV!L131),(CEO!K131-CEO!L131),(CEAVI!K131-CEAVI!L131),(CESFI!K131-CESFI!L131),(CERES!K131-CERES!L131))</f>
        <v>10</v>
      </c>
      <c r="J131" s="26">
        <f t="shared" si="3"/>
        <v>68</v>
      </c>
      <c r="K131" s="29">
        <f t="shared" si="4"/>
        <v>2179.3200000000002</v>
      </c>
      <c r="L131" s="29">
        <f t="shared" si="5"/>
        <v>279.40000000000003</v>
      </c>
    </row>
    <row r="132" spans="1:12" s="25" customFormat="1" ht="90" customHeight="1" x14ac:dyDescent="0.25">
      <c r="A132" s="176">
        <v>36</v>
      </c>
      <c r="B132" s="97">
        <v>129</v>
      </c>
      <c r="C132" s="181" t="s">
        <v>194</v>
      </c>
      <c r="D132" s="131" t="s">
        <v>464</v>
      </c>
      <c r="E132" s="159" t="s">
        <v>311</v>
      </c>
      <c r="F132" s="106" t="s">
        <v>45</v>
      </c>
      <c r="G132" s="162">
        <v>431.02</v>
      </c>
      <c r="H132" s="23">
        <f>SUM(Reitoria!K132,ESAG!K132,CEART!K132,CEFID!K132,FAED!K132,CEAD!K132,CCT!K132,CEPLAN!K132,CAV!K132,CEO!K132,CEAVI!K132,CESFI!K132,CERES!K132)</f>
        <v>23</v>
      </c>
      <c r="I132" s="24">
        <f>SUM((Reitoria!K132-Reitoria!L132),(ESAG!K132-ESAG!L132),(CEART!K132-CEART!L132),(CEFID!K132-CEFID!L132),(FAED!K132-FAED!L132),(CEAD!K132-CEAD!L132),(CCT!K132-CCT!L132),(CEPLAN!K132-CEPLAN!L132),(CAV!K132-CAV!L132),(CEO!K132-CEO!L132),(CEAVI!K132-CEAVI!L132),(CESFI!K132-CESFI!L132),(CERES!K132-CERES!L132))</f>
        <v>10</v>
      </c>
      <c r="J132" s="26">
        <f t="shared" si="3"/>
        <v>13</v>
      </c>
      <c r="K132" s="29">
        <f t="shared" si="4"/>
        <v>9913.4599999999991</v>
      </c>
      <c r="L132" s="29">
        <f t="shared" si="5"/>
        <v>4310.2</v>
      </c>
    </row>
    <row r="133" spans="1:12" s="25" customFormat="1" ht="90" customHeight="1" x14ac:dyDescent="0.25">
      <c r="A133" s="180"/>
      <c r="B133" s="97">
        <v>130</v>
      </c>
      <c r="C133" s="183"/>
      <c r="D133" s="131" t="s">
        <v>465</v>
      </c>
      <c r="E133" s="159" t="s">
        <v>311</v>
      </c>
      <c r="F133" s="106" t="s">
        <v>45</v>
      </c>
      <c r="G133" s="162">
        <v>392.7</v>
      </c>
      <c r="H133" s="23">
        <f>SUM(Reitoria!K133,ESAG!K133,CEART!K133,CEFID!K133,FAED!K133,CEAD!K133,CCT!K133,CEPLAN!K133,CAV!K133,CEO!K133,CEAVI!K133,CESFI!K133,CERES!K133)</f>
        <v>25</v>
      </c>
      <c r="I133" s="24">
        <f>SUM((Reitoria!K133-Reitoria!L133),(ESAG!K133-ESAG!L133),(CEART!K133-CEART!L133),(CEFID!K133-CEFID!L133),(FAED!K133-FAED!L133),(CEAD!K133-CEAD!L133),(CCT!K133-CCT!L133),(CEPLAN!K133-CEPLAN!L133),(CAV!K133-CAV!L133),(CEO!K133-CEO!L133),(CEAVI!K133-CEAVI!L133),(CESFI!K133-CESFI!L133),(CERES!K133-CERES!L133))</f>
        <v>8</v>
      </c>
      <c r="J133" s="26">
        <f t="shared" ref="J133:J154" si="6">H133-I133</f>
        <v>17</v>
      </c>
      <c r="K133" s="29">
        <f t="shared" ref="K133:K154" si="7">H133*G133</f>
        <v>9817.5</v>
      </c>
      <c r="L133" s="29">
        <f t="shared" ref="L133:L154" si="8">I133*G133</f>
        <v>3141.6</v>
      </c>
    </row>
    <row r="134" spans="1:12" s="25" customFormat="1" ht="90" customHeight="1" x14ac:dyDescent="0.25">
      <c r="A134" s="180"/>
      <c r="B134" s="97">
        <v>131</v>
      </c>
      <c r="C134" s="183"/>
      <c r="D134" s="131" t="s">
        <v>466</v>
      </c>
      <c r="E134" s="159" t="s">
        <v>311</v>
      </c>
      <c r="F134" s="106" t="s">
        <v>45</v>
      </c>
      <c r="G134" s="162">
        <v>245.8</v>
      </c>
      <c r="H134" s="23">
        <f>SUM(Reitoria!K134,ESAG!K134,CEART!K134,CEFID!K134,FAED!K134,CEAD!K134,CCT!K134,CEPLAN!K134,CAV!K134,CEO!K134,CEAVI!K134,CESFI!K134,CERES!K134)</f>
        <v>44</v>
      </c>
      <c r="I134" s="24">
        <f>SUM((Reitoria!K134-Reitoria!L134),(ESAG!K134-ESAG!L134),(CEART!K134-CEART!L134),(CEFID!K134-CEFID!L134),(FAED!K134-FAED!L134),(CEAD!K134-CEAD!L134),(CCT!K134-CCT!L134),(CEPLAN!K134-CEPLAN!L134),(CAV!K134-CAV!L134),(CEO!K134-CEO!L134),(CEAVI!K134-CEAVI!L134),(CESFI!K134-CESFI!L134),(CERES!K134-CERES!L134))</f>
        <v>12</v>
      </c>
      <c r="J134" s="26">
        <f t="shared" si="6"/>
        <v>32</v>
      </c>
      <c r="K134" s="29">
        <f t="shared" si="7"/>
        <v>10815.2</v>
      </c>
      <c r="L134" s="29">
        <f t="shared" si="8"/>
        <v>2949.6000000000004</v>
      </c>
    </row>
    <row r="135" spans="1:12" s="25" customFormat="1" ht="90" customHeight="1" x14ac:dyDescent="0.25">
      <c r="A135" s="177"/>
      <c r="B135" s="97">
        <v>132</v>
      </c>
      <c r="C135" s="182"/>
      <c r="D135" s="131" t="s">
        <v>467</v>
      </c>
      <c r="E135" s="159" t="s">
        <v>311</v>
      </c>
      <c r="F135" s="106" t="s">
        <v>45</v>
      </c>
      <c r="G135" s="162">
        <v>697.04</v>
      </c>
      <c r="H135" s="23">
        <f>SUM(Reitoria!K135,ESAG!K135,CEART!K135,CEFID!K135,FAED!K135,CEAD!K135,CCT!K135,CEPLAN!K135,CAV!K135,CEO!K135,CEAVI!K135,CESFI!K135,CERES!K135)</f>
        <v>14</v>
      </c>
      <c r="I135" s="24">
        <f>SUM((Reitoria!K135-Reitoria!L135),(ESAG!K135-ESAG!L135),(CEART!K135-CEART!L135),(CEFID!K135-CEFID!L135),(FAED!K135-FAED!L135),(CEAD!K135-CEAD!L135),(CCT!K135-CCT!L135),(CEPLAN!K135-CEPLAN!L135),(CAV!K135-CAV!L135),(CEO!K135-CEO!L135),(CEAVI!K135-CEAVI!L135),(CESFI!K135-CESFI!L135),(CERES!K135-CERES!L135))</f>
        <v>5</v>
      </c>
      <c r="J135" s="26">
        <f t="shared" si="6"/>
        <v>9</v>
      </c>
      <c r="K135" s="29">
        <f t="shared" si="7"/>
        <v>9758.56</v>
      </c>
      <c r="L135" s="29">
        <f t="shared" si="8"/>
        <v>3485.2</v>
      </c>
    </row>
    <row r="136" spans="1:12" s="25" customFormat="1" ht="90" customHeight="1" x14ac:dyDescent="0.25">
      <c r="A136" s="172">
        <v>37</v>
      </c>
      <c r="B136" s="87">
        <v>133</v>
      </c>
      <c r="C136" s="184" t="s">
        <v>259</v>
      </c>
      <c r="D136" s="123" t="s">
        <v>468</v>
      </c>
      <c r="E136" s="153" t="s">
        <v>313</v>
      </c>
      <c r="F136" s="100" t="s">
        <v>45</v>
      </c>
      <c r="G136" s="161">
        <v>121.49</v>
      </c>
      <c r="H136" s="23">
        <f>SUM(Reitoria!K136,ESAG!K136,CEART!K136,CEFID!K136,FAED!K136,CEAD!K136,CCT!K136,CEPLAN!K136,CAV!K136,CEO!K136,CEAVI!K136,CESFI!K136,CERES!K136)</f>
        <v>20</v>
      </c>
      <c r="I136" s="24">
        <f>SUM((Reitoria!K136-Reitoria!L136),(ESAG!K136-ESAG!L136),(CEART!K136-CEART!L136),(CEFID!K136-CEFID!L136),(FAED!K136-FAED!L136),(CEAD!K136-CEAD!L136),(CCT!K136-CCT!L136),(CEPLAN!K136-CEPLAN!L136),(CAV!K136-CAV!L136),(CEO!K136-CEO!L136),(CEAVI!K136-CEAVI!L136),(CESFI!K136-CESFI!L136),(CERES!K136-CERES!L136))</f>
        <v>12</v>
      </c>
      <c r="J136" s="26">
        <f t="shared" si="6"/>
        <v>8</v>
      </c>
      <c r="K136" s="29">
        <f t="shared" si="7"/>
        <v>2429.7999999999997</v>
      </c>
      <c r="L136" s="29">
        <f t="shared" si="8"/>
        <v>1457.8799999999999</v>
      </c>
    </row>
    <row r="137" spans="1:12" s="25" customFormat="1" ht="90" customHeight="1" x14ac:dyDescent="0.25">
      <c r="A137" s="173"/>
      <c r="B137" s="87">
        <v>134</v>
      </c>
      <c r="C137" s="185"/>
      <c r="D137" s="119" t="s">
        <v>469</v>
      </c>
      <c r="E137" s="147" t="s">
        <v>317</v>
      </c>
      <c r="F137" s="89" t="s">
        <v>26</v>
      </c>
      <c r="G137" s="161">
        <v>4.2</v>
      </c>
      <c r="H137" s="23">
        <f>SUM(Reitoria!K137,ESAG!K137,CEART!K137,CEFID!K137,FAED!K137,CEAD!K137,CCT!K137,CEPLAN!K137,CAV!K137,CEO!K137,CEAVI!K137,CESFI!K137,CERES!K137)</f>
        <v>159</v>
      </c>
      <c r="I137" s="24">
        <f>SUM((Reitoria!K137-Reitoria!L137),(ESAG!K137-ESAG!L137),(CEART!K137-CEART!L137),(CEFID!K137-CEFID!L137),(FAED!K137-FAED!L137),(CEAD!K137-CEAD!L137),(CCT!K137-CCT!L137),(CEPLAN!K137-CEPLAN!L137),(CAV!K137-CAV!L137),(CEO!K137-CEO!L137),(CEAVI!K137-CEAVI!L137),(CESFI!K137-CESFI!L137),(CERES!K137-CERES!L137))</f>
        <v>47</v>
      </c>
      <c r="J137" s="26">
        <f t="shared" si="6"/>
        <v>112</v>
      </c>
      <c r="K137" s="29">
        <f t="shared" si="7"/>
        <v>667.80000000000007</v>
      </c>
      <c r="L137" s="29">
        <f t="shared" si="8"/>
        <v>197.4</v>
      </c>
    </row>
    <row r="138" spans="1:12" s="25" customFormat="1" ht="90" customHeight="1" x14ac:dyDescent="0.25">
      <c r="A138" s="173"/>
      <c r="B138" s="87">
        <v>135</v>
      </c>
      <c r="C138" s="185"/>
      <c r="D138" s="119" t="s">
        <v>470</v>
      </c>
      <c r="E138" s="147" t="s">
        <v>317</v>
      </c>
      <c r="F138" s="89" t="s">
        <v>26</v>
      </c>
      <c r="G138" s="161">
        <v>5.97</v>
      </c>
      <c r="H138" s="23">
        <f>SUM(Reitoria!K138,ESAG!K138,CEART!K138,CEFID!K138,FAED!K138,CEAD!K138,CCT!K138,CEPLAN!K138,CAV!K138,CEO!K138,CEAVI!K138,CESFI!K138,CERES!K138)</f>
        <v>299</v>
      </c>
      <c r="I138" s="24">
        <f>SUM((Reitoria!K138-Reitoria!L138),(ESAG!K138-ESAG!L138),(CEART!K138-CEART!L138),(CEFID!K138-CEFID!L138),(FAED!K138-FAED!L138),(CEAD!K138-CEAD!L138),(CCT!K138-CCT!L138),(CEPLAN!K138-CEPLAN!L138),(CAV!K138-CAV!L138),(CEO!K138-CEO!L138),(CEAVI!K138-CEAVI!L138),(CESFI!K138-CESFI!L138),(CERES!K138-CERES!L138))</f>
        <v>61</v>
      </c>
      <c r="J138" s="26">
        <f t="shared" si="6"/>
        <v>238</v>
      </c>
      <c r="K138" s="29">
        <f t="shared" si="7"/>
        <v>1785.03</v>
      </c>
      <c r="L138" s="29">
        <f t="shared" si="8"/>
        <v>364.16999999999996</v>
      </c>
    </row>
    <row r="139" spans="1:12" s="25" customFormat="1" ht="90" customHeight="1" x14ac:dyDescent="0.25">
      <c r="A139" s="173"/>
      <c r="B139" s="87">
        <v>136</v>
      </c>
      <c r="C139" s="185"/>
      <c r="D139" s="119" t="s">
        <v>471</v>
      </c>
      <c r="E139" s="147" t="s">
        <v>320</v>
      </c>
      <c r="F139" s="89" t="s">
        <v>26</v>
      </c>
      <c r="G139" s="161">
        <v>3.8</v>
      </c>
      <c r="H139" s="23">
        <f>SUM(Reitoria!K139,ESAG!K139,CEART!K139,CEFID!K139,FAED!K139,CEAD!K139,CCT!K139,CEPLAN!K139,CAV!K139,CEO!K139,CEAVI!K139,CESFI!K139,CERES!K139)</f>
        <v>229</v>
      </c>
      <c r="I139" s="24">
        <f>SUM((Reitoria!K139-Reitoria!L139),(ESAG!K139-ESAG!L139),(CEART!K139-CEART!L139),(CEFID!K139-CEFID!L139),(FAED!K139-FAED!L139),(CEAD!K139-CEAD!L139),(CCT!K139-CCT!L139),(CEPLAN!K139-CEPLAN!L139),(CAV!K139-CAV!L139),(CEO!K139-CEO!L139),(CEAVI!K139-CEAVI!L139),(CESFI!K139-CESFI!L139),(CERES!K139-CERES!L139))</f>
        <v>122</v>
      </c>
      <c r="J139" s="26">
        <f t="shared" si="6"/>
        <v>107</v>
      </c>
      <c r="K139" s="29">
        <f t="shared" si="7"/>
        <v>870.19999999999993</v>
      </c>
      <c r="L139" s="29">
        <f t="shared" si="8"/>
        <v>463.59999999999997</v>
      </c>
    </row>
    <row r="140" spans="1:12" s="25" customFormat="1" ht="90" customHeight="1" x14ac:dyDescent="0.25">
      <c r="A140" s="173"/>
      <c r="B140" s="87">
        <v>137</v>
      </c>
      <c r="C140" s="185"/>
      <c r="D140" s="119" t="s">
        <v>472</v>
      </c>
      <c r="E140" s="147" t="s">
        <v>322</v>
      </c>
      <c r="F140" s="100" t="s">
        <v>45</v>
      </c>
      <c r="G140" s="161">
        <v>3.41</v>
      </c>
      <c r="H140" s="23">
        <f>SUM(Reitoria!K140,ESAG!K140,CEART!K140,CEFID!K140,FAED!K140,CEAD!K140,CCT!K140,CEPLAN!K140,CAV!K140,CEO!K140,CEAVI!K140,CESFI!K140,CERES!K140)</f>
        <v>270</v>
      </c>
      <c r="I140" s="24">
        <f>SUM((Reitoria!K140-Reitoria!L140),(ESAG!K140-ESAG!L140),(CEART!K140-CEART!L140),(CEFID!K140-CEFID!L140),(FAED!K140-FAED!L140),(CEAD!K140-CEAD!L140),(CCT!K140-CCT!L140),(CEPLAN!K140-CEPLAN!L140),(CAV!K140-CAV!L140),(CEO!K140-CEO!L140),(CEAVI!K140-CEAVI!L140),(CESFI!K140-CESFI!L140),(CERES!K140-CERES!L140))</f>
        <v>35</v>
      </c>
      <c r="J140" s="26">
        <f t="shared" si="6"/>
        <v>235</v>
      </c>
      <c r="K140" s="29">
        <f t="shared" si="7"/>
        <v>920.7</v>
      </c>
      <c r="L140" s="29">
        <f t="shared" si="8"/>
        <v>119.35000000000001</v>
      </c>
    </row>
    <row r="141" spans="1:12" s="25" customFormat="1" ht="90" customHeight="1" x14ac:dyDescent="0.25">
      <c r="A141" s="173"/>
      <c r="B141" s="87">
        <v>138</v>
      </c>
      <c r="C141" s="185"/>
      <c r="D141" s="119" t="s">
        <v>473</v>
      </c>
      <c r="E141" s="147" t="s">
        <v>322</v>
      </c>
      <c r="F141" s="100" t="s">
        <v>26</v>
      </c>
      <c r="G141" s="161">
        <v>14.94</v>
      </c>
      <c r="H141" s="23">
        <f>SUM(Reitoria!K141,ESAG!K141,CEART!K141,CEFID!K141,FAED!K141,CEAD!K141,CCT!K141,CEPLAN!K141,CAV!K141,CEO!K141,CEAVI!K141,CESFI!K141,CERES!K141)</f>
        <v>60</v>
      </c>
      <c r="I141" s="24">
        <f>SUM((Reitoria!K141-Reitoria!L141),(ESAG!K141-ESAG!L141),(CEART!K141-CEART!L141),(CEFID!K141-CEFID!L141),(FAED!K141-FAED!L141),(CEAD!K141-CEAD!L141),(CCT!K141-CCT!L141),(CEPLAN!K141-CEPLAN!L141),(CAV!K141-CAV!L141),(CEO!K141-CEO!L141),(CEAVI!K141-CEAVI!L141),(CESFI!K141-CESFI!L141),(CERES!K141-CERES!L141))</f>
        <v>17</v>
      </c>
      <c r="J141" s="26">
        <f t="shared" si="6"/>
        <v>43</v>
      </c>
      <c r="K141" s="29">
        <f t="shared" si="7"/>
        <v>896.4</v>
      </c>
      <c r="L141" s="29">
        <f t="shared" si="8"/>
        <v>253.98</v>
      </c>
    </row>
    <row r="142" spans="1:12" s="25" customFormat="1" ht="90" customHeight="1" x14ac:dyDescent="0.25">
      <c r="A142" s="173"/>
      <c r="B142" s="87">
        <v>139</v>
      </c>
      <c r="C142" s="185"/>
      <c r="D142" s="119" t="s">
        <v>474</v>
      </c>
      <c r="E142" s="147" t="s">
        <v>322</v>
      </c>
      <c r="F142" s="100" t="s">
        <v>45</v>
      </c>
      <c r="G142" s="161">
        <v>10.74</v>
      </c>
      <c r="H142" s="23">
        <f>SUM(Reitoria!K142,ESAG!K142,CEART!K142,CEFID!K142,FAED!K142,CEAD!K142,CCT!K142,CEPLAN!K142,CAV!K142,CEO!K142,CEAVI!K142,CESFI!K142,CERES!K142)</f>
        <v>112</v>
      </c>
      <c r="I142" s="24">
        <f>SUM((Reitoria!K142-Reitoria!L142),(ESAG!K142-ESAG!L142),(CEART!K142-CEART!L142),(CEFID!K142-CEFID!L142),(FAED!K142-FAED!L142),(CEAD!K142-CEAD!L142),(CCT!K142-CCT!L142),(CEPLAN!K142-CEPLAN!L142),(CAV!K142-CAV!L142),(CEO!K142-CEO!L142),(CEAVI!K142-CEAVI!L142),(CESFI!K142-CESFI!L142),(CERES!K142-CERES!L142))</f>
        <v>22</v>
      </c>
      <c r="J142" s="26">
        <f t="shared" si="6"/>
        <v>90</v>
      </c>
      <c r="K142" s="29">
        <f t="shared" si="7"/>
        <v>1202.8800000000001</v>
      </c>
      <c r="L142" s="29">
        <f t="shared" si="8"/>
        <v>236.28</v>
      </c>
    </row>
    <row r="143" spans="1:12" s="25" customFormat="1" ht="90" customHeight="1" x14ac:dyDescent="0.25">
      <c r="A143" s="173"/>
      <c r="B143" s="87">
        <v>140</v>
      </c>
      <c r="C143" s="185"/>
      <c r="D143" s="119" t="s">
        <v>475</v>
      </c>
      <c r="E143" s="147" t="s">
        <v>327</v>
      </c>
      <c r="F143" s="100" t="s">
        <v>45</v>
      </c>
      <c r="G143" s="161">
        <v>2.2000000000000002</v>
      </c>
      <c r="H143" s="23">
        <f>SUM(Reitoria!K143,ESAG!K143,CEART!K143,CEFID!K143,FAED!K143,CEAD!K143,CCT!K143,CEPLAN!K143,CAV!K143,CEO!K143,CEAVI!K143,CESFI!K143,CERES!K143)</f>
        <v>1605</v>
      </c>
      <c r="I143" s="24">
        <f>SUM((Reitoria!K143-Reitoria!L143),(ESAG!K143-ESAG!L143),(CEART!K143-CEART!L143),(CEFID!K143-CEFID!L143),(FAED!K143-FAED!L143),(CEAD!K143-CEAD!L143),(CCT!K143-CCT!L143),(CEPLAN!K143-CEPLAN!L143),(CAV!K143-CAV!L143),(CEO!K143-CEO!L143),(CEAVI!K143-CEAVI!L143),(CESFI!K143-CESFI!L143),(CERES!K143-CERES!L143))</f>
        <v>570</v>
      </c>
      <c r="J143" s="26">
        <f t="shared" si="6"/>
        <v>1035</v>
      </c>
      <c r="K143" s="29">
        <f t="shared" si="7"/>
        <v>3531.0000000000005</v>
      </c>
      <c r="L143" s="29">
        <f t="shared" si="8"/>
        <v>1254</v>
      </c>
    </row>
    <row r="144" spans="1:12" s="25" customFormat="1" ht="90" customHeight="1" x14ac:dyDescent="0.25">
      <c r="A144" s="173"/>
      <c r="B144" s="87">
        <v>141</v>
      </c>
      <c r="C144" s="185"/>
      <c r="D144" s="123" t="s">
        <v>476</v>
      </c>
      <c r="E144" s="153" t="s">
        <v>138</v>
      </c>
      <c r="F144" s="89" t="s">
        <v>26</v>
      </c>
      <c r="G144" s="161">
        <v>27.59</v>
      </c>
      <c r="H144" s="23">
        <f>SUM(Reitoria!K144,ESAG!K144,CEART!K144,CEFID!K144,FAED!K144,CEAD!K144,CCT!K144,CEPLAN!K144,CAV!K144,CEO!K144,CEAVI!K144,CESFI!K144,CERES!K144)</f>
        <v>72</v>
      </c>
      <c r="I144" s="24">
        <f>SUM((Reitoria!K144-Reitoria!L144),(ESAG!K144-ESAG!L144),(CEART!K144-CEART!L144),(CEFID!K144-CEFID!L144),(FAED!K144-FAED!L144),(CEAD!K144-CEAD!L144),(CCT!K144-CCT!L144),(CEPLAN!K144-CEPLAN!L144),(CAV!K144-CAV!L144),(CEO!K144-CEO!L144),(CEAVI!K144-CEAVI!L144),(CESFI!K144-CESFI!L144),(CERES!K144-CERES!L144))</f>
        <v>10</v>
      </c>
      <c r="J144" s="26">
        <f t="shared" si="6"/>
        <v>62</v>
      </c>
      <c r="K144" s="29">
        <f t="shared" si="7"/>
        <v>1986.48</v>
      </c>
      <c r="L144" s="29">
        <f t="shared" si="8"/>
        <v>275.89999999999998</v>
      </c>
    </row>
    <row r="145" spans="1:12" s="25" customFormat="1" ht="90" customHeight="1" x14ac:dyDescent="0.25">
      <c r="A145" s="173"/>
      <c r="B145" s="87">
        <v>142</v>
      </c>
      <c r="C145" s="185"/>
      <c r="D145" s="119" t="s">
        <v>477</v>
      </c>
      <c r="E145" s="147" t="s">
        <v>330</v>
      </c>
      <c r="F145" s="89" t="s">
        <v>26</v>
      </c>
      <c r="G145" s="161">
        <v>2.6</v>
      </c>
      <c r="H145" s="23">
        <f>SUM(Reitoria!K145,ESAG!K145,CEART!K145,CEFID!K145,FAED!K145,CEAD!K145,CCT!K145,CEPLAN!K145,CAV!K145,CEO!K145,CEAVI!K145,CESFI!K145,CERES!K145)</f>
        <v>232</v>
      </c>
      <c r="I145" s="24">
        <f>SUM((Reitoria!K145-Reitoria!L145),(ESAG!K145-ESAG!L145),(CEART!K145-CEART!L145),(CEFID!K145-CEFID!L145),(FAED!K145-FAED!L145),(CEAD!K145-CEAD!L145),(CCT!K145-CCT!L145),(CEPLAN!K145-CEPLAN!L145),(CAV!K145-CAV!L145),(CEO!K145-CEO!L145),(CEAVI!K145-CEAVI!L145),(CESFI!K145-CESFI!L145),(CERES!K145-CERES!L145))</f>
        <v>50</v>
      </c>
      <c r="J145" s="26">
        <f t="shared" si="6"/>
        <v>182</v>
      </c>
      <c r="K145" s="29">
        <f t="shared" si="7"/>
        <v>603.20000000000005</v>
      </c>
      <c r="L145" s="29">
        <f t="shared" si="8"/>
        <v>130</v>
      </c>
    </row>
    <row r="146" spans="1:12" s="25" customFormat="1" ht="90" customHeight="1" x14ac:dyDescent="0.25">
      <c r="A146" s="173"/>
      <c r="B146" s="87">
        <v>143</v>
      </c>
      <c r="C146" s="185"/>
      <c r="D146" s="119" t="s">
        <v>478</v>
      </c>
      <c r="E146" s="147" t="s">
        <v>332</v>
      </c>
      <c r="F146" s="89" t="s">
        <v>26</v>
      </c>
      <c r="G146" s="161">
        <v>4.49</v>
      </c>
      <c r="H146" s="23">
        <f>SUM(Reitoria!K146,ESAG!K146,CEART!K146,CEFID!K146,FAED!K146,CEAD!K146,CCT!K146,CEPLAN!K146,CAV!K146,CEO!K146,CEAVI!K146,CESFI!K146,CERES!K146)</f>
        <v>255</v>
      </c>
      <c r="I146" s="24">
        <f>SUM((Reitoria!K146-Reitoria!L146),(ESAG!K146-ESAG!L146),(CEART!K146-CEART!L146),(CEFID!K146-CEFID!L146),(FAED!K146-FAED!L146),(CEAD!K146-CEAD!L146),(CCT!K146-CCT!L146),(CEPLAN!K146-CEPLAN!L146),(CAV!K146-CAV!L146),(CEO!K146-CEO!L146),(CEAVI!K146-CEAVI!L146),(CESFI!K146-CESFI!L146),(CERES!K146-CERES!L146))</f>
        <v>102</v>
      </c>
      <c r="J146" s="26">
        <f t="shared" si="6"/>
        <v>153</v>
      </c>
      <c r="K146" s="29">
        <f t="shared" si="7"/>
        <v>1144.95</v>
      </c>
      <c r="L146" s="29">
        <f t="shared" si="8"/>
        <v>457.98</v>
      </c>
    </row>
    <row r="147" spans="1:12" s="25" customFormat="1" ht="90" customHeight="1" x14ac:dyDescent="0.25">
      <c r="A147" s="173"/>
      <c r="B147" s="87">
        <v>144</v>
      </c>
      <c r="C147" s="185"/>
      <c r="D147" s="119" t="s">
        <v>479</v>
      </c>
      <c r="E147" s="147" t="s">
        <v>330</v>
      </c>
      <c r="F147" s="100" t="s">
        <v>26</v>
      </c>
      <c r="G147" s="161">
        <v>5.5</v>
      </c>
      <c r="H147" s="23">
        <f>SUM(Reitoria!K147,ESAG!K147,CEART!K147,CEFID!K147,FAED!K147,CEAD!K147,CCT!K147,CEPLAN!K147,CAV!K147,CEO!K147,CEAVI!K147,CESFI!K147,CERES!K147)</f>
        <v>325</v>
      </c>
      <c r="I147" s="24">
        <f>SUM((Reitoria!K147-Reitoria!L147),(ESAG!K147-ESAG!L147),(CEART!K147-CEART!L147),(CEFID!K147-CEFID!L147),(FAED!K147-FAED!L147),(CEAD!K147-CEAD!L147),(CCT!K147-CCT!L147),(CEPLAN!K147-CEPLAN!L147),(CAV!K147-CAV!L147),(CEO!K147-CEO!L147),(CEAVI!K147-CEAVI!L147),(CESFI!K147-CESFI!L147),(CERES!K147-CERES!L147))</f>
        <v>70</v>
      </c>
      <c r="J147" s="26">
        <f t="shared" si="6"/>
        <v>255</v>
      </c>
      <c r="K147" s="29">
        <f t="shared" si="7"/>
        <v>1787.5</v>
      </c>
      <c r="L147" s="29">
        <f t="shared" si="8"/>
        <v>385</v>
      </c>
    </row>
    <row r="148" spans="1:12" s="25" customFormat="1" ht="90" customHeight="1" x14ac:dyDescent="0.25">
      <c r="A148" s="173"/>
      <c r="B148" s="87">
        <v>145</v>
      </c>
      <c r="C148" s="185"/>
      <c r="D148" s="123" t="s">
        <v>480</v>
      </c>
      <c r="E148" s="153" t="s">
        <v>335</v>
      </c>
      <c r="F148" s="100" t="s">
        <v>26</v>
      </c>
      <c r="G148" s="161">
        <v>25.9</v>
      </c>
      <c r="H148" s="23">
        <f>SUM(Reitoria!K148,ESAG!K148,CEART!K148,CEFID!K148,FAED!K148,CEAD!K148,CCT!K148,CEPLAN!K148,CAV!K148,CEO!K148,CEAVI!K148,CESFI!K148,CERES!K148)</f>
        <v>307</v>
      </c>
      <c r="I148" s="24">
        <f>SUM((Reitoria!K148-Reitoria!L148),(ESAG!K148-ESAG!L148),(CEART!K148-CEART!L148),(CEFID!K148-CEFID!L148),(FAED!K148-FAED!L148),(CEAD!K148-CEAD!L148),(CCT!K148-CCT!L148),(CEPLAN!K148-CEPLAN!L148),(CAV!K148-CAV!L148),(CEO!K148-CEO!L148),(CEAVI!K148-CEAVI!L148),(CESFI!K148-CESFI!L148),(CERES!K148-CERES!L148))</f>
        <v>30</v>
      </c>
      <c r="J148" s="26">
        <f t="shared" si="6"/>
        <v>277</v>
      </c>
      <c r="K148" s="29">
        <f t="shared" si="7"/>
        <v>7951.2999999999993</v>
      </c>
      <c r="L148" s="29">
        <f t="shared" si="8"/>
        <v>777</v>
      </c>
    </row>
    <row r="149" spans="1:12" s="25" customFormat="1" ht="90" customHeight="1" x14ac:dyDescent="0.25">
      <c r="A149" s="174"/>
      <c r="B149" s="87">
        <v>146</v>
      </c>
      <c r="C149" s="186"/>
      <c r="D149" s="132" t="s">
        <v>481</v>
      </c>
      <c r="E149" s="158" t="s">
        <v>335</v>
      </c>
      <c r="F149" s="112" t="s">
        <v>26</v>
      </c>
      <c r="G149" s="163">
        <v>42.55</v>
      </c>
      <c r="H149" s="23">
        <f>SUM(Reitoria!K149,ESAG!K149,CEART!K149,CEFID!K149,FAED!K149,CEAD!K149,CCT!K149,CEPLAN!K149,CAV!K149,CEO!K149,CEAVI!K149,CESFI!K149,CERES!K149)</f>
        <v>5</v>
      </c>
      <c r="I149" s="24">
        <f>SUM((Reitoria!K149-Reitoria!L149),(ESAG!K149-ESAG!L149),(CEART!K149-CEART!L149),(CEFID!K149-CEFID!L149),(FAED!K149-FAED!L149),(CEAD!K149-CEAD!L149),(CCT!K149-CCT!L149),(CEPLAN!K149-CEPLAN!L149),(CAV!K149-CAV!L149),(CEO!K149-CEO!L149),(CEAVI!K149-CEAVI!L149),(CESFI!K149-CESFI!L149),(CERES!K149-CERES!L149))</f>
        <v>0</v>
      </c>
      <c r="J149" s="26">
        <f t="shared" si="6"/>
        <v>5</v>
      </c>
      <c r="K149" s="29">
        <f t="shared" si="7"/>
        <v>212.75</v>
      </c>
      <c r="L149" s="29">
        <f t="shared" si="8"/>
        <v>0</v>
      </c>
    </row>
    <row r="150" spans="1:12" s="25" customFormat="1" ht="90" customHeight="1" x14ac:dyDescent="0.25">
      <c r="A150" s="189">
        <v>38</v>
      </c>
      <c r="B150" s="97">
        <v>147</v>
      </c>
      <c r="C150" s="194" t="s">
        <v>337</v>
      </c>
      <c r="D150" s="133" t="s">
        <v>482</v>
      </c>
      <c r="E150" s="157"/>
      <c r="F150" s="106" t="s">
        <v>26</v>
      </c>
      <c r="G150" s="162">
        <v>0</v>
      </c>
      <c r="H150" s="23">
        <f>SUM(Reitoria!K150,ESAG!K150,CEART!K150,CEFID!K150,FAED!K150,CEAD!K150,CCT!K150,CEPLAN!K150,CAV!K150,CEO!K150,CEAVI!K150,CESFI!K150,CERES!K150)</f>
        <v>10</v>
      </c>
      <c r="I150" s="24">
        <f>SUM((Reitoria!K150-Reitoria!L150),(ESAG!K150-ESAG!L150),(CEART!K150-CEART!L150),(CEFID!K150-CEFID!L150),(FAED!K150-FAED!L150),(CEAD!K150-CEAD!L150),(CCT!K150-CCT!L150),(CEPLAN!K150-CEPLAN!L150),(CAV!K150-CAV!L150),(CEO!K150-CEO!L150),(CEAVI!K150-CEAVI!L150),(CESFI!K150-CESFI!L150),(CERES!K150-CERES!L150))</f>
        <v>0</v>
      </c>
      <c r="J150" s="26">
        <f t="shared" si="6"/>
        <v>10</v>
      </c>
      <c r="K150" s="29">
        <f t="shared" si="7"/>
        <v>0</v>
      </c>
      <c r="L150" s="29">
        <f t="shared" si="8"/>
        <v>0</v>
      </c>
    </row>
    <row r="151" spans="1:12" s="25" customFormat="1" ht="90" customHeight="1" x14ac:dyDescent="0.25">
      <c r="A151" s="189"/>
      <c r="B151" s="97">
        <v>148</v>
      </c>
      <c r="C151" s="195"/>
      <c r="D151" s="134" t="s">
        <v>483</v>
      </c>
      <c r="E151" s="160"/>
      <c r="F151" s="106" t="s">
        <v>26</v>
      </c>
      <c r="G151" s="162">
        <v>0</v>
      </c>
      <c r="H151" s="23">
        <f>SUM(Reitoria!K151,ESAG!K151,CEART!K151,CEFID!K151,FAED!K151,CEAD!K151,CCT!K151,CEPLAN!K151,CAV!K151,CEO!K151,CEAVI!K151,CESFI!K151,CERES!K151)</f>
        <v>30</v>
      </c>
      <c r="I151" s="24">
        <f>SUM((Reitoria!K151-Reitoria!L151),(ESAG!K151-ESAG!L151),(CEART!K151-CEART!L151),(CEFID!K151-CEFID!L151),(FAED!K151-FAED!L151),(CEAD!K151-CEAD!L151),(CCT!K151-CCT!L151),(CEPLAN!K151-CEPLAN!L151),(CAV!K151-CAV!L151),(CEO!K151-CEO!L151),(CEAVI!K151-CEAVI!L151),(CESFI!K151-CESFI!L151),(CERES!K151-CERES!L151))</f>
        <v>0</v>
      </c>
      <c r="J151" s="26">
        <f t="shared" si="6"/>
        <v>30</v>
      </c>
      <c r="K151" s="29">
        <f t="shared" si="7"/>
        <v>0</v>
      </c>
      <c r="L151" s="29">
        <f t="shared" si="8"/>
        <v>0</v>
      </c>
    </row>
    <row r="152" spans="1:12" s="25" customFormat="1" ht="90" customHeight="1" x14ac:dyDescent="0.25">
      <c r="A152" s="189"/>
      <c r="B152" s="97">
        <v>149</v>
      </c>
      <c r="C152" s="195"/>
      <c r="D152" s="134" t="s">
        <v>484</v>
      </c>
      <c r="E152" s="160"/>
      <c r="F152" s="106" t="s">
        <v>26</v>
      </c>
      <c r="G152" s="162">
        <v>0</v>
      </c>
      <c r="H152" s="23">
        <f>SUM(Reitoria!K152,ESAG!K152,CEART!K152,CEFID!K152,FAED!K152,CEAD!K152,CCT!K152,CEPLAN!K152,CAV!K152,CEO!K152,CEAVI!K152,CESFI!K152,CERES!K152)</f>
        <v>30</v>
      </c>
      <c r="I152" s="24">
        <f>SUM((Reitoria!K152-Reitoria!L152),(ESAG!K152-ESAG!L152),(CEART!K152-CEART!L152),(CEFID!K152-CEFID!L152),(FAED!K152-FAED!L152),(CEAD!K152-CEAD!L152),(CCT!K152-CCT!L152),(CEPLAN!K152-CEPLAN!L152),(CAV!K152-CAV!L152),(CEO!K152-CEO!L152),(CEAVI!K152-CEAVI!L152),(CESFI!K152-CESFI!L152),(CERES!K152-CERES!L152))</f>
        <v>0</v>
      </c>
      <c r="J152" s="26">
        <f t="shared" si="6"/>
        <v>30</v>
      </c>
      <c r="K152" s="29">
        <f t="shared" si="7"/>
        <v>0</v>
      </c>
      <c r="L152" s="29">
        <f t="shared" si="8"/>
        <v>0</v>
      </c>
    </row>
    <row r="153" spans="1:12" s="25" customFormat="1" ht="90" customHeight="1" x14ac:dyDescent="0.25">
      <c r="A153" s="189"/>
      <c r="B153" s="97">
        <v>150</v>
      </c>
      <c r="C153" s="195"/>
      <c r="D153" s="134" t="s">
        <v>485</v>
      </c>
      <c r="E153" s="160"/>
      <c r="F153" s="106" t="s">
        <v>26</v>
      </c>
      <c r="G153" s="162">
        <v>0</v>
      </c>
      <c r="H153" s="23">
        <f>SUM(Reitoria!K153,ESAG!K153,CEART!K153,CEFID!K153,FAED!K153,CEAD!K153,CCT!K153,CEPLAN!K153,CAV!K153,CEO!K153,CEAVI!K153,CESFI!K153,CERES!K153)</f>
        <v>10</v>
      </c>
      <c r="I153" s="24">
        <f>SUM((Reitoria!K153-Reitoria!L153),(ESAG!K153-ESAG!L153),(CEART!K153-CEART!L153),(CEFID!K153-CEFID!L153),(FAED!K153-FAED!L153),(CEAD!K153-CEAD!L153),(CCT!K153-CCT!L153),(CEPLAN!K153-CEPLAN!L153),(CAV!K153-CAV!L153),(CEO!K153-CEO!L153),(CEAVI!K153-CEAVI!L153),(CESFI!K153-CESFI!L153),(CERES!K153-CERES!L153))</f>
        <v>0</v>
      </c>
      <c r="J153" s="26">
        <f t="shared" si="6"/>
        <v>10</v>
      </c>
      <c r="K153" s="29">
        <f t="shared" si="7"/>
        <v>0</v>
      </c>
      <c r="L153" s="29">
        <f t="shared" si="8"/>
        <v>0</v>
      </c>
    </row>
    <row r="154" spans="1:12" s="25" customFormat="1" ht="90" customHeight="1" x14ac:dyDescent="0.25">
      <c r="A154" s="189"/>
      <c r="B154" s="97">
        <v>151</v>
      </c>
      <c r="C154" s="196"/>
      <c r="D154" s="134" t="s">
        <v>486</v>
      </c>
      <c r="E154" s="160"/>
      <c r="F154" s="106" t="s">
        <v>26</v>
      </c>
      <c r="G154" s="162">
        <v>0</v>
      </c>
      <c r="H154" s="23">
        <f>SUM(Reitoria!K154,ESAG!K154,CEART!K154,CEFID!K154,FAED!K154,CEAD!K154,CCT!K154,CEPLAN!K154,CAV!K154,CEO!K154,CEAVI!K154,CESFI!K154,CERES!K154)</f>
        <v>10</v>
      </c>
      <c r="I154" s="24">
        <f>SUM((Reitoria!K154-Reitoria!L154),(ESAG!K154-ESAG!L154),(CEART!K154-CEART!L154),(CEFID!K154-CEFID!L154),(FAED!K154-FAED!L154),(CEAD!K154-CEAD!L154),(CCT!K154-CCT!L154),(CEPLAN!K154-CEPLAN!L154),(CAV!K154-CAV!L154),(CEO!K154-CEO!L154),(CEAVI!K154-CEAVI!L154),(CESFI!K154-CESFI!L154),(CERES!K154-CERES!L154))</f>
        <v>0</v>
      </c>
      <c r="J154" s="26">
        <f t="shared" si="6"/>
        <v>10</v>
      </c>
      <c r="K154" s="29">
        <f t="shared" si="7"/>
        <v>0</v>
      </c>
      <c r="L154" s="29">
        <f t="shared" si="8"/>
        <v>0</v>
      </c>
    </row>
    <row r="155" spans="1:12" s="25" customFormat="1" ht="51" customHeight="1" x14ac:dyDescent="0.25">
      <c r="A155" s="60"/>
      <c r="B155" s="60"/>
      <c r="C155" s="40"/>
      <c r="D155" s="135"/>
      <c r="E155" s="60"/>
      <c r="F155" s="60"/>
      <c r="G155" s="60"/>
      <c r="H155" s="19"/>
      <c r="I155" s="41"/>
      <c r="J155" s="30"/>
      <c r="K155" s="31">
        <f>SUM(K4:K154)</f>
        <v>1058320.22</v>
      </c>
      <c r="L155" s="31">
        <f>SUM(L4:L154)</f>
        <v>295581.96999999991</v>
      </c>
    </row>
    <row r="156" spans="1:12" s="25" customFormat="1" x14ac:dyDescent="0.25">
      <c r="A156" s="60"/>
      <c r="B156" s="60"/>
      <c r="C156" s="40"/>
      <c r="D156" s="135"/>
      <c r="E156" s="60"/>
      <c r="F156" s="60"/>
      <c r="G156" s="60"/>
      <c r="H156" s="19"/>
    </row>
    <row r="157" spans="1:12" s="25" customFormat="1" x14ac:dyDescent="0.25">
      <c r="A157" s="60"/>
      <c r="B157" s="60"/>
      <c r="C157" s="40"/>
      <c r="D157" s="135"/>
      <c r="E157" s="60"/>
      <c r="F157" s="60"/>
      <c r="G157" s="60"/>
      <c r="H157" s="19"/>
    </row>
    <row r="158" spans="1:12" s="25" customFormat="1" x14ac:dyDescent="0.25">
      <c r="A158" s="60"/>
      <c r="B158" s="60"/>
      <c r="C158" s="40"/>
      <c r="D158" s="135"/>
      <c r="E158" s="60"/>
      <c r="F158" s="60"/>
      <c r="G158" s="60"/>
      <c r="H158" s="19"/>
    </row>
    <row r="159" spans="1:12" s="25" customFormat="1" x14ac:dyDescent="0.25">
      <c r="A159" s="60"/>
      <c r="B159" s="60"/>
      <c r="C159" s="40"/>
      <c r="D159" s="135"/>
      <c r="E159" s="60"/>
      <c r="F159" s="60"/>
      <c r="G159" s="60"/>
      <c r="H159" s="19"/>
      <c r="I159" s="201" t="str">
        <f>A1</f>
        <v>PROCESSO: 150/2019/UDESC</v>
      </c>
      <c r="J159" s="201"/>
      <c r="K159" s="201"/>
      <c r="L159" s="202"/>
    </row>
    <row r="160" spans="1:12" s="25" customFormat="1" x14ac:dyDescent="0.25">
      <c r="A160" s="60"/>
      <c r="B160" s="60"/>
      <c r="C160" s="40"/>
      <c r="D160" s="135"/>
      <c r="E160" s="60"/>
      <c r="F160" s="60"/>
      <c r="G160" s="60"/>
      <c r="H160" s="19"/>
      <c r="I160" s="203" t="str">
        <f>D1</f>
        <v>OBJETO: AQUISIÇÃO DE MATERIAL DE HIGIENE E LIMPEZA PARA A UDESC</v>
      </c>
      <c r="J160" s="203"/>
      <c r="K160" s="203"/>
      <c r="L160" s="203"/>
    </row>
    <row r="161" spans="1:12" s="25" customFormat="1" x14ac:dyDescent="0.25">
      <c r="A161" s="60"/>
      <c r="B161" s="60"/>
      <c r="C161" s="40"/>
      <c r="D161" s="135"/>
      <c r="E161" s="60"/>
      <c r="F161" s="60"/>
      <c r="G161" s="60"/>
      <c r="H161" s="19"/>
      <c r="I161" s="203" t="str">
        <f>H1</f>
        <v>VIGÊNCIA DA ATA 09/04/19 até 08/04/20</v>
      </c>
      <c r="J161" s="203"/>
      <c r="K161" s="203"/>
      <c r="L161" s="203"/>
    </row>
    <row r="162" spans="1:12" s="25" customFormat="1" ht="15.75" x14ac:dyDescent="0.25">
      <c r="A162" s="60"/>
      <c r="B162" s="60"/>
      <c r="C162" s="40"/>
      <c r="D162" s="135"/>
      <c r="E162" s="60"/>
      <c r="F162" s="60"/>
      <c r="G162" s="60"/>
      <c r="H162" s="19"/>
      <c r="I162" s="70" t="s">
        <v>40</v>
      </c>
      <c r="J162" s="73"/>
      <c r="K162" s="74"/>
      <c r="L162" s="66">
        <f>K155</f>
        <v>1058320.22</v>
      </c>
    </row>
    <row r="163" spans="1:12" s="25" customFormat="1" ht="15" customHeight="1" x14ac:dyDescent="0.25">
      <c r="A163" s="60"/>
      <c r="B163" s="60"/>
      <c r="C163" s="40"/>
      <c r="D163" s="135"/>
      <c r="E163" s="60"/>
      <c r="F163" s="60"/>
      <c r="G163" s="60"/>
      <c r="H163" s="19"/>
      <c r="I163" s="71" t="s">
        <v>39</v>
      </c>
      <c r="J163" s="75"/>
      <c r="K163" s="76"/>
      <c r="L163" s="63">
        <f>L127</f>
        <v>209.75</v>
      </c>
    </row>
    <row r="164" spans="1:12" s="25" customFormat="1" ht="15.75" x14ac:dyDescent="0.25">
      <c r="A164" s="60"/>
      <c r="B164" s="60"/>
      <c r="C164" s="40"/>
      <c r="D164" s="135"/>
      <c r="E164" s="60"/>
      <c r="F164" s="60"/>
      <c r="G164" s="60"/>
      <c r="H164" s="19"/>
      <c r="I164" s="71" t="s">
        <v>41</v>
      </c>
      <c r="J164" s="75"/>
      <c r="K164" s="76"/>
      <c r="L164" s="64"/>
    </row>
    <row r="165" spans="1:12" s="25" customFormat="1" ht="15.75" x14ac:dyDescent="0.25">
      <c r="A165" s="60"/>
      <c r="B165" s="60"/>
      <c r="C165" s="40"/>
      <c r="D165" s="135"/>
      <c r="E165" s="60"/>
      <c r="F165" s="60"/>
      <c r="G165" s="60"/>
      <c r="H165" s="19"/>
      <c r="I165" s="72" t="s">
        <v>42</v>
      </c>
      <c r="J165" s="77"/>
      <c r="K165" s="78"/>
      <c r="L165" s="65">
        <f>L163/L162</f>
        <v>1.981914320790356E-4</v>
      </c>
    </row>
    <row r="166" spans="1:12" s="25" customFormat="1" ht="60" customHeight="1" x14ac:dyDescent="0.25">
      <c r="A166" s="60"/>
      <c r="B166" s="60"/>
      <c r="C166" s="40"/>
      <c r="D166" s="135"/>
      <c r="E166" s="60"/>
      <c r="F166" s="60"/>
      <c r="G166" s="60"/>
      <c r="H166" s="19"/>
      <c r="I166" s="204" t="s">
        <v>488</v>
      </c>
      <c r="J166" s="205"/>
      <c r="K166" s="205"/>
      <c r="L166" s="206"/>
    </row>
    <row r="167" spans="1:12" s="25" customFormat="1" x14ac:dyDescent="0.25">
      <c r="A167" s="60"/>
      <c r="B167" s="60"/>
      <c r="C167" s="40"/>
      <c r="D167" s="135"/>
      <c r="E167" s="60"/>
      <c r="F167" s="60"/>
      <c r="G167" s="60"/>
      <c r="H167" s="19"/>
      <c r="I167" s="41"/>
      <c r="J167" s="30"/>
      <c r="K167" s="31"/>
      <c r="L167" s="31"/>
    </row>
    <row r="168" spans="1:12" s="25" customFormat="1" x14ac:dyDescent="0.25">
      <c r="A168" s="60"/>
      <c r="B168" s="60"/>
      <c r="C168" s="40"/>
      <c r="D168" s="135"/>
      <c r="E168" s="60"/>
      <c r="F168" s="60"/>
      <c r="G168" s="60"/>
      <c r="H168" s="19"/>
      <c r="I168" s="41"/>
      <c r="J168" s="30"/>
      <c r="K168" s="31"/>
      <c r="L168" s="31"/>
    </row>
    <row r="169" spans="1:12" s="25" customFormat="1" x14ac:dyDescent="0.25">
      <c r="A169" s="60"/>
      <c r="B169" s="60"/>
      <c r="C169" s="40"/>
      <c r="D169" s="135"/>
      <c r="E169" s="60"/>
      <c r="F169" s="60"/>
      <c r="G169" s="60"/>
      <c r="H169" s="19"/>
      <c r="I169" s="41"/>
      <c r="J169" s="30"/>
      <c r="K169" s="31"/>
      <c r="L169" s="31"/>
    </row>
    <row r="170" spans="1:12" s="25" customFormat="1" x14ac:dyDescent="0.25">
      <c r="A170" s="60"/>
      <c r="B170" s="60"/>
      <c r="C170" s="40"/>
      <c r="D170" s="135"/>
      <c r="E170" s="60"/>
      <c r="F170" s="60"/>
      <c r="G170" s="60"/>
      <c r="H170" s="19"/>
      <c r="I170" s="41"/>
      <c r="J170" s="30"/>
      <c r="K170" s="31"/>
      <c r="L170" s="31"/>
    </row>
    <row r="171" spans="1:12" s="25" customFormat="1" x14ac:dyDescent="0.25">
      <c r="A171" s="60"/>
      <c r="B171" s="60"/>
      <c r="C171" s="40"/>
      <c r="D171" s="135"/>
      <c r="E171" s="60"/>
      <c r="F171" s="60"/>
      <c r="G171" s="60"/>
      <c r="H171" s="19"/>
      <c r="I171" s="41"/>
      <c r="J171" s="30"/>
      <c r="K171" s="31"/>
      <c r="L171" s="31"/>
    </row>
    <row r="172" spans="1:12" s="25" customFormat="1" x14ac:dyDescent="0.25">
      <c r="A172" s="60"/>
      <c r="B172" s="60"/>
      <c r="C172" s="40"/>
      <c r="D172" s="135"/>
      <c r="E172" s="60"/>
      <c r="F172" s="60"/>
      <c r="G172" s="60"/>
      <c r="H172" s="19"/>
      <c r="I172" s="41"/>
      <c r="J172" s="30"/>
      <c r="K172" s="31"/>
      <c r="L172" s="31"/>
    </row>
    <row r="173" spans="1:12" s="25" customFormat="1" x14ac:dyDescent="0.25">
      <c r="A173" s="60"/>
      <c r="B173" s="60"/>
      <c r="C173" s="40"/>
      <c r="D173" s="135"/>
      <c r="E173" s="60"/>
      <c r="F173" s="60"/>
      <c r="G173" s="60"/>
      <c r="H173" s="19"/>
      <c r="I173" s="41"/>
      <c r="J173" s="30"/>
      <c r="K173" s="31"/>
      <c r="L173" s="31"/>
    </row>
    <row r="174" spans="1:12" s="25" customFormat="1" x14ac:dyDescent="0.25">
      <c r="A174" s="60"/>
      <c r="B174" s="60"/>
      <c r="C174" s="40"/>
      <c r="D174" s="135"/>
      <c r="E174" s="60"/>
      <c r="F174" s="60"/>
      <c r="G174" s="60"/>
      <c r="H174" s="19"/>
      <c r="I174" s="41"/>
      <c r="J174" s="30"/>
      <c r="K174" s="31"/>
      <c r="L174" s="31"/>
    </row>
    <row r="175" spans="1:12" s="25" customFormat="1" x14ac:dyDescent="0.25">
      <c r="A175" s="60"/>
      <c r="B175" s="60"/>
      <c r="C175" s="40"/>
      <c r="D175" s="135"/>
      <c r="E175" s="60"/>
      <c r="F175" s="60"/>
      <c r="G175" s="60"/>
      <c r="H175" s="19"/>
      <c r="I175" s="41"/>
      <c r="J175" s="30"/>
      <c r="K175" s="31"/>
      <c r="L175" s="31"/>
    </row>
    <row r="176" spans="1:12" s="25" customFormat="1" x14ac:dyDescent="0.25">
      <c r="A176" s="60"/>
      <c r="B176" s="60"/>
      <c r="C176" s="40"/>
      <c r="D176" s="135"/>
      <c r="E176" s="60"/>
      <c r="F176" s="60"/>
      <c r="G176" s="60"/>
      <c r="H176" s="19"/>
      <c r="I176" s="41"/>
      <c r="J176" s="30"/>
      <c r="K176" s="31"/>
      <c r="L176" s="31"/>
    </row>
    <row r="177" spans="1:12" s="25" customFormat="1" x14ac:dyDescent="0.25">
      <c r="A177" s="60"/>
      <c r="B177" s="60"/>
      <c r="C177" s="40"/>
      <c r="D177" s="135"/>
      <c r="E177" s="60"/>
      <c r="F177" s="60"/>
      <c r="G177" s="60"/>
      <c r="H177" s="19"/>
      <c r="I177" s="41"/>
      <c r="J177" s="30"/>
      <c r="K177" s="31"/>
      <c r="L177" s="31"/>
    </row>
    <row r="178" spans="1:12" s="25" customFormat="1" x14ac:dyDescent="0.25">
      <c r="A178" s="60"/>
      <c r="B178" s="60"/>
      <c r="C178" s="40"/>
      <c r="D178" s="135"/>
      <c r="E178" s="60"/>
      <c r="F178" s="60"/>
      <c r="G178" s="60"/>
      <c r="H178" s="19"/>
      <c r="I178" s="41"/>
      <c r="J178" s="30"/>
      <c r="K178" s="31"/>
      <c r="L178" s="31"/>
    </row>
    <row r="179" spans="1:12" s="25" customFormat="1" x14ac:dyDescent="0.25">
      <c r="A179" s="60"/>
      <c r="B179" s="60"/>
      <c r="C179" s="40"/>
      <c r="D179" s="135"/>
      <c r="E179" s="60"/>
      <c r="F179" s="60"/>
      <c r="G179" s="60"/>
      <c r="H179" s="19"/>
      <c r="I179" s="41"/>
      <c r="J179" s="30"/>
      <c r="K179" s="31"/>
      <c r="L179" s="31"/>
    </row>
    <row r="180" spans="1:12" s="25" customFormat="1" x14ac:dyDescent="0.25">
      <c r="A180" s="60"/>
      <c r="B180" s="60"/>
      <c r="C180" s="40"/>
      <c r="D180" s="135"/>
      <c r="E180" s="60"/>
      <c r="F180" s="60"/>
      <c r="G180" s="60"/>
      <c r="H180" s="19"/>
      <c r="I180" s="41"/>
      <c r="J180" s="30"/>
      <c r="K180" s="31"/>
      <c r="L180" s="31"/>
    </row>
    <row r="181" spans="1:12" s="25" customFormat="1" x14ac:dyDescent="0.25">
      <c r="A181" s="60"/>
      <c r="B181" s="60"/>
      <c r="C181" s="40"/>
      <c r="D181" s="135"/>
      <c r="E181" s="60"/>
      <c r="F181" s="60"/>
      <c r="G181" s="60"/>
      <c r="H181" s="19"/>
      <c r="I181" s="41"/>
      <c r="J181" s="30"/>
      <c r="K181" s="31"/>
      <c r="L181" s="31"/>
    </row>
    <row r="182" spans="1:12" s="25" customFormat="1" x14ac:dyDescent="0.25">
      <c r="A182" s="60"/>
      <c r="B182" s="60"/>
      <c r="C182" s="40"/>
      <c r="D182" s="135"/>
      <c r="E182" s="60"/>
      <c r="F182" s="60"/>
      <c r="G182" s="60"/>
      <c r="H182" s="19"/>
      <c r="I182" s="41"/>
      <c r="J182" s="30"/>
      <c r="K182" s="31"/>
      <c r="L182" s="31"/>
    </row>
    <row r="183" spans="1:12" s="25" customFormat="1" x14ac:dyDescent="0.25">
      <c r="A183" s="60"/>
      <c r="B183" s="60"/>
      <c r="C183" s="40"/>
      <c r="D183" s="135"/>
      <c r="E183" s="60"/>
      <c r="F183" s="60"/>
      <c r="G183" s="60"/>
      <c r="H183" s="19"/>
      <c r="I183" s="41"/>
      <c r="J183" s="30"/>
      <c r="K183" s="31"/>
      <c r="L183" s="31"/>
    </row>
    <row r="184" spans="1:12" s="25" customFormat="1" x14ac:dyDescent="0.25">
      <c r="A184" s="60"/>
      <c r="B184" s="60"/>
      <c r="C184" s="40"/>
      <c r="D184" s="135"/>
      <c r="E184" s="60"/>
      <c r="F184" s="60"/>
      <c r="G184" s="60"/>
      <c r="H184" s="19"/>
      <c r="I184" s="41"/>
      <c r="J184" s="30"/>
      <c r="K184" s="31"/>
      <c r="L184" s="31"/>
    </row>
    <row r="185" spans="1:12" s="25" customFormat="1" x14ac:dyDescent="0.25">
      <c r="A185" s="60"/>
      <c r="B185" s="60"/>
      <c r="C185" s="40"/>
      <c r="D185" s="135"/>
      <c r="E185" s="60"/>
      <c r="F185" s="60"/>
      <c r="G185" s="60"/>
      <c r="H185" s="19"/>
      <c r="I185" s="41"/>
      <c r="J185" s="30"/>
      <c r="K185" s="31"/>
      <c r="L185" s="31"/>
    </row>
    <row r="186" spans="1:12" s="25" customFormat="1" x14ac:dyDescent="0.25">
      <c r="A186" s="60"/>
      <c r="B186" s="60"/>
      <c r="C186" s="40"/>
      <c r="D186" s="135"/>
      <c r="E186" s="60"/>
      <c r="F186" s="60"/>
      <c r="G186" s="60"/>
      <c r="H186" s="19"/>
      <c r="I186" s="41"/>
      <c r="J186" s="30"/>
      <c r="K186" s="31"/>
      <c r="L186" s="31"/>
    </row>
    <row r="187" spans="1:12" s="25" customFormat="1" x14ac:dyDescent="0.25">
      <c r="A187" s="60"/>
      <c r="B187" s="60"/>
      <c r="C187" s="40"/>
      <c r="D187" s="135"/>
      <c r="E187" s="60"/>
      <c r="F187" s="60"/>
      <c r="G187" s="60"/>
      <c r="H187" s="19"/>
      <c r="I187" s="41"/>
      <c r="J187" s="30"/>
      <c r="K187" s="31"/>
      <c r="L187" s="31"/>
    </row>
    <row r="188" spans="1:12" x14ac:dyDescent="0.25">
      <c r="A188" s="20"/>
      <c r="B188" s="20"/>
      <c r="C188" s="43"/>
      <c r="D188" s="165"/>
      <c r="E188" s="20"/>
      <c r="F188" s="20"/>
      <c r="G188" s="20"/>
      <c r="H188" s="21"/>
      <c r="I188" s="44"/>
      <c r="J188" s="22"/>
    </row>
    <row r="189" spans="1:12" x14ac:dyDescent="0.25">
      <c r="A189" s="20"/>
      <c r="B189" s="20"/>
      <c r="C189" s="43"/>
      <c r="D189" s="165"/>
      <c r="E189" s="20"/>
      <c r="F189" s="20"/>
      <c r="G189" s="20"/>
      <c r="H189" s="21"/>
      <c r="I189" s="44"/>
      <c r="J189" s="22"/>
    </row>
  </sheetData>
  <mergeCells count="67">
    <mergeCell ref="I166:L166"/>
    <mergeCell ref="A132:A135"/>
    <mergeCell ref="C132:C135"/>
    <mergeCell ref="A136:A149"/>
    <mergeCell ref="C136:C149"/>
    <mergeCell ref="A150:A154"/>
    <mergeCell ref="C150:C154"/>
    <mergeCell ref="I161:L161"/>
    <mergeCell ref="A119:A121"/>
    <mergeCell ref="C119:C121"/>
    <mergeCell ref="A122:A125"/>
    <mergeCell ref="C122:C125"/>
    <mergeCell ref="A126:A131"/>
    <mergeCell ref="C126:C131"/>
    <mergeCell ref="A53:A60"/>
    <mergeCell ref="C53:C60"/>
    <mergeCell ref="A61:A67"/>
    <mergeCell ref="C61:C67"/>
    <mergeCell ref="A68:A70"/>
    <mergeCell ref="C68:C70"/>
    <mergeCell ref="A32:A33"/>
    <mergeCell ref="C32:C33"/>
    <mergeCell ref="A34:A43"/>
    <mergeCell ref="C34:C43"/>
    <mergeCell ref="A44:A52"/>
    <mergeCell ref="C44:C52"/>
    <mergeCell ref="A23:A25"/>
    <mergeCell ref="C23:C25"/>
    <mergeCell ref="A26:A28"/>
    <mergeCell ref="C26:C28"/>
    <mergeCell ref="A29:A31"/>
    <mergeCell ref="C29:C31"/>
    <mergeCell ref="A8:A9"/>
    <mergeCell ref="C8:C9"/>
    <mergeCell ref="A10:A11"/>
    <mergeCell ref="C10:C11"/>
    <mergeCell ref="A17:A21"/>
    <mergeCell ref="C17:C21"/>
    <mergeCell ref="D1:G1"/>
    <mergeCell ref="H1:L1"/>
    <mergeCell ref="A1:C1"/>
    <mergeCell ref="I159:L159"/>
    <mergeCell ref="I160:L160"/>
    <mergeCell ref="A12:A16"/>
    <mergeCell ref="C12:C16"/>
    <mergeCell ref="A71:A77"/>
    <mergeCell ref="C71:C77"/>
    <mergeCell ref="A78:A82"/>
    <mergeCell ref="C78:C82"/>
    <mergeCell ref="A83:A85"/>
    <mergeCell ref="C83:C85"/>
    <mergeCell ref="A86:A87"/>
    <mergeCell ref="C86:C87"/>
    <mergeCell ref="A88:A90"/>
    <mergeCell ref="C88:C90"/>
    <mergeCell ref="A92:A95"/>
    <mergeCell ref="C92:C95"/>
    <mergeCell ref="A97:A99"/>
    <mergeCell ref="C97:C99"/>
    <mergeCell ref="A111:A118"/>
    <mergeCell ref="C111:C118"/>
    <mergeCell ref="A100:A101"/>
    <mergeCell ref="C100:C101"/>
    <mergeCell ref="A103:A107"/>
    <mergeCell ref="C103:C107"/>
    <mergeCell ref="A108:A110"/>
    <mergeCell ref="C108:C110"/>
  </mergeCells>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zoomScaleNormal="100" workbookViewId="0">
      <selection activeCell="A19" sqref="A19:H19"/>
    </sheetView>
  </sheetViews>
  <sheetFormatPr defaultRowHeight="12.75" x14ac:dyDescent="0.2"/>
  <cols>
    <col min="1" max="1" width="4.5703125" style="1" customWidth="1"/>
    <col min="2" max="2" width="6.85546875" style="1" customWidth="1"/>
    <col min="3" max="3" width="31" style="1" customWidth="1"/>
    <col min="4" max="4" width="8.5703125" style="1" bestFit="1" customWidth="1"/>
    <col min="5" max="5" width="9.5703125" style="1" customWidth="1"/>
    <col min="6" max="6" width="14.7109375" style="1" customWidth="1"/>
    <col min="7" max="7" width="16" style="1" customWidth="1"/>
    <col min="8" max="8" width="11.140625" style="1" customWidth="1"/>
    <col min="9" max="16384" width="9.140625" style="1"/>
  </cols>
  <sheetData>
    <row r="1" spans="1:8" ht="20.25" customHeight="1" x14ac:dyDescent="0.2">
      <c r="A1" s="208" t="s">
        <v>8</v>
      </c>
      <c r="B1" s="208"/>
      <c r="C1" s="208"/>
      <c r="D1" s="208"/>
      <c r="E1" s="208"/>
      <c r="F1" s="208"/>
      <c r="G1" s="208"/>
      <c r="H1" s="208"/>
    </row>
    <row r="2" spans="1:8" ht="20.25" x14ac:dyDescent="0.2">
      <c r="B2" s="2"/>
    </row>
    <row r="3" spans="1:8" ht="47.25" customHeight="1" x14ac:dyDescent="0.2">
      <c r="A3" s="209" t="s">
        <v>9</v>
      </c>
      <c r="B3" s="209"/>
      <c r="C3" s="209"/>
      <c r="D3" s="209"/>
      <c r="E3" s="209"/>
      <c r="F3" s="209"/>
      <c r="G3" s="209"/>
      <c r="H3" s="209"/>
    </row>
    <row r="4" spans="1:8" ht="35.25" customHeight="1" x14ac:dyDescent="0.2">
      <c r="B4" s="3"/>
    </row>
    <row r="5" spans="1:8" ht="15" customHeight="1" x14ac:dyDescent="0.2">
      <c r="A5" s="210" t="s">
        <v>10</v>
      </c>
      <c r="B5" s="210"/>
      <c r="C5" s="210"/>
      <c r="D5" s="210"/>
      <c r="E5" s="210"/>
      <c r="F5" s="210"/>
      <c r="G5" s="210"/>
      <c r="H5" s="210"/>
    </row>
    <row r="6" spans="1:8" ht="15" customHeight="1" x14ac:dyDescent="0.2">
      <c r="A6" s="210" t="s">
        <v>11</v>
      </c>
      <c r="B6" s="210"/>
      <c r="C6" s="210"/>
      <c r="D6" s="210"/>
      <c r="E6" s="210"/>
      <c r="F6" s="210"/>
      <c r="G6" s="210"/>
      <c r="H6" s="210"/>
    </row>
    <row r="7" spans="1:8" ht="15" customHeight="1" x14ac:dyDescent="0.2">
      <c r="A7" s="210" t="s">
        <v>12</v>
      </c>
      <c r="B7" s="210"/>
      <c r="C7" s="210"/>
      <c r="D7" s="210"/>
      <c r="E7" s="210"/>
      <c r="F7" s="210"/>
      <c r="G7" s="210"/>
      <c r="H7" s="210"/>
    </row>
    <row r="8" spans="1:8" ht="15" customHeight="1" x14ac:dyDescent="0.2">
      <c r="A8" s="210" t="s">
        <v>13</v>
      </c>
      <c r="B8" s="210"/>
      <c r="C8" s="210"/>
      <c r="D8" s="210"/>
      <c r="E8" s="210"/>
      <c r="F8" s="210"/>
      <c r="G8" s="210"/>
      <c r="H8" s="210"/>
    </row>
    <row r="9" spans="1:8" ht="30" customHeight="1" x14ac:dyDescent="0.2">
      <c r="B9" s="4"/>
    </row>
    <row r="10" spans="1:8" ht="105" customHeight="1" x14ac:dyDescent="0.2">
      <c r="A10" s="211" t="s">
        <v>14</v>
      </c>
      <c r="B10" s="211"/>
      <c r="C10" s="211"/>
      <c r="D10" s="211"/>
      <c r="E10" s="211"/>
      <c r="F10" s="211"/>
      <c r="G10" s="211"/>
      <c r="H10" s="211"/>
    </row>
    <row r="11" spans="1:8" ht="15.75" thickBot="1" x14ac:dyDescent="0.25">
      <c r="B11" s="5"/>
    </row>
    <row r="12" spans="1:8" ht="48.75" thickBot="1" x14ac:dyDescent="0.25">
      <c r="A12" s="6" t="s">
        <v>7</v>
      </c>
      <c r="B12" s="6" t="s">
        <v>5</v>
      </c>
      <c r="C12" s="7" t="s">
        <v>15</v>
      </c>
      <c r="D12" s="7" t="s">
        <v>6</v>
      </c>
      <c r="E12" s="7" t="s">
        <v>16</v>
      </c>
      <c r="F12" s="7" t="s">
        <v>17</v>
      </c>
      <c r="G12" s="7" t="s">
        <v>18</v>
      </c>
      <c r="H12" s="7" t="s">
        <v>19</v>
      </c>
    </row>
    <row r="13" spans="1:8" ht="15.75" thickBot="1" x14ac:dyDescent="0.25">
      <c r="A13" s="8"/>
      <c r="B13" s="8"/>
      <c r="C13" s="9"/>
      <c r="D13" s="9"/>
      <c r="E13" s="9"/>
      <c r="F13" s="9"/>
      <c r="G13" s="9"/>
      <c r="H13" s="9"/>
    </row>
    <row r="14" spans="1:8" ht="15.75" thickBot="1" x14ac:dyDescent="0.25">
      <c r="A14" s="8"/>
      <c r="B14" s="8"/>
      <c r="C14" s="9"/>
      <c r="D14" s="9"/>
      <c r="E14" s="9"/>
      <c r="F14" s="9"/>
      <c r="G14" s="9"/>
      <c r="H14" s="9"/>
    </row>
    <row r="15" spans="1:8" ht="15.75" thickBot="1" x14ac:dyDescent="0.25">
      <c r="A15" s="8"/>
      <c r="B15" s="8"/>
      <c r="C15" s="9"/>
      <c r="D15" s="9"/>
      <c r="E15" s="9"/>
      <c r="F15" s="9"/>
      <c r="G15" s="9"/>
      <c r="H15" s="9"/>
    </row>
    <row r="16" spans="1:8" ht="15.75" thickBot="1" x14ac:dyDescent="0.25">
      <c r="A16" s="8"/>
      <c r="B16" s="8"/>
      <c r="C16" s="9"/>
      <c r="D16" s="9"/>
      <c r="E16" s="9"/>
      <c r="F16" s="9"/>
      <c r="G16" s="9"/>
      <c r="H16" s="9"/>
    </row>
    <row r="17" spans="1:8" ht="15.75" thickBot="1" x14ac:dyDescent="0.25">
      <c r="A17" s="10"/>
      <c r="B17" s="10"/>
      <c r="C17" s="11"/>
      <c r="D17" s="11"/>
      <c r="E17" s="11"/>
      <c r="F17" s="11"/>
      <c r="G17" s="11"/>
      <c r="H17" s="11"/>
    </row>
    <row r="18" spans="1:8" ht="42" customHeight="1" x14ac:dyDescent="0.2">
      <c r="B18" s="12"/>
      <c r="C18" s="13"/>
      <c r="D18" s="13"/>
      <c r="E18" s="13"/>
      <c r="F18" s="13"/>
      <c r="G18" s="13"/>
      <c r="H18" s="13"/>
    </row>
    <row r="19" spans="1:8" ht="15" customHeight="1" x14ac:dyDescent="0.2">
      <c r="A19" s="212" t="s">
        <v>20</v>
      </c>
      <c r="B19" s="212"/>
      <c r="C19" s="212"/>
      <c r="D19" s="212"/>
      <c r="E19" s="212"/>
      <c r="F19" s="212"/>
      <c r="G19" s="212"/>
      <c r="H19" s="212"/>
    </row>
    <row r="20" spans="1:8" ht="14.25" x14ac:dyDescent="0.2">
      <c r="A20" s="213" t="s">
        <v>21</v>
      </c>
      <c r="B20" s="213"/>
      <c r="C20" s="213"/>
      <c r="D20" s="213"/>
      <c r="E20" s="213"/>
      <c r="F20" s="213"/>
      <c r="G20" s="213"/>
      <c r="H20" s="213"/>
    </row>
    <row r="21" spans="1:8" ht="15" x14ac:dyDescent="0.2">
      <c r="B21" s="5"/>
    </row>
    <row r="22" spans="1:8" ht="15" x14ac:dyDescent="0.2">
      <c r="B22" s="5"/>
    </row>
    <row r="23" spans="1:8" ht="15" x14ac:dyDescent="0.2">
      <c r="B23" s="5"/>
    </row>
    <row r="24" spans="1:8" ht="15" customHeight="1" x14ac:dyDescent="0.2">
      <c r="A24" s="214" t="s">
        <v>22</v>
      </c>
      <c r="B24" s="214"/>
      <c r="C24" s="214"/>
      <c r="D24" s="214"/>
      <c r="E24" s="214"/>
      <c r="F24" s="214"/>
      <c r="G24" s="214"/>
      <c r="H24" s="214"/>
    </row>
    <row r="25" spans="1:8" ht="15" customHeight="1" x14ac:dyDescent="0.2">
      <c r="A25" s="214" t="s">
        <v>23</v>
      </c>
      <c r="B25" s="214"/>
      <c r="C25" s="214"/>
      <c r="D25" s="214"/>
      <c r="E25" s="214"/>
      <c r="F25" s="214"/>
      <c r="G25" s="214"/>
      <c r="H25" s="214"/>
    </row>
    <row r="26" spans="1:8" ht="15" customHeight="1" x14ac:dyDescent="0.2">
      <c r="A26" s="207" t="s">
        <v>24</v>
      </c>
      <c r="B26" s="207"/>
      <c r="C26" s="207"/>
      <c r="D26" s="207"/>
      <c r="E26" s="207"/>
      <c r="F26" s="207"/>
      <c r="G26" s="207"/>
      <c r="H26" s="207"/>
    </row>
  </sheetData>
  <mergeCells count="12">
    <mergeCell ref="A26:H26"/>
    <mergeCell ref="A1:H1"/>
    <mergeCell ref="A3:H3"/>
    <mergeCell ref="A5:H5"/>
    <mergeCell ref="A6:H6"/>
    <mergeCell ref="A7:H7"/>
    <mergeCell ref="A8:H8"/>
    <mergeCell ref="A10:H10"/>
    <mergeCell ref="A19:H19"/>
    <mergeCell ref="A20:H20"/>
    <mergeCell ref="A24:H24"/>
    <mergeCell ref="A25:H25"/>
  </mergeCells>
  <pageMargins left="0.511811024" right="0.511811024" top="0.78740157499999996" bottom="0.78740157499999996" header="0.31496062000000002" footer="0.31496062000000002"/>
  <pageSetup paperSize="9" scale="92"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E11" sqref="E11"/>
    </sheetView>
  </sheetViews>
  <sheetFormatPr defaultRowHeight="12.75" x14ac:dyDescent="0.2"/>
  <cols>
    <col min="1" max="1" width="118.28515625" style="48" customWidth="1"/>
    <col min="2" max="16384" width="9.140625" style="48"/>
  </cols>
  <sheetData>
    <row r="1" spans="1:1" ht="20.25" x14ac:dyDescent="0.2">
      <c r="A1" s="47" t="s">
        <v>53</v>
      </c>
    </row>
    <row r="2" spans="1:1" x14ac:dyDescent="0.2">
      <c r="A2" s="49"/>
    </row>
    <row r="3" spans="1:1" x14ac:dyDescent="0.2">
      <c r="A3" s="49"/>
    </row>
    <row r="4" spans="1:1" ht="43.5" customHeight="1" x14ac:dyDescent="0.2">
      <c r="A4" s="50" t="s">
        <v>9</v>
      </c>
    </row>
    <row r="5" spans="1:1" x14ac:dyDescent="0.2">
      <c r="A5" s="51"/>
    </row>
    <row r="6" spans="1:1" x14ac:dyDescent="0.2">
      <c r="A6" s="49"/>
    </row>
    <row r="7" spans="1:1" ht="51" customHeight="1" x14ac:dyDescent="0.2">
      <c r="A7" s="49"/>
    </row>
    <row r="8" spans="1:1" ht="50.1" customHeight="1" x14ac:dyDescent="0.2">
      <c r="A8" s="52" t="s">
        <v>10</v>
      </c>
    </row>
    <row r="9" spans="1:1" ht="50.1" customHeight="1" x14ac:dyDescent="0.2">
      <c r="A9" s="52" t="s">
        <v>54</v>
      </c>
    </row>
    <row r="10" spans="1:1" ht="50.1" customHeight="1" x14ac:dyDescent="0.2">
      <c r="A10" s="52" t="s">
        <v>55</v>
      </c>
    </row>
    <row r="11" spans="1:1" ht="50.1" customHeight="1" x14ac:dyDescent="0.2">
      <c r="A11" s="52" t="s">
        <v>13</v>
      </c>
    </row>
    <row r="12" spans="1:1" x14ac:dyDescent="0.2">
      <c r="A12" s="49"/>
    </row>
    <row r="13" spans="1:1" x14ac:dyDescent="0.2">
      <c r="A13" s="49"/>
    </row>
    <row r="14" spans="1:1" ht="15.75" x14ac:dyDescent="0.2">
      <c r="A14" s="53"/>
    </row>
    <row r="15" spans="1:1" ht="71.25" customHeight="1" x14ac:dyDescent="0.2">
      <c r="A15" s="54" t="s">
        <v>56</v>
      </c>
    </row>
    <row r="16" spans="1:1" x14ac:dyDescent="0.2">
      <c r="A16" s="55"/>
    </row>
    <row r="17" spans="1:1" x14ac:dyDescent="0.2">
      <c r="A17" s="49"/>
    </row>
    <row r="18" spans="1:1" x14ac:dyDescent="0.2">
      <c r="A18" s="49"/>
    </row>
    <row r="19" spans="1:1" x14ac:dyDescent="0.2">
      <c r="A19" s="49"/>
    </row>
    <row r="20" spans="1:1" ht="14.25" x14ac:dyDescent="0.2">
      <c r="A20" s="56" t="s">
        <v>57</v>
      </c>
    </row>
    <row r="21" spans="1:1" ht="14.25" x14ac:dyDescent="0.2">
      <c r="A21" s="57" t="s">
        <v>58</v>
      </c>
    </row>
    <row r="22" spans="1:1" x14ac:dyDescent="0.2">
      <c r="A22" s="49"/>
    </row>
    <row r="23" spans="1:1" x14ac:dyDescent="0.2">
      <c r="A23" s="49"/>
    </row>
    <row r="24" spans="1:1" x14ac:dyDescent="0.2">
      <c r="A24" s="49"/>
    </row>
    <row r="25" spans="1:1" x14ac:dyDescent="0.2">
      <c r="A25" s="49"/>
    </row>
    <row r="26" spans="1:1" x14ac:dyDescent="0.2">
      <c r="A26" s="49"/>
    </row>
    <row r="27" spans="1:1" x14ac:dyDescent="0.2">
      <c r="A27" s="49"/>
    </row>
    <row r="28" spans="1:1" ht="18.75" x14ac:dyDescent="0.2">
      <c r="A28" s="58"/>
    </row>
    <row r="29" spans="1:1" ht="15" x14ac:dyDescent="0.2">
      <c r="A29" s="59" t="s">
        <v>59</v>
      </c>
    </row>
    <row r="30" spans="1:1" ht="14.25" x14ac:dyDescent="0.2">
      <c r="A30" s="57" t="s">
        <v>24</v>
      </c>
    </row>
  </sheetData>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7"/>
  <sheetViews>
    <sheetView topLeftCell="A143" zoomScale="60" zoomScaleNormal="60" workbookViewId="0">
      <selection activeCell="L147" sqref="L147"/>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489</v>
      </c>
      <c r="O1" s="169" t="s">
        <v>490</v>
      </c>
      <c r="P1" s="169" t="s">
        <v>491</v>
      </c>
      <c r="Q1" s="169" t="s">
        <v>492</v>
      </c>
      <c r="R1" s="169" t="s">
        <v>493</v>
      </c>
      <c r="S1" s="169" t="s">
        <v>494</v>
      </c>
      <c r="T1" s="169" t="s">
        <v>495</v>
      </c>
      <c r="U1" s="169" t="s">
        <v>496</v>
      </c>
      <c r="V1" s="169" t="s">
        <v>497</v>
      </c>
      <c r="W1" s="169" t="s">
        <v>68</v>
      </c>
      <c r="X1" s="169" t="s">
        <v>68</v>
      </c>
      <c r="Y1" s="169" t="s">
        <v>68</v>
      </c>
      <c r="Z1" s="169" t="s">
        <v>68</v>
      </c>
      <c r="AA1" s="169" t="s">
        <v>68</v>
      </c>
      <c r="AB1" s="169" t="s">
        <v>68</v>
      </c>
      <c r="AC1" s="169" t="s">
        <v>68</v>
      </c>
      <c r="AD1" s="169" t="s">
        <v>68</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43830</v>
      </c>
      <c r="O3" s="81">
        <v>43830</v>
      </c>
      <c r="P3" s="81">
        <v>43830</v>
      </c>
      <c r="Q3" s="81">
        <v>43830</v>
      </c>
      <c r="R3" s="81">
        <v>43830</v>
      </c>
      <c r="S3" s="81">
        <v>43830</v>
      </c>
      <c r="T3" s="81">
        <v>43830</v>
      </c>
      <c r="U3" s="81" t="s">
        <v>498</v>
      </c>
      <c r="V3" s="81" t="s">
        <v>499</v>
      </c>
      <c r="W3" s="81" t="s">
        <v>69</v>
      </c>
      <c r="X3" s="81" t="s">
        <v>69</v>
      </c>
      <c r="Y3" s="81" t="s">
        <v>69</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250</v>
      </c>
      <c r="L4" s="83">
        <f>K4-(SUM(N4:AY4))</f>
        <v>190</v>
      </c>
      <c r="M4" s="39" t="str">
        <f>IF(L4&lt;0,"ATENÇÃO","OK")</f>
        <v>OK</v>
      </c>
      <c r="N4" s="80">
        <v>30</v>
      </c>
      <c r="O4" s="80"/>
      <c r="P4" s="80"/>
      <c r="Q4" s="80">
        <v>30</v>
      </c>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25">
      <c r="A5" s="91">
        <v>2</v>
      </c>
      <c r="B5" s="92">
        <v>2</v>
      </c>
      <c r="C5" s="141" t="s">
        <v>64</v>
      </c>
      <c r="D5" s="120" t="s">
        <v>340</v>
      </c>
      <c r="E5" s="148" t="s">
        <v>75</v>
      </c>
      <c r="F5" s="93" t="s">
        <v>76</v>
      </c>
      <c r="G5" s="93" t="s">
        <v>79</v>
      </c>
      <c r="H5" s="94" t="s">
        <v>44</v>
      </c>
      <c r="I5" s="95" t="s">
        <v>78</v>
      </c>
      <c r="J5" s="138">
        <v>33</v>
      </c>
      <c r="K5" s="84">
        <v>750</v>
      </c>
      <c r="L5" s="83">
        <f t="shared" ref="L5:L68" si="0">K5-(SUM(N5:AY5))</f>
        <v>390</v>
      </c>
      <c r="M5" s="39" t="str">
        <f t="shared" ref="M5:M68" si="1">IF(L5&lt;0,"ATENÇÃO","OK")</f>
        <v>OK</v>
      </c>
      <c r="N5" s="80">
        <v>120</v>
      </c>
      <c r="O5" s="80"/>
      <c r="P5" s="80"/>
      <c r="Q5" s="80">
        <v>120</v>
      </c>
      <c r="R5" s="80"/>
      <c r="S5" s="80"/>
      <c r="T5" s="80"/>
      <c r="U5" s="80"/>
      <c r="V5" s="80">
        <v>120</v>
      </c>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25">
      <c r="A6" s="86">
        <v>3</v>
      </c>
      <c r="B6" s="87">
        <v>3</v>
      </c>
      <c r="C6" s="140" t="s">
        <v>64</v>
      </c>
      <c r="D6" s="119" t="s">
        <v>341</v>
      </c>
      <c r="E6" s="147" t="s">
        <v>75</v>
      </c>
      <c r="F6" s="88" t="s">
        <v>76</v>
      </c>
      <c r="G6" s="88" t="s">
        <v>80</v>
      </c>
      <c r="H6" s="89" t="s">
        <v>43</v>
      </c>
      <c r="I6" s="90" t="s">
        <v>78</v>
      </c>
      <c r="J6" s="137">
        <v>9.52</v>
      </c>
      <c r="K6" s="84">
        <v>10</v>
      </c>
      <c r="L6" s="83">
        <f t="shared" si="0"/>
        <v>10</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25">
      <c r="A7" s="96">
        <v>4</v>
      </c>
      <c r="B7" s="97">
        <v>4</v>
      </c>
      <c r="C7" s="141" t="s">
        <v>81</v>
      </c>
      <c r="D7" s="120" t="s">
        <v>342</v>
      </c>
      <c r="E7" s="148" t="s">
        <v>51</v>
      </c>
      <c r="F7" s="93" t="s">
        <v>82</v>
      </c>
      <c r="G7" s="93" t="s">
        <v>83</v>
      </c>
      <c r="H7" s="94" t="s">
        <v>34</v>
      </c>
      <c r="I7" s="95" t="s">
        <v>78</v>
      </c>
      <c r="J7" s="138">
        <v>1.19</v>
      </c>
      <c r="K7" s="84">
        <v>420</v>
      </c>
      <c r="L7" s="83">
        <f t="shared" si="0"/>
        <v>372</v>
      </c>
      <c r="M7" s="39" t="str">
        <f t="shared" si="1"/>
        <v>OK</v>
      </c>
      <c r="N7" s="80"/>
      <c r="O7" s="80"/>
      <c r="P7" s="80"/>
      <c r="Q7" s="80"/>
      <c r="R7" s="80"/>
      <c r="S7" s="80">
        <v>48</v>
      </c>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25">
      <c r="A8" s="172">
        <v>5</v>
      </c>
      <c r="B8" s="98">
        <v>5</v>
      </c>
      <c r="C8" s="184" t="s">
        <v>84</v>
      </c>
      <c r="D8" s="119" t="s">
        <v>343</v>
      </c>
      <c r="E8" s="147" t="s">
        <v>37</v>
      </c>
      <c r="F8" s="88" t="s">
        <v>85</v>
      </c>
      <c r="G8" s="88" t="s">
        <v>86</v>
      </c>
      <c r="H8" s="89" t="s">
        <v>46</v>
      </c>
      <c r="I8" s="90" t="s">
        <v>87</v>
      </c>
      <c r="J8" s="137">
        <v>3.94</v>
      </c>
      <c r="K8" s="84">
        <v>420</v>
      </c>
      <c r="L8" s="83">
        <f t="shared" si="0"/>
        <v>240</v>
      </c>
      <c r="M8" s="39" t="str">
        <f t="shared" si="1"/>
        <v>OK</v>
      </c>
      <c r="N8" s="80"/>
      <c r="O8" s="80"/>
      <c r="P8" s="80"/>
      <c r="Q8" s="80"/>
      <c r="R8" s="80">
        <v>120</v>
      </c>
      <c r="S8" s="80"/>
      <c r="T8" s="80"/>
      <c r="U8" s="80">
        <v>60</v>
      </c>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25">
      <c r="A9" s="174"/>
      <c r="B9" s="87">
        <v>6</v>
      </c>
      <c r="C9" s="186"/>
      <c r="D9" s="119" t="s">
        <v>344</v>
      </c>
      <c r="E9" s="147" t="s">
        <v>37</v>
      </c>
      <c r="F9" s="88" t="s">
        <v>85</v>
      </c>
      <c r="G9" s="88" t="s">
        <v>88</v>
      </c>
      <c r="H9" s="89" t="s">
        <v>45</v>
      </c>
      <c r="I9" s="90" t="s">
        <v>87</v>
      </c>
      <c r="J9" s="137">
        <v>3.6</v>
      </c>
      <c r="K9" s="84">
        <v>36</v>
      </c>
      <c r="L9" s="83">
        <f t="shared" si="0"/>
        <v>36</v>
      </c>
      <c r="M9" s="39" t="str">
        <f t="shared" si="1"/>
        <v>OK</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25">
      <c r="A10" s="176">
        <v>6</v>
      </c>
      <c r="B10" s="97">
        <v>7</v>
      </c>
      <c r="C10" s="181" t="s">
        <v>81</v>
      </c>
      <c r="D10" s="121" t="s">
        <v>345</v>
      </c>
      <c r="E10" s="149" t="s">
        <v>51</v>
      </c>
      <c r="F10" s="99" t="s">
        <v>82</v>
      </c>
      <c r="G10" s="93" t="s">
        <v>89</v>
      </c>
      <c r="H10" s="94" t="s">
        <v>26</v>
      </c>
      <c r="I10" s="95" t="s">
        <v>78</v>
      </c>
      <c r="J10" s="138">
        <v>1</v>
      </c>
      <c r="K10" s="84">
        <v>420</v>
      </c>
      <c r="L10" s="83">
        <f t="shared" si="0"/>
        <v>372</v>
      </c>
      <c r="M10" s="39" t="str">
        <f t="shared" si="1"/>
        <v>OK</v>
      </c>
      <c r="N10" s="80"/>
      <c r="O10" s="80"/>
      <c r="P10" s="80"/>
      <c r="Q10" s="80"/>
      <c r="R10" s="80"/>
      <c r="S10" s="80">
        <v>48</v>
      </c>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25">
      <c r="A11" s="177"/>
      <c r="B11" s="92">
        <v>8</v>
      </c>
      <c r="C11" s="182"/>
      <c r="D11" s="120" t="s">
        <v>346</v>
      </c>
      <c r="E11" s="148" t="s">
        <v>51</v>
      </c>
      <c r="F11" s="93" t="s">
        <v>82</v>
      </c>
      <c r="G11" s="93" t="s">
        <v>90</v>
      </c>
      <c r="H11" s="94" t="s">
        <v>28</v>
      </c>
      <c r="I11" s="95" t="s">
        <v>78</v>
      </c>
      <c r="J11" s="138">
        <v>1.01</v>
      </c>
      <c r="K11" s="84">
        <v>420</v>
      </c>
      <c r="L11" s="83">
        <f t="shared" si="0"/>
        <v>396</v>
      </c>
      <c r="M11" s="39" t="str">
        <f t="shared" si="1"/>
        <v>OK</v>
      </c>
      <c r="N11" s="80"/>
      <c r="O11" s="80"/>
      <c r="P11" s="80"/>
      <c r="Q11" s="80"/>
      <c r="R11" s="80"/>
      <c r="S11" s="80">
        <v>24</v>
      </c>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25">
      <c r="A12" s="172">
        <v>7</v>
      </c>
      <c r="B12" s="87">
        <v>9</v>
      </c>
      <c r="C12" s="184" t="s">
        <v>91</v>
      </c>
      <c r="D12" s="119" t="s">
        <v>347</v>
      </c>
      <c r="E12" s="150" t="s">
        <v>92</v>
      </c>
      <c r="F12" s="88" t="s">
        <v>93</v>
      </c>
      <c r="G12" s="88" t="s">
        <v>94</v>
      </c>
      <c r="H12" s="100" t="s">
        <v>47</v>
      </c>
      <c r="I12" s="101" t="s">
        <v>78</v>
      </c>
      <c r="J12" s="137">
        <v>31.36</v>
      </c>
      <c r="K12" s="84">
        <v>10</v>
      </c>
      <c r="L12" s="83">
        <f t="shared" si="0"/>
        <v>10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25">
      <c r="A13" s="173"/>
      <c r="B13" s="87">
        <v>10</v>
      </c>
      <c r="C13" s="185"/>
      <c r="D13" s="119" t="s">
        <v>348</v>
      </c>
      <c r="E13" s="151" t="s">
        <v>95</v>
      </c>
      <c r="F13" s="88" t="s">
        <v>93</v>
      </c>
      <c r="G13" s="88" t="s">
        <v>96</v>
      </c>
      <c r="H13" s="100" t="s">
        <v>47</v>
      </c>
      <c r="I13" s="101" t="s">
        <v>78</v>
      </c>
      <c r="J13" s="137">
        <v>36.700000000000003</v>
      </c>
      <c r="K13" s="84">
        <v>70</v>
      </c>
      <c r="L13" s="83">
        <f t="shared" si="0"/>
        <v>70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84">
        <v>10</v>
      </c>
      <c r="L17" s="83">
        <f t="shared" si="0"/>
        <v>10</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25">
      <c r="A18" s="180"/>
      <c r="B18" s="92">
        <v>15</v>
      </c>
      <c r="C18" s="183"/>
      <c r="D18" s="120" t="s">
        <v>353</v>
      </c>
      <c r="E18" s="154" t="s">
        <v>103</v>
      </c>
      <c r="F18" s="93" t="s">
        <v>105</v>
      </c>
      <c r="G18" s="93" t="s">
        <v>106</v>
      </c>
      <c r="H18" s="106" t="s">
        <v>47</v>
      </c>
      <c r="I18" s="107" t="s">
        <v>87</v>
      </c>
      <c r="J18" s="138">
        <v>26.71</v>
      </c>
      <c r="K18" s="84">
        <v>4</v>
      </c>
      <c r="L18" s="83">
        <f t="shared" si="0"/>
        <v>2</v>
      </c>
      <c r="M18" s="39" t="str">
        <f t="shared" si="1"/>
        <v>OK</v>
      </c>
      <c r="N18" s="80"/>
      <c r="O18" s="80"/>
      <c r="P18" s="80">
        <v>2</v>
      </c>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25">
      <c r="A20" s="180"/>
      <c r="B20" s="92">
        <v>17</v>
      </c>
      <c r="C20" s="183"/>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25">
      <c r="A21" s="177"/>
      <c r="B21" s="92">
        <v>18</v>
      </c>
      <c r="C21" s="182"/>
      <c r="D21" s="120" t="s">
        <v>356</v>
      </c>
      <c r="E21" s="148" t="s">
        <v>110</v>
      </c>
      <c r="F21" s="93" t="s">
        <v>82</v>
      </c>
      <c r="G21" s="93" t="s">
        <v>111</v>
      </c>
      <c r="H21" s="106" t="s">
        <v>45</v>
      </c>
      <c r="I21" s="107" t="s">
        <v>78</v>
      </c>
      <c r="J21" s="138">
        <v>54.58</v>
      </c>
      <c r="K21" s="84">
        <v>4</v>
      </c>
      <c r="L21" s="83">
        <f t="shared" si="0"/>
        <v>4</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84">
        <v>750</v>
      </c>
      <c r="L22" s="83">
        <f t="shared" si="0"/>
        <v>750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25">
      <c r="A23" s="176">
        <v>10</v>
      </c>
      <c r="B23" s="97">
        <v>20</v>
      </c>
      <c r="C23" s="181" t="s">
        <v>84</v>
      </c>
      <c r="D23" s="120" t="s">
        <v>358</v>
      </c>
      <c r="E23" s="148" t="s">
        <v>37</v>
      </c>
      <c r="F23" s="93" t="s">
        <v>82</v>
      </c>
      <c r="G23" s="93" t="s">
        <v>116</v>
      </c>
      <c r="H23" s="94" t="s">
        <v>47</v>
      </c>
      <c r="I23" s="95" t="s">
        <v>78</v>
      </c>
      <c r="J23" s="138">
        <v>6.63</v>
      </c>
      <c r="K23" s="84"/>
      <c r="L23" s="83">
        <f t="shared" si="0"/>
        <v>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25">
      <c r="A24" s="180"/>
      <c r="B24" s="97">
        <v>21</v>
      </c>
      <c r="C24" s="183"/>
      <c r="D24" s="120" t="s">
        <v>359</v>
      </c>
      <c r="E24" s="148" t="s">
        <v>37</v>
      </c>
      <c r="F24" s="93" t="s">
        <v>82</v>
      </c>
      <c r="G24" s="93" t="s">
        <v>117</v>
      </c>
      <c r="H24" s="94" t="s">
        <v>45</v>
      </c>
      <c r="I24" s="95" t="s">
        <v>78</v>
      </c>
      <c r="J24" s="138">
        <v>2</v>
      </c>
      <c r="K24" s="84">
        <v>420</v>
      </c>
      <c r="L24" s="83">
        <f t="shared" si="0"/>
        <v>300</v>
      </c>
      <c r="M24" s="39" t="str">
        <f t="shared" si="1"/>
        <v>OK</v>
      </c>
      <c r="N24" s="80"/>
      <c r="O24" s="80"/>
      <c r="P24" s="80"/>
      <c r="Q24" s="80"/>
      <c r="R24" s="80">
        <v>120</v>
      </c>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84">
        <v>250</v>
      </c>
      <c r="L26" s="83">
        <f t="shared" si="0"/>
        <v>214</v>
      </c>
      <c r="M26" s="39" t="str">
        <f t="shared" si="1"/>
        <v>OK</v>
      </c>
      <c r="N26" s="80"/>
      <c r="O26" s="80">
        <v>36</v>
      </c>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25">
      <c r="A27" s="179"/>
      <c r="B27" s="98">
        <v>24</v>
      </c>
      <c r="C27" s="185"/>
      <c r="D27" s="119" t="s">
        <v>362</v>
      </c>
      <c r="E27" s="147" t="s">
        <v>126</v>
      </c>
      <c r="F27" s="88" t="s">
        <v>82</v>
      </c>
      <c r="G27" s="88" t="s">
        <v>127</v>
      </c>
      <c r="H27" s="89" t="s">
        <v>26</v>
      </c>
      <c r="I27" s="90" t="s">
        <v>78</v>
      </c>
      <c r="J27" s="137">
        <v>1.06</v>
      </c>
      <c r="K27" s="84"/>
      <c r="L27" s="83">
        <f t="shared" si="0"/>
        <v>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25">
      <c r="A28" s="188"/>
      <c r="B28" s="87">
        <v>25</v>
      </c>
      <c r="C28" s="186"/>
      <c r="D28" s="123" t="s">
        <v>363</v>
      </c>
      <c r="E28" s="153" t="s">
        <v>126</v>
      </c>
      <c r="F28" s="104" t="s">
        <v>82</v>
      </c>
      <c r="G28" s="88" t="s">
        <v>128</v>
      </c>
      <c r="H28" s="89" t="s">
        <v>26</v>
      </c>
      <c r="I28" s="90" t="s">
        <v>78</v>
      </c>
      <c r="J28" s="137">
        <v>2.89</v>
      </c>
      <c r="K28" s="84">
        <v>208</v>
      </c>
      <c r="L28" s="83">
        <f t="shared" si="0"/>
        <v>208</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25">
      <c r="A29" s="189">
        <v>12</v>
      </c>
      <c r="B29" s="97">
        <v>26</v>
      </c>
      <c r="C29" s="181" t="s">
        <v>81</v>
      </c>
      <c r="D29" s="120" t="s">
        <v>364</v>
      </c>
      <c r="E29" s="148" t="s">
        <v>129</v>
      </c>
      <c r="F29" s="93" t="s">
        <v>82</v>
      </c>
      <c r="G29" s="93" t="s">
        <v>130</v>
      </c>
      <c r="H29" s="94" t="s">
        <v>48</v>
      </c>
      <c r="I29" s="95" t="s">
        <v>78</v>
      </c>
      <c r="J29" s="138">
        <v>2.62</v>
      </c>
      <c r="K29" s="84">
        <v>210</v>
      </c>
      <c r="L29" s="83">
        <f t="shared" si="0"/>
        <v>90</v>
      </c>
      <c r="M29" s="39" t="str">
        <f t="shared" si="1"/>
        <v>OK</v>
      </c>
      <c r="N29" s="80"/>
      <c r="O29" s="80"/>
      <c r="P29" s="80"/>
      <c r="Q29" s="80"/>
      <c r="R29" s="80"/>
      <c r="S29" s="80">
        <v>120</v>
      </c>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25">
      <c r="A30" s="189"/>
      <c r="B30" s="97">
        <v>27</v>
      </c>
      <c r="C30" s="183"/>
      <c r="D30" s="120" t="s">
        <v>365</v>
      </c>
      <c r="E30" s="148" t="s">
        <v>51</v>
      </c>
      <c r="F30" s="93" t="s">
        <v>82</v>
      </c>
      <c r="G30" s="93" t="s">
        <v>131</v>
      </c>
      <c r="H30" s="94" t="s">
        <v>28</v>
      </c>
      <c r="I30" s="95" t="s">
        <v>78</v>
      </c>
      <c r="J30" s="138">
        <v>3.19</v>
      </c>
      <c r="K30" s="84">
        <v>24</v>
      </c>
      <c r="L30" s="83">
        <f t="shared" si="0"/>
        <v>0</v>
      </c>
      <c r="M30" s="39" t="str">
        <f t="shared" si="1"/>
        <v>OK</v>
      </c>
      <c r="N30" s="80"/>
      <c r="O30" s="80"/>
      <c r="P30" s="80"/>
      <c r="Q30" s="80"/>
      <c r="R30" s="80"/>
      <c r="S30" s="80">
        <v>24</v>
      </c>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25">
      <c r="A31" s="189"/>
      <c r="B31" s="97">
        <v>28</v>
      </c>
      <c r="C31" s="182"/>
      <c r="D31" s="120" t="s">
        <v>366</v>
      </c>
      <c r="E31" s="148" t="s">
        <v>37</v>
      </c>
      <c r="F31" s="93" t="s">
        <v>82</v>
      </c>
      <c r="G31" s="93" t="s">
        <v>132</v>
      </c>
      <c r="H31" s="94" t="s">
        <v>28</v>
      </c>
      <c r="I31" s="95" t="s">
        <v>78</v>
      </c>
      <c r="J31" s="138">
        <v>2.98</v>
      </c>
      <c r="K31" s="84">
        <v>60</v>
      </c>
      <c r="L31" s="83">
        <f t="shared" si="0"/>
        <v>36</v>
      </c>
      <c r="M31" s="39" t="str">
        <f t="shared" si="1"/>
        <v>OK</v>
      </c>
      <c r="N31" s="80"/>
      <c r="O31" s="80"/>
      <c r="P31" s="80"/>
      <c r="Q31" s="80"/>
      <c r="R31" s="80"/>
      <c r="S31" s="80">
        <v>24</v>
      </c>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84">
        <v>12</v>
      </c>
      <c r="L32" s="83">
        <f t="shared" si="0"/>
        <v>9</v>
      </c>
      <c r="M32" s="39" t="str">
        <f t="shared" si="1"/>
        <v>OK</v>
      </c>
      <c r="N32" s="80"/>
      <c r="O32" s="80">
        <v>3</v>
      </c>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25">
      <c r="A33" s="191"/>
      <c r="B33" s="108">
        <v>30</v>
      </c>
      <c r="C33" s="193"/>
      <c r="D33" s="125" t="s">
        <v>368</v>
      </c>
      <c r="E33" s="155" t="s">
        <v>136</v>
      </c>
      <c r="F33" s="109" t="s">
        <v>82</v>
      </c>
      <c r="G33" s="109" t="s">
        <v>137</v>
      </c>
      <c r="H33" s="112" t="s">
        <v>45</v>
      </c>
      <c r="I33" s="113" t="s">
        <v>78</v>
      </c>
      <c r="J33" s="139">
        <v>5.26</v>
      </c>
      <c r="K33" s="84">
        <v>72</v>
      </c>
      <c r="L33" s="83">
        <f t="shared" si="0"/>
        <v>72</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84">
        <v>2</v>
      </c>
      <c r="L34" s="83">
        <f t="shared" si="0"/>
        <v>2</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25">
      <c r="A35" s="180"/>
      <c r="B35" s="97">
        <v>32</v>
      </c>
      <c r="C35" s="183"/>
      <c r="D35" s="124" t="s">
        <v>370</v>
      </c>
      <c r="E35" s="154" t="s">
        <v>138</v>
      </c>
      <c r="F35" s="105" t="s">
        <v>139</v>
      </c>
      <c r="G35" s="93" t="s">
        <v>141</v>
      </c>
      <c r="H35" s="94" t="s">
        <v>26</v>
      </c>
      <c r="I35" s="95" t="s">
        <v>78</v>
      </c>
      <c r="J35" s="138">
        <v>38.979999999999997</v>
      </c>
      <c r="K35" s="84">
        <v>2</v>
      </c>
      <c r="L35" s="83">
        <f t="shared" si="0"/>
        <v>2</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25">
      <c r="A36" s="180"/>
      <c r="B36" s="97">
        <v>33</v>
      </c>
      <c r="C36" s="183"/>
      <c r="D36" s="124" t="s">
        <v>371</v>
      </c>
      <c r="E36" s="154" t="s">
        <v>138</v>
      </c>
      <c r="F36" s="105" t="s">
        <v>139</v>
      </c>
      <c r="G36" s="93" t="s">
        <v>142</v>
      </c>
      <c r="H36" s="94" t="s">
        <v>26</v>
      </c>
      <c r="I36" s="95" t="s">
        <v>78</v>
      </c>
      <c r="J36" s="138">
        <v>39.53</v>
      </c>
      <c r="K36" s="84">
        <v>2</v>
      </c>
      <c r="L36" s="83">
        <f t="shared" si="0"/>
        <v>2</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25">
      <c r="A37" s="180"/>
      <c r="B37" s="97">
        <v>34</v>
      </c>
      <c r="C37" s="183"/>
      <c r="D37" s="124" t="s">
        <v>372</v>
      </c>
      <c r="E37" s="154" t="s">
        <v>143</v>
      </c>
      <c r="F37" s="93" t="s">
        <v>139</v>
      </c>
      <c r="G37" s="93" t="s">
        <v>144</v>
      </c>
      <c r="H37" s="94" t="s">
        <v>26</v>
      </c>
      <c r="I37" s="95" t="s">
        <v>78</v>
      </c>
      <c r="J37" s="138">
        <v>120.59</v>
      </c>
      <c r="K37" s="84">
        <v>2</v>
      </c>
      <c r="L37" s="83">
        <f t="shared" si="0"/>
        <v>2</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25">
      <c r="A38" s="180"/>
      <c r="B38" s="97">
        <v>35</v>
      </c>
      <c r="C38" s="183"/>
      <c r="D38" s="124" t="s">
        <v>373</v>
      </c>
      <c r="E38" s="154" t="s">
        <v>143</v>
      </c>
      <c r="F38" s="93" t="s">
        <v>145</v>
      </c>
      <c r="G38" s="93" t="s">
        <v>146</v>
      </c>
      <c r="H38" s="94" t="s">
        <v>26</v>
      </c>
      <c r="I38" s="95" t="s">
        <v>78</v>
      </c>
      <c r="J38" s="138">
        <v>36.049999999999997</v>
      </c>
      <c r="K38" s="84">
        <v>2</v>
      </c>
      <c r="L38" s="83">
        <f t="shared" si="0"/>
        <v>2</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25">
      <c r="A39" s="180"/>
      <c r="B39" s="97">
        <v>36</v>
      </c>
      <c r="C39" s="183"/>
      <c r="D39" s="124" t="s">
        <v>374</v>
      </c>
      <c r="E39" s="154" t="s">
        <v>138</v>
      </c>
      <c r="F39" s="105" t="s">
        <v>139</v>
      </c>
      <c r="G39" s="93" t="s">
        <v>147</v>
      </c>
      <c r="H39" s="94" t="s">
        <v>26</v>
      </c>
      <c r="I39" s="95" t="s">
        <v>78</v>
      </c>
      <c r="J39" s="138">
        <v>20.62</v>
      </c>
      <c r="K39" s="84">
        <v>2</v>
      </c>
      <c r="L39" s="83">
        <f t="shared" si="0"/>
        <v>2</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25">
      <c r="A40" s="180"/>
      <c r="B40" s="97">
        <v>37</v>
      </c>
      <c r="C40" s="183"/>
      <c r="D40" s="124" t="s">
        <v>375</v>
      </c>
      <c r="E40" s="154" t="s">
        <v>138</v>
      </c>
      <c r="F40" s="93" t="s">
        <v>139</v>
      </c>
      <c r="G40" s="93" t="s">
        <v>148</v>
      </c>
      <c r="H40" s="114" t="s">
        <v>26</v>
      </c>
      <c r="I40" s="95" t="s">
        <v>78</v>
      </c>
      <c r="J40" s="138">
        <v>18.600000000000001</v>
      </c>
      <c r="K40" s="84">
        <v>2</v>
      </c>
      <c r="L40" s="83">
        <f t="shared" si="0"/>
        <v>2</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25">
      <c r="A41" s="180"/>
      <c r="B41" s="97">
        <v>38</v>
      </c>
      <c r="C41" s="183"/>
      <c r="D41" s="124" t="s">
        <v>376</v>
      </c>
      <c r="E41" s="154" t="s">
        <v>138</v>
      </c>
      <c r="F41" s="93" t="s">
        <v>139</v>
      </c>
      <c r="G41" s="93" t="s">
        <v>144</v>
      </c>
      <c r="H41" s="94" t="s">
        <v>26</v>
      </c>
      <c r="I41" s="95" t="s">
        <v>78</v>
      </c>
      <c r="J41" s="138">
        <v>57.31</v>
      </c>
      <c r="K41" s="84">
        <v>2</v>
      </c>
      <c r="L41" s="83">
        <f t="shared" si="0"/>
        <v>2</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25">
      <c r="A42" s="180"/>
      <c r="B42" s="97">
        <v>39</v>
      </c>
      <c r="C42" s="183"/>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25">
      <c r="A43" s="177"/>
      <c r="B43" s="97">
        <v>40</v>
      </c>
      <c r="C43" s="182"/>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25">
      <c r="A44" s="172">
        <v>15</v>
      </c>
      <c r="B44" s="98">
        <v>41</v>
      </c>
      <c r="C44" s="184" t="s">
        <v>102</v>
      </c>
      <c r="D44" s="119" t="s">
        <v>379</v>
      </c>
      <c r="E44" s="147" t="s">
        <v>149</v>
      </c>
      <c r="F44" s="88" t="s">
        <v>145</v>
      </c>
      <c r="G44" s="88" t="s">
        <v>150</v>
      </c>
      <c r="H44" s="89" t="s">
        <v>26</v>
      </c>
      <c r="I44" s="90" t="s">
        <v>78</v>
      </c>
      <c r="J44" s="137">
        <v>5.12</v>
      </c>
      <c r="K44" s="84">
        <v>60</v>
      </c>
      <c r="L44" s="83">
        <f t="shared" si="0"/>
        <v>60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25">
      <c r="A45" s="173"/>
      <c r="B45" s="87">
        <v>42</v>
      </c>
      <c r="C45" s="185"/>
      <c r="D45" s="119" t="s">
        <v>380</v>
      </c>
      <c r="E45" s="147" t="s">
        <v>149</v>
      </c>
      <c r="F45" s="88" t="s">
        <v>145</v>
      </c>
      <c r="G45" s="88" t="s">
        <v>151</v>
      </c>
      <c r="H45" s="89" t="s">
        <v>26</v>
      </c>
      <c r="I45" s="90" t="s">
        <v>78</v>
      </c>
      <c r="J45" s="137">
        <v>5.18</v>
      </c>
      <c r="K45" s="84">
        <v>36</v>
      </c>
      <c r="L45" s="83">
        <f t="shared" si="0"/>
        <v>36</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25">
      <c r="A46" s="173"/>
      <c r="B46" s="98">
        <v>43</v>
      </c>
      <c r="C46" s="185"/>
      <c r="D46" s="123" t="s">
        <v>381</v>
      </c>
      <c r="E46" s="153" t="s">
        <v>152</v>
      </c>
      <c r="F46" s="104" t="s">
        <v>145</v>
      </c>
      <c r="G46" s="88" t="s">
        <v>153</v>
      </c>
      <c r="H46" s="89" t="s">
        <v>26</v>
      </c>
      <c r="I46" s="90" t="s">
        <v>78</v>
      </c>
      <c r="J46" s="137">
        <v>9.0399999999999991</v>
      </c>
      <c r="K46" s="84">
        <v>4</v>
      </c>
      <c r="L46" s="83">
        <f t="shared" si="0"/>
        <v>4</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25">
      <c r="A47" s="173"/>
      <c r="B47" s="87">
        <v>44</v>
      </c>
      <c r="C47" s="185"/>
      <c r="D47" s="123" t="s">
        <v>382</v>
      </c>
      <c r="E47" s="153" t="s">
        <v>154</v>
      </c>
      <c r="F47" s="104" t="s">
        <v>145</v>
      </c>
      <c r="G47" s="88" t="s">
        <v>155</v>
      </c>
      <c r="H47" s="89" t="s">
        <v>26</v>
      </c>
      <c r="I47" s="90" t="s">
        <v>78</v>
      </c>
      <c r="J47" s="137">
        <v>18.239999999999998</v>
      </c>
      <c r="K47" s="84">
        <v>20</v>
      </c>
      <c r="L47" s="83">
        <f t="shared" si="0"/>
        <v>15</v>
      </c>
      <c r="M47" s="39" t="str">
        <f t="shared" si="1"/>
        <v>OK</v>
      </c>
      <c r="N47" s="80"/>
      <c r="O47" s="80"/>
      <c r="P47" s="80">
        <v>5</v>
      </c>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25">
      <c r="A49" s="173"/>
      <c r="B49" s="87">
        <v>46</v>
      </c>
      <c r="C49" s="185"/>
      <c r="D49" s="125" t="s">
        <v>383</v>
      </c>
      <c r="E49" s="155" t="s">
        <v>159</v>
      </c>
      <c r="F49" s="109" t="s">
        <v>145</v>
      </c>
      <c r="G49" s="109" t="s">
        <v>160</v>
      </c>
      <c r="H49" s="89" t="s">
        <v>26</v>
      </c>
      <c r="I49" s="90" t="s">
        <v>78</v>
      </c>
      <c r="J49" s="137">
        <v>1.18</v>
      </c>
      <c r="K49" s="84">
        <v>12</v>
      </c>
      <c r="L49" s="83">
        <f t="shared" si="0"/>
        <v>12</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25">
      <c r="A50" s="173"/>
      <c r="B50" s="98">
        <v>47</v>
      </c>
      <c r="C50" s="185"/>
      <c r="D50" s="119" t="s">
        <v>384</v>
      </c>
      <c r="E50" s="147" t="s">
        <v>138</v>
      </c>
      <c r="F50" s="88" t="s">
        <v>145</v>
      </c>
      <c r="G50" s="88" t="s">
        <v>161</v>
      </c>
      <c r="H50" s="89" t="s">
        <v>45</v>
      </c>
      <c r="I50" s="90" t="s">
        <v>78</v>
      </c>
      <c r="J50" s="137">
        <v>0.56000000000000005</v>
      </c>
      <c r="K50" s="84">
        <v>120</v>
      </c>
      <c r="L50" s="83">
        <f t="shared" si="0"/>
        <v>70</v>
      </c>
      <c r="M50" s="39" t="str">
        <f t="shared" si="1"/>
        <v>OK</v>
      </c>
      <c r="N50" s="80"/>
      <c r="O50" s="80"/>
      <c r="P50" s="80">
        <v>50</v>
      </c>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25">
      <c r="A51" s="173"/>
      <c r="B51" s="87">
        <v>48</v>
      </c>
      <c r="C51" s="185"/>
      <c r="D51" s="119" t="s">
        <v>385</v>
      </c>
      <c r="E51" s="147" t="s">
        <v>162</v>
      </c>
      <c r="F51" s="88" t="s">
        <v>145</v>
      </c>
      <c r="G51" s="88" t="s">
        <v>163</v>
      </c>
      <c r="H51" s="89" t="s">
        <v>29</v>
      </c>
      <c r="I51" s="90" t="s">
        <v>78</v>
      </c>
      <c r="J51" s="137">
        <v>1.37</v>
      </c>
      <c r="K51" s="84">
        <v>12</v>
      </c>
      <c r="L51" s="83">
        <f t="shared" si="0"/>
        <v>12</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25">
      <c r="A52" s="174"/>
      <c r="B52" s="98">
        <v>49</v>
      </c>
      <c r="C52" s="186"/>
      <c r="D52" s="119" t="s">
        <v>386</v>
      </c>
      <c r="E52" s="147" t="s">
        <v>157</v>
      </c>
      <c r="F52" s="88" t="s">
        <v>145</v>
      </c>
      <c r="G52" s="88" t="s">
        <v>164</v>
      </c>
      <c r="H52" s="89" t="s">
        <v>45</v>
      </c>
      <c r="I52" s="90" t="s">
        <v>78</v>
      </c>
      <c r="J52" s="137">
        <v>6.46</v>
      </c>
      <c r="K52" s="84">
        <v>4</v>
      </c>
      <c r="L52" s="83">
        <f t="shared" si="0"/>
        <v>4</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25">
      <c r="A54" s="180"/>
      <c r="B54" s="92">
        <v>51</v>
      </c>
      <c r="C54" s="183"/>
      <c r="D54" s="120" t="s">
        <v>388</v>
      </c>
      <c r="E54" s="148" t="s">
        <v>168</v>
      </c>
      <c r="F54" s="93" t="s">
        <v>169</v>
      </c>
      <c r="G54" s="93" t="s">
        <v>170</v>
      </c>
      <c r="H54" s="94" t="s">
        <v>27</v>
      </c>
      <c r="I54" s="95" t="s">
        <v>115</v>
      </c>
      <c r="J54" s="138">
        <v>2.61</v>
      </c>
      <c r="K54" s="84">
        <v>40</v>
      </c>
      <c r="L54" s="83">
        <f t="shared" si="0"/>
        <v>40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25">
      <c r="A55" s="180"/>
      <c r="B55" s="97">
        <v>52</v>
      </c>
      <c r="C55" s="183"/>
      <c r="D55" s="120" t="s">
        <v>389</v>
      </c>
      <c r="E55" s="148" t="s">
        <v>171</v>
      </c>
      <c r="F55" s="93" t="s">
        <v>172</v>
      </c>
      <c r="G55" s="93" t="s">
        <v>173</v>
      </c>
      <c r="H55" s="106" t="s">
        <v>65</v>
      </c>
      <c r="I55" s="107" t="s">
        <v>174</v>
      </c>
      <c r="J55" s="138">
        <v>4.2</v>
      </c>
      <c r="K55" s="84"/>
      <c r="L55" s="83">
        <f t="shared" si="0"/>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25">
      <c r="A56" s="180"/>
      <c r="B56" s="92">
        <v>53</v>
      </c>
      <c r="C56" s="183"/>
      <c r="D56" s="124" t="s">
        <v>390</v>
      </c>
      <c r="E56" s="154" t="s">
        <v>171</v>
      </c>
      <c r="F56" s="105" t="s">
        <v>172</v>
      </c>
      <c r="G56" s="93" t="s">
        <v>175</v>
      </c>
      <c r="H56" s="106" t="s">
        <v>65</v>
      </c>
      <c r="I56" s="107" t="s">
        <v>174</v>
      </c>
      <c r="J56" s="138">
        <v>4.3600000000000003</v>
      </c>
      <c r="K56" s="84"/>
      <c r="L56" s="83">
        <f t="shared" si="0"/>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25">
      <c r="A57" s="180"/>
      <c r="B57" s="97">
        <v>54</v>
      </c>
      <c r="C57" s="183"/>
      <c r="D57" s="124" t="s">
        <v>391</v>
      </c>
      <c r="E57" s="154" t="s">
        <v>176</v>
      </c>
      <c r="F57" s="105" t="s">
        <v>177</v>
      </c>
      <c r="G57" s="93" t="s">
        <v>178</v>
      </c>
      <c r="H57" s="106" t="s">
        <v>65</v>
      </c>
      <c r="I57" s="107" t="s">
        <v>174</v>
      </c>
      <c r="J57" s="138">
        <v>10.98</v>
      </c>
      <c r="K57" s="84">
        <v>10</v>
      </c>
      <c r="L57" s="83">
        <f t="shared" si="0"/>
        <v>8</v>
      </c>
      <c r="M57" s="39" t="str">
        <f t="shared" si="1"/>
        <v>OK</v>
      </c>
      <c r="N57" s="80"/>
      <c r="O57" s="80">
        <v>2</v>
      </c>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25">
      <c r="A58" s="180"/>
      <c r="B58" s="92">
        <v>55</v>
      </c>
      <c r="C58" s="183"/>
      <c r="D58" s="124" t="s">
        <v>392</v>
      </c>
      <c r="E58" s="154" t="s">
        <v>176</v>
      </c>
      <c r="F58" s="105" t="s">
        <v>177</v>
      </c>
      <c r="G58" s="93" t="s">
        <v>179</v>
      </c>
      <c r="H58" s="106" t="s">
        <v>66</v>
      </c>
      <c r="I58" s="107" t="s">
        <v>174</v>
      </c>
      <c r="J58" s="138">
        <v>9.02</v>
      </c>
      <c r="K58" s="84">
        <v>10</v>
      </c>
      <c r="L58" s="83">
        <f t="shared" si="0"/>
        <v>8</v>
      </c>
      <c r="M58" s="39" t="str">
        <f t="shared" si="1"/>
        <v>OK</v>
      </c>
      <c r="N58" s="80"/>
      <c r="O58" s="80">
        <v>2</v>
      </c>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25">
      <c r="A59" s="180"/>
      <c r="B59" s="97">
        <v>56</v>
      </c>
      <c r="C59" s="183"/>
      <c r="D59" s="124" t="s">
        <v>393</v>
      </c>
      <c r="E59" s="154" t="s">
        <v>180</v>
      </c>
      <c r="F59" s="105" t="s">
        <v>113</v>
      </c>
      <c r="G59" s="93" t="s">
        <v>181</v>
      </c>
      <c r="H59" s="106" t="s">
        <v>45</v>
      </c>
      <c r="I59" s="107" t="s">
        <v>115</v>
      </c>
      <c r="J59" s="138">
        <v>6.49</v>
      </c>
      <c r="K59" s="84">
        <v>5</v>
      </c>
      <c r="L59" s="83">
        <f t="shared" si="0"/>
        <v>5</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25">
      <c r="A60" s="177"/>
      <c r="B60" s="92">
        <v>57</v>
      </c>
      <c r="C60" s="182"/>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25">
      <c r="A62" s="173"/>
      <c r="B62" s="87">
        <v>59</v>
      </c>
      <c r="C62" s="185"/>
      <c r="D62" s="119" t="s">
        <v>396</v>
      </c>
      <c r="E62" s="147" t="s">
        <v>185</v>
      </c>
      <c r="F62" s="88" t="s">
        <v>145</v>
      </c>
      <c r="G62" s="88" t="s">
        <v>187</v>
      </c>
      <c r="H62" s="89" t="s">
        <v>26</v>
      </c>
      <c r="I62" s="90" t="s">
        <v>78</v>
      </c>
      <c r="J62" s="137">
        <v>1.55</v>
      </c>
      <c r="K62" s="84">
        <v>250</v>
      </c>
      <c r="L62" s="83">
        <f t="shared" si="0"/>
        <v>250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25">
      <c r="A63" s="173"/>
      <c r="B63" s="87">
        <v>60</v>
      </c>
      <c r="C63" s="185"/>
      <c r="D63" s="119" t="s">
        <v>397</v>
      </c>
      <c r="E63" s="147" t="s">
        <v>185</v>
      </c>
      <c r="F63" s="88" t="s">
        <v>145</v>
      </c>
      <c r="G63" s="88" t="s">
        <v>188</v>
      </c>
      <c r="H63" s="89" t="s">
        <v>26</v>
      </c>
      <c r="I63" s="90" t="s">
        <v>115</v>
      </c>
      <c r="J63" s="137">
        <v>2.62</v>
      </c>
      <c r="K63" s="84">
        <v>250</v>
      </c>
      <c r="L63" s="83">
        <f t="shared" si="0"/>
        <v>200</v>
      </c>
      <c r="M63" s="39" t="str">
        <f t="shared" si="1"/>
        <v>OK</v>
      </c>
      <c r="N63" s="80"/>
      <c r="O63" s="80">
        <v>50</v>
      </c>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25">
      <c r="A64" s="173"/>
      <c r="B64" s="87">
        <v>61</v>
      </c>
      <c r="C64" s="185"/>
      <c r="D64" s="123" t="s">
        <v>398</v>
      </c>
      <c r="E64" s="147" t="s">
        <v>185</v>
      </c>
      <c r="F64" s="104" t="s">
        <v>145</v>
      </c>
      <c r="G64" s="88" t="s">
        <v>189</v>
      </c>
      <c r="H64" s="89" t="s">
        <v>43</v>
      </c>
      <c r="I64" s="90" t="s">
        <v>78</v>
      </c>
      <c r="J64" s="137">
        <v>2.4900000000000002</v>
      </c>
      <c r="K64" s="84">
        <v>20</v>
      </c>
      <c r="L64" s="83">
        <f t="shared" si="0"/>
        <v>10</v>
      </c>
      <c r="M64" s="39" t="str">
        <f t="shared" si="1"/>
        <v>OK</v>
      </c>
      <c r="N64" s="80"/>
      <c r="O64" s="80">
        <v>10</v>
      </c>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25">
      <c r="A65" s="173"/>
      <c r="B65" s="87">
        <v>62</v>
      </c>
      <c r="C65" s="185"/>
      <c r="D65" s="119" t="s">
        <v>399</v>
      </c>
      <c r="E65" s="147" t="s">
        <v>185</v>
      </c>
      <c r="F65" s="88" t="s">
        <v>145</v>
      </c>
      <c r="G65" s="88" t="s">
        <v>190</v>
      </c>
      <c r="H65" s="100" t="s">
        <v>26</v>
      </c>
      <c r="I65" s="101" t="s">
        <v>78</v>
      </c>
      <c r="J65" s="137">
        <v>3.79</v>
      </c>
      <c r="K65" s="84">
        <v>350</v>
      </c>
      <c r="L65" s="83">
        <f t="shared" si="0"/>
        <v>350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25">
      <c r="A66" s="173"/>
      <c r="B66" s="87">
        <v>63</v>
      </c>
      <c r="C66" s="185"/>
      <c r="D66" s="123" t="s">
        <v>400</v>
      </c>
      <c r="E66" s="147" t="s">
        <v>185</v>
      </c>
      <c r="F66" s="104" t="s">
        <v>145</v>
      </c>
      <c r="G66" s="88" t="s">
        <v>191</v>
      </c>
      <c r="H66" s="100" t="s">
        <v>26</v>
      </c>
      <c r="I66" s="101" t="s">
        <v>78</v>
      </c>
      <c r="J66" s="137">
        <v>6.85</v>
      </c>
      <c r="K66" s="84">
        <v>350</v>
      </c>
      <c r="L66" s="83">
        <f t="shared" si="0"/>
        <v>350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25">
      <c r="A67" s="174"/>
      <c r="B67" s="87">
        <v>64</v>
      </c>
      <c r="C67" s="186"/>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84">
        <v>20</v>
      </c>
      <c r="L68" s="83">
        <f t="shared" si="0"/>
        <v>20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25">
      <c r="A69" s="180"/>
      <c r="B69" s="97">
        <v>66</v>
      </c>
      <c r="C69" s="183"/>
      <c r="D69" s="120" t="s">
        <v>402</v>
      </c>
      <c r="E69" s="148" t="s">
        <v>195</v>
      </c>
      <c r="F69" s="93" t="s">
        <v>113</v>
      </c>
      <c r="G69" s="93" t="s">
        <v>197</v>
      </c>
      <c r="H69" s="94" t="s">
        <v>26</v>
      </c>
      <c r="I69" s="95" t="s">
        <v>115</v>
      </c>
      <c r="J69" s="138">
        <v>45</v>
      </c>
      <c r="K69" s="84">
        <v>20</v>
      </c>
      <c r="L69" s="83">
        <f t="shared" ref="L69:L132" si="2">K69-(SUM(N69:AY69))</f>
        <v>20</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25">
      <c r="A70" s="177"/>
      <c r="B70" s="92">
        <v>67</v>
      </c>
      <c r="C70" s="182"/>
      <c r="D70" s="120" t="s">
        <v>403</v>
      </c>
      <c r="E70" s="148" t="s">
        <v>195</v>
      </c>
      <c r="F70" s="93" t="s">
        <v>113</v>
      </c>
      <c r="G70" s="93" t="s">
        <v>198</v>
      </c>
      <c r="H70" s="94" t="s">
        <v>26</v>
      </c>
      <c r="I70" s="95" t="s">
        <v>115</v>
      </c>
      <c r="J70" s="138">
        <v>76</v>
      </c>
      <c r="K70" s="84">
        <v>20</v>
      </c>
      <c r="L70" s="83">
        <f t="shared" si="2"/>
        <v>20</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84">
        <v>6</v>
      </c>
      <c r="L71" s="83">
        <f t="shared" si="2"/>
        <v>6</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25">
      <c r="A72" s="173"/>
      <c r="B72" s="87">
        <v>69</v>
      </c>
      <c r="C72" s="185"/>
      <c r="D72" s="123" t="s">
        <v>405</v>
      </c>
      <c r="E72" s="153" t="s">
        <v>202</v>
      </c>
      <c r="F72" s="104" t="s">
        <v>200</v>
      </c>
      <c r="G72" s="88" t="s">
        <v>203</v>
      </c>
      <c r="H72" s="100" t="s">
        <v>45</v>
      </c>
      <c r="I72" s="101" t="s">
        <v>78</v>
      </c>
      <c r="J72" s="137">
        <v>47.99</v>
      </c>
      <c r="K72" s="84"/>
      <c r="L72" s="83">
        <f t="shared" si="2"/>
        <v>0</v>
      </c>
      <c r="M72" s="39" t="str">
        <f t="shared" si="3"/>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25">
      <c r="A73" s="173"/>
      <c r="B73" s="98">
        <v>70</v>
      </c>
      <c r="C73" s="185"/>
      <c r="D73" s="123" t="s">
        <v>406</v>
      </c>
      <c r="E73" s="153" t="s">
        <v>202</v>
      </c>
      <c r="F73" s="104" t="s">
        <v>200</v>
      </c>
      <c r="G73" s="88" t="s">
        <v>204</v>
      </c>
      <c r="H73" s="100" t="s">
        <v>45</v>
      </c>
      <c r="I73" s="101" t="s">
        <v>78</v>
      </c>
      <c r="J73" s="137">
        <v>24.6</v>
      </c>
      <c r="K73" s="84"/>
      <c r="L73" s="83">
        <f t="shared" si="2"/>
        <v>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25">
      <c r="A74" s="173"/>
      <c r="B74" s="87">
        <v>71</v>
      </c>
      <c r="C74" s="185"/>
      <c r="D74" s="123" t="s">
        <v>407</v>
      </c>
      <c r="E74" s="153" t="s">
        <v>154</v>
      </c>
      <c r="F74" s="104" t="s">
        <v>200</v>
      </c>
      <c r="G74" s="88" t="s">
        <v>205</v>
      </c>
      <c r="H74" s="100" t="s">
        <v>45</v>
      </c>
      <c r="I74" s="101" t="s">
        <v>78</v>
      </c>
      <c r="J74" s="137">
        <v>40.909999999999997</v>
      </c>
      <c r="K74" s="84"/>
      <c r="L74" s="83">
        <f t="shared" si="2"/>
        <v>0</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25">
      <c r="A75" s="173"/>
      <c r="B75" s="98">
        <v>72</v>
      </c>
      <c r="C75" s="185"/>
      <c r="D75" s="123" t="s">
        <v>408</v>
      </c>
      <c r="E75" s="153" t="s">
        <v>138</v>
      </c>
      <c r="F75" s="104" t="s">
        <v>200</v>
      </c>
      <c r="G75" s="88" t="s">
        <v>206</v>
      </c>
      <c r="H75" s="100" t="s">
        <v>45</v>
      </c>
      <c r="I75" s="101" t="s">
        <v>78</v>
      </c>
      <c r="J75" s="137">
        <v>111.2</v>
      </c>
      <c r="K75" s="84"/>
      <c r="L75" s="83">
        <f t="shared" si="2"/>
        <v>0</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25">
      <c r="A76" s="173"/>
      <c r="B76" s="87">
        <v>73</v>
      </c>
      <c r="C76" s="185"/>
      <c r="D76" s="123" t="s">
        <v>409</v>
      </c>
      <c r="E76" s="153" t="s">
        <v>199</v>
      </c>
      <c r="F76" s="104" t="s">
        <v>200</v>
      </c>
      <c r="G76" s="88" t="s">
        <v>207</v>
      </c>
      <c r="H76" s="100" t="s">
        <v>45</v>
      </c>
      <c r="I76" s="101" t="s">
        <v>78</v>
      </c>
      <c r="J76" s="137">
        <v>70.62</v>
      </c>
      <c r="K76" s="84"/>
      <c r="L76" s="83">
        <f t="shared" si="2"/>
        <v>0</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25">
      <c r="A77" s="174"/>
      <c r="B77" s="98">
        <v>74</v>
      </c>
      <c r="C77" s="186"/>
      <c r="D77" s="123" t="s">
        <v>410</v>
      </c>
      <c r="E77" s="153" t="s">
        <v>199</v>
      </c>
      <c r="F77" s="104" t="s">
        <v>200</v>
      </c>
      <c r="G77" s="88" t="s">
        <v>208</v>
      </c>
      <c r="H77" s="100" t="s">
        <v>45</v>
      </c>
      <c r="I77" s="101" t="s">
        <v>78</v>
      </c>
      <c r="J77" s="137">
        <v>21.57</v>
      </c>
      <c r="K77" s="84">
        <v>10</v>
      </c>
      <c r="L77" s="83">
        <f t="shared" si="2"/>
        <v>10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25">
      <c r="A78" s="176">
        <v>20</v>
      </c>
      <c r="B78" s="92">
        <v>75</v>
      </c>
      <c r="C78" s="181" t="s">
        <v>122</v>
      </c>
      <c r="D78" s="120" t="s">
        <v>411</v>
      </c>
      <c r="E78" s="148" t="s">
        <v>209</v>
      </c>
      <c r="F78" s="93" t="s">
        <v>145</v>
      </c>
      <c r="G78" s="93" t="s">
        <v>210</v>
      </c>
      <c r="H78" s="94" t="s">
        <v>36</v>
      </c>
      <c r="I78" s="95" t="s">
        <v>78</v>
      </c>
      <c r="J78" s="138">
        <v>1.8</v>
      </c>
      <c r="K78" s="84">
        <v>20</v>
      </c>
      <c r="L78" s="83">
        <f t="shared" si="2"/>
        <v>20</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25">
      <c r="A79" s="180"/>
      <c r="B79" s="97">
        <v>76</v>
      </c>
      <c r="C79" s="183"/>
      <c r="D79" s="120" t="s">
        <v>412</v>
      </c>
      <c r="E79" s="148" t="s">
        <v>209</v>
      </c>
      <c r="F79" s="93" t="s">
        <v>145</v>
      </c>
      <c r="G79" s="93" t="s">
        <v>211</v>
      </c>
      <c r="H79" s="94" t="s">
        <v>36</v>
      </c>
      <c r="I79" s="95" t="s">
        <v>78</v>
      </c>
      <c r="J79" s="138">
        <v>1.81</v>
      </c>
      <c r="K79" s="84">
        <v>20</v>
      </c>
      <c r="L79" s="83">
        <f t="shared" si="2"/>
        <v>20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25">
      <c r="A80" s="180"/>
      <c r="B80" s="97">
        <v>77</v>
      </c>
      <c r="C80" s="183"/>
      <c r="D80" s="120" t="s">
        <v>413</v>
      </c>
      <c r="E80" s="148" t="s">
        <v>209</v>
      </c>
      <c r="F80" s="93" t="s">
        <v>145</v>
      </c>
      <c r="G80" s="93" t="s">
        <v>212</v>
      </c>
      <c r="H80" s="94" t="s">
        <v>36</v>
      </c>
      <c r="I80" s="95" t="s">
        <v>78</v>
      </c>
      <c r="J80" s="138">
        <v>1.81</v>
      </c>
      <c r="K80" s="84">
        <v>20</v>
      </c>
      <c r="L80" s="83">
        <f t="shared" si="2"/>
        <v>20</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25">
      <c r="A81" s="180"/>
      <c r="B81" s="92">
        <v>78</v>
      </c>
      <c r="C81" s="183"/>
      <c r="D81" s="129" t="s">
        <v>414</v>
      </c>
      <c r="E81" s="148" t="s">
        <v>209</v>
      </c>
      <c r="F81" s="116" t="s">
        <v>213</v>
      </c>
      <c r="G81" s="93" t="s">
        <v>214</v>
      </c>
      <c r="H81" s="106" t="s">
        <v>45</v>
      </c>
      <c r="I81" s="107" t="s">
        <v>215</v>
      </c>
      <c r="J81" s="138">
        <v>0.12</v>
      </c>
      <c r="K81" s="84">
        <v>50</v>
      </c>
      <c r="L81" s="83">
        <f t="shared" si="2"/>
        <v>50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25">
      <c r="A82" s="177"/>
      <c r="B82" s="97">
        <v>79</v>
      </c>
      <c r="C82" s="182"/>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84"/>
      <c r="L83" s="83">
        <f t="shared" si="2"/>
        <v>0</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25">
      <c r="A84" s="173"/>
      <c r="B84" s="87">
        <v>81</v>
      </c>
      <c r="C84" s="185"/>
      <c r="D84" s="123" t="s">
        <v>417</v>
      </c>
      <c r="E84" s="153" t="s">
        <v>219</v>
      </c>
      <c r="F84" s="104" t="s">
        <v>220</v>
      </c>
      <c r="G84" s="88" t="s">
        <v>223</v>
      </c>
      <c r="H84" s="100" t="s">
        <v>43</v>
      </c>
      <c r="I84" s="101" t="s">
        <v>222</v>
      </c>
      <c r="J84" s="137">
        <v>21.29</v>
      </c>
      <c r="K84" s="84"/>
      <c r="L84" s="83">
        <f t="shared" si="2"/>
        <v>0</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25">
      <c r="A85" s="174"/>
      <c r="B85" s="87">
        <v>82</v>
      </c>
      <c r="C85" s="186"/>
      <c r="D85" s="123" t="s">
        <v>418</v>
      </c>
      <c r="E85" s="153" t="s">
        <v>219</v>
      </c>
      <c r="F85" s="104" t="s">
        <v>220</v>
      </c>
      <c r="G85" s="88" t="s">
        <v>224</v>
      </c>
      <c r="H85" s="100" t="s">
        <v>49</v>
      </c>
      <c r="I85" s="101" t="s">
        <v>222</v>
      </c>
      <c r="J85" s="137">
        <v>21.28</v>
      </c>
      <c r="K85" s="84"/>
      <c r="L85" s="83">
        <f t="shared" si="2"/>
        <v>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84"/>
      <c r="L86" s="83">
        <f t="shared" si="2"/>
        <v>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25">
      <c r="A87" s="177"/>
      <c r="B87" s="97">
        <v>84</v>
      </c>
      <c r="C87" s="182"/>
      <c r="D87" s="120" t="s">
        <v>420</v>
      </c>
      <c r="E87" s="148" t="s">
        <v>227</v>
      </c>
      <c r="F87" s="105" t="s">
        <v>76</v>
      </c>
      <c r="G87" s="93" t="s">
        <v>228</v>
      </c>
      <c r="H87" s="94" t="s">
        <v>29</v>
      </c>
      <c r="I87" s="95" t="s">
        <v>78</v>
      </c>
      <c r="J87" s="138">
        <v>1.89</v>
      </c>
      <c r="K87" s="84">
        <v>50</v>
      </c>
      <c r="L87" s="83">
        <f t="shared" si="2"/>
        <v>50</v>
      </c>
      <c r="M87" s="39" t="str">
        <f t="shared" si="3"/>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25">
      <c r="A88" s="178">
        <v>23</v>
      </c>
      <c r="B88" s="87">
        <v>85</v>
      </c>
      <c r="C88" s="184" t="s">
        <v>122</v>
      </c>
      <c r="D88" s="119" t="s">
        <v>421</v>
      </c>
      <c r="E88" s="147" t="s">
        <v>229</v>
      </c>
      <c r="F88" s="104" t="s">
        <v>82</v>
      </c>
      <c r="G88" s="88" t="s">
        <v>230</v>
      </c>
      <c r="H88" s="89" t="s">
        <v>26</v>
      </c>
      <c r="I88" s="90" t="s">
        <v>78</v>
      </c>
      <c r="J88" s="137">
        <v>1.48</v>
      </c>
      <c r="K88" s="84">
        <v>150</v>
      </c>
      <c r="L88" s="83">
        <f t="shared" si="2"/>
        <v>150</v>
      </c>
      <c r="M88" s="39" t="str">
        <f t="shared" si="3"/>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25">
      <c r="A89" s="179"/>
      <c r="B89" s="98">
        <v>86</v>
      </c>
      <c r="C89" s="185"/>
      <c r="D89" s="119" t="s">
        <v>422</v>
      </c>
      <c r="E89" s="147" t="s">
        <v>229</v>
      </c>
      <c r="F89" s="104" t="s">
        <v>82</v>
      </c>
      <c r="G89" s="88" t="s">
        <v>231</v>
      </c>
      <c r="H89" s="89" t="s">
        <v>26</v>
      </c>
      <c r="I89" s="90" t="s">
        <v>78</v>
      </c>
      <c r="J89" s="137">
        <v>1.84</v>
      </c>
      <c r="K89" s="84"/>
      <c r="L89" s="83">
        <f t="shared" si="2"/>
        <v>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25">
      <c r="A90" s="179"/>
      <c r="B90" s="87">
        <v>87</v>
      </c>
      <c r="C90" s="186"/>
      <c r="D90" s="119" t="s">
        <v>423</v>
      </c>
      <c r="E90" s="147" t="s">
        <v>232</v>
      </c>
      <c r="F90" s="104" t="s">
        <v>233</v>
      </c>
      <c r="G90" s="88" t="s">
        <v>234</v>
      </c>
      <c r="H90" s="89" t="s">
        <v>26</v>
      </c>
      <c r="I90" s="90" t="s">
        <v>78</v>
      </c>
      <c r="J90" s="137">
        <v>4.87</v>
      </c>
      <c r="K90" s="84">
        <v>15</v>
      </c>
      <c r="L90" s="83">
        <f t="shared" si="2"/>
        <v>15</v>
      </c>
      <c r="M90" s="39" t="str">
        <f t="shared" si="3"/>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25">
      <c r="A91" s="96">
        <v>24</v>
      </c>
      <c r="B91" s="92">
        <v>88</v>
      </c>
      <c r="C91" s="142" t="s">
        <v>84</v>
      </c>
      <c r="D91" s="120" t="s">
        <v>424</v>
      </c>
      <c r="E91" s="148" t="s">
        <v>37</v>
      </c>
      <c r="F91" s="105" t="s">
        <v>235</v>
      </c>
      <c r="G91" s="93" t="s">
        <v>236</v>
      </c>
      <c r="H91" s="94" t="s">
        <v>33</v>
      </c>
      <c r="I91" s="95" t="s">
        <v>78</v>
      </c>
      <c r="J91" s="138">
        <v>22.22</v>
      </c>
      <c r="K91" s="84">
        <v>130</v>
      </c>
      <c r="L91" s="83">
        <f t="shared" si="2"/>
        <v>105</v>
      </c>
      <c r="M91" s="39" t="str">
        <f t="shared" si="3"/>
        <v>OK</v>
      </c>
      <c r="N91" s="80"/>
      <c r="O91" s="80"/>
      <c r="P91" s="80"/>
      <c r="Q91" s="80"/>
      <c r="R91" s="80"/>
      <c r="S91" s="80"/>
      <c r="T91" s="80"/>
      <c r="U91" s="80">
        <v>25</v>
      </c>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25">
      <c r="A93" s="173"/>
      <c r="B93" s="87">
        <v>90</v>
      </c>
      <c r="C93" s="185"/>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25">
      <c r="A94" s="173"/>
      <c r="B94" s="98">
        <v>91</v>
      </c>
      <c r="C94" s="185"/>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25">
      <c r="A95" s="174"/>
      <c r="B95" s="87">
        <v>92</v>
      </c>
      <c r="C95" s="186"/>
      <c r="D95" s="123" t="s">
        <v>428</v>
      </c>
      <c r="E95" s="147" t="s">
        <v>237</v>
      </c>
      <c r="F95" s="104" t="s">
        <v>240</v>
      </c>
      <c r="G95" s="88" t="s">
        <v>244</v>
      </c>
      <c r="H95" s="100" t="s">
        <v>26</v>
      </c>
      <c r="I95" s="90" t="s">
        <v>245</v>
      </c>
      <c r="J95" s="137">
        <v>20.309999999999999</v>
      </c>
      <c r="K95" s="84">
        <v>10</v>
      </c>
      <c r="L95" s="83">
        <f t="shared" si="2"/>
        <v>10</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84">
        <v>50</v>
      </c>
      <c r="L96" s="83">
        <f t="shared" si="2"/>
        <v>50</v>
      </c>
      <c r="M96" s="39" t="str">
        <f t="shared" si="3"/>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84">
        <v>10</v>
      </c>
      <c r="L97" s="83">
        <f t="shared" si="2"/>
        <v>10</v>
      </c>
      <c r="M97" s="39" t="str">
        <f t="shared" si="3"/>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25">
      <c r="A98" s="173"/>
      <c r="B98" s="87">
        <v>95</v>
      </c>
      <c r="C98" s="185"/>
      <c r="D98" s="119" t="s">
        <v>431</v>
      </c>
      <c r="E98" s="147" t="s">
        <v>250</v>
      </c>
      <c r="F98" s="104" t="s">
        <v>177</v>
      </c>
      <c r="G98" s="88" t="s">
        <v>252</v>
      </c>
      <c r="H98" s="100" t="s">
        <v>29</v>
      </c>
      <c r="I98" s="101" t="s">
        <v>78</v>
      </c>
      <c r="J98" s="137">
        <v>15.16</v>
      </c>
      <c r="K98" s="84">
        <v>50</v>
      </c>
      <c r="L98" s="83">
        <f t="shared" si="2"/>
        <v>50</v>
      </c>
      <c r="M98" s="39" t="str">
        <f t="shared" si="3"/>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25">
      <c r="A99" s="174"/>
      <c r="B99" s="87">
        <v>96</v>
      </c>
      <c r="C99" s="186"/>
      <c r="D99" s="123" t="s">
        <v>432</v>
      </c>
      <c r="E99" s="147" t="s">
        <v>250</v>
      </c>
      <c r="F99" s="104" t="s">
        <v>177</v>
      </c>
      <c r="G99" s="88" t="s">
        <v>253</v>
      </c>
      <c r="H99" s="100" t="s">
        <v>29</v>
      </c>
      <c r="I99" s="101" t="s">
        <v>78</v>
      </c>
      <c r="J99" s="137">
        <v>17.11</v>
      </c>
      <c r="K99" s="84">
        <v>50</v>
      </c>
      <c r="L99" s="83">
        <f t="shared" si="2"/>
        <v>50</v>
      </c>
      <c r="M99" s="39" t="str">
        <f t="shared" si="3"/>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84">
        <v>50</v>
      </c>
      <c r="L100" s="83">
        <f t="shared" si="2"/>
        <v>50</v>
      </c>
      <c r="M100" s="39" t="str">
        <f t="shared" si="3"/>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25">
      <c r="A101" s="177"/>
      <c r="B101" s="92">
        <v>98</v>
      </c>
      <c r="C101" s="182"/>
      <c r="D101" s="124" t="s">
        <v>434</v>
      </c>
      <c r="E101" s="154" t="s">
        <v>255</v>
      </c>
      <c r="F101" s="105" t="s">
        <v>177</v>
      </c>
      <c r="G101" s="93" t="s">
        <v>257</v>
      </c>
      <c r="H101" s="106" t="s">
        <v>29</v>
      </c>
      <c r="I101" s="107" t="s">
        <v>78</v>
      </c>
      <c r="J101" s="138">
        <v>30.69</v>
      </c>
      <c r="K101" s="84">
        <v>50</v>
      </c>
      <c r="L101" s="83">
        <f t="shared" si="2"/>
        <v>50</v>
      </c>
      <c r="M101" s="39" t="str">
        <f t="shared" si="3"/>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25</v>
      </c>
      <c r="L102" s="83">
        <f t="shared" si="2"/>
        <v>25</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84">
        <v>20</v>
      </c>
      <c r="L103" s="83">
        <f t="shared" si="2"/>
        <v>15</v>
      </c>
      <c r="M103" s="39" t="str">
        <f t="shared" si="3"/>
        <v>OK</v>
      </c>
      <c r="N103" s="80"/>
      <c r="O103" s="80"/>
      <c r="P103" s="80"/>
      <c r="Q103" s="80"/>
      <c r="R103" s="80"/>
      <c r="S103" s="80"/>
      <c r="T103" s="80">
        <v>5</v>
      </c>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25">
      <c r="A104" s="180"/>
      <c r="B104" s="97">
        <v>101</v>
      </c>
      <c r="C104" s="183"/>
      <c r="D104" s="120" t="s">
        <v>437</v>
      </c>
      <c r="E104" s="148" t="s">
        <v>263</v>
      </c>
      <c r="F104" s="105" t="s">
        <v>82</v>
      </c>
      <c r="G104" s="93" t="s">
        <v>264</v>
      </c>
      <c r="H104" s="106" t="s">
        <v>43</v>
      </c>
      <c r="I104" s="107" t="s">
        <v>78</v>
      </c>
      <c r="J104" s="138">
        <v>1.4</v>
      </c>
      <c r="K104" s="84">
        <v>30</v>
      </c>
      <c r="L104" s="83">
        <f t="shared" si="2"/>
        <v>30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25">
      <c r="A105" s="180"/>
      <c r="B105" s="92">
        <v>102</v>
      </c>
      <c r="C105" s="183"/>
      <c r="D105" s="120" t="s">
        <v>438</v>
      </c>
      <c r="E105" s="148" t="s">
        <v>265</v>
      </c>
      <c r="F105" s="105" t="s">
        <v>266</v>
      </c>
      <c r="G105" s="93" t="s">
        <v>267</v>
      </c>
      <c r="H105" s="106" t="s">
        <v>45</v>
      </c>
      <c r="I105" s="107" t="s">
        <v>87</v>
      </c>
      <c r="J105" s="138">
        <v>14.85</v>
      </c>
      <c r="K105" s="84">
        <v>20</v>
      </c>
      <c r="L105" s="83">
        <f t="shared" si="2"/>
        <v>20</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25">
      <c r="A106" s="180"/>
      <c r="B106" s="97">
        <v>103</v>
      </c>
      <c r="C106" s="183"/>
      <c r="D106" s="120" t="s">
        <v>439</v>
      </c>
      <c r="E106" s="148" t="s">
        <v>268</v>
      </c>
      <c r="F106" s="105" t="s">
        <v>82</v>
      </c>
      <c r="G106" s="93" t="s">
        <v>269</v>
      </c>
      <c r="H106" s="94" t="s">
        <v>48</v>
      </c>
      <c r="I106" s="95" t="s">
        <v>78</v>
      </c>
      <c r="J106" s="138">
        <v>2.7</v>
      </c>
      <c r="K106" s="84">
        <v>120</v>
      </c>
      <c r="L106" s="83">
        <f t="shared" si="2"/>
        <v>120</v>
      </c>
      <c r="M106" s="39" t="str">
        <f t="shared" si="3"/>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25">
      <c r="A107" s="177"/>
      <c r="B107" s="92">
        <v>104</v>
      </c>
      <c r="C107" s="182"/>
      <c r="D107" s="120" t="s">
        <v>440</v>
      </c>
      <c r="E107" s="148" t="s">
        <v>263</v>
      </c>
      <c r="F107" s="105" t="s">
        <v>82</v>
      </c>
      <c r="G107" s="93" t="s">
        <v>270</v>
      </c>
      <c r="H107" s="94" t="s">
        <v>48</v>
      </c>
      <c r="I107" s="95" t="s">
        <v>78</v>
      </c>
      <c r="J107" s="138">
        <v>1.95</v>
      </c>
      <c r="K107" s="84">
        <v>48</v>
      </c>
      <c r="L107" s="83">
        <f t="shared" si="2"/>
        <v>48</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84">
        <v>48</v>
      </c>
      <c r="L108" s="83">
        <f t="shared" si="2"/>
        <v>24</v>
      </c>
      <c r="M108" s="39" t="str">
        <f t="shared" si="3"/>
        <v>OK</v>
      </c>
      <c r="N108" s="80"/>
      <c r="O108" s="80"/>
      <c r="P108" s="80"/>
      <c r="Q108" s="80"/>
      <c r="R108" s="80"/>
      <c r="S108" s="80"/>
      <c r="T108" s="80">
        <v>24</v>
      </c>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25">
      <c r="A109" s="173"/>
      <c r="B109" s="87">
        <v>106</v>
      </c>
      <c r="C109" s="185"/>
      <c r="D109" s="119" t="s">
        <v>442</v>
      </c>
      <c r="E109" s="147" t="s">
        <v>273</v>
      </c>
      <c r="F109" s="104" t="s">
        <v>145</v>
      </c>
      <c r="G109" s="88" t="s">
        <v>272</v>
      </c>
      <c r="H109" s="100" t="s">
        <v>26</v>
      </c>
      <c r="I109" s="101" t="s">
        <v>78</v>
      </c>
      <c r="J109" s="137">
        <v>12</v>
      </c>
      <c r="K109" s="84">
        <v>12</v>
      </c>
      <c r="L109" s="83">
        <f t="shared" si="2"/>
        <v>12</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25">
      <c r="A112" s="180"/>
      <c r="B112" s="92">
        <v>109</v>
      </c>
      <c r="C112" s="183"/>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25">
      <c r="A113" s="180"/>
      <c r="B113" s="97">
        <v>110</v>
      </c>
      <c r="C113" s="183"/>
      <c r="D113" s="120" t="s">
        <v>446</v>
      </c>
      <c r="E113" s="148" t="s">
        <v>280</v>
      </c>
      <c r="F113" s="105" t="s">
        <v>113</v>
      </c>
      <c r="G113" s="93" t="s">
        <v>281</v>
      </c>
      <c r="H113" s="106" t="s">
        <v>26</v>
      </c>
      <c r="I113" s="107" t="s">
        <v>115</v>
      </c>
      <c r="J113" s="138">
        <v>75.27</v>
      </c>
      <c r="K113" s="84">
        <v>4</v>
      </c>
      <c r="L113" s="83">
        <f t="shared" si="2"/>
        <v>4</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25">
      <c r="A114" s="180"/>
      <c r="B114" s="92">
        <v>111</v>
      </c>
      <c r="C114" s="183"/>
      <c r="D114" s="124" t="s">
        <v>447</v>
      </c>
      <c r="E114" s="148" t="s">
        <v>280</v>
      </c>
      <c r="F114" s="105" t="s">
        <v>113</v>
      </c>
      <c r="G114" s="93" t="s">
        <v>282</v>
      </c>
      <c r="H114" s="106" t="s">
        <v>26</v>
      </c>
      <c r="I114" s="107" t="s">
        <v>115</v>
      </c>
      <c r="J114" s="138">
        <v>47.4</v>
      </c>
      <c r="K114" s="84">
        <v>2</v>
      </c>
      <c r="L114" s="83">
        <f t="shared" si="2"/>
        <v>2</v>
      </c>
      <c r="M114" s="39" t="str">
        <f t="shared" si="3"/>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25">
      <c r="A115" s="180"/>
      <c r="B115" s="97">
        <v>112</v>
      </c>
      <c r="C115" s="183"/>
      <c r="D115" s="124" t="s">
        <v>448</v>
      </c>
      <c r="E115" s="154" t="s">
        <v>283</v>
      </c>
      <c r="F115" s="105" t="s">
        <v>113</v>
      </c>
      <c r="G115" s="93" t="s">
        <v>284</v>
      </c>
      <c r="H115" s="106" t="s">
        <v>45</v>
      </c>
      <c r="I115" s="107" t="s">
        <v>115</v>
      </c>
      <c r="J115" s="138">
        <v>6.47</v>
      </c>
      <c r="K115" s="84">
        <v>120</v>
      </c>
      <c r="L115" s="83">
        <f t="shared" si="2"/>
        <v>120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25">
      <c r="A116" s="180"/>
      <c r="B116" s="92">
        <v>113</v>
      </c>
      <c r="C116" s="183"/>
      <c r="D116" s="124" t="s">
        <v>449</v>
      </c>
      <c r="E116" s="154" t="s">
        <v>285</v>
      </c>
      <c r="F116" s="105" t="s">
        <v>113</v>
      </c>
      <c r="G116" s="93" t="s">
        <v>286</v>
      </c>
      <c r="H116" s="106" t="s">
        <v>67</v>
      </c>
      <c r="I116" s="107" t="s">
        <v>115</v>
      </c>
      <c r="J116" s="138">
        <v>73.02</v>
      </c>
      <c r="K116" s="84"/>
      <c r="L116" s="83">
        <f t="shared" si="2"/>
        <v>0</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84">
        <v>10</v>
      </c>
      <c r="L119" s="83">
        <f t="shared" si="2"/>
        <v>10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25">
      <c r="A120" s="173"/>
      <c r="B120" s="98">
        <v>117</v>
      </c>
      <c r="C120" s="185"/>
      <c r="D120" s="123" t="s">
        <v>452</v>
      </c>
      <c r="E120" s="153" t="s">
        <v>295</v>
      </c>
      <c r="F120" s="104" t="s">
        <v>113</v>
      </c>
      <c r="G120" s="88" t="s">
        <v>296</v>
      </c>
      <c r="H120" s="100" t="s">
        <v>26</v>
      </c>
      <c r="I120" s="101" t="s">
        <v>115</v>
      </c>
      <c r="J120" s="137">
        <v>61.77</v>
      </c>
      <c r="K120" s="84">
        <v>10</v>
      </c>
      <c r="L120" s="83">
        <f t="shared" si="2"/>
        <v>10</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25">
      <c r="A121" s="174"/>
      <c r="B121" s="87">
        <v>118</v>
      </c>
      <c r="C121" s="186"/>
      <c r="D121" s="123" t="s">
        <v>453</v>
      </c>
      <c r="E121" s="153" t="s">
        <v>297</v>
      </c>
      <c r="F121" s="104" t="s">
        <v>113</v>
      </c>
      <c r="G121" s="88" t="s">
        <v>298</v>
      </c>
      <c r="H121" s="100" t="s">
        <v>26</v>
      </c>
      <c r="I121" s="101" t="s">
        <v>115</v>
      </c>
      <c r="J121" s="137">
        <v>67.67</v>
      </c>
      <c r="K121" s="84">
        <v>10</v>
      </c>
      <c r="L121" s="83">
        <f t="shared" si="2"/>
        <v>10</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84">
        <v>3</v>
      </c>
      <c r="L122" s="83">
        <f t="shared" si="2"/>
        <v>3</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25">
      <c r="A123" s="180"/>
      <c r="B123" s="97">
        <v>120</v>
      </c>
      <c r="C123" s="183"/>
      <c r="D123" s="124" t="s">
        <v>455</v>
      </c>
      <c r="E123" s="154" t="s">
        <v>299</v>
      </c>
      <c r="F123" s="105" t="s">
        <v>301</v>
      </c>
      <c r="G123" s="93" t="s">
        <v>302</v>
      </c>
      <c r="H123" s="106" t="s">
        <v>45</v>
      </c>
      <c r="I123" s="107" t="s">
        <v>245</v>
      </c>
      <c r="J123" s="138">
        <v>22.66</v>
      </c>
      <c r="K123" s="84">
        <v>10</v>
      </c>
      <c r="L123" s="83">
        <f t="shared" si="2"/>
        <v>10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25">
      <c r="A124" s="180"/>
      <c r="B124" s="97">
        <v>121</v>
      </c>
      <c r="C124" s="183"/>
      <c r="D124" s="124" t="s">
        <v>456</v>
      </c>
      <c r="E124" s="154" t="s">
        <v>299</v>
      </c>
      <c r="F124" s="105" t="s">
        <v>301</v>
      </c>
      <c r="G124" s="93" t="s">
        <v>303</v>
      </c>
      <c r="H124" s="106" t="s">
        <v>45</v>
      </c>
      <c r="I124" s="107" t="s">
        <v>115</v>
      </c>
      <c r="J124" s="138">
        <v>19.32</v>
      </c>
      <c r="K124" s="84"/>
      <c r="L124" s="83">
        <f t="shared" si="2"/>
        <v>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84">
        <v>20</v>
      </c>
      <c r="L125" s="83">
        <f t="shared" si="2"/>
        <v>20</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v>4</v>
      </c>
      <c r="L126" s="83">
        <f t="shared" si="2"/>
        <v>4</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v>10</v>
      </c>
      <c r="L127" s="83">
        <f t="shared" si="2"/>
        <v>10</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v>20</v>
      </c>
      <c r="L128" s="83">
        <f t="shared" si="2"/>
        <v>20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v>4</v>
      </c>
      <c r="L129" s="83">
        <f t="shared" si="2"/>
        <v>4</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v>4</v>
      </c>
      <c r="L130" s="83">
        <f t="shared" si="2"/>
        <v>4</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v>8</v>
      </c>
      <c r="L131" s="83">
        <f t="shared" si="2"/>
        <v>8</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v>2</v>
      </c>
      <c r="L132" s="83">
        <f t="shared" si="2"/>
        <v>2</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v>2</v>
      </c>
      <c r="L133" s="83">
        <f t="shared" ref="L133:L154" si="4">K133-(SUM(N133:AY133))</f>
        <v>2</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v>2</v>
      </c>
      <c r="L134" s="83">
        <f t="shared" si="4"/>
        <v>2</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2</v>
      </c>
      <c r="L136" s="83">
        <f t="shared" si="4"/>
        <v>2</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v>10</v>
      </c>
      <c r="L137" s="83">
        <f t="shared" si="4"/>
        <v>5</v>
      </c>
      <c r="M137" s="39" t="str">
        <f t="shared" si="5"/>
        <v>OK</v>
      </c>
      <c r="N137" s="80"/>
      <c r="O137" s="80"/>
      <c r="P137" s="80"/>
      <c r="Q137" s="80"/>
      <c r="R137" s="80"/>
      <c r="S137" s="80"/>
      <c r="T137" s="80">
        <v>5</v>
      </c>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v>10</v>
      </c>
      <c r="L138" s="83">
        <f t="shared" si="4"/>
        <v>5</v>
      </c>
      <c r="M138" s="39" t="str">
        <f t="shared" si="5"/>
        <v>OK</v>
      </c>
      <c r="N138" s="80"/>
      <c r="O138" s="80"/>
      <c r="P138" s="80"/>
      <c r="Q138" s="80"/>
      <c r="R138" s="80"/>
      <c r="S138" s="80"/>
      <c r="T138" s="80">
        <v>5</v>
      </c>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v>30</v>
      </c>
      <c r="L139" s="83">
        <f t="shared" si="4"/>
        <v>20</v>
      </c>
      <c r="M139" s="39" t="str">
        <f t="shared" si="5"/>
        <v>OK</v>
      </c>
      <c r="N139" s="80"/>
      <c r="O139" s="80"/>
      <c r="P139" s="80"/>
      <c r="Q139" s="80"/>
      <c r="R139" s="80"/>
      <c r="S139" s="80"/>
      <c r="T139" s="80">
        <v>10</v>
      </c>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v>100</v>
      </c>
      <c r="L140" s="83">
        <f t="shared" si="4"/>
        <v>80</v>
      </c>
      <c r="M140" s="39" t="str">
        <f t="shared" si="5"/>
        <v>OK</v>
      </c>
      <c r="N140" s="80"/>
      <c r="O140" s="80"/>
      <c r="P140" s="80"/>
      <c r="Q140" s="80"/>
      <c r="R140" s="80"/>
      <c r="S140" s="80"/>
      <c r="T140" s="80">
        <v>20</v>
      </c>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v>20</v>
      </c>
      <c r="L141" s="83">
        <f t="shared" si="4"/>
        <v>10</v>
      </c>
      <c r="M141" s="39" t="str">
        <f t="shared" si="5"/>
        <v>OK</v>
      </c>
      <c r="N141" s="80"/>
      <c r="O141" s="80"/>
      <c r="P141" s="80"/>
      <c r="Q141" s="80"/>
      <c r="R141" s="80"/>
      <c r="S141" s="80"/>
      <c r="T141" s="80">
        <v>10</v>
      </c>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v>5</v>
      </c>
      <c r="L142" s="83">
        <f t="shared" si="4"/>
        <v>5</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v>120</v>
      </c>
      <c r="L143" s="83">
        <f t="shared" si="4"/>
        <v>120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v>10</v>
      </c>
      <c r="L144" s="83">
        <f t="shared" si="4"/>
        <v>5</v>
      </c>
      <c r="M144" s="39" t="str">
        <f t="shared" si="5"/>
        <v>OK</v>
      </c>
      <c r="N144" s="80"/>
      <c r="O144" s="80"/>
      <c r="P144" s="80"/>
      <c r="Q144" s="80"/>
      <c r="R144" s="80"/>
      <c r="S144" s="80"/>
      <c r="T144" s="80">
        <v>5</v>
      </c>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v>10</v>
      </c>
      <c r="L145" s="83">
        <f t="shared" si="4"/>
        <v>0</v>
      </c>
      <c r="M145" s="39" t="str">
        <f t="shared" si="5"/>
        <v>OK</v>
      </c>
      <c r="N145" s="80"/>
      <c r="O145" s="80"/>
      <c r="P145" s="80"/>
      <c r="Q145" s="80"/>
      <c r="R145" s="80"/>
      <c r="S145" s="80"/>
      <c r="T145" s="80">
        <v>10</v>
      </c>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v>10</v>
      </c>
      <c r="L146" s="83">
        <f t="shared" si="4"/>
        <v>0</v>
      </c>
      <c r="M146" s="39" t="str">
        <f t="shared" si="5"/>
        <v>OK</v>
      </c>
      <c r="N146" s="80"/>
      <c r="O146" s="80"/>
      <c r="P146" s="80"/>
      <c r="Q146" s="80"/>
      <c r="R146" s="80"/>
      <c r="S146" s="80"/>
      <c r="T146" s="80">
        <v>10</v>
      </c>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v>10</v>
      </c>
      <c r="L147" s="83">
        <f t="shared" si="4"/>
        <v>10</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v>10</v>
      </c>
      <c r="L148" s="83">
        <f t="shared" si="4"/>
        <v>10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v>30</v>
      </c>
      <c r="L151" s="83">
        <f t="shared" si="4"/>
        <v>30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v>30</v>
      </c>
      <c r="L152" s="83">
        <f t="shared" si="4"/>
        <v>30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v>10</v>
      </c>
      <c r="L153" s="83">
        <f t="shared" si="4"/>
        <v>10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v>10</v>
      </c>
      <c r="L154" s="83">
        <f t="shared" si="4"/>
        <v>10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row>
    <row r="156" spans="1:51" x14ac:dyDescent="0.25">
      <c r="A156" s="175"/>
      <c r="B156" s="175"/>
      <c r="C156" s="175"/>
    </row>
    <row r="157" spans="1:51" x14ac:dyDescent="0.25">
      <c r="A157" s="175"/>
      <c r="B157" s="175"/>
      <c r="C157" s="175"/>
    </row>
  </sheetData>
  <mergeCells count="105">
    <mergeCell ref="A44:A52"/>
    <mergeCell ref="C44:C52"/>
    <mergeCell ref="A53:A60"/>
    <mergeCell ref="C53:C60"/>
    <mergeCell ref="A61:A67"/>
    <mergeCell ref="C61:C67"/>
    <mergeCell ref="A68:A70"/>
    <mergeCell ref="C68:C70"/>
    <mergeCell ref="A71:A77"/>
    <mergeCell ref="C71:C77"/>
    <mergeCell ref="AW1:AW2"/>
    <mergeCell ref="AX1:AX2"/>
    <mergeCell ref="AY1:AY2"/>
    <mergeCell ref="A2:M2"/>
    <mergeCell ref="A8:A9"/>
    <mergeCell ref="C8:C9"/>
    <mergeCell ref="A10:A11"/>
    <mergeCell ref="C10:C11"/>
    <mergeCell ref="AU1:AU2"/>
    <mergeCell ref="AV1:AV2"/>
    <mergeCell ref="C23:C25"/>
    <mergeCell ref="A26:A28"/>
    <mergeCell ref="C26:C28"/>
    <mergeCell ref="A29:A31"/>
    <mergeCell ref="C29:C31"/>
    <mergeCell ref="A32:A33"/>
    <mergeCell ref="C32:C33"/>
    <mergeCell ref="D1:J1"/>
    <mergeCell ref="K1:M1"/>
    <mergeCell ref="A34:A43"/>
    <mergeCell ref="C34:C43"/>
    <mergeCell ref="AE1:AE2"/>
    <mergeCell ref="AF1:AF2"/>
    <mergeCell ref="AG1:AG2"/>
    <mergeCell ref="AH1:AH2"/>
    <mergeCell ref="Z1:Z2"/>
    <mergeCell ref="AA1:AA2"/>
    <mergeCell ref="AB1:AB2"/>
    <mergeCell ref="AC1:AC2"/>
    <mergeCell ref="AD1:AD2"/>
    <mergeCell ref="U1:U2"/>
    <mergeCell ref="V1:V2"/>
    <mergeCell ref="W1:W2"/>
    <mergeCell ref="Q1:Q2"/>
    <mergeCell ref="R1:R2"/>
    <mergeCell ref="S1:S2"/>
    <mergeCell ref="T1:T2"/>
    <mergeCell ref="O1:O2"/>
    <mergeCell ref="P1:P2"/>
    <mergeCell ref="A1:C1"/>
    <mergeCell ref="A17:A21"/>
    <mergeCell ref="C17:C21"/>
    <mergeCell ref="A23:A25"/>
    <mergeCell ref="A119:A121"/>
    <mergeCell ref="C119:C121"/>
    <mergeCell ref="A122:A125"/>
    <mergeCell ref="C122:C125"/>
    <mergeCell ref="A126:A131"/>
    <mergeCell ref="C126:C131"/>
    <mergeCell ref="A132:A135"/>
    <mergeCell ref="C132:C135"/>
    <mergeCell ref="A136:A149"/>
    <mergeCell ref="A155:C155"/>
    <mergeCell ref="A156:C156"/>
    <mergeCell ref="A157:C157"/>
    <mergeCell ref="C136:C149"/>
    <mergeCell ref="A150:A154"/>
    <mergeCell ref="C150:C154"/>
    <mergeCell ref="AR1:AR2"/>
    <mergeCell ref="AS1:AS2"/>
    <mergeCell ref="AT1:AT2"/>
    <mergeCell ref="A12:A16"/>
    <mergeCell ref="C12:C16"/>
    <mergeCell ref="AI1:AI2"/>
    <mergeCell ref="AJ1:AJ2"/>
    <mergeCell ref="AK1:AK2"/>
    <mergeCell ref="AL1:AL2"/>
    <mergeCell ref="AM1:AM2"/>
    <mergeCell ref="AN1:AN2"/>
    <mergeCell ref="AO1:AO2"/>
    <mergeCell ref="AP1:AP2"/>
    <mergeCell ref="AQ1:AQ2"/>
    <mergeCell ref="N1:N2"/>
    <mergeCell ref="X1:X2"/>
    <mergeCell ref="Y1:Y2"/>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 ref="A103:A107"/>
    <mergeCell ref="C103:C107"/>
    <mergeCell ref="A108:A110"/>
    <mergeCell ref="C108:C110"/>
    <mergeCell ref="A111:A118"/>
    <mergeCell ref="C111:C118"/>
  </mergeCells>
  <conditionalFormatting sqref="Y4:Y154">
    <cfRule type="cellIs" dxfId="323" priority="16" stopIfTrue="1" operator="greaterThan">
      <formula>0</formula>
    </cfRule>
    <cfRule type="cellIs" dxfId="322" priority="17" stopIfTrue="1" operator="greaterThan">
      <formula>0</formula>
    </cfRule>
    <cfRule type="cellIs" dxfId="321" priority="18" stopIfTrue="1" operator="greaterThan">
      <formula>0</formula>
    </cfRule>
  </conditionalFormatting>
  <conditionalFormatting sqref="Z4:Z154">
    <cfRule type="cellIs" dxfId="320" priority="13" stopIfTrue="1" operator="greaterThan">
      <formula>0</formula>
    </cfRule>
    <cfRule type="cellIs" dxfId="319" priority="14" stopIfTrue="1" operator="greaterThan">
      <formula>0</formula>
    </cfRule>
    <cfRule type="cellIs" dxfId="318" priority="15" stopIfTrue="1" operator="greaterThan">
      <formula>0</formula>
    </cfRule>
  </conditionalFormatting>
  <conditionalFormatting sqref="AS4:AU154 AW4:AY154">
    <cfRule type="cellIs" dxfId="317" priority="25" stopIfTrue="1" operator="greaterThan">
      <formula>0</formula>
    </cfRule>
    <cfRule type="cellIs" dxfId="316" priority="26" stopIfTrue="1" operator="greaterThan">
      <formula>0</formula>
    </cfRule>
    <cfRule type="cellIs" dxfId="315" priority="27" stopIfTrue="1" operator="greaterThan">
      <formula>0</formula>
    </cfRule>
  </conditionalFormatting>
  <conditionalFormatting sqref="AV4:AV154">
    <cfRule type="cellIs" dxfId="314" priority="22" stopIfTrue="1" operator="greaterThan">
      <formula>0</formula>
    </cfRule>
    <cfRule type="cellIs" dxfId="313" priority="23" stopIfTrue="1" operator="greaterThan">
      <formula>0</formula>
    </cfRule>
    <cfRule type="cellIs" dxfId="312" priority="24" stopIfTrue="1" operator="greaterThan">
      <formula>0</formula>
    </cfRule>
  </conditionalFormatting>
  <conditionalFormatting sqref="AC4:AR154">
    <cfRule type="cellIs" dxfId="311" priority="4" stopIfTrue="1" operator="greaterThan">
      <formula>0</formula>
    </cfRule>
    <cfRule type="cellIs" dxfId="310" priority="5" stopIfTrue="1" operator="greaterThan">
      <formula>0</formula>
    </cfRule>
    <cfRule type="cellIs" dxfId="309" priority="6" stopIfTrue="1" operator="greaterThan">
      <formula>0</formula>
    </cfRule>
  </conditionalFormatting>
  <conditionalFormatting sqref="AA4:AA154">
    <cfRule type="cellIs" dxfId="308" priority="10" stopIfTrue="1" operator="greaterThan">
      <formula>0</formula>
    </cfRule>
    <cfRule type="cellIs" dxfId="307" priority="11" stopIfTrue="1" operator="greaterThan">
      <formula>0</formula>
    </cfRule>
    <cfRule type="cellIs" dxfId="306" priority="12" stopIfTrue="1" operator="greaterThan">
      <formula>0</formula>
    </cfRule>
  </conditionalFormatting>
  <conditionalFormatting sqref="AB4:AB154">
    <cfRule type="cellIs" dxfId="305" priority="7" stopIfTrue="1" operator="greaterThan">
      <formula>0</formula>
    </cfRule>
    <cfRule type="cellIs" dxfId="304" priority="8" stopIfTrue="1" operator="greaterThan">
      <formula>0</formula>
    </cfRule>
    <cfRule type="cellIs" dxfId="303" priority="9" stopIfTrue="1" operator="greaterThan">
      <formula>0</formula>
    </cfRule>
  </conditionalFormatting>
  <conditionalFormatting sqref="W4:X154">
    <cfRule type="cellIs" dxfId="302" priority="19" stopIfTrue="1" operator="greaterThan">
      <formula>0</formula>
    </cfRule>
    <cfRule type="cellIs" dxfId="301" priority="20" stopIfTrue="1" operator="greaterThan">
      <formula>0</formula>
    </cfRule>
    <cfRule type="cellIs" dxfId="300" priority="21" stopIfTrue="1" operator="greaterThan">
      <formula>0</formula>
    </cfRule>
  </conditionalFormatting>
  <conditionalFormatting sqref="N4:V154">
    <cfRule type="cellIs" dxfId="299" priority="1" stopIfTrue="1" operator="greaterThan">
      <formula>0</formula>
    </cfRule>
    <cfRule type="cellIs" dxfId="298" priority="2" stopIfTrue="1" operator="greaterThan">
      <formula>0</formula>
    </cfRule>
    <cfRule type="cellIs" dxfId="297"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S157"/>
  <sheetViews>
    <sheetView topLeftCell="V1" zoomScale="80" zoomScaleNormal="80" workbookViewId="0">
      <selection activeCell="AL4" sqref="AL4"/>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24" width="15.85546875" style="17" bestFit="1" customWidth="1"/>
    <col min="25" max="25" width="8.42578125" style="17" bestFit="1" customWidth="1"/>
    <col min="26" max="26" width="10.140625" style="17" bestFit="1" customWidth="1"/>
    <col min="27" max="27" width="10.7109375" style="17" bestFit="1" customWidth="1"/>
    <col min="28" max="28" width="8.42578125" style="17" bestFit="1" customWidth="1"/>
    <col min="29" max="29" width="10.7109375" style="17" bestFit="1" customWidth="1"/>
    <col min="30" max="30" width="11.28515625" style="17" bestFit="1" customWidth="1"/>
    <col min="31" max="31" width="10.7109375" style="17" customWidth="1"/>
    <col min="32" max="32" width="8.42578125" style="17" bestFit="1" customWidth="1"/>
    <col min="33" max="33" width="8.7109375" style="17" bestFit="1" customWidth="1"/>
    <col min="34" max="34" width="8.42578125" style="17" bestFit="1" customWidth="1"/>
    <col min="35" max="38" width="11.5703125" style="14" bestFit="1" customWidth="1"/>
    <col min="39" max="45" width="15.7109375" style="14" customWidth="1"/>
    <col min="46" max="16384" width="9.7109375" style="14"/>
  </cols>
  <sheetData>
    <row r="1" spans="1:45" ht="33" customHeight="1" x14ac:dyDescent="0.25">
      <c r="A1" s="187" t="s">
        <v>70</v>
      </c>
      <c r="B1" s="187"/>
      <c r="C1" s="187"/>
      <c r="D1" s="171" t="s">
        <v>32</v>
      </c>
      <c r="E1" s="171"/>
      <c r="F1" s="171"/>
      <c r="G1" s="171"/>
      <c r="H1" s="171"/>
      <c r="I1" s="171"/>
      <c r="J1" s="171"/>
      <c r="K1" s="171" t="s">
        <v>487</v>
      </c>
      <c r="L1" s="171"/>
      <c r="M1" s="171"/>
      <c r="N1" s="169" t="s">
        <v>683</v>
      </c>
      <c r="O1" s="169" t="s">
        <v>684</v>
      </c>
      <c r="P1" s="169" t="s">
        <v>685</v>
      </c>
      <c r="Q1" s="169" t="s">
        <v>686</v>
      </c>
      <c r="R1" s="169" t="s">
        <v>687</v>
      </c>
      <c r="S1" s="169" t="s">
        <v>688</v>
      </c>
      <c r="T1" s="169" t="s">
        <v>689</v>
      </c>
      <c r="U1" s="169" t="s">
        <v>690</v>
      </c>
      <c r="V1" s="169" t="s">
        <v>690</v>
      </c>
      <c r="W1" s="169" t="s">
        <v>691</v>
      </c>
      <c r="X1" s="169" t="s">
        <v>692</v>
      </c>
      <c r="Y1" s="169" t="s">
        <v>693</v>
      </c>
      <c r="Z1" s="169" t="s">
        <v>694</v>
      </c>
      <c r="AA1" s="169" t="s">
        <v>695</v>
      </c>
      <c r="AB1" s="169" t="s">
        <v>696</v>
      </c>
      <c r="AC1" s="169" t="s">
        <v>697</v>
      </c>
      <c r="AD1" s="169" t="s">
        <v>698</v>
      </c>
      <c r="AE1" s="169" t="s">
        <v>699</v>
      </c>
      <c r="AF1" s="169" t="s">
        <v>700</v>
      </c>
      <c r="AG1" s="169" t="s">
        <v>701</v>
      </c>
      <c r="AH1" s="169" t="s">
        <v>702</v>
      </c>
      <c r="AI1" s="169" t="s">
        <v>703</v>
      </c>
      <c r="AJ1" s="169" t="s">
        <v>704</v>
      </c>
      <c r="AK1" s="169" t="s">
        <v>705</v>
      </c>
      <c r="AL1" s="169" t="s">
        <v>706</v>
      </c>
      <c r="AM1" s="169" t="s">
        <v>68</v>
      </c>
      <c r="AN1" s="169" t="s">
        <v>68</v>
      </c>
      <c r="AO1" s="169" t="s">
        <v>68</v>
      </c>
      <c r="AP1" s="169" t="s">
        <v>68</v>
      </c>
      <c r="AQ1" s="169" t="s">
        <v>68</v>
      </c>
      <c r="AR1" s="169" t="s">
        <v>68</v>
      </c>
      <c r="AS1" s="169" t="s">
        <v>68</v>
      </c>
    </row>
    <row r="2" spans="1:45"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row>
    <row r="3" spans="1:45"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168">
        <v>43581</v>
      </c>
      <c r="O3" s="168">
        <v>43581</v>
      </c>
      <c r="P3" s="168">
        <v>43581</v>
      </c>
      <c r="Q3" s="168">
        <v>43585</v>
      </c>
      <c r="R3" s="168">
        <v>43592</v>
      </c>
      <c r="S3" s="168">
        <v>43594</v>
      </c>
      <c r="T3" s="168">
        <v>43601</v>
      </c>
      <c r="U3" s="168">
        <v>43605</v>
      </c>
      <c r="V3" s="168">
        <v>43605</v>
      </c>
      <c r="W3" s="168">
        <v>43608</v>
      </c>
      <c r="X3" s="168">
        <v>43616</v>
      </c>
      <c r="Y3" s="168">
        <v>43626</v>
      </c>
      <c r="Z3" s="168">
        <v>43640</v>
      </c>
      <c r="AA3" s="168">
        <v>43677</v>
      </c>
      <c r="AB3" s="168">
        <v>43700</v>
      </c>
      <c r="AC3" s="168">
        <v>43703</v>
      </c>
      <c r="AD3" s="168">
        <v>43703</v>
      </c>
      <c r="AE3" s="168">
        <v>43714</v>
      </c>
      <c r="AF3" s="168">
        <v>43721</v>
      </c>
      <c r="AG3" s="168">
        <v>43735</v>
      </c>
      <c r="AH3" s="168">
        <v>43735</v>
      </c>
      <c r="AI3" s="81">
        <v>43761</v>
      </c>
      <c r="AJ3" s="81">
        <v>43761</v>
      </c>
      <c r="AK3" s="81">
        <v>43761</v>
      </c>
      <c r="AL3" s="81">
        <v>43763</v>
      </c>
      <c r="AM3" s="81" t="s">
        <v>69</v>
      </c>
      <c r="AN3" s="81" t="s">
        <v>69</v>
      </c>
      <c r="AO3" s="81" t="s">
        <v>69</v>
      </c>
      <c r="AP3" s="81" t="s">
        <v>69</v>
      </c>
      <c r="AQ3" s="81" t="s">
        <v>69</v>
      </c>
      <c r="AR3" s="81" t="s">
        <v>69</v>
      </c>
      <c r="AS3" s="81" t="s">
        <v>69</v>
      </c>
    </row>
    <row r="4" spans="1:45" ht="90" customHeight="1" x14ac:dyDescent="0.25">
      <c r="A4" s="86">
        <v>1</v>
      </c>
      <c r="B4" s="87">
        <v>1</v>
      </c>
      <c r="C4" s="140" t="s">
        <v>64</v>
      </c>
      <c r="D4" s="119" t="s">
        <v>339</v>
      </c>
      <c r="E4" s="147" t="s">
        <v>75</v>
      </c>
      <c r="F4" s="88" t="s">
        <v>76</v>
      </c>
      <c r="G4" s="88" t="s">
        <v>77</v>
      </c>
      <c r="H4" s="89" t="s">
        <v>44</v>
      </c>
      <c r="I4" s="90" t="s">
        <v>78</v>
      </c>
      <c r="J4" s="137">
        <v>41.6</v>
      </c>
      <c r="K4" s="61">
        <v>330</v>
      </c>
      <c r="L4" s="83">
        <f t="shared" ref="L4:L35" si="0">K4-(SUM(N4:AS4))</f>
        <v>195</v>
      </c>
      <c r="M4" s="39" t="str">
        <f>IF(L4&lt;0,"ATENÇÃO","OK")</f>
        <v>OK</v>
      </c>
      <c r="N4" s="80"/>
      <c r="O4" s="80"/>
      <c r="P4" s="80">
        <v>75</v>
      </c>
      <c r="Q4" s="80"/>
      <c r="R4" s="80"/>
      <c r="S4" s="80"/>
      <c r="T4" s="80"/>
      <c r="U4" s="80"/>
      <c r="V4" s="80"/>
      <c r="W4" s="80"/>
      <c r="X4" s="80"/>
      <c r="Y4" s="80"/>
      <c r="Z4" s="80"/>
      <c r="AA4" s="80"/>
      <c r="AB4" s="80"/>
      <c r="AC4" s="80">
        <v>60</v>
      </c>
      <c r="AD4" s="80"/>
      <c r="AE4" s="80"/>
      <c r="AF4" s="80"/>
      <c r="AG4" s="80"/>
      <c r="AH4" s="80"/>
      <c r="AI4" s="80"/>
      <c r="AJ4" s="80"/>
      <c r="AK4" s="80"/>
      <c r="AL4" s="80"/>
      <c r="AM4" s="80"/>
      <c r="AN4" s="80"/>
      <c r="AO4" s="80"/>
      <c r="AP4" s="80"/>
      <c r="AQ4" s="80"/>
      <c r="AR4" s="80"/>
      <c r="AS4" s="80"/>
    </row>
    <row r="5" spans="1:45" ht="90" customHeight="1" x14ac:dyDescent="0.25">
      <c r="A5" s="91">
        <v>2</v>
      </c>
      <c r="B5" s="92">
        <v>2</v>
      </c>
      <c r="C5" s="141" t="s">
        <v>64</v>
      </c>
      <c r="D5" s="120" t="s">
        <v>340</v>
      </c>
      <c r="E5" s="148" t="s">
        <v>75</v>
      </c>
      <c r="F5" s="93" t="s">
        <v>76</v>
      </c>
      <c r="G5" s="93" t="s">
        <v>79</v>
      </c>
      <c r="H5" s="94" t="s">
        <v>44</v>
      </c>
      <c r="I5" s="95" t="s">
        <v>78</v>
      </c>
      <c r="J5" s="138">
        <v>33</v>
      </c>
      <c r="K5" s="84">
        <v>520</v>
      </c>
      <c r="L5" s="83">
        <f t="shared" si="0"/>
        <v>215</v>
      </c>
      <c r="M5" s="39" t="str">
        <f t="shared" ref="M5:M68" si="1">IF(L5&lt;0,"ATENÇÃO","OK")</f>
        <v>OK</v>
      </c>
      <c r="N5" s="80"/>
      <c r="O5" s="80"/>
      <c r="P5" s="80">
        <v>185</v>
      </c>
      <c r="Q5" s="80"/>
      <c r="R5" s="80"/>
      <c r="S5" s="80"/>
      <c r="T5" s="80"/>
      <c r="U5" s="80"/>
      <c r="V5" s="80"/>
      <c r="W5" s="80"/>
      <c r="X5" s="80"/>
      <c r="Y5" s="80"/>
      <c r="Z5" s="80"/>
      <c r="AA5" s="80"/>
      <c r="AB5" s="80"/>
      <c r="AC5" s="80">
        <v>120</v>
      </c>
      <c r="AD5" s="80"/>
      <c r="AE5" s="80"/>
      <c r="AF5" s="80"/>
      <c r="AG5" s="80"/>
      <c r="AH5" s="80"/>
      <c r="AI5" s="80"/>
      <c r="AJ5" s="80"/>
      <c r="AK5" s="80"/>
      <c r="AL5" s="80"/>
      <c r="AM5" s="80"/>
      <c r="AN5" s="80"/>
      <c r="AO5" s="80"/>
      <c r="AP5" s="80"/>
      <c r="AQ5" s="80"/>
      <c r="AR5" s="80"/>
      <c r="AS5" s="80"/>
    </row>
    <row r="6" spans="1:45" ht="90" customHeight="1" x14ac:dyDescent="0.25">
      <c r="A6" s="86">
        <v>3</v>
      </c>
      <c r="B6" s="87">
        <v>3</v>
      </c>
      <c r="C6" s="140" t="s">
        <v>64</v>
      </c>
      <c r="D6" s="119" t="s">
        <v>341</v>
      </c>
      <c r="E6" s="147" t="s">
        <v>75</v>
      </c>
      <c r="F6" s="88" t="s">
        <v>76</v>
      </c>
      <c r="G6" s="88" t="s">
        <v>80</v>
      </c>
      <c r="H6" s="89" t="s">
        <v>43</v>
      </c>
      <c r="I6" s="90" t="s">
        <v>78</v>
      </c>
      <c r="J6" s="137">
        <v>9.52</v>
      </c>
      <c r="K6" s="84">
        <f>100+75+200+75</f>
        <v>450</v>
      </c>
      <c r="L6" s="83">
        <f t="shared" si="0"/>
        <v>350</v>
      </c>
      <c r="M6" s="39" t="str">
        <f t="shared" si="1"/>
        <v>OK</v>
      </c>
      <c r="N6" s="79"/>
      <c r="O6" s="79"/>
      <c r="P6" s="79"/>
      <c r="Q6" s="79"/>
      <c r="R6" s="79"/>
      <c r="S6" s="79"/>
      <c r="T6" s="79"/>
      <c r="U6" s="79"/>
      <c r="V6" s="79"/>
      <c r="W6" s="79"/>
      <c r="X6" s="79"/>
      <c r="Y6" s="79"/>
      <c r="Z6" s="79">
        <v>50</v>
      </c>
      <c r="AA6" s="79"/>
      <c r="AB6" s="79"/>
      <c r="AC6" s="79">
        <v>50</v>
      </c>
      <c r="AD6" s="79"/>
      <c r="AE6" s="79"/>
      <c r="AF6" s="79"/>
      <c r="AG6" s="79"/>
      <c r="AH6" s="79"/>
      <c r="AI6" s="79"/>
      <c r="AJ6" s="79"/>
      <c r="AK6" s="79"/>
      <c r="AL6" s="79"/>
      <c r="AM6" s="80"/>
      <c r="AN6" s="80"/>
      <c r="AO6" s="80"/>
      <c r="AP6" s="80"/>
      <c r="AQ6" s="80"/>
      <c r="AR6" s="80"/>
      <c r="AS6" s="80"/>
    </row>
    <row r="7" spans="1:45" ht="90" customHeight="1" x14ac:dyDescent="0.25">
      <c r="A7" s="96">
        <v>4</v>
      </c>
      <c r="B7" s="97">
        <v>4</v>
      </c>
      <c r="C7" s="141" t="s">
        <v>81</v>
      </c>
      <c r="D7" s="120" t="s">
        <v>342</v>
      </c>
      <c r="E7" s="148" t="s">
        <v>51</v>
      </c>
      <c r="F7" s="93" t="s">
        <v>82</v>
      </c>
      <c r="G7" s="93" t="s">
        <v>83</v>
      </c>
      <c r="H7" s="94" t="s">
        <v>34</v>
      </c>
      <c r="I7" s="95" t="s">
        <v>78</v>
      </c>
      <c r="J7" s="138">
        <v>1.19</v>
      </c>
      <c r="K7" s="84">
        <v>870</v>
      </c>
      <c r="L7" s="83">
        <f t="shared" si="0"/>
        <v>390</v>
      </c>
      <c r="M7" s="39" t="str">
        <f t="shared" si="1"/>
        <v>OK</v>
      </c>
      <c r="N7" s="80">
        <v>240</v>
      </c>
      <c r="O7" s="80"/>
      <c r="P7" s="80"/>
      <c r="Q7" s="80"/>
      <c r="R7" s="80"/>
      <c r="S7" s="80"/>
      <c r="T7" s="80"/>
      <c r="U7" s="80"/>
      <c r="V7" s="80"/>
      <c r="W7" s="80"/>
      <c r="X7" s="80"/>
      <c r="Y7" s="80"/>
      <c r="Z7" s="80"/>
      <c r="AA7" s="80"/>
      <c r="AB7" s="80"/>
      <c r="AC7" s="80"/>
      <c r="AD7" s="80"/>
      <c r="AE7" s="80">
        <v>240</v>
      </c>
      <c r="AF7" s="80"/>
      <c r="AG7" s="80"/>
      <c r="AH7" s="80"/>
      <c r="AI7" s="80"/>
      <c r="AJ7" s="80"/>
      <c r="AK7" s="80"/>
      <c r="AL7" s="80"/>
      <c r="AM7" s="80"/>
      <c r="AN7" s="80"/>
      <c r="AO7" s="80"/>
      <c r="AP7" s="80"/>
      <c r="AQ7" s="80"/>
      <c r="AR7" s="80"/>
      <c r="AS7" s="80"/>
    </row>
    <row r="8" spans="1:45" ht="90" customHeight="1" x14ac:dyDescent="0.25">
      <c r="A8" s="172">
        <v>5</v>
      </c>
      <c r="B8" s="98">
        <v>5</v>
      </c>
      <c r="C8" s="184" t="s">
        <v>84</v>
      </c>
      <c r="D8" s="119" t="s">
        <v>343</v>
      </c>
      <c r="E8" s="147" t="s">
        <v>37</v>
      </c>
      <c r="F8" s="88" t="s">
        <v>85</v>
      </c>
      <c r="G8" s="88" t="s">
        <v>86</v>
      </c>
      <c r="H8" s="89" t="s">
        <v>46</v>
      </c>
      <c r="I8" s="90" t="s">
        <v>87</v>
      </c>
      <c r="J8" s="137">
        <v>3.94</v>
      </c>
      <c r="K8" s="84">
        <v>860</v>
      </c>
      <c r="L8" s="83">
        <f t="shared" si="0"/>
        <v>620</v>
      </c>
      <c r="M8" s="39" t="str">
        <f t="shared" si="1"/>
        <v>OK</v>
      </c>
      <c r="N8" s="80"/>
      <c r="O8" s="80"/>
      <c r="P8" s="80"/>
      <c r="Q8" s="80"/>
      <c r="R8" s="80"/>
      <c r="S8" s="80"/>
      <c r="T8" s="80"/>
      <c r="U8" s="80"/>
      <c r="V8" s="80"/>
      <c r="W8" s="80"/>
      <c r="X8" s="80"/>
      <c r="Y8" s="80"/>
      <c r="Z8" s="80"/>
      <c r="AA8" s="80">
        <v>120</v>
      </c>
      <c r="AB8" s="80"/>
      <c r="AC8" s="80"/>
      <c r="AD8" s="80"/>
      <c r="AE8" s="80"/>
      <c r="AF8" s="80"/>
      <c r="AG8" s="80"/>
      <c r="AH8" s="80"/>
      <c r="AI8" s="80"/>
      <c r="AJ8" s="80">
        <v>120</v>
      </c>
      <c r="AK8" s="80"/>
      <c r="AL8" s="80"/>
      <c r="AM8" s="80"/>
      <c r="AN8" s="80"/>
      <c r="AO8" s="80"/>
      <c r="AP8" s="80"/>
      <c r="AQ8" s="80"/>
      <c r="AR8" s="80"/>
      <c r="AS8" s="80"/>
    </row>
    <row r="9" spans="1:45" ht="90" customHeight="1" x14ac:dyDescent="0.25">
      <c r="A9" s="174"/>
      <c r="B9" s="87">
        <v>6</v>
      </c>
      <c r="C9" s="186"/>
      <c r="D9" s="119" t="s">
        <v>344</v>
      </c>
      <c r="E9" s="147" t="s">
        <v>37</v>
      </c>
      <c r="F9" s="88" t="s">
        <v>85</v>
      </c>
      <c r="G9" s="88" t="s">
        <v>88</v>
      </c>
      <c r="H9" s="89" t="s">
        <v>45</v>
      </c>
      <c r="I9" s="90" t="s">
        <v>87</v>
      </c>
      <c r="J9" s="137">
        <v>3.6</v>
      </c>
      <c r="K9" s="84">
        <v>52</v>
      </c>
      <c r="L9" s="83">
        <f t="shared" si="0"/>
        <v>28</v>
      </c>
      <c r="M9" s="39" t="str">
        <f t="shared" si="1"/>
        <v>OK</v>
      </c>
      <c r="N9" s="80"/>
      <c r="O9" s="80">
        <v>24</v>
      </c>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row>
    <row r="10" spans="1:45" ht="90" customHeight="1" x14ac:dyDescent="0.25">
      <c r="A10" s="176">
        <v>6</v>
      </c>
      <c r="B10" s="97">
        <v>7</v>
      </c>
      <c r="C10" s="181" t="s">
        <v>81</v>
      </c>
      <c r="D10" s="121" t="s">
        <v>345</v>
      </c>
      <c r="E10" s="149" t="s">
        <v>51</v>
      </c>
      <c r="F10" s="99" t="s">
        <v>82</v>
      </c>
      <c r="G10" s="93" t="s">
        <v>89</v>
      </c>
      <c r="H10" s="94" t="s">
        <v>26</v>
      </c>
      <c r="I10" s="95" t="s">
        <v>78</v>
      </c>
      <c r="J10" s="138">
        <v>1</v>
      </c>
      <c r="K10" s="84">
        <v>600</v>
      </c>
      <c r="L10" s="83">
        <f t="shared" si="0"/>
        <v>336</v>
      </c>
      <c r="M10" s="39" t="str">
        <f t="shared" si="1"/>
        <v>OK</v>
      </c>
      <c r="N10" s="80"/>
      <c r="O10" s="80"/>
      <c r="P10" s="80"/>
      <c r="Q10" s="80"/>
      <c r="R10" s="80"/>
      <c r="S10" s="80"/>
      <c r="T10" s="80"/>
      <c r="U10" s="80"/>
      <c r="V10" s="80"/>
      <c r="W10" s="80"/>
      <c r="X10" s="80">
        <v>144</v>
      </c>
      <c r="Y10" s="80"/>
      <c r="Z10" s="80"/>
      <c r="AA10" s="80"/>
      <c r="AB10" s="80"/>
      <c r="AC10" s="80"/>
      <c r="AD10" s="80"/>
      <c r="AE10" s="80">
        <v>120</v>
      </c>
      <c r="AF10" s="80"/>
      <c r="AG10" s="80"/>
      <c r="AH10" s="80"/>
      <c r="AI10" s="80"/>
      <c r="AJ10" s="80"/>
      <c r="AK10" s="80"/>
      <c r="AL10" s="80"/>
      <c r="AM10" s="80"/>
      <c r="AN10" s="80"/>
      <c r="AO10" s="80"/>
      <c r="AP10" s="80"/>
      <c r="AQ10" s="80"/>
      <c r="AR10" s="80"/>
      <c r="AS10" s="80"/>
    </row>
    <row r="11" spans="1:45" ht="90" customHeight="1" x14ac:dyDescent="0.25">
      <c r="A11" s="177"/>
      <c r="B11" s="92">
        <v>8</v>
      </c>
      <c r="C11" s="182"/>
      <c r="D11" s="120" t="s">
        <v>346</v>
      </c>
      <c r="E11" s="148" t="s">
        <v>51</v>
      </c>
      <c r="F11" s="93" t="s">
        <v>82</v>
      </c>
      <c r="G11" s="93" t="s">
        <v>90</v>
      </c>
      <c r="H11" s="94" t="s">
        <v>28</v>
      </c>
      <c r="I11" s="95" t="s">
        <v>78</v>
      </c>
      <c r="J11" s="138">
        <v>1.01</v>
      </c>
      <c r="K11" s="84">
        <v>430</v>
      </c>
      <c r="L11" s="83">
        <f t="shared" si="0"/>
        <v>358</v>
      </c>
      <c r="M11" s="39" t="str">
        <f t="shared" si="1"/>
        <v>OK</v>
      </c>
      <c r="N11" s="80"/>
      <c r="O11" s="80"/>
      <c r="P11" s="80"/>
      <c r="Q11" s="80"/>
      <c r="R11" s="80"/>
      <c r="S11" s="80"/>
      <c r="T11" s="80"/>
      <c r="U11" s="80"/>
      <c r="V11" s="80"/>
      <c r="W11" s="80"/>
      <c r="X11" s="80">
        <v>24</v>
      </c>
      <c r="Y11" s="80"/>
      <c r="Z11" s="80"/>
      <c r="AA11" s="80"/>
      <c r="AB11" s="80"/>
      <c r="AC11" s="80"/>
      <c r="AD11" s="80"/>
      <c r="AE11" s="80">
        <v>48</v>
      </c>
      <c r="AF11" s="80"/>
      <c r="AG11" s="80"/>
      <c r="AH11" s="80"/>
      <c r="AI11" s="80"/>
      <c r="AJ11" s="80"/>
      <c r="AK11" s="80"/>
      <c r="AL11" s="80"/>
      <c r="AM11" s="80"/>
      <c r="AN11" s="80"/>
      <c r="AO11" s="80"/>
      <c r="AP11" s="80"/>
      <c r="AQ11" s="80"/>
      <c r="AR11" s="80"/>
      <c r="AS11" s="80"/>
    </row>
    <row r="12" spans="1:45" ht="90" customHeight="1" x14ac:dyDescent="0.25">
      <c r="A12" s="172">
        <v>7</v>
      </c>
      <c r="B12" s="87">
        <v>9</v>
      </c>
      <c r="C12" s="184" t="s">
        <v>91</v>
      </c>
      <c r="D12" s="119" t="s">
        <v>347</v>
      </c>
      <c r="E12" s="150" t="s">
        <v>92</v>
      </c>
      <c r="F12" s="88" t="s">
        <v>93</v>
      </c>
      <c r="G12" s="88" t="s">
        <v>94</v>
      </c>
      <c r="H12" s="100" t="s">
        <v>47</v>
      </c>
      <c r="I12" s="101" t="s">
        <v>78</v>
      </c>
      <c r="J12" s="137">
        <v>31.36</v>
      </c>
      <c r="K12" s="84">
        <v>22</v>
      </c>
      <c r="L12" s="83">
        <f t="shared" si="0"/>
        <v>10</v>
      </c>
      <c r="M12" s="39" t="str">
        <f t="shared" si="1"/>
        <v>OK</v>
      </c>
      <c r="N12" s="80"/>
      <c r="O12" s="80"/>
      <c r="P12" s="80"/>
      <c r="Q12" s="80"/>
      <c r="R12" s="80"/>
      <c r="S12" s="80"/>
      <c r="T12" s="80"/>
      <c r="U12" s="80"/>
      <c r="V12" s="80"/>
      <c r="W12" s="80"/>
      <c r="X12" s="80"/>
      <c r="Y12" s="80">
        <v>6</v>
      </c>
      <c r="Z12" s="80"/>
      <c r="AA12" s="80"/>
      <c r="AB12" s="80"/>
      <c r="AC12" s="80"/>
      <c r="AD12" s="80"/>
      <c r="AE12" s="80"/>
      <c r="AF12" s="80"/>
      <c r="AG12" s="80"/>
      <c r="AH12" s="80"/>
      <c r="AI12" s="80">
        <v>6</v>
      </c>
      <c r="AJ12" s="80"/>
      <c r="AK12" s="80"/>
      <c r="AL12" s="80"/>
      <c r="AM12" s="80"/>
      <c r="AN12" s="80"/>
      <c r="AO12" s="80"/>
      <c r="AP12" s="80"/>
      <c r="AQ12" s="80"/>
      <c r="AR12" s="80"/>
      <c r="AS12" s="80"/>
    </row>
    <row r="13" spans="1:45" ht="90" customHeight="1" x14ac:dyDescent="0.25">
      <c r="A13" s="173"/>
      <c r="B13" s="87">
        <v>10</v>
      </c>
      <c r="C13" s="185"/>
      <c r="D13" s="119" t="s">
        <v>348</v>
      </c>
      <c r="E13" s="151" t="s">
        <v>95</v>
      </c>
      <c r="F13" s="88" t="s">
        <v>93</v>
      </c>
      <c r="G13" s="88" t="s">
        <v>96</v>
      </c>
      <c r="H13" s="100" t="s">
        <v>47</v>
      </c>
      <c r="I13" s="101" t="s">
        <v>78</v>
      </c>
      <c r="J13" s="137">
        <v>36.700000000000003</v>
      </c>
      <c r="K13" s="84">
        <v>28</v>
      </c>
      <c r="L13" s="83">
        <f t="shared" si="0"/>
        <v>16</v>
      </c>
      <c r="M13" s="39" t="str">
        <f t="shared" si="1"/>
        <v>OK</v>
      </c>
      <c r="N13" s="80"/>
      <c r="O13" s="80"/>
      <c r="P13" s="80"/>
      <c r="Q13" s="80"/>
      <c r="R13" s="80"/>
      <c r="S13" s="80"/>
      <c r="T13" s="80"/>
      <c r="U13" s="80"/>
      <c r="V13" s="80"/>
      <c r="W13" s="80"/>
      <c r="X13" s="80"/>
      <c r="Y13" s="80">
        <v>6</v>
      </c>
      <c r="Z13" s="80"/>
      <c r="AA13" s="80"/>
      <c r="AB13" s="80"/>
      <c r="AC13" s="80"/>
      <c r="AD13" s="80"/>
      <c r="AE13" s="80"/>
      <c r="AF13" s="80"/>
      <c r="AG13" s="80"/>
      <c r="AH13" s="80"/>
      <c r="AI13" s="80">
        <v>6</v>
      </c>
      <c r="AJ13" s="80"/>
      <c r="AK13" s="80"/>
      <c r="AL13" s="80"/>
      <c r="AM13" s="80"/>
      <c r="AN13" s="80"/>
      <c r="AO13" s="80"/>
      <c r="AP13" s="80"/>
      <c r="AQ13" s="80"/>
      <c r="AR13" s="80"/>
      <c r="AS13" s="80"/>
    </row>
    <row r="14" spans="1:45"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row>
    <row r="15" spans="1:45" ht="90" customHeight="1" x14ac:dyDescent="0.25">
      <c r="A15" s="173"/>
      <c r="B15" s="98">
        <v>12</v>
      </c>
      <c r="C15" s="185"/>
      <c r="D15" s="123" t="s">
        <v>350</v>
      </c>
      <c r="E15" s="153" t="s">
        <v>99</v>
      </c>
      <c r="F15" s="104" t="s">
        <v>93</v>
      </c>
      <c r="G15" s="88" t="s">
        <v>100</v>
      </c>
      <c r="H15" s="100" t="s">
        <v>45</v>
      </c>
      <c r="I15" s="101" t="s">
        <v>78</v>
      </c>
      <c r="J15" s="137">
        <v>78.05</v>
      </c>
      <c r="K15" s="84">
        <v>6</v>
      </c>
      <c r="L15" s="83">
        <f t="shared" si="0"/>
        <v>5</v>
      </c>
      <c r="M15" s="39" t="str">
        <f t="shared" si="1"/>
        <v>OK</v>
      </c>
      <c r="N15" s="80"/>
      <c r="O15" s="80"/>
      <c r="P15" s="80"/>
      <c r="Q15" s="80"/>
      <c r="R15" s="80"/>
      <c r="S15" s="80"/>
      <c r="T15" s="80"/>
      <c r="U15" s="80"/>
      <c r="V15" s="80"/>
      <c r="W15" s="80"/>
      <c r="X15" s="80"/>
      <c r="Y15" s="80">
        <v>1</v>
      </c>
      <c r="Z15" s="80"/>
      <c r="AA15" s="80"/>
      <c r="AB15" s="80"/>
      <c r="AC15" s="80"/>
      <c r="AD15" s="80"/>
      <c r="AE15" s="80"/>
      <c r="AF15" s="80"/>
      <c r="AG15" s="80"/>
      <c r="AH15" s="80"/>
      <c r="AI15" s="80"/>
      <c r="AJ15" s="80"/>
      <c r="AK15" s="80"/>
      <c r="AL15" s="80"/>
      <c r="AM15" s="80"/>
      <c r="AN15" s="80"/>
      <c r="AO15" s="80"/>
      <c r="AP15" s="80"/>
      <c r="AQ15" s="80"/>
      <c r="AR15" s="80"/>
      <c r="AS15" s="80"/>
    </row>
    <row r="16" spans="1:45" ht="90" customHeight="1" x14ac:dyDescent="0.25">
      <c r="A16" s="174"/>
      <c r="B16" s="87">
        <v>13</v>
      </c>
      <c r="C16" s="186"/>
      <c r="D16" s="119" t="s">
        <v>351</v>
      </c>
      <c r="E16" s="153" t="s">
        <v>99</v>
      </c>
      <c r="F16" s="88" t="s">
        <v>93</v>
      </c>
      <c r="G16" s="88" t="s">
        <v>101</v>
      </c>
      <c r="H16" s="100" t="s">
        <v>45</v>
      </c>
      <c r="I16" s="101" t="s">
        <v>78</v>
      </c>
      <c r="J16" s="137">
        <v>9.36</v>
      </c>
      <c r="K16" s="84">
        <v>12</v>
      </c>
      <c r="L16" s="83">
        <f t="shared" si="0"/>
        <v>12</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row>
    <row r="17" spans="1:45" ht="90" customHeight="1" x14ac:dyDescent="0.25">
      <c r="A17" s="176">
        <v>8</v>
      </c>
      <c r="B17" s="92">
        <v>14</v>
      </c>
      <c r="C17" s="181" t="s">
        <v>102</v>
      </c>
      <c r="D17" s="124" t="s">
        <v>352</v>
      </c>
      <c r="E17" s="154" t="s">
        <v>103</v>
      </c>
      <c r="F17" s="105" t="s">
        <v>82</v>
      </c>
      <c r="G17" s="93" t="s">
        <v>104</v>
      </c>
      <c r="H17" s="106" t="s">
        <v>33</v>
      </c>
      <c r="I17" s="107" t="s">
        <v>78</v>
      </c>
      <c r="J17" s="138">
        <v>18.690000000000001</v>
      </c>
      <c r="K17" s="84">
        <v>18</v>
      </c>
      <c r="L17" s="83">
        <f t="shared" si="0"/>
        <v>18</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row>
    <row r="18" spans="1:45" ht="90" customHeight="1" x14ac:dyDescent="0.25">
      <c r="A18" s="180"/>
      <c r="B18" s="92">
        <v>15</v>
      </c>
      <c r="C18" s="183"/>
      <c r="D18" s="120" t="s">
        <v>353</v>
      </c>
      <c r="E18" s="154" t="s">
        <v>103</v>
      </c>
      <c r="F18" s="93" t="s">
        <v>105</v>
      </c>
      <c r="G18" s="93" t="s">
        <v>106</v>
      </c>
      <c r="H18" s="106" t="s">
        <v>47</v>
      </c>
      <c r="I18" s="107" t="s">
        <v>87</v>
      </c>
      <c r="J18" s="138">
        <v>26.71</v>
      </c>
      <c r="K18" s="84">
        <v>15</v>
      </c>
      <c r="L18" s="83">
        <f t="shared" si="0"/>
        <v>15</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row>
    <row r="19" spans="1:45" ht="90" customHeight="1" x14ac:dyDescent="0.25">
      <c r="A19" s="180"/>
      <c r="B19" s="92">
        <v>16</v>
      </c>
      <c r="C19" s="183"/>
      <c r="D19" s="120" t="s">
        <v>354</v>
      </c>
      <c r="E19" s="148" t="s">
        <v>107</v>
      </c>
      <c r="F19" s="105" t="s">
        <v>82</v>
      </c>
      <c r="G19" s="93" t="s">
        <v>108</v>
      </c>
      <c r="H19" s="106" t="s">
        <v>26</v>
      </c>
      <c r="I19" s="107" t="s">
        <v>78</v>
      </c>
      <c r="J19" s="138">
        <v>11.6</v>
      </c>
      <c r="K19" s="84">
        <v>30</v>
      </c>
      <c r="L19" s="83">
        <f t="shared" si="0"/>
        <v>20</v>
      </c>
      <c r="M19" s="39" t="str">
        <f t="shared" si="1"/>
        <v>OK</v>
      </c>
      <c r="N19" s="80"/>
      <c r="O19" s="80"/>
      <c r="P19" s="80"/>
      <c r="Q19" s="80"/>
      <c r="R19" s="80"/>
      <c r="S19" s="80"/>
      <c r="T19" s="80"/>
      <c r="U19" s="80"/>
      <c r="V19" s="80">
        <v>10</v>
      </c>
      <c r="W19" s="80"/>
      <c r="X19" s="80"/>
      <c r="Y19" s="80"/>
      <c r="Z19" s="80"/>
      <c r="AA19" s="80"/>
      <c r="AB19" s="80"/>
      <c r="AC19" s="80"/>
      <c r="AD19" s="80"/>
      <c r="AE19" s="80"/>
      <c r="AF19" s="80"/>
      <c r="AG19" s="80"/>
      <c r="AH19" s="80"/>
      <c r="AI19" s="80"/>
      <c r="AJ19" s="80"/>
      <c r="AK19" s="80"/>
      <c r="AL19" s="80"/>
      <c r="AM19" s="80"/>
      <c r="AN19" s="80"/>
      <c r="AO19" s="80"/>
      <c r="AP19" s="80"/>
      <c r="AQ19" s="80"/>
      <c r="AR19" s="80"/>
      <c r="AS19" s="80"/>
    </row>
    <row r="20" spans="1:45" ht="90" customHeight="1" x14ac:dyDescent="0.25">
      <c r="A20" s="180"/>
      <c r="B20" s="92">
        <v>17</v>
      </c>
      <c r="C20" s="183"/>
      <c r="D20" s="120" t="s">
        <v>355</v>
      </c>
      <c r="E20" s="148" t="s">
        <v>52</v>
      </c>
      <c r="F20" s="93" t="s">
        <v>82</v>
      </c>
      <c r="G20" s="93" t="s">
        <v>109</v>
      </c>
      <c r="H20" s="94" t="s">
        <v>45</v>
      </c>
      <c r="I20" s="95" t="s">
        <v>78</v>
      </c>
      <c r="J20" s="138">
        <v>9.76</v>
      </c>
      <c r="K20" s="84">
        <v>700</v>
      </c>
      <c r="L20" s="83">
        <f t="shared" si="0"/>
        <v>698</v>
      </c>
      <c r="M20" s="39" t="str">
        <f t="shared" si="1"/>
        <v>OK</v>
      </c>
      <c r="N20" s="80"/>
      <c r="O20" s="80"/>
      <c r="P20" s="80"/>
      <c r="Q20" s="80"/>
      <c r="R20" s="80"/>
      <c r="S20" s="80"/>
      <c r="T20" s="80"/>
      <c r="U20" s="80"/>
      <c r="V20" s="80">
        <v>2</v>
      </c>
      <c r="W20" s="80"/>
      <c r="X20" s="80"/>
      <c r="Y20" s="80"/>
      <c r="Z20" s="80"/>
      <c r="AA20" s="80"/>
      <c r="AB20" s="80"/>
      <c r="AC20" s="80"/>
      <c r="AD20" s="80"/>
      <c r="AE20" s="80"/>
      <c r="AF20" s="80"/>
      <c r="AG20" s="80"/>
      <c r="AH20" s="80"/>
      <c r="AI20" s="80"/>
      <c r="AJ20" s="80"/>
      <c r="AK20" s="80"/>
      <c r="AL20" s="80"/>
      <c r="AM20" s="80"/>
      <c r="AN20" s="80"/>
      <c r="AO20" s="80"/>
      <c r="AP20" s="80"/>
      <c r="AQ20" s="80"/>
      <c r="AR20" s="80"/>
      <c r="AS20" s="80"/>
    </row>
    <row r="21" spans="1:45" ht="90" customHeight="1" x14ac:dyDescent="0.25">
      <c r="A21" s="177"/>
      <c r="B21" s="92">
        <v>18</v>
      </c>
      <c r="C21" s="182"/>
      <c r="D21" s="120" t="s">
        <v>356</v>
      </c>
      <c r="E21" s="148" t="s">
        <v>110</v>
      </c>
      <c r="F21" s="93" t="s">
        <v>82</v>
      </c>
      <c r="G21" s="93" t="s">
        <v>111</v>
      </c>
      <c r="H21" s="106" t="s">
        <v>45</v>
      </c>
      <c r="I21" s="107" t="s">
        <v>78</v>
      </c>
      <c r="J21" s="138">
        <v>54.58</v>
      </c>
      <c r="K21" s="84">
        <v>14</v>
      </c>
      <c r="L21" s="83">
        <f t="shared" si="0"/>
        <v>14</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row>
    <row r="22" spans="1:45" ht="90" customHeight="1" x14ac:dyDescent="0.25">
      <c r="A22" s="86">
        <v>9</v>
      </c>
      <c r="B22" s="87">
        <v>19</v>
      </c>
      <c r="C22" s="140" t="s">
        <v>91</v>
      </c>
      <c r="D22" s="119" t="s">
        <v>357</v>
      </c>
      <c r="E22" s="147" t="s">
        <v>112</v>
      </c>
      <c r="F22" s="88" t="s">
        <v>113</v>
      </c>
      <c r="G22" s="88" t="s">
        <v>114</v>
      </c>
      <c r="H22" s="89" t="s">
        <v>35</v>
      </c>
      <c r="I22" s="90" t="s">
        <v>115</v>
      </c>
      <c r="J22" s="137">
        <v>2.5099999999999998</v>
      </c>
      <c r="K22" s="84">
        <v>400</v>
      </c>
      <c r="L22" s="83">
        <f t="shared" si="0"/>
        <v>200</v>
      </c>
      <c r="M22" s="39" t="str">
        <f t="shared" si="1"/>
        <v>OK</v>
      </c>
      <c r="N22" s="80"/>
      <c r="O22" s="80"/>
      <c r="P22" s="80"/>
      <c r="Q22" s="80"/>
      <c r="R22" s="80"/>
      <c r="S22" s="80"/>
      <c r="T22" s="80"/>
      <c r="U22" s="80"/>
      <c r="V22" s="80"/>
      <c r="W22" s="80"/>
      <c r="X22" s="80"/>
      <c r="Y22" s="80"/>
      <c r="Z22" s="80"/>
      <c r="AA22" s="80"/>
      <c r="AB22" s="80">
        <v>200</v>
      </c>
      <c r="AC22" s="80"/>
      <c r="AD22" s="80"/>
      <c r="AE22" s="80"/>
      <c r="AF22" s="80"/>
      <c r="AG22" s="80"/>
      <c r="AH22" s="80"/>
      <c r="AI22" s="80"/>
      <c r="AJ22" s="80"/>
      <c r="AK22" s="80"/>
      <c r="AL22" s="80"/>
      <c r="AM22" s="80"/>
      <c r="AN22" s="80"/>
      <c r="AO22" s="80"/>
      <c r="AP22" s="80"/>
      <c r="AQ22" s="80"/>
      <c r="AR22" s="80"/>
      <c r="AS22" s="80"/>
    </row>
    <row r="23" spans="1:45" ht="90" customHeight="1" x14ac:dyDescent="0.25">
      <c r="A23" s="176">
        <v>10</v>
      </c>
      <c r="B23" s="97">
        <v>20</v>
      </c>
      <c r="C23" s="181" t="s">
        <v>84</v>
      </c>
      <c r="D23" s="120" t="s">
        <v>358</v>
      </c>
      <c r="E23" s="148" t="s">
        <v>37</v>
      </c>
      <c r="F23" s="93" t="s">
        <v>82</v>
      </c>
      <c r="G23" s="93" t="s">
        <v>116</v>
      </c>
      <c r="H23" s="94" t="s">
        <v>47</v>
      </c>
      <c r="I23" s="95" t="s">
        <v>78</v>
      </c>
      <c r="J23" s="138">
        <v>6.63</v>
      </c>
      <c r="K23" s="84">
        <v>90</v>
      </c>
      <c r="L23" s="83">
        <f t="shared" si="0"/>
        <v>90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row>
    <row r="24" spans="1:45" ht="90" customHeight="1" x14ac:dyDescent="0.25">
      <c r="A24" s="180"/>
      <c r="B24" s="97">
        <v>21</v>
      </c>
      <c r="C24" s="183"/>
      <c r="D24" s="120" t="s">
        <v>359</v>
      </c>
      <c r="E24" s="148" t="s">
        <v>37</v>
      </c>
      <c r="F24" s="93" t="s">
        <v>82</v>
      </c>
      <c r="G24" s="93" t="s">
        <v>117</v>
      </c>
      <c r="H24" s="94" t="s">
        <v>45</v>
      </c>
      <c r="I24" s="95" t="s">
        <v>78</v>
      </c>
      <c r="J24" s="138">
        <v>2</v>
      </c>
      <c r="K24" s="84">
        <v>650</v>
      </c>
      <c r="L24" s="83">
        <f t="shared" si="0"/>
        <v>410</v>
      </c>
      <c r="M24" s="39" t="str">
        <f t="shared" si="1"/>
        <v>OK</v>
      </c>
      <c r="N24" s="80"/>
      <c r="O24" s="80">
        <v>120</v>
      </c>
      <c r="P24" s="80"/>
      <c r="Q24" s="80"/>
      <c r="R24" s="80"/>
      <c r="S24" s="80"/>
      <c r="T24" s="80"/>
      <c r="U24" s="80"/>
      <c r="V24" s="80"/>
      <c r="W24" s="80"/>
      <c r="X24" s="80"/>
      <c r="Y24" s="80"/>
      <c r="Z24" s="80"/>
      <c r="AA24" s="80"/>
      <c r="AB24" s="80"/>
      <c r="AC24" s="80"/>
      <c r="AD24" s="80">
        <v>120</v>
      </c>
      <c r="AE24" s="80"/>
      <c r="AF24" s="80"/>
      <c r="AG24" s="80"/>
      <c r="AH24" s="80"/>
      <c r="AI24" s="80"/>
      <c r="AJ24" s="80"/>
      <c r="AK24" s="80"/>
      <c r="AL24" s="80"/>
      <c r="AM24" s="80"/>
      <c r="AN24" s="80"/>
      <c r="AO24" s="80"/>
      <c r="AP24" s="80"/>
      <c r="AQ24" s="80"/>
      <c r="AR24" s="80"/>
      <c r="AS24" s="80"/>
    </row>
    <row r="25" spans="1:45" ht="90" customHeight="1" x14ac:dyDescent="0.25">
      <c r="A25" s="177"/>
      <c r="B25" s="97">
        <v>22</v>
      </c>
      <c r="C25" s="182"/>
      <c r="D25" s="120" t="s">
        <v>360</v>
      </c>
      <c r="E25" s="148" t="s">
        <v>118</v>
      </c>
      <c r="F25" s="105" t="s">
        <v>119</v>
      </c>
      <c r="G25" s="93" t="s">
        <v>120</v>
      </c>
      <c r="H25" s="106" t="s">
        <v>26</v>
      </c>
      <c r="I25" s="107" t="s">
        <v>121</v>
      </c>
      <c r="J25" s="138">
        <v>2.1</v>
      </c>
      <c r="K25" s="84">
        <v>40</v>
      </c>
      <c r="L25" s="83">
        <f t="shared" si="0"/>
        <v>28</v>
      </c>
      <c r="M25" s="39" t="str">
        <f t="shared" si="1"/>
        <v>OK</v>
      </c>
      <c r="N25" s="80"/>
      <c r="O25" s="80">
        <v>12</v>
      </c>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row>
    <row r="26" spans="1:45" ht="90" customHeight="1" x14ac:dyDescent="0.25">
      <c r="A26" s="178">
        <v>11</v>
      </c>
      <c r="B26" s="87">
        <v>23</v>
      </c>
      <c r="C26" s="184" t="s">
        <v>122</v>
      </c>
      <c r="D26" s="119" t="s">
        <v>361</v>
      </c>
      <c r="E26" s="147" t="s">
        <v>123</v>
      </c>
      <c r="F26" s="88" t="s">
        <v>82</v>
      </c>
      <c r="G26" s="88" t="s">
        <v>124</v>
      </c>
      <c r="H26" s="100" t="s">
        <v>125</v>
      </c>
      <c r="I26" s="101" t="s">
        <v>78</v>
      </c>
      <c r="J26" s="137">
        <v>6.83</v>
      </c>
      <c r="K26" s="84">
        <v>16</v>
      </c>
      <c r="L26" s="83">
        <f t="shared" si="0"/>
        <v>0</v>
      </c>
      <c r="M26" s="39" t="str">
        <f t="shared" si="1"/>
        <v>OK</v>
      </c>
      <c r="N26" s="80"/>
      <c r="O26" s="80"/>
      <c r="P26" s="80"/>
      <c r="Q26" s="80"/>
      <c r="R26" s="80"/>
      <c r="S26" s="80"/>
      <c r="T26" s="80">
        <v>16</v>
      </c>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row>
    <row r="27" spans="1:45" ht="90" customHeight="1" x14ac:dyDescent="0.25">
      <c r="A27" s="179"/>
      <c r="B27" s="98">
        <v>24</v>
      </c>
      <c r="C27" s="185"/>
      <c r="D27" s="119" t="s">
        <v>362</v>
      </c>
      <c r="E27" s="147" t="s">
        <v>126</v>
      </c>
      <c r="F27" s="88" t="s">
        <v>82</v>
      </c>
      <c r="G27" s="88" t="s">
        <v>127</v>
      </c>
      <c r="H27" s="89" t="s">
        <v>26</v>
      </c>
      <c r="I27" s="90" t="s">
        <v>78</v>
      </c>
      <c r="J27" s="137">
        <v>1.06</v>
      </c>
      <c r="K27" s="84">
        <v>230</v>
      </c>
      <c r="L27" s="83">
        <f t="shared" si="0"/>
        <v>230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row>
    <row r="28" spans="1:45" ht="90" customHeight="1" x14ac:dyDescent="0.25">
      <c r="A28" s="188"/>
      <c r="B28" s="87">
        <v>25</v>
      </c>
      <c r="C28" s="186"/>
      <c r="D28" s="123" t="s">
        <v>363</v>
      </c>
      <c r="E28" s="153" t="s">
        <v>126</v>
      </c>
      <c r="F28" s="104" t="s">
        <v>82</v>
      </c>
      <c r="G28" s="88" t="s">
        <v>128</v>
      </c>
      <c r="H28" s="89" t="s">
        <v>26</v>
      </c>
      <c r="I28" s="90" t="s">
        <v>78</v>
      </c>
      <c r="J28" s="137">
        <v>2.89</v>
      </c>
      <c r="K28" s="84">
        <v>150</v>
      </c>
      <c r="L28" s="83">
        <f t="shared" si="0"/>
        <v>150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row>
    <row r="29" spans="1:45" ht="90" customHeight="1" x14ac:dyDescent="0.25">
      <c r="A29" s="189">
        <v>12</v>
      </c>
      <c r="B29" s="97">
        <v>26</v>
      </c>
      <c r="C29" s="181" t="s">
        <v>81</v>
      </c>
      <c r="D29" s="120" t="s">
        <v>364</v>
      </c>
      <c r="E29" s="148" t="s">
        <v>129</v>
      </c>
      <c r="F29" s="93" t="s">
        <v>82</v>
      </c>
      <c r="G29" s="93" t="s">
        <v>130</v>
      </c>
      <c r="H29" s="94" t="s">
        <v>48</v>
      </c>
      <c r="I29" s="95" t="s">
        <v>78</v>
      </c>
      <c r="J29" s="138">
        <v>2.62</v>
      </c>
      <c r="K29" s="84">
        <v>400</v>
      </c>
      <c r="L29" s="83">
        <f t="shared" si="0"/>
        <v>292</v>
      </c>
      <c r="M29" s="39" t="str">
        <f t="shared" si="1"/>
        <v>OK</v>
      </c>
      <c r="N29" s="80"/>
      <c r="O29" s="80"/>
      <c r="P29" s="80"/>
      <c r="Q29" s="80"/>
      <c r="R29" s="80"/>
      <c r="S29" s="80"/>
      <c r="T29" s="80"/>
      <c r="U29" s="80"/>
      <c r="V29" s="80"/>
      <c r="W29" s="80"/>
      <c r="X29" s="80">
        <v>48</v>
      </c>
      <c r="Y29" s="80"/>
      <c r="Z29" s="80"/>
      <c r="AA29" s="80"/>
      <c r="AB29" s="80"/>
      <c r="AC29" s="80"/>
      <c r="AD29" s="80"/>
      <c r="AE29" s="80">
        <v>60</v>
      </c>
      <c r="AF29" s="80"/>
      <c r="AG29" s="80"/>
      <c r="AH29" s="80"/>
      <c r="AI29" s="80"/>
      <c r="AJ29" s="80"/>
      <c r="AK29" s="80"/>
      <c r="AL29" s="80"/>
      <c r="AM29" s="80"/>
      <c r="AN29" s="80"/>
      <c r="AO29" s="80"/>
      <c r="AP29" s="80"/>
      <c r="AQ29" s="80"/>
      <c r="AR29" s="80"/>
      <c r="AS29" s="80"/>
    </row>
    <row r="30" spans="1:45" ht="90" customHeight="1" x14ac:dyDescent="0.25">
      <c r="A30" s="189"/>
      <c r="B30" s="97">
        <v>27</v>
      </c>
      <c r="C30" s="183"/>
      <c r="D30" s="120" t="s">
        <v>365</v>
      </c>
      <c r="E30" s="148" t="s">
        <v>51</v>
      </c>
      <c r="F30" s="93" t="s">
        <v>82</v>
      </c>
      <c r="G30" s="93" t="s">
        <v>131</v>
      </c>
      <c r="H30" s="94" t="s">
        <v>28</v>
      </c>
      <c r="I30" s="95" t="s">
        <v>78</v>
      </c>
      <c r="J30" s="138">
        <v>3.19</v>
      </c>
      <c r="K30" s="84">
        <v>90</v>
      </c>
      <c r="L30" s="83">
        <f t="shared" si="0"/>
        <v>90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row>
    <row r="31" spans="1:45" ht="90" customHeight="1" x14ac:dyDescent="0.25">
      <c r="A31" s="189"/>
      <c r="B31" s="97">
        <v>28</v>
      </c>
      <c r="C31" s="182"/>
      <c r="D31" s="120" t="s">
        <v>366</v>
      </c>
      <c r="E31" s="148" t="s">
        <v>37</v>
      </c>
      <c r="F31" s="93" t="s">
        <v>82</v>
      </c>
      <c r="G31" s="93" t="s">
        <v>132</v>
      </c>
      <c r="H31" s="94" t="s">
        <v>28</v>
      </c>
      <c r="I31" s="95" t="s">
        <v>78</v>
      </c>
      <c r="J31" s="138">
        <v>2.98</v>
      </c>
      <c r="K31" s="84">
        <v>70</v>
      </c>
      <c r="L31" s="83">
        <f t="shared" si="0"/>
        <v>46</v>
      </c>
      <c r="M31" s="39" t="str">
        <f t="shared" si="1"/>
        <v>OK</v>
      </c>
      <c r="N31" s="80"/>
      <c r="O31" s="80"/>
      <c r="P31" s="80"/>
      <c r="Q31" s="80"/>
      <c r="R31" s="80"/>
      <c r="S31" s="80"/>
      <c r="T31" s="80"/>
      <c r="U31" s="80"/>
      <c r="V31" s="80"/>
      <c r="W31" s="80"/>
      <c r="X31" s="80">
        <v>24</v>
      </c>
      <c r="Y31" s="80"/>
      <c r="Z31" s="80"/>
      <c r="AA31" s="80"/>
      <c r="AB31" s="80"/>
      <c r="AC31" s="80"/>
      <c r="AD31" s="80"/>
      <c r="AE31" s="80"/>
      <c r="AF31" s="80"/>
      <c r="AG31" s="80"/>
      <c r="AH31" s="80"/>
      <c r="AI31" s="80"/>
      <c r="AJ31" s="80"/>
      <c r="AK31" s="80"/>
      <c r="AL31" s="80"/>
      <c r="AM31" s="80"/>
      <c r="AN31" s="80"/>
      <c r="AO31" s="80"/>
      <c r="AP31" s="80"/>
      <c r="AQ31" s="80"/>
      <c r="AR31" s="80"/>
      <c r="AS31" s="80"/>
    </row>
    <row r="32" spans="1:45" ht="90" customHeight="1" x14ac:dyDescent="0.25">
      <c r="A32" s="190">
        <v>13</v>
      </c>
      <c r="B32" s="108">
        <v>29</v>
      </c>
      <c r="C32" s="192" t="s">
        <v>122</v>
      </c>
      <c r="D32" s="125" t="s">
        <v>367</v>
      </c>
      <c r="E32" s="155" t="s">
        <v>126</v>
      </c>
      <c r="F32" s="109" t="s">
        <v>133</v>
      </c>
      <c r="G32" s="109" t="s">
        <v>134</v>
      </c>
      <c r="H32" s="110" t="s">
        <v>26</v>
      </c>
      <c r="I32" s="111" t="s">
        <v>135</v>
      </c>
      <c r="J32" s="139">
        <v>3.3</v>
      </c>
      <c r="K32" s="84">
        <v>160</v>
      </c>
      <c r="L32" s="83">
        <f t="shared" si="0"/>
        <v>136</v>
      </c>
      <c r="M32" s="39" t="str">
        <f t="shared" si="1"/>
        <v>OK</v>
      </c>
      <c r="N32" s="80"/>
      <c r="O32" s="80"/>
      <c r="P32" s="80"/>
      <c r="Q32" s="80"/>
      <c r="R32" s="80"/>
      <c r="S32" s="80"/>
      <c r="T32" s="80">
        <v>24</v>
      </c>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row>
    <row r="33" spans="1:45" ht="90" customHeight="1" x14ac:dyDescent="0.25">
      <c r="A33" s="191"/>
      <c r="B33" s="108">
        <v>30</v>
      </c>
      <c r="C33" s="193"/>
      <c r="D33" s="125" t="s">
        <v>368</v>
      </c>
      <c r="E33" s="155" t="s">
        <v>136</v>
      </c>
      <c r="F33" s="109" t="s">
        <v>82</v>
      </c>
      <c r="G33" s="109" t="s">
        <v>137</v>
      </c>
      <c r="H33" s="112" t="s">
        <v>45</v>
      </c>
      <c r="I33" s="113" t="s">
        <v>78</v>
      </c>
      <c r="J33" s="139">
        <v>5.26</v>
      </c>
      <c r="K33" s="84">
        <v>120</v>
      </c>
      <c r="L33" s="83">
        <f t="shared" si="0"/>
        <v>120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row>
    <row r="34" spans="1:45"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row>
    <row r="35" spans="1:45" ht="90" customHeight="1" x14ac:dyDescent="0.25">
      <c r="A35" s="180"/>
      <c r="B35" s="97">
        <v>32</v>
      </c>
      <c r="C35" s="183"/>
      <c r="D35" s="124" t="s">
        <v>370</v>
      </c>
      <c r="E35" s="154" t="s">
        <v>138</v>
      </c>
      <c r="F35" s="105" t="s">
        <v>139</v>
      </c>
      <c r="G35" s="93" t="s">
        <v>141</v>
      </c>
      <c r="H35" s="94" t="s">
        <v>26</v>
      </c>
      <c r="I35" s="95" t="s">
        <v>78</v>
      </c>
      <c r="J35" s="138">
        <v>38.979999999999997</v>
      </c>
      <c r="K35" s="84">
        <v>10</v>
      </c>
      <c r="L35" s="83">
        <f t="shared" si="0"/>
        <v>10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row>
    <row r="36" spans="1:45" ht="90" customHeight="1" x14ac:dyDescent="0.25">
      <c r="A36" s="180"/>
      <c r="B36" s="97">
        <v>33</v>
      </c>
      <c r="C36" s="183"/>
      <c r="D36" s="124" t="s">
        <v>371</v>
      </c>
      <c r="E36" s="154" t="s">
        <v>138</v>
      </c>
      <c r="F36" s="105" t="s">
        <v>139</v>
      </c>
      <c r="G36" s="93" t="s">
        <v>142</v>
      </c>
      <c r="H36" s="94" t="s">
        <v>26</v>
      </c>
      <c r="I36" s="95" t="s">
        <v>78</v>
      </c>
      <c r="J36" s="138">
        <v>39.53</v>
      </c>
      <c r="K36" s="84">
        <v>8</v>
      </c>
      <c r="L36" s="83">
        <f t="shared" ref="L36:L67" si="2">K36-(SUM(N36:AS36))</f>
        <v>8</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row>
    <row r="37" spans="1:45" ht="90" customHeight="1" x14ac:dyDescent="0.25">
      <c r="A37" s="180"/>
      <c r="B37" s="97">
        <v>34</v>
      </c>
      <c r="C37" s="183"/>
      <c r="D37" s="124" t="s">
        <v>372</v>
      </c>
      <c r="E37" s="154" t="s">
        <v>143</v>
      </c>
      <c r="F37" s="93" t="s">
        <v>139</v>
      </c>
      <c r="G37" s="93" t="s">
        <v>144</v>
      </c>
      <c r="H37" s="94" t="s">
        <v>26</v>
      </c>
      <c r="I37" s="95" t="s">
        <v>78</v>
      </c>
      <c r="J37" s="138">
        <v>120.59</v>
      </c>
      <c r="K37" s="84">
        <v>2</v>
      </c>
      <c r="L37" s="83">
        <f t="shared" si="2"/>
        <v>2</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row>
    <row r="38" spans="1:45" ht="90" customHeight="1" x14ac:dyDescent="0.25">
      <c r="A38" s="180"/>
      <c r="B38" s="97">
        <v>35</v>
      </c>
      <c r="C38" s="183"/>
      <c r="D38" s="124" t="s">
        <v>373</v>
      </c>
      <c r="E38" s="154" t="s">
        <v>143</v>
      </c>
      <c r="F38" s="93" t="s">
        <v>145</v>
      </c>
      <c r="G38" s="93" t="s">
        <v>146</v>
      </c>
      <c r="H38" s="94" t="s">
        <v>26</v>
      </c>
      <c r="I38" s="95" t="s">
        <v>78</v>
      </c>
      <c r="J38" s="138">
        <v>36.049999999999997</v>
      </c>
      <c r="K38" s="84">
        <v>6</v>
      </c>
      <c r="L38" s="83">
        <f t="shared" si="2"/>
        <v>6</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row>
    <row r="39" spans="1:45" ht="90" customHeight="1" x14ac:dyDescent="0.25">
      <c r="A39" s="180"/>
      <c r="B39" s="97">
        <v>36</v>
      </c>
      <c r="C39" s="183"/>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row>
    <row r="40" spans="1:45" ht="90" customHeight="1" x14ac:dyDescent="0.25">
      <c r="A40" s="180"/>
      <c r="B40" s="97">
        <v>37</v>
      </c>
      <c r="C40" s="183"/>
      <c r="D40" s="124" t="s">
        <v>375</v>
      </c>
      <c r="E40" s="154" t="s">
        <v>138</v>
      </c>
      <c r="F40" s="93" t="s">
        <v>139</v>
      </c>
      <c r="G40" s="93" t="s">
        <v>148</v>
      </c>
      <c r="H40" s="114" t="s">
        <v>26</v>
      </c>
      <c r="I40" s="95" t="s">
        <v>78</v>
      </c>
      <c r="J40" s="138">
        <v>18.600000000000001</v>
      </c>
      <c r="K40" s="84">
        <v>8</v>
      </c>
      <c r="L40" s="83">
        <f t="shared" si="2"/>
        <v>8</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row>
    <row r="41" spans="1:45" ht="90" customHeight="1" x14ac:dyDescent="0.25">
      <c r="A41" s="180"/>
      <c r="B41" s="97">
        <v>38</v>
      </c>
      <c r="C41" s="183"/>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row>
    <row r="42" spans="1:45" ht="90" customHeight="1" x14ac:dyDescent="0.25">
      <c r="A42" s="180"/>
      <c r="B42" s="97">
        <v>39</v>
      </c>
      <c r="C42" s="183"/>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row>
    <row r="43" spans="1:45" ht="90" customHeight="1" x14ac:dyDescent="0.25">
      <c r="A43" s="177"/>
      <c r="B43" s="97">
        <v>40</v>
      </c>
      <c r="C43" s="182"/>
      <c r="D43" s="124" t="s">
        <v>378</v>
      </c>
      <c r="E43" s="154" t="s">
        <v>138</v>
      </c>
      <c r="F43" s="105" t="s">
        <v>139</v>
      </c>
      <c r="G43" s="93" t="s">
        <v>142</v>
      </c>
      <c r="H43" s="106" t="s">
        <v>26</v>
      </c>
      <c r="I43" s="107" t="s">
        <v>78</v>
      </c>
      <c r="J43" s="138">
        <v>25.85</v>
      </c>
      <c r="K43" s="84"/>
      <c r="L43" s="83">
        <f t="shared" si="2"/>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row>
    <row r="44" spans="1:45" ht="90" customHeight="1" x14ac:dyDescent="0.25">
      <c r="A44" s="172">
        <v>15</v>
      </c>
      <c r="B44" s="98">
        <v>41</v>
      </c>
      <c r="C44" s="184" t="s">
        <v>102</v>
      </c>
      <c r="D44" s="119" t="s">
        <v>379</v>
      </c>
      <c r="E44" s="147" t="s">
        <v>149</v>
      </c>
      <c r="F44" s="88" t="s">
        <v>145</v>
      </c>
      <c r="G44" s="88" t="s">
        <v>150</v>
      </c>
      <c r="H44" s="89" t="s">
        <v>26</v>
      </c>
      <c r="I44" s="90" t="s">
        <v>78</v>
      </c>
      <c r="J44" s="137">
        <v>5.12</v>
      </c>
      <c r="K44" s="84">
        <v>40</v>
      </c>
      <c r="L44" s="83">
        <f t="shared" si="2"/>
        <v>40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row>
    <row r="45" spans="1:45" ht="90" customHeight="1" x14ac:dyDescent="0.25">
      <c r="A45" s="173"/>
      <c r="B45" s="87">
        <v>42</v>
      </c>
      <c r="C45" s="185"/>
      <c r="D45" s="119" t="s">
        <v>380</v>
      </c>
      <c r="E45" s="147" t="s">
        <v>149</v>
      </c>
      <c r="F45" s="88" t="s">
        <v>145</v>
      </c>
      <c r="G45" s="88" t="s">
        <v>151</v>
      </c>
      <c r="H45" s="89" t="s">
        <v>26</v>
      </c>
      <c r="I45" s="90" t="s">
        <v>78</v>
      </c>
      <c r="J45" s="137">
        <v>5.18</v>
      </c>
      <c r="K45" s="84">
        <v>60</v>
      </c>
      <c r="L45" s="83">
        <f t="shared" si="2"/>
        <v>60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row>
    <row r="46" spans="1:45" ht="90" customHeight="1" x14ac:dyDescent="0.25">
      <c r="A46" s="173"/>
      <c r="B46" s="98">
        <v>43</v>
      </c>
      <c r="C46" s="185"/>
      <c r="D46" s="123" t="s">
        <v>381</v>
      </c>
      <c r="E46" s="153" t="s">
        <v>152</v>
      </c>
      <c r="F46" s="104" t="s">
        <v>145</v>
      </c>
      <c r="G46" s="88" t="s">
        <v>153</v>
      </c>
      <c r="H46" s="89" t="s">
        <v>26</v>
      </c>
      <c r="I46" s="90" t="s">
        <v>78</v>
      </c>
      <c r="J46" s="137">
        <v>9.0399999999999991</v>
      </c>
      <c r="K46" s="84">
        <v>5</v>
      </c>
      <c r="L46" s="83">
        <f t="shared" si="2"/>
        <v>5</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row>
    <row r="47" spans="1:45" ht="90" customHeight="1" x14ac:dyDescent="0.25">
      <c r="A47" s="173"/>
      <c r="B47" s="87">
        <v>44</v>
      </c>
      <c r="C47" s="185"/>
      <c r="D47" s="123" t="s">
        <v>382</v>
      </c>
      <c r="E47" s="153" t="s">
        <v>154</v>
      </c>
      <c r="F47" s="104" t="s">
        <v>145</v>
      </c>
      <c r="G47" s="88" t="s">
        <v>155</v>
      </c>
      <c r="H47" s="89" t="s">
        <v>26</v>
      </c>
      <c r="I47" s="90" t="s">
        <v>78</v>
      </c>
      <c r="J47" s="137">
        <v>18.239999999999998</v>
      </c>
      <c r="K47" s="84">
        <v>15</v>
      </c>
      <c r="L47" s="83">
        <f t="shared" si="2"/>
        <v>15</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row>
    <row r="48" spans="1:45" ht="90" customHeight="1" x14ac:dyDescent="0.25">
      <c r="A48" s="173"/>
      <c r="B48" s="98">
        <v>45</v>
      </c>
      <c r="C48" s="185"/>
      <c r="D48" s="126" t="s">
        <v>156</v>
      </c>
      <c r="E48" s="156" t="s">
        <v>157</v>
      </c>
      <c r="F48" s="115" t="s">
        <v>145</v>
      </c>
      <c r="G48" s="109" t="s">
        <v>158</v>
      </c>
      <c r="H48" s="100" t="s">
        <v>26</v>
      </c>
      <c r="I48" s="101" t="s">
        <v>78</v>
      </c>
      <c r="J48" s="137">
        <v>19.329999999999998</v>
      </c>
      <c r="K48" s="84">
        <v>12</v>
      </c>
      <c r="L48" s="83">
        <f t="shared" si="2"/>
        <v>7</v>
      </c>
      <c r="M48" s="39" t="str">
        <f t="shared" si="1"/>
        <v>OK</v>
      </c>
      <c r="N48" s="80"/>
      <c r="O48" s="80"/>
      <c r="P48" s="80"/>
      <c r="Q48" s="80"/>
      <c r="R48" s="80"/>
      <c r="S48" s="80"/>
      <c r="T48" s="80"/>
      <c r="U48" s="80"/>
      <c r="V48" s="80">
        <v>5</v>
      </c>
      <c r="W48" s="80"/>
      <c r="X48" s="80"/>
      <c r="Y48" s="80"/>
      <c r="Z48" s="80"/>
      <c r="AA48" s="80"/>
      <c r="AB48" s="80"/>
      <c r="AC48" s="80"/>
      <c r="AD48" s="80"/>
      <c r="AE48" s="80"/>
      <c r="AF48" s="80"/>
      <c r="AG48" s="80"/>
      <c r="AH48" s="80"/>
      <c r="AI48" s="80"/>
      <c r="AJ48" s="80"/>
      <c r="AK48" s="80"/>
      <c r="AL48" s="80"/>
      <c r="AM48" s="80"/>
      <c r="AN48" s="80"/>
      <c r="AO48" s="80"/>
      <c r="AP48" s="80"/>
      <c r="AQ48" s="80"/>
      <c r="AR48" s="80"/>
      <c r="AS48" s="80"/>
    </row>
    <row r="49" spans="1:45" ht="90" customHeight="1" x14ac:dyDescent="0.25">
      <c r="A49" s="173"/>
      <c r="B49" s="87">
        <v>46</v>
      </c>
      <c r="C49" s="185"/>
      <c r="D49" s="125" t="s">
        <v>383</v>
      </c>
      <c r="E49" s="155" t="s">
        <v>159</v>
      </c>
      <c r="F49" s="109" t="s">
        <v>145</v>
      </c>
      <c r="G49" s="109" t="s">
        <v>160</v>
      </c>
      <c r="H49" s="89" t="s">
        <v>26</v>
      </c>
      <c r="I49" s="90" t="s">
        <v>78</v>
      </c>
      <c r="J49" s="137">
        <v>1.18</v>
      </c>
      <c r="K49" s="84">
        <v>12</v>
      </c>
      <c r="L49" s="83">
        <f t="shared" si="2"/>
        <v>12</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row>
    <row r="50" spans="1:45" ht="90" customHeight="1" x14ac:dyDescent="0.25">
      <c r="A50" s="173"/>
      <c r="B50" s="98">
        <v>47</v>
      </c>
      <c r="C50" s="185"/>
      <c r="D50" s="119" t="s">
        <v>384</v>
      </c>
      <c r="E50" s="147" t="s">
        <v>138</v>
      </c>
      <c r="F50" s="88" t="s">
        <v>145</v>
      </c>
      <c r="G50" s="88" t="s">
        <v>161</v>
      </c>
      <c r="H50" s="89" t="s">
        <v>45</v>
      </c>
      <c r="I50" s="90" t="s">
        <v>78</v>
      </c>
      <c r="J50" s="137">
        <v>0.56000000000000005</v>
      </c>
      <c r="K50" s="84">
        <v>550</v>
      </c>
      <c r="L50" s="83">
        <f t="shared" si="2"/>
        <v>430</v>
      </c>
      <c r="M50" s="39" t="str">
        <f t="shared" si="1"/>
        <v>OK</v>
      </c>
      <c r="N50" s="80"/>
      <c r="O50" s="80"/>
      <c r="P50" s="80"/>
      <c r="Q50" s="80"/>
      <c r="R50" s="80"/>
      <c r="S50" s="80"/>
      <c r="T50" s="80"/>
      <c r="U50" s="80"/>
      <c r="V50" s="80">
        <v>120</v>
      </c>
      <c r="W50" s="80"/>
      <c r="X50" s="80"/>
      <c r="Y50" s="80"/>
      <c r="Z50" s="80"/>
      <c r="AA50" s="80"/>
      <c r="AB50" s="80"/>
      <c r="AC50" s="80"/>
      <c r="AD50" s="80"/>
      <c r="AE50" s="80"/>
      <c r="AF50" s="80"/>
      <c r="AG50" s="80"/>
      <c r="AH50" s="80"/>
      <c r="AI50" s="80"/>
      <c r="AJ50" s="80"/>
      <c r="AK50" s="80"/>
      <c r="AL50" s="80"/>
      <c r="AM50" s="80"/>
      <c r="AN50" s="80"/>
      <c r="AO50" s="80"/>
      <c r="AP50" s="80"/>
      <c r="AQ50" s="80"/>
      <c r="AR50" s="80"/>
      <c r="AS50" s="80"/>
    </row>
    <row r="51" spans="1:45" ht="90" customHeight="1" x14ac:dyDescent="0.25">
      <c r="A51" s="173"/>
      <c r="B51" s="87">
        <v>48</v>
      </c>
      <c r="C51" s="185"/>
      <c r="D51" s="119" t="s">
        <v>385</v>
      </c>
      <c r="E51" s="147" t="s">
        <v>162</v>
      </c>
      <c r="F51" s="88" t="s">
        <v>145</v>
      </c>
      <c r="G51" s="88" t="s">
        <v>163</v>
      </c>
      <c r="H51" s="89" t="s">
        <v>29</v>
      </c>
      <c r="I51" s="90" t="s">
        <v>78</v>
      </c>
      <c r="J51" s="137">
        <v>1.37</v>
      </c>
      <c r="K51" s="84">
        <v>15</v>
      </c>
      <c r="L51" s="83">
        <f t="shared" si="2"/>
        <v>15</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row>
    <row r="52" spans="1:45" ht="90" customHeight="1" x14ac:dyDescent="0.25">
      <c r="A52" s="174"/>
      <c r="B52" s="98">
        <v>49</v>
      </c>
      <c r="C52" s="186"/>
      <c r="D52" s="119" t="s">
        <v>386</v>
      </c>
      <c r="E52" s="147" t="s">
        <v>157</v>
      </c>
      <c r="F52" s="88" t="s">
        <v>145</v>
      </c>
      <c r="G52" s="88" t="s">
        <v>164</v>
      </c>
      <c r="H52" s="89" t="s">
        <v>45</v>
      </c>
      <c r="I52" s="90" t="s">
        <v>78</v>
      </c>
      <c r="J52" s="137">
        <v>6.46</v>
      </c>
      <c r="K52" s="84">
        <v>6</v>
      </c>
      <c r="L52" s="83">
        <f t="shared" si="2"/>
        <v>6</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row>
    <row r="53" spans="1:45" ht="90" customHeight="1" x14ac:dyDescent="0.25">
      <c r="A53" s="176">
        <v>16</v>
      </c>
      <c r="B53" s="97">
        <v>50</v>
      </c>
      <c r="C53" s="181" t="s">
        <v>122</v>
      </c>
      <c r="D53" s="120" t="s">
        <v>387</v>
      </c>
      <c r="E53" s="148" t="s">
        <v>165</v>
      </c>
      <c r="F53" s="93" t="s">
        <v>166</v>
      </c>
      <c r="G53" s="93" t="s">
        <v>167</v>
      </c>
      <c r="H53" s="94" t="s">
        <v>27</v>
      </c>
      <c r="I53" s="95" t="s">
        <v>115</v>
      </c>
      <c r="J53" s="138">
        <v>3.39</v>
      </c>
      <c r="K53" s="84">
        <v>20</v>
      </c>
      <c r="L53" s="83">
        <f t="shared" si="2"/>
        <v>20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row>
    <row r="54" spans="1:45" ht="90" customHeight="1" x14ac:dyDescent="0.25">
      <c r="A54" s="180"/>
      <c r="B54" s="92">
        <v>51</v>
      </c>
      <c r="C54" s="183"/>
      <c r="D54" s="120" t="s">
        <v>388</v>
      </c>
      <c r="E54" s="148" t="s">
        <v>168</v>
      </c>
      <c r="F54" s="93" t="s">
        <v>169</v>
      </c>
      <c r="G54" s="93" t="s">
        <v>170</v>
      </c>
      <c r="H54" s="94" t="s">
        <v>27</v>
      </c>
      <c r="I54" s="95" t="s">
        <v>115</v>
      </c>
      <c r="J54" s="138">
        <v>2.61</v>
      </c>
      <c r="K54" s="84">
        <v>10</v>
      </c>
      <c r="L54" s="83">
        <f t="shared" si="2"/>
        <v>10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row>
    <row r="55" spans="1:45" ht="90" customHeight="1" x14ac:dyDescent="0.25">
      <c r="A55" s="180"/>
      <c r="B55" s="97">
        <v>52</v>
      </c>
      <c r="C55" s="183"/>
      <c r="D55" s="120" t="s">
        <v>389</v>
      </c>
      <c r="E55" s="148" t="s">
        <v>171</v>
      </c>
      <c r="F55" s="93" t="s">
        <v>172</v>
      </c>
      <c r="G55" s="93" t="s">
        <v>173</v>
      </c>
      <c r="H55" s="106" t="s">
        <v>65</v>
      </c>
      <c r="I55" s="107" t="s">
        <v>174</v>
      </c>
      <c r="J55" s="138">
        <v>4.2</v>
      </c>
      <c r="K55" s="84">
        <v>30</v>
      </c>
      <c r="L55" s="83">
        <f t="shared" si="2"/>
        <v>30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row>
    <row r="56" spans="1:45" ht="90" customHeight="1" x14ac:dyDescent="0.25">
      <c r="A56" s="180"/>
      <c r="B56" s="92">
        <v>53</v>
      </c>
      <c r="C56" s="183"/>
      <c r="D56" s="124" t="s">
        <v>390</v>
      </c>
      <c r="E56" s="154" t="s">
        <v>171</v>
      </c>
      <c r="F56" s="105" t="s">
        <v>172</v>
      </c>
      <c r="G56" s="93" t="s">
        <v>175</v>
      </c>
      <c r="H56" s="106" t="s">
        <v>65</v>
      </c>
      <c r="I56" s="107" t="s">
        <v>174</v>
      </c>
      <c r="J56" s="138">
        <v>4.3600000000000003</v>
      </c>
      <c r="K56" s="84">
        <v>10</v>
      </c>
      <c r="L56" s="83">
        <f t="shared" si="2"/>
        <v>5</v>
      </c>
      <c r="M56" s="39" t="str">
        <f t="shared" si="1"/>
        <v>OK</v>
      </c>
      <c r="N56" s="80"/>
      <c r="O56" s="80"/>
      <c r="P56" s="80"/>
      <c r="Q56" s="80"/>
      <c r="R56" s="80"/>
      <c r="S56" s="80"/>
      <c r="T56" s="80">
        <v>5</v>
      </c>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row>
    <row r="57" spans="1:45" ht="90" customHeight="1" x14ac:dyDescent="0.25">
      <c r="A57" s="180"/>
      <c r="B57" s="97">
        <v>54</v>
      </c>
      <c r="C57" s="183"/>
      <c r="D57" s="124" t="s">
        <v>391</v>
      </c>
      <c r="E57" s="154" t="s">
        <v>176</v>
      </c>
      <c r="F57" s="105" t="s">
        <v>177</v>
      </c>
      <c r="G57" s="93" t="s">
        <v>178</v>
      </c>
      <c r="H57" s="106" t="s">
        <v>65</v>
      </c>
      <c r="I57" s="107" t="s">
        <v>174</v>
      </c>
      <c r="J57" s="138">
        <v>10.98</v>
      </c>
      <c r="K57" s="84">
        <v>6</v>
      </c>
      <c r="L57" s="83">
        <f t="shared" si="2"/>
        <v>6</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row>
    <row r="58" spans="1:45" ht="90" customHeight="1" x14ac:dyDescent="0.25">
      <c r="A58" s="180"/>
      <c r="B58" s="92">
        <v>55</v>
      </c>
      <c r="C58" s="183"/>
      <c r="D58" s="124" t="s">
        <v>392</v>
      </c>
      <c r="E58" s="154" t="s">
        <v>176</v>
      </c>
      <c r="F58" s="105" t="s">
        <v>177</v>
      </c>
      <c r="G58" s="93" t="s">
        <v>179</v>
      </c>
      <c r="H58" s="106" t="s">
        <v>66</v>
      </c>
      <c r="I58" s="107" t="s">
        <v>174</v>
      </c>
      <c r="J58" s="138">
        <v>9.02</v>
      </c>
      <c r="K58" s="84">
        <v>6</v>
      </c>
      <c r="L58" s="83">
        <f t="shared" si="2"/>
        <v>6</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row>
    <row r="59" spans="1:45" ht="90" customHeight="1" x14ac:dyDescent="0.25">
      <c r="A59" s="180"/>
      <c r="B59" s="97">
        <v>56</v>
      </c>
      <c r="C59" s="183"/>
      <c r="D59" s="124" t="s">
        <v>393</v>
      </c>
      <c r="E59" s="154" t="s">
        <v>180</v>
      </c>
      <c r="F59" s="105" t="s">
        <v>113</v>
      </c>
      <c r="G59" s="93" t="s">
        <v>181</v>
      </c>
      <c r="H59" s="106" t="s">
        <v>45</v>
      </c>
      <c r="I59" s="107" t="s">
        <v>115</v>
      </c>
      <c r="J59" s="138">
        <v>6.49</v>
      </c>
      <c r="K59" s="84">
        <v>12</v>
      </c>
      <c r="L59" s="83">
        <f t="shared" si="2"/>
        <v>6</v>
      </c>
      <c r="M59" s="39" t="str">
        <f t="shared" si="1"/>
        <v>OK</v>
      </c>
      <c r="N59" s="80"/>
      <c r="O59" s="80"/>
      <c r="P59" s="80"/>
      <c r="Q59" s="80"/>
      <c r="R59" s="80"/>
      <c r="S59" s="80"/>
      <c r="T59" s="80">
        <v>6</v>
      </c>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row>
    <row r="60" spans="1:45" ht="90" customHeight="1" x14ac:dyDescent="0.25">
      <c r="A60" s="177"/>
      <c r="B60" s="92">
        <v>57</v>
      </c>
      <c r="C60" s="182"/>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row>
    <row r="61" spans="1:45"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row>
    <row r="62" spans="1:45" ht="90" customHeight="1" x14ac:dyDescent="0.25">
      <c r="A62" s="173"/>
      <c r="B62" s="87">
        <v>59</v>
      </c>
      <c r="C62" s="185"/>
      <c r="D62" s="119" t="s">
        <v>396</v>
      </c>
      <c r="E62" s="147" t="s">
        <v>185</v>
      </c>
      <c r="F62" s="88" t="s">
        <v>145</v>
      </c>
      <c r="G62" s="88" t="s">
        <v>187</v>
      </c>
      <c r="H62" s="89" t="s">
        <v>26</v>
      </c>
      <c r="I62" s="90" t="s">
        <v>78</v>
      </c>
      <c r="J62" s="137">
        <v>1.55</v>
      </c>
      <c r="K62" s="84">
        <v>230</v>
      </c>
      <c r="L62" s="83">
        <f t="shared" si="2"/>
        <v>230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row>
    <row r="63" spans="1:45" ht="90" customHeight="1" x14ac:dyDescent="0.25">
      <c r="A63" s="173"/>
      <c r="B63" s="87">
        <v>60</v>
      </c>
      <c r="C63" s="185"/>
      <c r="D63" s="119" t="s">
        <v>397</v>
      </c>
      <c r="E63" s="147" t="s">
        <v>185</v>
      </c>
      <c r="F63" s="88" t="s">
        <v>145</v>
      </c>
      <c r="G63" s="88" t="s">
        <v>188</v>
      </c>
      <c r="H63" s="89" t="s">
        <v>26</v>
      </c>
      <c r="I63" s="90" t="s">
        <v>115</v>
      </c>
      <c r="J63" s="137">
        <v>2.62</v>
      </c>
      <c r="K63" s="84">
        <v>160</v>
      </c>
      <c r="L63" s="83">
        <f t="shared" si="2"/>
        <v>140</v>
      </c>
      <c r="M63" s="39" t="str">
        <f t="shared" si="1"/>
        <v>OK</v>
      </c>
      <c r="N63" s="80"/>
      <c r="O63" s="80"/>
      <c r="P63" s="80"/>
      <c r="Q63" s="80"/>
      <c r="R63" s="80"/>
      <c r="S63" s="80"/>
      <c r="T63" s="80">
        <v>20</v>
      </c>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row>
    <row r="64" spans="1:45" ht="90" customHeight="1" x14ac:dyDescent="0.25">
      <c r="A64" s="173"/>
      <c r="B64" s="87">
        <v>61</v>
      </c>
      <c r="C64" s="185"/>
      <c r="D64" s="123" t="s">
        <v>398</v>
      </c>
      <c r="E64" s="147" t="s">
        <v>185</v>
      </c>
      <c r="F64" s="104" t="s">
        <v>145</v>
      </c>
      <c r="G64" s="88" t="s">
        <v>189</v>
      </c>
      <c r="H64" s="89" t="s">
        <v>43</v>
      </c>
      <c r="I64" s="90" t="s">
        <v>78</v>
      </c>
      <c r="J64" s="137">
        <v>2.4900000000000002</v>
      </c>
      <c r="K64" s="84">
        <v>25</v>
      </c>
      <c r="L64" s="83">
        <f t="shared" si="2"/>
        <v>20</v>
      </c>
      <c r="M64" s="39" t="str">
        <f t="shared" si="1"/>
        <v>OK</v>
      </c>
      <c r="N64" s="80"/>
      <c r="O64" s="80"/>
      <c r="P64" s="80"/>
      <c r="Q64" s="80"/>
      <c r="R64" s="80"/>
      <c r="S64" s="80"/>
      <c r="T64" s="80">
        <v>5</v>
      </c>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row>
    <row r="65" spans="1:45" ht="90" customHeight="1" x14ac:dyDescent="0.25">
      <c r="A65" s="173"/>
      <c r="B65" s="87">
        <v>62</v>
      </c>
      <c r="C65" s="185"/>
      <c r="D65" s="119" t="s">
        <v>399</v>
      </c>
      <c r="E65" s="147" t="s">
        <v>185</v>
      </c>
      <c r="F65" s="88" t="s">
        <v>145</v>
      </c>
      <c r="G65" s="88" t="s">
        <v>190</v>
      </c>
      <c r="H65" s="100" t="s">
        <v>26</v>
      </c>
      <c r="I65" s="101" t="s">
        <v>78</v>
      </c>
      <c r="J65" s="137">
        <v>3.79</v>
      </c>
      <c r="K65" s="84">
        <v>260</v>
      </c>
      <c r="L65" s="83">
        <f t="shared" si="2"/>
        <v>120</v>
      </c>
      <c r="M65" s="39" t="str">
        <f t="shared" si="1"/>
        <v>OK</v>
      </c>
      <c r="N65" s="80"/>
      <c r="O65" s="80"/>
      <c r="P65" s="80"/>
      <c r="Q65" s="80"/>
      <c r="R65" s="80"/>
      <c r="S65" s="80"/>
      <c r="T65" s="80">
        <v>60</v>
      </c>
      <c r="U65" s="80"/>
      <c r="V65" s="80"/>
      <c r="W65" s="80"/>
      <c r="X65" s="80"/>
      <c r="Y65" s="80"/>
      <c r="Z65" s="80"/>
      <c r="AA65" s="80"/>
      <c r="AB65" s="80"/>
      <c r="AC65" s="80"/>
      <c r="AD65" s="80"/>
      <c r="AE65" s="80"/>
      <c r="AF65" s="80"/>
      <c r="AG65" s="80"/>
      <c r="AH65" s="80"/>
      <c r="AI65" s="80"/>
      <c r="AJ65" s="80"/>
      <c r="AK65" s="80">
        <v>80</v>
      </c>
      <c r="AL65" s="80"/>
      <c r="AM65" s="80"/>
      <c r="AN65" s="80"/>
      <c r="AO65" s="80"/>
      <c r="AP65" s="80"/>
      <c r="AQ65" s="80"/>
      <c r="AR65" s="80"/>
      <c r="AS65" s="80"/>
    </row>
    <row r="66" spans="1:45" ht="90" customHeight="1" x14ac:dyDescent="0.25">
      <c r="A66" s="173"/>
      <c r="B66" s="87">
        <v>63</v>
      </c>
      <c r="C66" s="185"/>
      <c r="D66" s="123" t="s">
        <v>400</v>
      </c>
      <c r="E66" s="147" t="s">
        <v>185</v>
      </c>
      <c r="F66" s="104" t="s">
        <v>145</v>
      </c>
      <c r="G66" s="88" t="s">
        <v>191</v>
      </c>
      <c r="H66" s="100" t="s">
        <v>26</v>
      </c>
      <c r="I66" s="101" t="s">
        <v>78</v>
      </c>
      <c r="J66" s="137">
        <v>6.85</v>
      </c>
      <c r="K66" s="84">
        <v>80</v>
      </c>
      <c r="L66" s="83">
        <f t="shared" si="2"/>
        <v>80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row>
    <row r="67" spans="1:45" ht="90" customHeight="1" x14ac:dyDescent="0.25">
      <c r="A67" s="174"/>
      <c r="B67" s="87">
        <v>64</v>
      </c>
      <c r="C67" s="186"/>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row>
    <row r="68" spans="1:45" ht="90" customHeight="1" x14ac:dyDescent="0.25">
      <c r="A68" s="176">
        <v>18</v>
      </c>
      <c r="B68" s="97">
        <v>65</v>
      </c>
      <c r="C68" s="181" t="s">
        <v>194</v>
      </c>
      <c r="D68" s="120" t="s">
        <v>401</v>
      </c>
      <c r="E68" s="148" t="s">
        <v>195</v>
      </c>
      <c r="F68" s="93" t="s">
        <v>113</v>
      </c>
      <c r="G68" s="93" t="s">
        <v>196</v>
      </c>
      <c r="H68" s="94" t="s">
        <v>26</v>
      </c>
      <c r="I68" s="95" t="s">
        <v>115</v>
      </c>
      <c r="J68" s="138">
        <v>36.700000000000003</v>
      </c>
      <c r="K68" s="84">
        <f>16-6</f>
        <v>10</v>
      </c>
      <c r="L68" s="83">
        <f t="shared" ref="L68:L99" si="3">K68-(SUM(N68:AS68))</f>
        <v>10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row>
    <row r="69" spans="1:45" ht="90" customHeight="1" x14ac:dyDescent="0.25">
      <c r="A69" s="180"/>
      <c r="B69" s="97">
        <v>66</v>
      </c>
      <c r="C69" s="183"/>
      <c r="D69" s="120" t="s">
        <v>402</v>
      </c>
      <c r="E69" s="148" t="s">
        <v>195</v>
      </c>
      <c r="F69" s="93" t="s">
        <v>113</v>
      </c>
      <c r="G69" s="93" t="s">
        <v>197</v>
      </c>
      <c r="H69" s="94" t="s">
        <v>26</v>
      </c>
      <c r="I69" s="95" t="s">
        <v>115</v>
      </c>
      <c r="J69" s="138">
        <v>45</v>
      </c>
      <c r="K69" s="84">
        <f>6-2</f>
        <v>4</v>
      </c>
      <c r="L69" s="83">
        <f t="shared" si="3"/>
        <v>4</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row>
    <row r="70" spans="1:45" ht="90" customHeight="1" x14ac:dyDescent="0.25">
      <c r="A70" s="177"/>
      <c r="B70" s="92">
        <v>67</v>
      </c>
      <c r="C70" s="182"/>
      <c r="D70" s="120" t="s">
        <v>403</v>
      </c>
      <c r="E70" s="148" t="s">
        <v>195</v>
      </c>
      <c r="F70" s="93" t="s">
        <v>113</v>
      </c>
      <c r="G70" s="93" t="s">
        <v>198</v>
      </c>
      <c r="H70" s="94" t="s">
        <v>26</v>
      </c>
      <c r="I70" s="95" t="s">
        <v>115</v>
      </c>
      <c r="J70" s="138">
        <v>76</v>
      </c>
      <c r="K70" s="84">
        <f>4-2</f>
        <v>2</v>
      </c>
      <c r="L70" s="83">
        <f t="shared" si="3"/>
        <v>2</v>
      </c>
      <c r="M70" s="39" t="str">
        <f t="shared" si="4"/>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row>
    <row r="71" spans="1:45" ht="90" customHeight="1" x14ac:dyDescent="0.25">
      <c r="A71" s="172">
        <v>19</v>
      </c>
      <c r="B71" s="98">
        <v>68</v>
      </c>
      <c r="C71" s="184" t="s">
        <v>122</v>
      </c>
      <c r="D71" s="123" t="s">
        <v>404</v>
      </c>
      <c r="E71" s="153" t="s">
        <v>199</v>
      </c>
      <c r="F71" s="104" t="s">
        <v>200</v>
      </c>
      <c r="G71" s="88" t="s">
        <v>201</v>
      </c>
      <c r="H71" s="100" t="s">
        <v>45</v>
      </c>
      <c r="I71" s="101" t="s">
        <v>78</v>
      </c>
      <c r="J71" s="137">
        <v>27.94</v>
      </c>
      <c r="K71" s="84">
        <v>3</v>
      </c>
      <c r="L71" s="83">
        <f t="shared" si="3"/>
        <v>3</v>
      </c>
      <c r="M71" s="39" t="str">
        <f t="shared" si="4"/>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row>
    <row r="72" spans="1:45" ht="90" customHeight="1" x14ac:dyDescent="0.25">
      <c r="A72" s="173"/>
      <c r="B72" s="87">
        <v>69</v>
      </c>
      <c r="C72" s="185"/>
      <c r="D72" s="123" t="s">
        <v>405</v>
      </c>
      <c r="E72" s="153" t="s">
        <v>202</v>
      </c>
      <c r="F72" s="104" t="s">
        <v>200</v>
      </c>
      <c r="G72" s="88" t="s">
        <v>203</v>
      </c>
      <c r="H72" s="100" t="s">
        <v>45</v>
      </c>
      <c r="I72" s="101" t="s">
        <v>78</v>
      </c>
      <c r="J72" s="137">
        <v>47.99</v>
      </c>
      <c r="K72" s="84">
        <v>2</v>
      </c>
      <c r="L72" s="83">
        <f t="shared" si="3"/>
        <v>2</v>
      </c>
      <c r="M72" s="39" t="str">
        <f t="shared" si="4"/>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row>
    <row r="73" spans="1:45" ht="90" customHeight="1" x14ac:dyDescent="0.25">
      <c r="A73" s="173"/>
      <c r="B73" s="98">
        <v>70</v>
      </c>
      <c r="C73" s="185"/>
      <c r="D73" s="123" t="s">
        <v>406</v>
      </c>
      <c r="E73" s="153" t="s">
        <v>202</v>
      </c>
      <c r="F73" s="104" t="s">
        <v>200</v>
      </c>
      <c r="G73" s="88" t="s">
        <v>204</v>
      </c>
      <c r="H73" s="100" t="s">
        <v>45</v>
      </c>
      <c r="I73" s="101" t="s">
        <v>78</v>
      </c>
      <c r="J73" s="137">
        <v>24.6</v>
      </c>
      <c r="K73" s="84">
        <v>2</v>
      </c>
      <c r="L73" s="83">
        <f t="shared" si="3"/>
        <v>2</v>
      </c>
      <c r="M73" s="39" t="str">
        <f t="shared" si="4"/>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row>
    <row r="74" spans="1:45" ht="90" customHeight="1" x14ac:dyDescent="0.25">
      <c r="A74" s="173"/>
      <c r="B74" s="87">
        <v>71</v>
      </c>
      <c r="C74" s="185"/>
      <c r="D74" s="123" t="s">
        <v>407</v>
      </c>
      <c r="E74" s="153" t="s">
        <v>154</v>
      </c>
      <c r="F74" s="104" t="s">
        <v>200</v>
      </c>
      <c r="G74" s="88" t="s">
        <v>205</v>
      </c>
      <c r="H74" s="100" t="s">
        <v>45</v>
      </c>
      <c r="I74" s="101" t="s">
        <v>78</v>
      </c>
      <c r="J74" s="137">
        <v>40.909999999999997</v>
      </c>
      <c r="K74" s="84">
        <v>10</v>
      </c>
      <c r="L74" s="83">
        <f t="shared" si="3"/>
        <v>10</v>
      </c>
      <c r="M74" s="39" t="str">
        <f t="shared" si="4"/>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row>
    <row r="75" spans="1:45" ht="90" customHeight="1" x14ac:dyDescent="0.25">
      <c r="A75" s="173"/>
      <c r="B75" s="98">
        <v>72</v>
      </c>
      <c r="C75" s="185"/>
      <c r="D75" s="123" t="s">
        <v>408</v>
      </c>
      <c r="E75" s="153" t="s">
        <v>138</v>
      </c>
      <c r="F75" s="104" t="s">
        <v>200</v>
      </c>
      <c r="G75" s="88" t="s">
        <v>206</v>
      </c>
      <c r="H75" s="100" t="s">
        <v>45</v>
      </c>
      <c r="I75" s="101" t="s">
        <v>78</v>
      </c>
      <c r="J75" s="137">
        <v>111.2</v>
      </c>
      <c r="K75" s="84">
        <v>4</v>
      </c>
      <c r="L75" s="83">
        <f t="shared" si="3"/>
        <v>4</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row>
    <row r="76" spans="1:45" ht="90" customHeight="1" x14ac:dyDescent="0.25">
      <c r="A76" s="173"/>
      <c r="B76" s="87">
        <v>73</v>
      </c>
      <c r="C76" s="185"/>
      <c r="D76" s="123" t="s">
        <v>409</v>
      </c>
      <c r="E76" s="153" t="s">
        <v>199</v>
      </c>
      <c r="F76" s="104" t="s">
        <v>200</v>
      </c>
      <c r="G76" s="88" t="s">
        <v>207</v>
      </c>
      <c r="H76" s="100" t="s">
        <v>45</v>
      </c>
      <c r="I76" s="101" t="s">
        <v>78</v>
      </c>
      <c r="J76" s="137">
        <v>70.62</v>
      </c>
      <c r="K76" s="84">
        <v>2</v>
      </c>
      <c r="L76" s="83">
        <f t="shared" si="3"/>
        <v>2</v>
      </c>
      <c r="M76" s="39" t="str">
        <f t="shared" si="4"/>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row>
    <row r="77" spans="1:45" ht="90" customHeight="1" x14ac:dyDescent="0.25">
      <c r="A77" s="174"/>
      <c r="B77" s="98">
        <v>74</v>
      </c>
      <c r="C77" s="186"/>
      <c r="D77" s="123" t="s">
        <v>410</v>
      </c>
      <c r="E77" s="153" t="s">
        <v>199</v>
      </c>
      <c r="F77" s="104" t="s">
        <v>200</v>
      </c>
      <c r="G77" s="88" t="s">
        <v>208</v>
      </c>
      <c r="H77" s="100" t="s">
        <v>45</v>
      </c>
      <c r="I77" s="101" t="s">
        <v>78</v>
      </c>
      <c r="J77" s="137">
        <v>21.57</v>
      </c>
      <c r="K77" s="84">
        <v>10</v>
      </c>
      <c r="L77" s="83">
        <f t="shared" si="3"/>
        <v>4</v>
      </c>
      <c r="M77" s="39" t="str">
        <f t="shared" si="4"/>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v>6</v>
      </c>
      <c r="AL77" s="80"/>
      <c r="AM77" s="80"/>
      <c r="AN77" s="80"/>
      <c r="AO77" s="80"/>
      <c r="AP77" s="80"/>
      <c r="AQ77" s="80"/>
      <c r="AR77" s="80"/>
      <c r="AS77" s="80"/>
    </row>
    <row r="78" spans="1:45" ht="90" customHeight="1" x14ac:dyDescent="0.25">
      <c r="A78" s="176">
        <v>20</v>
      </c>
      <c r="B78" s="92">
        <v>75</v>
      </c>
      <c r="C78" s="181" t="s">
        <v>122</v>
      </c>
      <c r="D78" s="120" t="s">
        <v>411</v>
      </c>
      <c r="E78" s="148" t="s">
        <v>209</v>
      </c>
      <c r="F78" s="93" t="s">
        <v>145</v>
      </c>
      <c r="G78" s="93" t="s">
        <v>210</v>
      </c>
      <c r="H78" s="94" t="s">
        <v>36</v>
      </c>
      <c r="I78" s="95" t="s">
        <v>78</v>
      </c>
      <c r="J78" s="138">
        <v>1.8</v>
      </c>
      <c r="K78" s="84">
        <v>10</v>
      </c>
      <c r="L78" s="83">
        <f t="shared" si="3"/>
        <v>5</v>
      </c>
      <c r="M78" s="39" t="str">
        <f t="shared" si="4"/>
        <v>OK</v>
      </c>
      <c r="N78" s="80"/>
      <c r="O78" s="80"/>
      <c r="P78" s="80"/>
      <c r="Q78" s="80"/>
      <c r="R78" s="80"/>
      <c r="S78" s="80"/>
      <c r="T78" s="80">
        <v>5</v>
      </c>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row>
    <row r="79" spans="1:45" ht="90" customHeight="1" x14ac:dyDescent="0.25">
      <c r="A79" s="180"/>
      <c r="B79" s="97">
        <v>76</v>
      </c>
      <c r="C79" s="183"/>
      <c r="D79" s="120" t="s">
        <v>412</v>
      </c>
      <c r="E79" s="148" t="s">
        <v>209</v>
      </c>
      <c r="F79" s="93" t="s">
        <v>145</v>
      </c>
      <c r="G79" s="93" t="s">
        <v>211</v>
      </c>
      <c r="H79" s="94" t="s">
        <v>36</v>
      </c>
      <c r="I79" s="95" t="s">
        <v>78</v>
      </c>
      <c r="J79" s="138">
        <v>1.81</v>
      </c>
      <c r="K79" s="84">
        <v>18</v>
      </c>
      <c r="L79" s="83">
        <f t="shared" si="3"/>
        <v>13</v>
      </c>
      <c r="M79" s="39" t="str">
        <f t="shared" si="4"/>
        <v>OK</v>
      </c>
      <c r="N79" s="80"/>
      <c r="O79" s="80"/>
      <c r="P79" s="80"/>
      <c r="Q79" s="80"/>
      <c r="R79" s="80"/>
      <c r="S79" s="80"/>
      <c r="T79" s="80">
        <v>5</v>
      </c>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row>
    <row r="80" spans="1:45" ht="90" customHeight="1" x14ac:dyDescent="0.25">
      <c r="A80" s="180"/>
      <c r="B80" s="97">
        <v>77</v>
      </c>
      <c r="C80" s="183"/>
      <c r="D80" s="120" t="s">
        <v>413</v>
      </c>
      <c r="E80" s="148" t="s">
        <v>209</v>
      </c>
      <c r="F80" s="93" t="s">
        <v>145</v>
      </c>
      <c r="G80" s="93" t="s">
        <v>212</v>
      </c>
      <c r="H80" s="94" t="s">
        <v>36</v>
      </c>
      <c r="I80" s="95" t="s">
        <v>78</v>
      </c>
      <c r="J80" s="138">
        <v>1.81</v>
      </c>
      <c r="K80" s="84">
        <v>20</v>
      </c>
      <c r="L80" s="83">
        <f t="shared" si="3"/>
        <v>10</v>
      </c>
      <c r="M80" s="39" t="str">
        <f t="shared" si="4"/>
        <v>OK</v>
      </c>
      <c r="N80" s="80"/>
      <c r="O80" s="80"/>
      <c r="P80" s="80"/>
      <c r="Q80" s="80"/>
      <c r="R80" s="80"/>
      <c r="S80" s="80"/>
      <c r="T80" s="80">
        <v>10</v>
      </c>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row>
    <row r="81" spans="1:45" ht="90" customHeight="1" x14ac:dyDescent="0.25">
      <c r="A81" s="180"/>
      <c r="B81" s="92">
        <v>78</v>
      </c>
      <c r="C81" s="183"/>
      <c r="D81" s="129" t="s">
        <v>414</v>
      </c>
      <c r="E81" s="148" t="s">
        <v>209</v>
      </c>
      <c r="F81" s="116" t="s">
        <v>213</v>
      </c>
      <c r="G81" s="93" t="s">
        <v>214</v>
      </c>
      <c r="H81" s="106" t="s">
        <v>45</v>
      </c>
      <c r="I81" s="107" t="s">
        <v>215</v>
      </c>
      <c r="J81" s="138">
        <v>0.12</v>
      </c>
      <c r="K81" s="84">
        <v>5</v>
      </c>
      <c r="L81" s="83">
        <f t="shared" si="3"/>
        <v>5</v>
      </c>
      <c r="M81" s="39" t="str">
        <f t="shared" si="4"/>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row>
    <row r="82" spans="1:45" ht="90" customHeight="1" x14ac:dyDescent="0.25">
      <c r="A82" s="177"/>
      <c r="B82" s="97">
        <v>79</v>
      </c>
      <c r="C82" s="182"/>
      <c r="D82" s="124" t="s">
        <v>415</v>
      </c>
      <c r="E82" s="154" t="s">
        <v>216</v>
      </c>
      <c r="F82" s="105" t="s">
        <v>200</v>
      </c>
      <c r="G82" s="93" t="s">
        <v>217</v>
      </c>
      <c r="H82" s="106" t="s">
        <v>50</v>
      </c>
      <c r="I82" s="107" t="s">
        <v>218</v>
      </c>
      <c r="J82" s="138">
        <v>131</v>
      </c>
      <c r="K82" s="84">
        <v>3</v>
      </c>
      <c r="L82" s="83">
        <f t="shared" si="3"/>
        <v>3</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row>
    <row r="83" spans="1:45" ht="90" customHeight="1" x14ac:dyDescent="0.25">
      <c r="A83" s="172">
        <v>21</v>
      </c>
      <c r="B83" s="98">
        <v>80</v>
      </c>
      <c r="C83" s="184" t="s">
        <v>122</v>
      </c>
      <c r="D83" s="123" t="s">
        <v>416</v>
      </c>
      <c r="E83" s="153" t="s">
        <v>219</v>
      </c>
      <c r="F83" s="104" t="s">
        <v>220</v>
      </c>
      <c r="G83" s="88" t="s">
        <v>221</v>
      </c>
      <c r="H83" s="100" t="s">
        <v>43</v>
      </c>
      <c r="I83" s="101" t="s">
        <v>222</v>
      </c>
      <c r="J83" s="137">
        <v>21.29</v>
      </c>
      <c r="K83" s="84">
        <v>3</v>
      </c>
      <c r="L83" s="83">
        <f t="shared" si="3"/>
        <v>3</v>
      </c>
      <c r="M83" s="39" t="str">
        <f t="shared" si="4"/>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row>
    <row r="84" spans="1:45" ht="90" customHeight="1" x14ac:dyDescent="0.25">
      <c r="A84" s="173"/>
      <c r="B84" s="87">
        <v>81</v>
      </c>
      <c r="C84" s="185"/>
      <c r="D84" s="123" t="s">
        <v>417</v>
      </c>
      <c r="E84" s="153" t="s">
        <v>219</v>
      </c>
      <c r="F84" s="104" t="s">
        <v>220</v>
      </c>
      <c r="G84" s="88" t="s">
        <v>223</v>
      </c>
      <c r="H84" s="100" t="s">
        <v>43</v>
      </c>
      <c r="I84" s="101" t="s">
        <v>222</v>
      </c>
      <c r="J84" s="137">
        <v>21.29</v>
      </c>
      <c r="K84" s="84">
        <v>6</v>
      </c>
      <c r="L84" s="83">
        <f t="shared" si="3"/>
        <v>6</v>
      </c>
      <c r="M84" s="39" t="str">
        <f t="shared" si="4"/>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row>
    <row r="85" spans="1:45" ht="90" customHeight="1" x14ac:dyDescent="0.25">
      <c r="A85" s="174"/>
      <c r="B85" s="87">
        <v>82</v>
      </c>
      <c r="C85" s="186"/>
      <c r="D85" s="123" t="s">
        <v>418</v>
      </c>
      <c r="E85" s="153" t="s">
        <v>219</v>
      </c>
      <c r="F85" s="104" t="s">
        <v>220</v>
      </c>
      <c r="G85" s="88" t="s">
        <v>224</v>
      </c>
      <c r="H85" s="100" t="s">
        <v>49</v>
      </c>
      <c r="I85" s="101" t="s">
        <v>222</v>
      </c>
      <c r="J85" s="137">
        <v>21.28</v>
      </c>
      <c r="K85" s="84">
        <v>5</v>
      </c>
      <c r="L85" s="83">
        <f t="shared" si="3"/>
        <v>5</v>
      </c>
      <c r="M85" s="39" t="str">
        <f t="shared" si="4"/>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row>
    <row r="86" spans="1:45" ht="90" customHeight="1" x14ac:dyDescent="0.25">
      <c r="A86" s="176">
        <v>22</v>
      </c>
      <c r="B86" s="97">
        <v>83</v>
      </c>
      <c r="C86" s="181" t="s">
        <v>122</v>
      </c>
      <c r="D86" s="120" t="s">
        <v>419</v>
      </c>
      <c r="E86" s="148" t="s">
        <v>225</v>
      </c>
      <c r="F86" s="105" t="s">
        <v>76</v>
      </c>
      <c r="G86" s="93" t="s">
        <v>226</v>
      </c>
      <c r="H86" s="94" t="s">
        <v>43</v>
      </c>
      <c r="I86" s="95" t="s">
        <v>78</v>
      </c>
      <c r="J86" s="138">
        <v>4.3099999999999996</v>
      </c>
      <c r="K86" s="84">
        <v>30</v>
      </c>
      <c r="L86" s="83">
        <f t="shared" si="3"/>
        <v>30</v>
      </c>
      <c r="M86" s="39" t="str">
        <f t="shared" si="4"/>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row>
    <row r="87" spans="1:45" ht="90" customHeight="1" x14ac:dyDescent="0.25">
      <c r="A87" s="177"/>
      <c r="B87" s="97">
        <v>84</v>
      </c>
      <c r="C87" s="182"/>
      <c r="D87" s="120" t="s">
        <v>420</v>
      </c>
      <c r="E87" s="148" t="s">
        <v>227</v>
      </c>
      <c r="F87" s="105" t="s">
        <v>76</v>
      </c>
      <c r="G87" s="93" t="s">
        <v>228</v>
      </c>
      <c r="H87" s="94" t="s">
        <v>29</v>
      </c>
      <c r="I87" s="95" t="s">
        <v>78</v>
      </c>
      <c r="J87" s="138">
        <v>1.89</v>
      </c>
      <c r="K87" s="84">
        <v>15</v>
      </c>
      <c r="L87" s="83">
        <f t="shared" si="3"/>
        <v>0</v>
      </c>
      <c r="M87" s="39" t="str">
        <f t="shared" si="4"/>
        <v>OK</v>
      </c>
      <c r="N87" s="80"/>
      <c r="O87" s="80"/>
      <c r="P87" s="80"/>
      <c r="Q87" s="80"/>
      <c r="R87" s="80"/>
      <c r="S87" s="80"/>
      <c r="T87" s="80"/>
      <c r="U87" s="80"/>
      <c r="V87" s="80"/>
      <c r="W87" s="80"/>
      <c r="X87" s="80"/>
      <c r="Y87" s="80"/>
      <c r="Z87" s="80"/>
      <c r="AA87" s="80"/>
      <c r="AB87" s="80"/>
      <c r="AC87" s="80"/>
      <c r="AD87" s="80"/>
      <c r="AE87" s="80"/>
      <c r="AF87" s="80">
        <v>15</v>
      </c>
      <c r="AG87" s="80"/>
      <c r="AH87" s="80"/>
      <c r="AI87" s="80"/>
      <c r="AJ87" s="80"/>
      <c r="AK87" s="80"/>
      <c r="AL87" s="80"/>
      <c r="AM87" s="80"/>
      <c r="AN87" s="80"/>
      <c r="AO87" s="80"/>
      <c r="AP87" s="80"/>
      <c r="AQ87" s="80"/>
      <c r="AR87" s="80"/>
      <c r="AS87" s="80"/>
    </row>
    <row r="88" spans="1:45" ht="90" customHeight="1" x14ac:dyDescent="0.25">
      <c r="A88" s="178">
        <v>23</v>
      </c>
      <c r="B88" s="87">
        <v>85</v>
      </c>
      <c r="C88" s="184" t="s">
        <v>122</v>
      </c>
      <c r="D88" s="119" t="s">
        <v>421</v>
      </c>
      <c r="E88" s="147" t="s">
        <v>229</v>
      </c>
      <c r="F88" s="104" t="s">
        <v>82</v>
      </c>
      <c r="G88" s="88" t="s">
        <v>230</v>
      </c>
      <c r="H88" s="89" t="s">
        <v>26</v>
      </c>
      <c r="I88" s="90" t="s">
        <v>78</v>
      </c>
      <c r="J88" s="137">
        <v>1.48</v>
      </c>
      <c r="K88" s="84">
        <v>80</v>
      </c>
      <c r="L88" s="83">
        <f t="shared" si="3"/>
        <v>30</v>
      </c>
      <c r="M88" s="39" t="str">
        <f t="shared" si="4"/>
        <v>OK</v>
      </c>
      <c r="N88" s="80"/>
      <c r="O88" s="80"/>
      <c r="P88" s="80"/>
      <c r="Q88" s="80"/>
      <c r="R88" s="80"/>
      <c r="S88" s="80"/>
      <c r="T88" s="80"/>
      <c r="U88" s="80"/>
      <c r="V88" s="80"/>
      <c r="W88" s="80"/>
      <c r="X88" s="80"/>
      <c r="Y88" s="80"/>
      <c r="Z88" s="80"/>
      <c r="AA88" s="80"/>
      <c r="AB88" s="80"/>
      <c r="AC88" s="80"/>
      <c r="AD88" s="80"/>
      <c r="AE88" s="80"/>
      <c r="AF88" s="80">
        <v>50</v>
      </c>
      <c r="AG88" s="80"/>
      <c r="AH88" s="80"/>
      <c r="AI88" s="80"/>
      <c r="AJ88" s="80"/>
      <c r="AK88" s="80"/>
      <c r="AL88" s="80"/>
      <c r="AM88" s="80"/>
      <c r="AN88" s="80"/>
      <c r="AO88" s="80"/>
      <c r="AP88" s="80"/>
      <c r="AQ88" s="80"/>
      <c r="AR88" s="80"/>
      <c r="AS88" s="80"/>
    </row>
    <row r="89" spans="1:45" ht="90" customHeight="1" x14ac:dyDescent="0.25">
      <c r="A89" s="179"/>
      <c r="B89" s="98">
        <v>86</v>
      </c>
      <c r="C89" s="185"/>
      <c r="D89" s="119" t="s">
        <v>422</v>
      </c>
      <c r="E89" s="147" t="s">
        <v>229</v>
      </c>
      <c r="F89" s="104" t="s">
        <v>82</v>
      </c>
      <c r="G89" s="88" t="s">
        <v>231</v>
      </c>
      <c r="H89" s="89" t="s">
        <v>26</v>
      </c>
      <c r="I89" s="90" t="s">
        <v>78</v>
      </c>
      <c r="J89" s="137">
        <v>1.84</v>
      </c>
      <c r="K89" s="84">
        <v>25</v>
      </c>
      <c r="L89" s="83">
        <f t="shared" si="3"/>
        <v>0</v>
      </c>
      <c r="M89" s="39" t="str">
        <f t="shared" si="4"/>
        <v>OK</v>
      </c>
      <c r="N89" s="80"/>
      <c r="O89" s="80"/>
      <c r="P89" s="80"/>
      <c r="Q89" s="80"/>
      <c r="R89" s="80"/>
      <c r="S89" s="80"/>
      <c r="T89" s="80">
        <v>25</v>
      </c>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row>
    <row r="90" spans="1:45" ht="90" customHeight="1" x14ac:dyDescent="0.25">
      <c r="A90" s="179"/>
      <c r="B90" s="87">
        <v>87</v>
      </c>
      <c r="C90" s="186"/>
      <c r="D90" s="119" t="s">
        <v>423</v>
      </c>
      <c r="E90" s="147" t="s">
        <v>232</v>
      </c>
      <c r="F90" s="104" t="s">
        <v>233</v>
      </c>
      <c r="G90" s="88" t="s">
        <v>234</v>
      </c>
      <c r="H90" s="89" t="s">
        <v>26</v>
      </c>
      <c r="I90" s="90" t="s">
        <v>78</v>
      </c>
      <c r="J90" s="137">
        <v>4.87</v>
      </c>
      <c r="K90" s="84">
        <v>8</v>
      </c>
      <c r="L90" s="83">
        <f t="shared" si="3"/>
        <v>8</v>
      </c>
      <c r="M90" s="39" t="str">
        <f t="shared" si="4"/>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row>
    <row r="91" spans="1:45" ht="90" customHeight="1" x14ac:dyDescent="0.25">
      <c r="A91" s="96">
        <v>24</v>
      </c>
      <c r="B91" s="92">
        <v>88</v>
      </c>
      <c r="C91" s="142" t="s">
        <v>84</v>
      </c>
      <c r="D91" s="120" t="s">
        <v>424</v>
      </c>
      <c r="E91" s="148" t="s">
        <v>37</v>
      </c>
      <c r="F91" s="105" t="s">
        <v>235</v>
      </c>
      <c r="G91" s="93" t="s">
        <v>236</v>
      </c>
      <c r="H91" s="94" t="s">
        <v>33</v>
      </c>
      <c r="I91" s="95" t="s">
        <v>78</v>
      </c>
      <c r="J91" s="138">
        <v>22.22</v>
      </c>
      <c r="K91" s="84">
        <v>70</v>
      </c>
      <c r="L91" s="83">
        <f t="shared" si="3"/>
        <v>10</v>
      </c>
      <c r="M91" s="39" t="str">
        <f t="shared" si="4"/>
        <v>OK</v>
      </c>
      <c r="N91" s="80"/>
      <c r="O91" s="80">
        <v>24</v>
      </c>
      <c r="P91" s="80"/>
      <c r="Q91" s="80"/>
      <c r="R91" s="80"/>
      <c r="S91" s="80"/>
      <c r="T91" s="80"/>
      <c r="U91" s="80"/>
      <c r="V91" s="80"/>
      <c r="W91" s="80"/>
      <c r="X91" s="80"/>
      <c r="Y91" s="80"/>
      <c r="Z91" s="80"/>
      <c r="AA91" s="80"/>
      <c r="AB91" s="80"/>
      <c r="AC91" s="80"/>
      <c r="AD91" s="80">
        <v>24</v>
      </c>
      <c r="AE91" s="80"/>
      <c r="AF91" s="80"/>
      <c r="AG91" s="80"/>
      <c r="AH91" s="80"/>
      <c r="AI91" s="80"/>
      <c r="AJ91" s="80">
        <v>12</v>
      </c>
      <c r="AK91" s="80"/>
      <c r="AL91" s="80"/>
      <c r="AM91" s="80"/>
      <c r="AN91" s="80"/>
      <c r="AO91" s="80"/>
      <c r="AP91" s="80"/>
      <c r="AQ91" s="80"/>
      <c r="AR91" s="80"/>
      <c r="AS91" s="80"/>
    </row>
    <row r="92" spans="1:45" ht="90" customHeight="1" x14ac:dyDescent="0.25">
      <c r="A92" s="172">
        <v>25</v>
      </c>
      <c r="B92" s="87">
        <v>89</v>
      </c>
      <c r="C92" s="184" t="s">
        <v>122</v>
      </c>
      <c r="D92" s="119" t="s">
        <v>425</v>
      </c>
      <c r="E92" s="147" t="s">
        <v>237</v>
      </c>
      <c r="F92" s="104" t="s">
        <v>235</v>
      </c>
      <c r="G92" s="88" t="s">
        <v>238</v>
      </c>
      <c r="H92" s="100" t="s">
        <v>26</v>
      </c>
      <c r="I92" s="88" t="s">
        <v>239</v>
      </c>
      <c r="J92" s="137">
        <v>10</v>
      </c>
      <c r="K92" s="84">
        <v>10</v>
      </c>
      <c r="L92" s="83">
        <f t="shared" si="3"/>
        <v>10</v>
      </c>
      <c r="M92" s="39" t="str">
        <f t="shared" si="4"/>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row>
    <row r="93" spans="1:45" ht="90" customHeight="1" x14ac:dyDescent="0.25">
      <c r="A93" s="173"/>
      <c r="B93" s="87">
        <v>90</v>
      </c>
      <c r="C93" s="185"/>
      <c r="D93" s="119" t="s">
        <v>426</v>
      </c>
      <c r="E93" s="147" t="s">
        <v>237</v>
      </c>
      <c r="F93" s="104" t="s">
        <v>240</v>
      </c>
      <c r="G93" s="88" t="s">
        <v>241</v>
      </c>
      <c r="H93" s="100" t="s">
        <v>26</v>
      </c>
      <c r="I93" s="88" t="s">
        <v>242</v>
      </c>
      <c r="J93" s="137">
        <v>25</v>
      </c>
      <c r="K93" s="84">
        <v>5</v>
      </c>
      <c r="L93" s="83">
        <f t="shared" si="3"/>
        <v>5</v>
      </c>
      <c r="M93" s="39" t="str">
        <f t="shared" si="4"/>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row>
    <row r="94" spans="1:45" ht="90" customHeight="1" x14ac:dyDescent="0.25">
      <c r="A94" s="173"/>
      <c r="B94" s="98">
        <v>91</v>
      </c>
      <c r="C94" s="185"/>
      <c r="D94" s="119" t="s">
        <v>427</v>
      </c>
      <c r="E94" s="147" t="s">
        <v>37</v>
      </c>
      <c r="F94" s="104" t="s">
        <v>235</v>
      </c>
      <c r="G94" s="88" t="s">
        <v>243</v>
      </c>
      <c r="H94" s="100" t="s">
        <v>26</v>
      </c>
      <c r="I94" s="90" t="s">
        <v>78</v>
      </c>
      <c r="J94" s="137">
        <v>8.59</v>
      </c>
      <c r="K94" s="84">
        <v>15</v>
      </c>
      <c r="L94" s="83">
        <f t="shared" si="3"/>
        <v>15</v>
      </c>
      <c r="M94" s="39" t="str">
        <f t="shared" si="4"/>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row>
    <row r="95" spans="1:45" ht="90" customHeight="1" x14ac:dyDescent="0.25">
      <c r="A95" s="174"/>
      <c r="B95" s="87">
        <v>92</v>
      </c>
      <c r="C95" s="186"/>
      <c r="D95" s="123" t="s">
        <v>428</v>
      </c>
      <c r="E95" s="147" t="s">
        <v>237</v>
      </c>
      <c r="F95" s="104" t="s">
        <v>240</v>
      </c>
      <c r="G95" s="88" t="s">
        <v>244</v>
      </c>
      <c r="H95" s="100" t="s">
        <v>26</v>
      </c>
      <c r="I95" s="90" t="s">
        <v>245</v>
      </c>
      <c r="J95" s="137">
        <v>20.309999999999999</v>
      </c>
      <c r="K95" s="84">
        <v>25</v>
      </c>
      <c r="L95" s="83">
        <f t="shared" si="3"/>
        <v>15</v>
      </c>
      <c r="M95" s="39" t="str">
        <f t="shared" si="4"/>
        <v>OK</v>
      </c>
      <c r="N95" s="80"/>
      <c r="O95" s="80"/>
      <c r="P95" s="80"/>
      <c r="Q95" s="80"/>
      <c r="R95" s="80"/>
      <c r="S95" s="80"/>
      <c r="T95" s="80">
        <v>5</v>
      </c>
      <c r="U95" s="80"/>
      <c r="V95" s="80"/>
      <c r="W95" s="80"/>
      <c r="X95" s="80"/>
      <c r="Y95" s="80"/>
      <c r="Z95" s="80"/>
      <c r="AA95" s="80"/>
      <c r="AB95" s="80"/>
      <c r="AC95" s="80"/>
      <c r="AD95" s="80"/>
      <c r="AE95" s="80"/>
      <c r="AF95" s="80">
        <v>5</v>
      </c>
      <c r="AG95" s="80"/>
      <c r="AH95" s="80"/>
      <c r="AI95" s="80"/>
      <c r="AJ95" s="80"/>
      <c r="AK95" s="80"/>
      <c r="AL95" s="80"/>
      <c r="AM95" s="80"/>
      <c r="AN95" s="80"/>
      <c r="AO95" s="80"/>
      <c r="AP95" s="80"/>
      <c r="AQ95" s="80"/>
      <c r="AR95" s="80"/>
      <c r="AS95" s="80"/>
    </row>
    <row r="96" spans="1:45" ht="90" customHeight="1" x14ac:dyDescent="0.25">
      <c r="A96" s="96">
        <v>26</v>
      </c>
      <c r="B96" s="97">
        <v>93</v>
      </c>
      <c r="C96" s="141" t="s">
        <v>246</v>
      </c>
      <c r="D96" s="120" t="s">
        <v>429</v>
      </c>
      <c r="E96" s="148" t="s">
        <v>247</v>
      </c>
      <c r="F96" s="105" t="s">
        <v>177</v>
      </c>
      <c r="G96" s="93" t="s">
        <v>248</v>
      </c>
      <c r="H96" s="106" t="s">
        <v>29</v>
      </c>
      <c r="I96" s="107" t="s">
        <v>78</v>
      </c>
      <c r="J96" s="138">
        <v>36</v>
      </c>
      <c r="K96" s="84">
        <v>120</v>
      </c>
      <c r="L96" s="83">
        <f t="shared" si="3"/>
        <v>72</v>
      </c>
      <c r="M96" s="39" t="str">
        <f t="shared" si="4"/>
        <v>OK</v>
      </c>
      <c r="N96" s="80"/>
      <c r="O96" s="80"/>
      <c r="P96" s="80"/>
      <c r="Q96" s="80">
        <v>24</v>
      </c>
      <c r="R96" s="80"/>
      <c r="S96" s="80"/>
      <c r="T96" s="80"/>
      <c r="U96" s="80"/>
      <c r="V96" s="80"/>
      <c r="W96" s="80"/>
      <c r="X96" s="80"/>
      <c r="Y96" s="80"/>
      <c r="Z96" s="80"/>
      <c r="AA96" s="80"/>
      <c r="AB96" s="80"/>
      <c r="AC96" s="80"/>
      <c r="AD96" s="80"/>
      <c r="AE96" s="80"/>
      <c r="AF96" s="80"/>
      <c r="AG96" s="80"/>
      <c r="AH96" s="80">
        <v>24</v>
      </c>
      <c r="AI96" s="80"/>
      <c r="AJ96" s="80"/>
      <c r="AK96" s="80"/>
      <c r="AL96" s="80"/>
      <c r="AM96" s="80"/>
      <c r="AN96" s="80"/>
      <c r="AO96" s="80"/>
      <c r="AP96" s="80"/>
      <c r="AQ96" s="80"/>
      <c r="AR96" s="80"/>
      <c r="AS96" s="80"/>
    </row>
    <row r="97" spans="1:45" ht="90" customHeight="1" x14ac:dyDescent="0.25">
      <c r="A97" s="172">
        <v>27</v>
      </c>
      <c r="B97" s="98">
        <v>94</v>
      </c>
      <c r="C97" s="184" t="s">
        <v>249</v>
      </c>
      <c r="D97" s="119" t="s">
        <v>430</v>
      </c>
      <c r="E97" s="147" t="s">
        <v>250</v>
      </c>
      <c r="F97" s="104" t="s">
        <v>177</v>
      </c>
      <c r="G97" s="88" t="s">
        <v>251</v>
      </c>
      <c r="H97" s="100" t="s">
        <v>29</v>
      </c>
      <c r="I97" s="101" t="s">
        <v>78</v>
      </c>
      <c r="J97" s="137">
        <v>12.06</v>
      </c>
      <c r="K97" s="84"/>
      <c r="L97" s="83">
        <f t="shared" si="3"/>
        <v>0</v>
      </c>
      <c r="M97" s="39" t="str">
        <f t="shared" si="4"/>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row>
    <row r="98" spans="1:45" ht="90" customHeight="1" x14ac:dyDescent="0.25">
      <c r="A98" s="173"/>
      <c r="B98" s="87">
        <v>95</v>
      </c>
      <c r="C98" s="185"/>
      <c r="D98" s="119" t="s">
        <v>431</v>
      </c>
      <c r="E98" s="147" t="s">
        <v>250</v>
      </c>
      <c r="F98" s="104" t="s">
        <v>177</v>
      </c>
      <c r="G98" s="88" t="s">
        <v>252</v>
      </c>
      <c r="H98" s="100" t="s">
        <v>29</v>
      </c>
      <c r="I98" s="101" t="s">
        <v>78</v>
      </c>
      <c r="J98" s="137">
        <v>15.16</v>
      </c>
      <c r="K98" s="84">
        <v>60</v>
      </c>
      <c r="L98" s="83">
        <f t="shared" si="3"/>
        <v>50</v>
      </c>
      <c r="M98" s="39" t="str">
        <f t="shared" si="4"/>
        <v>OK</v>
      </c>
      <c r="N98" s="80"/>
      <c r="O98" s="80"/>
      <c r="P98" s="80"/>
      <c r="Q98" s="80"/>
      <c r="R98" s="80"/>
      <c r="S98" s="80">
        <v>10</v>
      </c>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row>
    <row r="99" spans="1:45" ht="90" customHeight="1" x14ac:dyDescent="0.25">
      <c r="A99" s="174"/>
      <c r="B99" s="87">
        <v>96</v>
      </c>
      <c r="C99" s="186"/>
      <c r="D99" s="123" t="s">
        <v>432</v>
      </c>
      <c r="E99" s="147" t="s">
        <v>250</v>
      </c>
      <c r="F99" s="104" t="s">
        <v>177</v>
      </c>
      <c r="G99" s="88" t="s">
        <v>253</v>
      </c>
      <c r="H99" s="100" t="s">
        <v>29</v>
      </c>
      <c r="I99" s="101" t="s">
        <v>78</v>
      </c>
      <c r="J99" s="137">
        <v>17.11</v>
      </c>
      <c r="K99" s="84">
        <v>90</v>
      </c>
      <c r="L99" s="83">
        <f t="shared" si="3"/>
        <v>65</v>
      </c>
      <c r="M99" s="39" t="str">
        <f t="shared" si="4"/>
        <v>OK</v>
      </c>
      <c r="N99" s="80"/>
      <c r="O99" s="80"/>
      <c r="P99" s="80"/>
      <c r="Q99" s="80"/>
      <c r="R99" s="80"/>
      <c r="S99" s="80">
        <v>25</v>
      </c>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row>
    <row r="100" spans="1:45" ht="90" customHeight="1" x14ac:dyDescent="0.25">
      <c r="A100" s="176">
        <v>28</v>
      </c>
      <c r="B100" s="92">
        <v>97</v>
      </c>
      <c r="C100" s="181" t="s">
        <v>254</v>
      </c>
      <c r="D100" s="124" t="s">
        <v>433</v>
      </c>
      <c r="E100" s="154" t="s">
        <v>255</v>
      </c>
      <c r="F100" s="105" t="s">
        <v>177</v>
      </c>
      <c r="G100" s="93" t="s">
        <v>256</v>
      </c>
      <c r="H100" s="106" t="s">
        <v>29</v>
      </c>
      <c r="I100" s="107" t="s">
        <v>78</v>
      </c>
      <c r="J100" s="138">
        <v>30.69</v>
      </c>
      <c r="K100" s="84">
        <v>30</v>
      </c>
      <c r="L100" s="83">
        <f t="shared" ref="L100:L131" si="5">K100-(SUM(N100:AS100))</f>
        <v>18</v>
      </c>
      <c r="M100" s="39" t="str">
        <f t="shared" si="4"/>
        <v>OK</v>
      </c>
      <c r="N100" s="80"/>
      <c r="O100" s="80"/>
      <c r="P100" s="80"/>
      <c r="Q100" s="80"/>
      <c r="R100" s="80">
        <v>5</v>
      </c>
      <c r="S100" s="80"/>
      <c r="T100" s="80"/>
      <c r="U100" s="80"/>
      <c r="V100" s="80"/>
      <c r="W100" s="80"/>
      <c r="X100" s="80"/>
      <c r="Y100" s="80"/>
      <c r="Z100" s="80"/>
      <c r="AA100" s="80"/>
      <c r="AB100" s="80"/>
      <c r="AC100" s="80"/>
      <c r="AD100" s="80"/>
      <c r="AE100" s="80"/>
      <c r="AF100" s="80"/>
      <c r="AG100" s="80"/>
      <c r="AH100" s="80"/>
      <c r="AI100" s="80"/>
      <c r="AJ100" s="80"/>
      <c r="AK100" s="80"/>
      <c r="AL100" s="80">
        <v>7</v>
      </c>
      <c r="AM100" s="80"/>
      <c r="AN100" s="80"/>
      <c r="AO100" s="80"/>
      <c r="AP100" s="80"/>
      <c r="AQ100" s="80"/>
      <c r="AR100" s="80"/>
      <c r="AS100" s="80"/>
    </row>
    <row r="101" spans="1:45" ht="90" customHeight="1" x14ac:dyDescent="0.25">
      <c r="A101" s="177"/>
      <c r="B101" s="92">
        <v>98</v>
      </c>
      <c r="C101" s="182"/>
      <c r="D101" s="124" t="s">
        <v>434</v>
      </c>
      <c r="E101" s="154" t="s">
        <v>255</v>
      </c>
      <c r="F101" s="105" t="s">
        <v>177</v>
      </c>
      <c r="G101" s="93" t="s">
        <v>257</v>
      </c>
      <c r="H101" s="106" t="s">
        <v>29</v>
      </c>
      <c r="I101" s="107" t="s">
        <v>78</v>
      </c>
      <c r="J101" s="138">
        <v>30.69</v>
      </c>
      <c r="K101" s="84">
        <v>30</v>
      </c>
      <c r="L101" s="83">
        <f t="shared" si="5"/>
        <v>18</v>
      </c>
      <c r="M101" s="39" t="str">
        <f t="shared" si="4"/>
        <v>OK</v>
      </c>
      <c r="N101" s="80"/>
      <c r="O101" s="80"/>
      <c r="P101" s="80"/>
      <c r="Q101" s="80"/>
      <c r="R101" s="80">
        <v>5</v>
      </c>
      <c r="S101" s="80"/>
      <c r="T101" s="80"/>
      <c r="U101" s="80"/>
      <c r="V101" s="80"/>
      <c r="W101" s="80"/>
      <c r="X101" s="80"/>
      <c r="Y101" s="80"/>
      <c r="Z101" s="80"/>
      <c r="AA101" s="80"/>
      <c r="AB101" s="80"/>
      <c r="AC101" s="80"/>
      <c r="AD101" s="80"/>
      <c r="AE101" s="80"/>
      <c r="AF101" s="80"/>
      <c r="AG101" s="80"/>
      <c r="AH101" s="80"/>
      <c r="AI101" s="80"/>
      <c r="AJ101" s="80"/>
      <c r="AK101" s="80"/>
      <c r="AL101" s="80">
        <v>7</v>
      </c>
      <c r="AM101" s="80"/>
      <c r="AN101" s="80"/>
      <c r="AO101" s="80"/>
      <c r="AP101" s="80"/>
      <c r="AQ101" s="80"/>
      <c r="AR101" s="80"/>
      <c r="AS101" s="80"/>
    </row>
    <row r="102" spans="1:45"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20</v>
      </c>
      <c r="L102" s="83">
        <f t="shared" si="5"/>
        <v>20</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row>
    <row r="103" spans="1:45" ht="90" customHeight="1" x14ac:dyDescent="0.25">
      <c r="A103" s="176">
        <v>30</v>
      </c>
      <c r="B103" s="92">
        <v>100</v>
      </c>
      <c r="C103" s="181" t="s">
        <v>259</v>
      </c>
      <c r="D103" s="120" t="s">
        <v>436</v>
      </c>
      <c r="E103" s="148" t="s">
        <v>260</v>
      </c>
      <c r="F103" s="105" t="s">
        <v>261</v>
      </c>
      <c r="G103" s="93" t="s">
        <v>262</v>
      </c>
      <c r="H103" s="106" t="s">
        <v>48</v>
      </c>
      <c r="I103" s="107" t="s">
        <v>87</v>
      </c>
      <c r="J103" s="138">
        <v>7.33</v>
      </c>
      <c r="K103" s="84">
        <v>40</v>
      </c>
      <c r="L103" s="83">
        <f t="shared" si="5"/>
        <v>30</v>
      </c>
      <c r="M103" s="39" t="str">
        <f t="shared" si="4"/>
        <v>OK</v>
      </c>
      <c r="N103" s="80"/>
      <c r="O103" s="80"/>
      <c r="P103" s="80"/>
      <c r="Q103" s="80"/>
      <c r="R103" s="80"/>
      <c r="S103" s="80"/>
      <c r="T103" s="80"/>
      <c r="U103" s="80"/>
      <c r="V103" s="80"/>
      <c r="W103" s="80">
        <v>10</v>
      </c>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row>
    <row r="104" spans="1:45" ht="90" customHeight="1" x14ac:dyDescent="0.25">
      <c r="A104" s="180"/>
      <c r="B104" s="97">
        <v>101</v>
      </c>
      <c r="C104" s="183"/>
      <c r="D104" s="120" t="s">
        <v>437</v>
      </c>
      <c r="E104" s="148" t="s">
        <v>263</v>
      </c>
      <c r="F104" s="105" t="s">
        <v>82</v>
      </c>
      <c r="G104" s="93" t="s">
        <v>264</v>
      </c>
      <c r="H104" s="106" t="s">
        <v>43</v>
      </c>
      <c r="I104" s="107" t="s">
        <v>78</v>
      </c>
      <c r="J104" s="138">
        <v>1.4</v>
      </c>
      <c r="K104" s="84">
        <v>10</v>
      </c>
      <c r="L104" s="83">
        <f t="shared" si="5"/>
        <v>10</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row>
    <row r="105" spans="1:45" ht="90" customHeight="1" x14ac:dyDescent="0.25">
      <c r="A105" s="180"/>
      <c r="B105" s="92">
        <v>102</v>
      </c>
      <c r="C105" s="183"/>
      <c r="D105" s="120" t="s">
        <v>438</v>
      </c>
      <c r="E105" s="148" t="s">
        <v>265</v>
      </c>
      <c r="F105" s="105" t="s">
        <v>266</v>
      </c>
      <c r="G105" s="93" t="s">
        <v>267</v>
      </c>
      <c r="H105" s="106" t="s">
        <v>45</v>
      </c>
      <c r="I105" s="107" t="s">
        <v>87</v>
      </c>
      <c r="J105" s="138">
        <v>14.85</v>
      </c>
      <c r="K105" s="84"/>
      <c r="L105" s="83">
        <f t="shared" si="5"/>
        <v>0</v>
      </c>
      <c r="M105" s="39" t="str">
        <f t="shared" si="4"/>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row>
    <row r="106" spans="1:45" ht="90" customHeight="1" x14ac:dyDescent="0.25">
      <c r="A106" s="180"/>
      <c r="B106" s="97">
        <v>103</v>
      </c>
      <c r="C106" s="183"/>
      <c r="D106" s="120" t="s">
        <v>439</v>
      </c>
      <c r="E106" s="148" t="s">
        <v>268</v>
      </c>
      <c r="F106" s="105" t="s">
        <v>82</v>
      </c>
      <c r="G106" s="93" t="s">
        <v>269</v>
      </c>
      <c r="H106" s="94" t="s">
        <v>48</v>
      </c>
      <c r="I106" s="95" t="s">
        <v>78</v>
      </c>
      <c r="J106" s="138">
        <v>2.7</v>
      </c>
      <c r="K106" s="84">
        <v>400</v>
      </c>
      <c r="L106" s="83">
        <f t="shared" si="5"/>
        <v>208</v>
      </c>
      <c r="M106" s="39" t="str">
        <f t="shared" si="4"/>
        <v>OK</v>
      </c>
      <c r="N106" s="80"/>
      <c r="O106" s="80"/>
      <c r="P106" s="80"/>
      <c r="Q106" s="80"/>
      <c r="R106" s="80"/>
      <c r="S106" s="80"/>
      <c r="T106" s="80"/>
      <c r="U106" s="80"/>
      <c r="V106" s="80"/>
      <c r="W106" s="80">
        <v>96</v>
      </c>
      <c r="X106" s="80"/>
      <c r="Y106" s="80"/>
      <c r="Z106" s="80"/>
      <c r="AA106" s="80"/>
      <c r="AB106" s="80"/>
      <c r="AC106" s="80"/>
      <c r="AD106" s="80"/>
      <c r="AE106" s="80"/>
      <c r="AF106" s="80"/>
      <c r="AG106" s="80">
        <v>96</v>
      </c>
      <c r="AH106" s="80"/>
      <c r="AI106" s="80"/>
      <c r="AJ106" s="80"/>
      <c r="AK106" s="80"/>
      <c r="AL106" s="80"/>
      <c r="AM106" s="80"/>
      <c r="AN106" s="80"/>
      <c r="AO106" s="80"/>
      <c r="AP106" s="80"/>
      <c r="AQ106" s="80"/>
      <c r="AR106" s="80"/>
      <c r="AS106" s="80"/>
    </row>
    <row r="107" spans="1:45" ht="90" customHeight="1" x14ac:dyDescent="0.25">
      <c r="A107" s="177"/>
      <c r="B107" s="92">
        <v>104</v>
      </c>
      <c r="C107" s="182"/>
      <c r="D107" s="120" t="s">
        <v>440</v>
      </c>
      <c r="E107" s="148" t="s">
        <v>263</v>
      </c>
      <c r="F107" s="105" t="s">
        <v>82</v>
      </c>
      <c r="G107" s="93" t="s">
        <v>270</v>
      </c>
      <c r="H107" s="94" t="s">
        <v>48</v>
      </c>
      <c r="I107" s="95" t="s">
        <v>78</v>
      </c>
      <c r="J107" s="138">
        <v>1.95</v>
      </c>
      <c r="K107" s="84">
        <v>50</v>
      </c>
      <c r="L107" s="83">
        <f t="shared" si="5"/>
        <v>50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row>
    <row r="108" spans="1:45" ht="90" customHeight="1" x14ac:dyDescent="0.25">
      <c r="A108" s="172">
        <v>31</v>
      </c>
      <c r="B108" s="98">
        <v>105</v>
      </c>
      <c r="C108" s="184" t="s">
        <v>259</v>
      </c>
      <c r="D108" s="119" t="s">
        <v>441</v>
      </c>
      <c r="E108" s="147" t="s">
        <v>271</v>
      </c>
      <c r="F108" s="104" t="s">
        <v>145</v>
      </c>
      <c r="G108" s="88" t="s">
        <v>272</v>
      </c>
      <c r="H108" s="100" t="s">
        <v>26</v>
      </c>
      <c r="I108" s="101" t="s">
        <v>78</v>
      </c>
      <c r="J108" s="137">
        <v>9</v>
      </c>
      <c r="K108" s="84">
        <v>85</v>
      </c>
      <c r="L108" s="83">
        <f t="shared" si="5"/>
        <v>46</v>
      </c>
      <c r="M108" s="39" t="str">
        <f t="shared" si="4"/>
        <v>OK</v>
      </c>
      <c r="N108" s="80"/>
      <c r="O108" s="80"/>
      <c r="P108" s="80"/>
      <c r="Q108" s="80"/>
      <c r="R108" s="80"/>
      <c r="S108" s="80"/>
      <c r="T108" s="80"/>
      <c r="U108" s="80"/>
      <c r="V108" s="80"/>
      <c r="W108" s="80">
        <v>24</v>
      </c>
      <c r="X108" s="80"/>
      <c r="Y108" s="80"/>
      <c r="Z108" s="80"/>
      <c r="AA108" s="80"/>
      <c r="AB108" s="80"/>
      <c r="AC108" s="80"/>
      <c r="AD108" s="80"/>
      <c r="AE108" s="80"/>
      <c r="AF108" s="80"/>
      <c r="AG108" s="80">
        <v>15</v>
      </c>
      <c r="AH108" s="80"/>
      <c r="AI108" s="80"/>
      <c r="AJ108" s="80"/>
      <c r="AK108" s="80"/>
      <c r="AL108" s="80"/>
      <c r="AM108" s="80"/>
      <c r="AN108" s="80"/>
      <c r="AO108" s="80"/>
      <c r="AP108" s="80"/>
      <c r="AQ108" s="80"/>
      <c r="AR108" s="80"/>
      <c r="AS108" s="80"/>
    </row>
    <row r="109" spans="1:45" ht="90" customHeight="1" x14ac:dyDescent="0.25">
      <c r="A109" s="173"/>
      <c r="B109" s="87">
        <v>106</v>
      </c>
      <c r="C109" s="185"/>
      <c r="D109" s="119" t="s">
        <v>442</v>
      </c>
      <c r="E109" s="147" t="s">
        <v>273</v>
      </c>
      <c r="F109" s="104" t="s">
        <v>145</v>
      </c>
      <c r="G109" s="88" t="s">
        <v>272</v>
      </c>
      <c r="H109" s="100" t="s">
        <v>26</v>
      </c>
      <c r="I109" s="101" t="s">
        <v>78</v>
      </c>
      <c r="J109" s="137">
        <v>12</v>
      </c>
      <c r="K109" s="84">
        <v>10</v>
      </c>
      <c r="L109" s="83">
        <f t="shared" si="5"/>
        <v>10</v>
      </c>
      <c r="M109" s="39" t="str">
        <f t="shared" si="4"/>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row>
    <row r="110" spans="1:45"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row>
    <row r="111" spans="1:45"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v>20</v>
      </c>
      <c r="L111" s="83">
        <f t="shared" si="5"/>
        <v>20</v>
      </c>
      <c r="M111" s="39" t="str">
        <f t="shared" si="4"/>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row>
    <row r="112" spans="1:45" ht="90" customHeight="1" x14ac:dyDescent="0.25">
      <c r="A112" s="180"/>
      <c r="B112" s="92">
        <v>109</v>
      </c>
      <c r="C112" s="183"/>
      <c r="D112" s="120" t="s">
        <v>445</v>
      </c>
      <c r="E112" s="148" t="s">
        <v>278</v>
      </c>
      <c r="F112" s="105" t="s">
        <v>113</v>
      </c>
      <c r="G112" s="93" t="s">
        <v>279</v>
      </c>
      <c r="H112" s="106" t="s">
        <v>45</v>
      </c>
      <c r="I112" s="107" t="s">
        <v>115</v>
      </c>
      <c r="J112" s="138">
        <v>59.52</v>
      </c>
      <c r="K112" s="84">
        <v>10</v>
      </c>
      <c r="L112" s="83">
        <f t="shared" si="5"/>
        <v>10</v>
      </c>
      <c r="M112" s="39" t="str">
        <f t="shared" si="4"/>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row>
    <row r="113" spans="1:45" ht="90" customHeight="1" x14ac:dyDescent="0.25">
      <c r="A113" s="180"/>
      <c r="B113" s="97">
        <v>110</v>
      </c>
      <c r="C113" s="183"/>
      <c r="D113" s="120" t="s">
        <v>446</v>
      </c>
      <c r="E113" s="148" t="s">
        <v>280</v>
      </c>
      <c r="F113" s="105" t="s">
        <v>113</v>
      </c>
      <c r="G113" s="93" t="s">
        <v>281</v>
      </c>
      <c r="H113" s="106" t="s">
        <v>26</v>
      </c>
      <c r="I113" s="107" t="s">
        <v>115</v>
      </c>
      <c r="J113" s="138">
        <v>75.27</v>
      </c>
      <c r="K113" s="84">
        <v>6</v>
      </c>
      <c r="L113" s="83">
        <f t="shared" si="5"/>
        <v>6</v>
      </c>
      <c r="M113" s="39" t="str">
        <f t="shared" si="4"/>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row>
    <row r="114" spans="1:45" ht="90" customHeight="1" x14ac:dyDescent="0.25">
      <c r="A114" s="180"/>
      <c r="B114" s="92">
        <v>111</v>
      </c>
      <c r="C114" s="183"/>
      <c r="D114" s="124" t="s">
        <v>447</v>
      </c>
      <c r="E114" s="148" t="s">
        <v>280</v>
      </c>
      <c r="F114" s="105" t="s">
        <v>113</v>
      </c>
      <c r="G114" s="93" t="s">
        <v>282</v>
      </c>
      <c r="H114" s="106" t="s">
        <v>26</v>
      </c>
      <c r="I114" s="107" t="s">
        <v>115</v>
      </c>
      <c r="J114" s="138">
        <v>47.4</v>
      </c>
      <c r="K114" s="84">
        <v>6</v>
      </c>
      <c r="L114" s="83">
        <f t="shared" si="5"/>
        <v>6</v>
      </c>
      <c r="M114" s="39" t="str">
        <f t="shared" si="4"/>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row>
    <row r="115" spans="1:45" ht="90" customHeight="1" x14ac:dyDescent="0.25">
      <c r="A115" s="180"/>
      <c r="B115" s="97">
        <v>112</v>
      </c>
      <c r="C115" s="183"/>
      <c r="D115" s="124" t="s">
        <v>448</v>
      </c>
      <c r="E115" s="154" t="s">
        <v>283</v>
      </c>
      <c r="F115" s="105" t="s">
        <v>113</v>
      </c>
      <c r="G115" s="93" t="s">
        <v>284</v>
      </c>
      <c r="H115" s="106" t="s">
        <v>45</v>
      </c>
      <c r="I115" s="107" t="s">
        <v>115</v>
      </c>
      <c r="J115" s="138">
        <v>6.47</v>
      </c>
      <c r="K115" s="84">
        <v>55</v>
      </c>
      <c r="L115" s="83">
        <f t="shared" si="5"/>
        <v>55</v>
      </c>
      <c r="M115" s="39" t="str">
        <f t="shared" si="4"/>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row>
    <row r="116" spans="1:45" ht="90" customHeight="1" x14ac:dyDescent="0.25">
      <c r="A116" s="180"/>
      <c r="B116" s="92">
        <v>113</v>
      </c>
      <c r="C116" s="183"/>
      <c r="D116" s="124" t="s">
        <v>449</v>
      </c>
      <c r="E116" s="154" t="s">
        <v>285</v>
      </c>
      <c r="F116" s="105" t="s">
        <v>113</v>
      </c>
      <c r="G116" s="93" t="s">
        <v>286</v>
      </c>
      <c r="H116" s="106" t="s">
        <v>67</v>
      </c>
      <c r="I116" s="107" t="s">
        <v>115</v>
      </c>
      <c r="J116" s="138">
        <v>73.02</v>
      </c>
      <c r="K116" s="84">
        <v>11</v>
      </c>
      <c r="L116" s="83">
        <f t="shared" si="5"/>
        <v>11</v>
      </c>
      <c r="M116" s="45" t="str">
        <f t="shared" si="4"/>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row>
    <row r="117" spans="1:45"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row>
    <row r="118" spans="1:45"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row>
    <row r="119" spans="1:45" ht="90" customHeight="1" x14ac:dyDescent="0.25">
      <c r="A119" s="172">
        <v>33</v>
      </c>
      <c r="B119" s="87">
        <v>116</v>
      </c>
      <c r="C119" s="184" t="s">
        <v>292</v>
      </c>
      <c r="D119" s="123" t="s">
        <v>451</v>
      </c>
      <c r="E119" s="153" t="s">
        <v>293</v>
      </c>
      <c r="F119" s="104" t="s">
        <v>113</v>
      </c>
      <c r="G119" s="88" t="s">
        <v>294</v>
      </c>
      <c r="H119" s="100" t="s">
        <v>26</v>
      </c>
      <c r="I119" s="101" t="s">
        <v>115</v>
      </c>
      <c r="J119" s="137">
        <v>26.58</v>
      </c>
      <c r="K119" s="84">
        <v>12</v>
      </c>
      <c r="L119" s="83">
        <f t="shared" si="5"/>
        <v>12</v>
      </c>
      <c r="M119" s="39" t="str">
        <f t="shared" si="4"/>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row>
    <row r="120" spans="1:45" ht="90" customHeight="1" x14ac:dyDescent="0.25">
      <c r="A120" s="173"/>
      <c r="B120" s="98">
        <v>117</v>
      </c>
      <c r="C120" s="185"/>
      <c r="D120" s="123" t="s">
        <v>452</v>
      </c>
      <c r="E120" s="153" t="s">
        <v>295</v>
      </c>
      <c r="F120" s="104" t="s">
        <v>113</v>
      </c>
      <c r="G120" s="88" t="s">
        <v>296</v>
      </c>
      <c r="H120" s="100" t="s">
        <v>26</v>
      </c>
      <c r="I120" s="101" t="s">
        <v>115</v>
      </c>
      <c r="J120" s="137">
        <v>61.77</v>
      </c>
      <c r="K120" s="84">
        <v>10</v>
      </c>
      <c r="L120" s="83">
        <f t="shared" si="5"/>
        <v>10</v>
      </c>
      <c r="M120" s="39" t="str">
        <f t="shared" si="4"/>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row>
    <row r="121" spans="1:45" ht="90" customHeight="1" x14ac:dyDescent="0.25">
      <c r="A121" s="174"/>
      <c r="B121" s="87">
        <v>118</v>
      </c>
      <c r="C121" s="186"/>
      <c r="D121" s="123" t="s">
        <v>453</v>
      </c>
      <c r="E121" s="153" t="s">
        <v>297</v>
      </c>
      <c r="F121" s="104" t="s">
        <v>113</v>
      </c>
      <c r="G121" s="88" t="s">
        <v>298</v>
      </c>
      <c r="H121" s="100" t="s">
        <v>26</v>
      </c>
      <c r="I121" s="101" t="s">
        <v>115</v>
      </c>
      <c r="J121" s="137">
        <v>67.67</v>
      </c>
      <c r="K121" s="84">
        <v>6</v>
      </c>
      <c r="L121" s="83">
        <f t="shared" si="5"/>
        <v>6</v>
      </c>
      <c r="M121" s="39" t="str">
        <f t="shared" si="4"/>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row>
    <row r="122" spans="1:45" ht="90" customHeight="1" x14ac:dyDescent="0.25">
      <c r="A122" s="176">
        <v>34</v>
      </c>
      <c r="B122" s="97">
        <v>119</v>
      </c>
      <c r="C122" s="181" t="s">
        <v>292</v>
      </c>
      <c r="D122" s="124" t="s">
        <v>454</v>
      </c>
      <c r="E122" s="154" t="s">
        <v>299</v>
      </c>
      <c r="F122" s="105" t="s">
        <v>113</v>
      </c>
      <c r="G122" s="93" t="s">
        <v>300</v>
      </c>
      <c r="H122" s="106" t="s">
        <v>45</v>
      </c>
      <c r="I122" s="107" t="s">
        <v>115</v>
      </c>
      <c r="J122" s="138">
        <v>25.97</v>
      </c>
      <c r="K122" s="84">
        <v>5</v>
      </c>
      <c r="L122" s="83">
        <f t="shared" si="5"/>
        <v>5</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row>
    <row r="123" spans="1:45" ht="90" customHeight="1" x14ac:dyDescent="0.25">
      <c r="A123" s="180"/>
      <c r="B123" s="97">
        <v>120</v>
      </c>
      <c r="C123" s="183"/>
      <c r="D123" s="124" t="s">
        <v>455</v>
      </c>
      <c r="E123" s="154" t="s">
        <v>299</v>
      </c>
      <c r="F123" s="105" t="s">
        <v>301</v>
      </c>
      <c r="G123" s="93" t="s">
        <v>302</v>
      </c>
      <c r="H123" s="106" t="s">
        <v>45</v>
      </c>
      <c r="I123" s="107" t="s">
        <v>245</v>
      </c>
      <c r="J123" s="138">
        <v>22.66</v>
      </c>
      <c r="K123" s="84">
        <v>15</v>
      </c>
      <c r="L123" s="83">
        <f t="shared" si="5"/>
        <v>15</v>
      </c>
      <c r="M123" s="39" t="str">
        <f t="shared" si="4"/>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row>
    <row r="124" spans="1:45" ht="90" customHeight="1" x14ac:dyDescent="0.25">
      <c r="A124" s="180"/>
      <c r="B124" s="97">
        <v>121</v>
      </c>
      <c r="C124" s="183"/>
      <c r="D124" s="124" t="s">
        <v>456</v>
      </c>
      <c r="E124" s="154" t="s">
        <v>299</v>
      </c>
      <c r="F124" s="105" t="s">
        <v>301</v>
      </c>
      <c r="G124" s="93" t="s">
        <v>303</v>
      </c>
      <c r="H124" s="106" t="s">
        <v>45</v>
      </c>
      <c r="I124" s="107" t="s">
        <v>115</v>
      </c>
      <c r="J124" s="138">
        <v>19.32</v>
      </c>
      <c r="K124" s="84"/>
      <c r="L124" s="83">
        <f t="shared" si="5"/>
        <v>0</v>
      </c>
      <c r="M124" s="39" t="str">
        <f t="shared" si="4"/>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row>
    <row r="125" spans="1:45" ht="90" customHeight="1" x14ac:dyDescent="0.25">
      <c r="A125" s="177"/>
      <c r="B125" s="97">
        <v>122</v>
      </c>
      <c r="C125" s="182"/>
      <c r="D125" s="124" t="s">
        <v>457</v>
      </c>
      <c r="E125" s="154" t="s">
        <v>299</v>
      </c>
      <c r="F125" s="105" t="s">
        <v>301</v>
      </c>
      <c r="G125" s="93" t="s">
        <v>304</v>
      </c>
      <c r="H125" s="106" t="s">
        <v>45</v>
      </c>
      <c r="I125" s="107" t="s">
        <v>115</v>
      </c>
      <c r="J125" s="138">
        <v>116.32</v>
      </c>
      <c r="K125" s="84">
        <v>15</v>
      </c>
      <c r="L125" s="83">
        <f t="shared" si="5"/>
        <v>15</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row>
    <row r="126" spans="1:45"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v>9</v>
      </c>
      <c r="L126" s="83">
        <f t="shared" si="5"/>
        <v>8</v>
      </c>
      <c r="M126" s="39" t="str">
        <f t="shared" si="4"/>
        <v>OK</v>
      </c>
      <c r="N126" s="80"/>
      <c r="O126" s="80"/>
      <c r="P126" s="80"/>
      <c r="Q126" s="80"/>
      <c r="R126" s="80"/>
      <c r="S126" s="80"/>
      <c r="T126" s="80"/>
      <c r="U126" s="80"/>
      <c r="V126" s="80">
        <v>1</v>
      </c>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row>
    <row r="127" spans="1:45" ht="90" customHeight="1" x14ac:dyDescent="0.25">
      <c r="A127" s="173"/>
      <c r="B127" s="87">
        <v>124</v>
      </c>
      <c r="C127" s="185"/>
      <c r="D127" s="123" t="s">
        <v>459</v>
      </c>
      <c r="E127" s="153" t="s">
        <v>154</v>
      </c>
      <c r="F127" s="104" t="s">
        <v>145</v>
      </c>
      <c r="G127" s="88" t="s">
        <v>306</v>
      </c>
      <c r="H127" s="100" t="s">
        <v>45</v>
      </c>
      <c r="I127" s="101" t="s">
        <v>78</v>
      </c>
      <c r="J127" s="137">
        <v>41.95</v>
      </c>
      <c r="K127" s="84">
        <v>9</v>
      </c>
      <c r="L127" s="83">
        <f t="shared" si="5"/>
        <v>9</v>
      </c>
      <c r="M127" s="39" t="str">
        <f t="shared" si="4"/>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row>
    <row r="128" spans="1:45" ht="90" customHeight="1" x14ac:dyDescent="0.25">
      <c r="A128" s="173"/>
      <c r="B128" s="87">
        <v>125</v>
      </c>
      <c r="C128" s="185"/>
      <c r="D128" s="123" t="s">
        <v>460</v>
      </c>
      <c r="E128" s="153" t="s">
        <v>154</v>
      </c>
      <c r="F128" s="104" t="s">
        <v>145</v>
      </c>
      <c r="G128" s="88" t="s">
        <v>307</v>
      </c>
      <c r="H128" s="100" t="s">
        <v>45</v>
      </c>
      <c r="I128" s="101" t="s">
        <v>78</v>
      </c>
      <c r="J128" s="137">
        <v>16</v>
      </c>
      <c r="K128" s="84">
        <v>25</v>
      </c>
      <c r="L128" s="83">
        <f t="shared" si="5"/>
        <v>19</v>
      </c>
      <c r="M128" s="39" t="str">
        <f t="shared" si="4"/>
        <v>OK</v>
      </c>
      <c r="N128" s="80"/>
      <c r="O128" s="80"/>
      <c r="P128" s="80"/>
      <c r="Q128" s="80"/>
      <c r="R128" s="80"/>
      <c r="S128" s="80"/>
      <c r="T128" s="80"/>
      <c r="U128" s="80"/>
      <c r="V128" s="80">
        <v>6</v>
      </c>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row>
    <row r="129" spans="1:45" ht="90" customHeight="1" x14ac:dyDescent="0.25">
      <c r="A129" s="173"/>
      <c r="B129" s="87">
        <v>126</v>
      </c>
      <c r="C129" s="185"/>
      <c r="D129" s="123" t="s">
        <v>461</v>
      </c>
      <c r="E129" s="153" t="s">
        <v>154</v>
      </c>
      <c r="F129" s="104" t="s">
        <v>145</v>
      </c>
      <c r="G129" s="88" t="s">
        <v>308</v>
      </c>
      <c r="H129" s="100" t="s">
        <v>45</v>
      </c>
      <c r="I129" s="101" t="s">
        <v>78</v>
      </c>
      <c r="J129" s="137">
        <v>15.13</v>
      </c>
      <c r="K129" s="84">
        <v>9</v>
      </c>
      <c r="L129" s="83">
        <f t="shared" si="5"/>
        <v>9</v>
      </c>
      <c r="M129" s="39" t="str">
        <f t="shared" si="4"/>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row>
    <row r="130" spans="1:45" ht="90" customHeight="1" x14ac:dyDescent="0.25">
      <c r="A130" s="173"/>
      <c r="B130" s="87">
        <v>127</v>
      </c>
      <c r="C130" s="185"/>
      <c r="D130" s="123" t="s">
        <v>462</v>
      </c>
      <c r="E130" s="153" t="s">
        <v>154</v>
      </c>
      <c r="F130" s="104" t="s">
        <v>145</v>
      </c>
      <c r="G130" s="88" t="s">
        <v>309</v>
      </c>
      <c r="H130" s="100" t="s">
        <v>45</v>
      </c>
      <c r="I130" s="101" t="s">
        <v>78</v>
      </c>
      <c r="J130" s="137">
        <v>53.93</v>
      </c>
      <c r="K130" s="84">
        <v>9</v>
      </c>
      <c r="L130" s="83">
        <f t="shared" si="5"/>
        <v>9</v>
      </c>
      <c r="M130" s="39" t="str">
        <f t="shared" si="4"/>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row>
    <row r="131" spans="1:45" ht="90" customHeight="1" x14ac:dyDescent="0.25">
      <c r="A131" s="174"/>
      <c r="B131" s="87">
        <v>128</v>
      </c>
      <c r="C131" s="186"/>
      <c r="D131" s="123" t="s">
        <v>463</v>
      </c>
      <c r="E131" s="153" t="s">
        <v>154</v>
      </c>
      <c r="F131" s="104" t="s">
        <v>145</v>
      </c>
      <c r="G131" s="88" t="s">
        <v>310</v>
      </c>
      <c r="H131" s="100" t="s">
        <v>45</v>
      </c>
      <c r="I131" s="101" t="s">
        <v>78</v>
      </c>
      <c r="J131" s="137">
        <v>27.94</v>
      </c>
      <c r="K131" s="84">
        <v>20</v>
      </c>
      <c r="L131" s="83">
        <f t="shared" si="5"/>
        <v>20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row>
    <row r="132" spans="1:45" ht="90" customHeight="1" x14ac:dyDescent="0.25">
      <c r="A132" s="176">
        <v>36</v>
      </c>
      <c r="B132" s="97">
        <v>129</v>
      </c>
      <c r="C132" s="181" t="s">
        <v>194</v>
      </c>
      <c r="D132" s="131" t="s">
        <v>464</v>
      </c>
      <c r="E132" s="159" t="s">
        <v>311</v>
      </c>
      <c r="F132" s="105" t="s">
        <v>200</v>
      </c>
      <c r="G132" s="93" t="s">
        <v>312</v>
      </c>
      <c r="H132" s="106" t="s">
        <v>45</v>
      </c>
      <c r="I132" s="107" t="s">
        <v>218</v>
      </c>
      <c r="J132" s="138">
        <v>431.02</v>
      </c>
      <c r="K132" s="84">
        <v>6</v>
      </c>
      <c r="L132" s="83">
        <f t="shared" ref="L132:L163" si="6">K132-(SUM(N132:AS132))</f>
        <v>6</v>
      </c>
      <c r="M132" s="39" t="str">
        <f t="shared" si="4"/>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row>
    <row r="133" spans="1:45" ht="90" customHeight="1" x14ac:dyDescent="0.25">
      <c r="A133" s="180"/>
      <c r="B133" s="97">
        <v>130</v>
      </c>
      <c r="C133" s="183"/>
      <c r="D133" s="131" t="s">
        <v>465</v>
      </c>
      <c r="E133" s="159" t="s">
        <v>311</v>
      </c>
      <c r="F133" s="105" t="s">
        <v>200</v>
      </c>
      <c r="G133" s="93" t="s">
        <v>312</v>
      </c>
      <c r="H133" s="106" t="s">
        <v>45</v>
      </c>
      <c r="I133" s="107" t="s">
        <v>218</v>
      </c>
      <c r="J133" s="138">
        <v>392.7</v>
      </c>
      <c r="K133" s="84">
        <v>8</v>
      </c>
      <c r="L133" s="83">
        <f t="shared" si="6"/>
        <v>8</v>
      </c>
      <c r="M133" s="39" t="str">
        <f t="shared" ref="M133:M154" si="7">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row>
    <row r="134" spans="1:45" ht="90" customHeight="1" x14ac:dyDescent="0.25">
      <c r="A134" s="180"/>
      <c r="B134" s="97">
        <v>131</v>
      </c>
      <c r="C134" s="183"/>
      <c r="D134" s="131" t="s">
        <v>466</v>
      </c>
      <c r="E134" s="159" t="s">
        <v>311</v>
      </c>
      <c r="F134" s="105" t="s">
        <v>200</v>
      </c>
      <c r="G134" s="93" t="s">
        <v>312</v>
      </c>
      <c r="H134" s="106" t="s">
        <v>45</v>
      </c>
      <c r="I134" s="107" t="s">
        <v>218</v>
      </c>
      <c r="J134" s="138">
        <v>245.8</v>
      </c>
      <c r="K134" s="84">
        <v>7</v>
      </c>
      <c r="L134" s="83">
        <f t="shared" si="6"/>
        <v>7</v>
      </c>
      <c r="M134" s="39" t="str">
        <f t="shared" si="7"/>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row>
    <row r="135" spans="1:45" ht="90" customHeight="1" x14ac:dyDescent="0.25">
      <c r="A135" s="177"/>
      <c r="B135" s="97">
        <v>132</v>
      </c>
      <c r="C135" s="182"/>
      <c r="D135" s="131" t="s">
        <v>467</v>
      </c>
      <c r="E135" s="159" t="s">
        <v>311</v>
      </c>
      <c r="F135" s="105" t="s">
        <v>200</v>
      </c>
      <c r="G135" s="93" t="s">
        <v>312</v>
      </c>
      <c r="H135" s="106" t="s">
        <v>45</v>
      </c>
      <c r="I135" s="107" t="s">
        <v>218</v>
      </c>
      <c r="J135" s="138">
        <v>697.04</v>
      </c>
      <c r="K135" s="84">
        <v>5</v>
      </c>
      <c r="L135" s="83">
        <f t="shared" si="6"/>
        <v>5</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row>
    <row r="136" spans="1:45"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2</v>
      </c>
      <c r="L136" s="83">
        <f t="shared" si="6"/>
        <v>2</v>
      </c>
      <c r="M136" s="39" t="str">
        <f t="shared" si="7"/>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row>
    <row r="137" spans="1:45" ht="90" customHeight="1" x14ac:dyDescent="0.25">
      <c r="A137" s="173"/>
      <c r="B137" s="87">
        <v>134</v>
      </c>
      <c r="C137" s="185"/>
      <c r="D137" s="119" t="s">
        <v>469</v>
      </c>
      <c r="E137" s="147" t="s">
        <v>317</v>
      </c>
      <c r="F137" s="104" t="s">
        <v>145</v>
      </c>
      <c r="G137" s="88" t="s">
        <v>318</v>
      </c>
      <c r="H137" s="89" t="s">
        <v>26</v>
      </c>
      <c r="I137" s="90" t="s">
        <v>78</v>
      </c>
      <c r="J137" s="137">
        <v>4.2</v>
      </c>
      <c r="K137" s="84">
        <v>15</v>
      </c>
      <c r="L137" s="83">
        <f t="shared" si="6"/>
        <v>15</v>
      </c>
      <c r="M137" s="39" t="str">
        <f t="shared" si="7"/>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row>
    <row r="138" spans="1:45" ht="90" customHeight="1" x14ac:dyDescent="0.25">
      <c r="A138" s="173"/>
      <c r="B138" s="87">
        <v>135</v>
      </c>
      <c r="C138" s="185"/>
      <c r="D138" s="119" t="s">
        <v>470</v>
      </c>
      <c r="E138" s="147" t="s">
        <v>317</v>
      </c>
      <c r="F138" s="104" t="s">
        <v>145</v>
      </c>
      <c r="G138" s="88" t="s">
        <v>319</v>
      </c>
      <c r="H138" s="89" t="s">
        <v>26</v>
      </c>
      <c r="I138" s="90" t="s">
        <v>78</v>
      </c>
      <c r="J138" s="137">
        <v>5.97</v>
      </c>
      <c r="K138" s="84">
        <v>22</v>
      </c>
      <c r="L138" s="83">
        <f t="shared" si="6"/>
        <v>16</v>
      </c>
      <c r="M138" s="39" t="str">
        <f t="shared" si="7"/>
        <v>OK</v>
      </c>
      <c r="N138" s="80"/>
      <c r="O138" s="80"/>
      <c r="P138" s="80"/>
      <c r="Q138" s="80"/>
      <c r="R138" s="80"/>
      <c r="S138" s="80"/>
      <c r="T138" s="80"/>
      <c r="U138" s="80"/>
      <c r="V138" s="80"/>
      <c r="W138" s="80">
        <v>6</v>
      </c>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row>
    <row r="139" spans="1:45" ht="90" customHeight="1" x14ac:dyDescent="0.25">
      <c r="A139" s="173"/>
      <c r="B139" s="87">
        <v>136</v>
      </c>
      <c r="C139" s="185"/>
      <c r="D139" s="119" t="s">
        <v>471</v>
      </c>
      <c r="E139" s="147" t="s">
        <v>320</v>
      </c>
      <c r="F139" s="104" t="s">
        <v>145</v>
      </c>
      <c r="G139" s="88" t="s">
        <v>321</v>
      </c>
      <c r="H139" s="89" t="s">
        <v>26</v>
      </c>
      <c r="I139" s="90" t="s">
        <v>78</v>
      </c>
      <c r="J139" s="137">
        <v>3.8</v>
      </c>
      <c r="K139" s="84">
        <v>15</v>
      </c>
      <c r="L139" s="83">
        <f t="shared" si="6"/>
        <v>15</v>
      </c>
      <c r="M139" s="39" t="str">
        <f t="shared" si="7"/>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row>
    <row r="140" spans="1:45" ht="90" customHeight="1" x14ac:dyDescent="0.25">
      <c r="A140" s="173"/>
      <c r="B140" s="87">
        <v>137</v>
      </c>
      <c r="C140" s="185"/>
      <c r="D140" s="119" t="s">
        <v>472</v>
      </c>
      <c r="E140" s="147" t="s">
        <v>322</v>
      </c>
      <c r="F140" s="104" t="s">
        <v>261</v>
      </c>
      <c r="G140" s="88" t="s">
        <v>323</v>
      </c>
      <c r="H140" s="100" t="s">
        <v>45</v>
      </c>
      <c r="I140" s="101" t="s">
        <v>87</v>
      </c>
      <c r="J140" s="137">
        <v>3.41</v>
      </c>
      <c r="K140" s="84">
        <v>5</v>
      </c>
      <c r="L140" s="83">
        <f t="shared" si="6"/>
        <v>0</v>
      </c>
      <c r="M140" s="39" t="str">
        <f t="shared" si="7"/>
        <v>OK</v>
      </c>
      <c r="N140" s="80"/>
      <c r="O140" s="80"/>
      <c r="P140" s="80"/>
      <c r="Q140" s="80"/>
      <c r="R140" s="80"/>
      <c r="S140" s="80"/>
      <c r="T140" s="80"/>
      <c r="U140" s="80"/>
      <c r="V140" s="80"/>
      <c r="W140" s="80">
        <v>5</v>
      </c>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row>
    <row r="141" spans="1:45" ht="90" customHeight="1" x14ac:dyDescent="0.25">
      <c r="A141" s="173"/>
      <c r="B141" s="87">
        <v>138</v>
      </c>
      <c r="C141" s="185"/>
      <c r="D141" s="119" t="s">
        <v>473</v>
      </c>
      <c r="E141" s="147" t="s">
        <v>322</v>
      </c>
      <c r="F141" s="104" t="s">
        <v>324</v>
      </c>
      <c r="G141" s="88" t="s">
        <v>325</v>
      </c>
      <c r="H141" s="100" t="s">
        <v>26</v>
      </c>
      <c r="I141" s="101" t="s">
        <v>78</v>
      </c>
      <c r="J141" s="137">
        <v>14.94</v>
      </c>
      <c r="K141" s="84">
        <v>2</v>
      </c>
      <c r="L141" s="83">
        <f t="shared" si="6"/>
        <v>0</v>
      </c>
      <c r="M141" s="39" t="str">
        <f t="shared" si="7"/>
        <v>OK</v>
      </c>
      <c r="N141" s="80"/>
      <c r="O141" s="80"/>
      <c r="P141" s="80"/>
      <c r="Q141" s="80"/>
      <c r="R141" s="80"/>
      <c r="S141" s="80"/>
      <c r="T141" s="80"/>
      <c r="U141" s="80"/>
      <c r="V141" s="80"/>
      <c r="W141" s="80">
        <v>2</v>
      </c>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row>
    <row r="142" spans="1:45" ht="90" customHeight="1" x14ac:dyDescent="0.25">
      <c r="A142" s="173"/>
      <c r="B142" s="87">
        <v>139</v>
      </c>
      <c r="C142" s="185"/>
      <c r="D142" s="119" t="s">
        <v>474</v>
      </c>
      <c r="E142" s="147" t="s">
        <v>322</v>
      </c>
      <c r="F142" s="104" t="s">
        <v>261</v>
      </c>
      <c r="G142" s="88" t="s">
        <v>326</v>
      </c>
      <c r="H142" s="100" t="s">
        <v>45</v>
      </c>
      <c r="I142" s="101" t="s">
        <v>87</v>
      </c>
      <c r="J142" s="137">
        <v>10.74</v>
      </c>
      <c r="K142" s="84">
        <v>10</v>
      </c>
      <c r="L142" s="83">
        <f t="shared" si="6"/>
        <v>10</v>
      </c>
      <c r="M142" s="39" t="str">
        <f t="shared" si="7"/>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row>
    <row r="143" spans="1:45" ht="90" customHeight="1" x14ac:dyDescent="0.25">
      <c r="A143" s="173"/>
      <c r="B143" s="87">
        <v>140</v>
      </c>
      <c r="C143" s="185"/>
      <c r="D143" s="119" t="s">
        <v>475</v>
      </c>
      <c r="E143" s="147" t="s">
        <v>327</v>
      </c>
      <c r="F143" s="104" t="s">
        <v>82</v>
      </c>
      <c r="G143" s="88" t="s">
        <v>328</v>
      </c>
      <c r="H143" s="100" t="s">
        <v>45</v>
      </c>
      <c r="I143" s="101" t="s">
        <v>78</v>
      </c>
      <c r="J143" s="137">
        <v>2.2000000000000002</v>
      </c>
      <c r="K143" s="84">
        <v>15</v>
      </c>
      <c r="L143" s="83">
        <f t="shared" si="6"/>
        <v>15</v>
      </c>
      <c r="M143" s="39" t="str">
        <f t="shared" si="7"/>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row>
    <row r="144" spans="1:45" ht="90" customHeight="1" x14ac:dyDescent="0.25">
      <c r="A144" s="173"/>
      <c r="B144" s="87">
        <v>141</v>
      </c>
      <c r="C144" s="185"/>
      <c r="D144" s="123" t="s">
        <v>476</v>
      </c>
      <c r="E144" s="153" t="s">
        <v>138</v>
      </c>
      <c r="F144" s="104" t="s">
        <v>145</v>
      </c>
      <c r="G144" s="88" t="s">
        <v>329</v>
      </c>
      <c r="H144" s="89" t="s">
        <v>26</v>
      </c>
      <c r="I144" s="90" t="s">
        <v>78</v>
      </c>
      <c r="J144" s="137">
        <v>27.59</v>
      </c>
      <c r="K144" s="84">
        <v>15</v>
      </c>
      <c r="L144" s="83">
        <f t="shared" si="6"/>
        <v>15</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row>
    <row r="145" spans="1:45" ht="90" customHeight="1" x14ac:dyDescent="0.25">
      <c r="A145" s="173"/>
      <c r="B145" s="87">
        <v>142</v>
      </c>
      <c r="C145" s="185"/>
      <c r="D145" s="119" t="s">
        <v>477</v>
      </c>
      <c r="E145" s="147" t="s">
        <v>330</v>
      </c>
      <c r="F145" s="104" t="s">
        <v>145</v>
      </c>
      <c r="G145" s="88" t="s">
        <v>331</v>
      </c>
      <c r="H145" s="89" t="s">
        <v>26</v>
      </c>
      <c r="I145" s="90" t="s">
        <v>78</v>
      </c>
      <c r="J145" s="137">
        <v>2.6</v>
      </c>
      <c r="K145" s="84"/>
      <c r="L145" s="83">
        <f t="shared" si="6"/>
        <v>0</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row>
    <row r="146" spans="1:45" ht="90" customHeight="1" x14ac:dyDescent="0.25">
      <c r="A146" s="173"/>
      <c r="B146" s="87">
        <v>143</v>
      </c>
      <c r="C146" s="185"/>
      <c r="D146" s="119" t="s">
        <v>478</v>
      </c>
      <c r="E146" s="147" t="s">
        <v>332</v>
      </c>
      <c r="F146" s="104" t="s">
        <v>145</v>
      </c>
      <c r="G146" s="88" t="s">
        <v>333</v>
      </c>
      <c r="H146" s="89" t="s">
        <v>26</v>
      </c>
      <c r="I146" s="90" t="s">
        <v>78</v>
      </c>
      <c r="J146" s="137">
        <v>4.49</v>
      </c>
      <c r="K146" s="84">
        <v>15</v>
      </c>
      <c r="L146" s="83">
        <f t="shared" si="6"/>
        <v>3</v>
      </c>
      <c r="M146" s="39" t="str">
        <f t="shared" si="7"/>
        <v>OK</v>
      </c>
      <c r="N146" s="80"/>
      <c r="O146" s="80"/>
      <c r="P146" s="80"/>
      <c r="Q146" s="80"/>
      <c r="R146" s="80"/>
      <c r="S146" s="80"/>
      <c r="T146" s="80"/>
      <c r="U146" s="80"/>
      <c r="V146" s="80"/>
      <c r="W146" s="80">
        <v>7</v>
      </c>
      <c r="X146" s="80"/>
      <c r="Y146" s="80"/>
      <c r="Z146" s="80"/>
      <c r="AA146" s="80"/>
      <c r="AB146" s="80"/>
      <c r="AC146" s="80"/>
      <c r="AD146" s="80"/>
      <c r="AE146" s="80"/>
      <c r="AF146" s="80"/>
      <c r="AG146" s="80">
        <v>5</v>
      </c>
      <c r="AH146" s="80"/>
      <c r="AI146" s="80"/>
      <c r="AJ146" s="80"/>
      <c r="AK146" s="80"/>
      <c r="AL146" s="80"/>
      <c r="AM146" s="80"/>
      <c r="AN146" s="80"/>
      <c r="AO146" s="80"/>
      <c r="AP146" s="80"/>
      <c r="AQ146" s="80"/>
      <c r="AR146" s="80"/>
      <c r="AS146" s="80"/>
    </row>
    <row r="147" spans="1:45" ht="90" customHeight="1" x14ac:dyDescent="0.25">
      <c r="A147" s="173"/>
      <c r="B147" s="87">
        <v>144</v>
      </c>
      <c r="C147" s="185"/>
      <c r="D147" s="119" t="s">
        <v>479</v>
      </c>
      <c r="E147" s="147" t="s">
        <v>330</v>
      </c>
      <c r="F147" s="104" t="s">
        <v>145</v>
      </c>
      <c r="G147" s="88" t="s">
        <v>334</v>
      </c>
      <c r="H147" s="100" t="s">
        <v>26</v>
      </c>
      <c r="I147" s="101" t="s">
        <v>78</v>
      </c>
      <c r="J147" s="137">
        <v>5.5</v>
      </c>
      <c r="K147" s="84">
        <v>9</v>
      </c>
      <c r="L147" s="83">
        <f t="shared" si="6"/>
        <v>9</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row>
    <row r="148" spans="1:45" ht="90" customHeight="1" x14ac:dyDescent="0.25">
      <c r="A148" s="173"/>
      <c r="B148" s="87">
        <v>145</v>
      </c>
      <c r="C148" s="185"/>
      <c r="D148" s="123" t="s">
        <v>480</v>
      </c>
      <c r="E148" s="153" t="s">
        <v>335</v>
      </c>
      <c r="F148" s="104" t="s">
        <v>145</v>
      </c>
      <c r="G148" s="88" t="s">
        <v>336</v>
      </c>
      <c r="H148" s="100" t="s">
        <v>26</v>
      </c>
      <c r="I148" s="101" t="s">
        <v>78</v>
      </c>
      <c r="J148" s="137">
        <v>25.9</v>
      </c>
      <c r="K148" s="84">
        <v>8</v>
      </c>
      <c r="L148" s="83">
        <f t="shared" si="6"/>
        <v>8</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row>
    <row r="149" spans="1:45"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6"/>
        <v>0</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row>
    <row r="150" spans="1:45" ht="90" customHeight="1" x14ac:dyDescent="0.25">
      <c r="A150" s="189">
        <v>38</v>
      </c>
      <c r="B150" s="97">
        <v>147</v>
      </c>
      <c r="C150" s="194" t="s">
        <v>337</v>
      </c>
      <c r="D150" s="133" t="s">
        <v>482</v>
      </c>
      <c r="E150" s="157"/>
      <c r="F150" s="105"/>
      <c r="G150" s="93"/>
      <c r="H150" s="106" t="s">
        <v>26</v>
      </c>
      <c r="I150" s="107" t="s">
        <v>245</v>
      </c>
      <c r="J150" s="138">
        <v>0</v>
      </c>
      <c r="K150" s="84"/>
      <c r="L150" s="83">
        <f t="shared" si="6"/>
        <v>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row>
    <row r="151" spans="1:45" ht="90" customHeight="1" x14ac:dyDescent="0.25">
      <c r="A151" s="189"/>
      <c r="B151" s="97">
        <v>148</v>
      </c>
      <c r="C151" s="195"/>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row>
    <row r="152" spans="1:45" ht="90" customHeight="1" x14ac:dyDescent="0.25">
      <c r="A152" s="189"/>
      <c r="B152" s="97">
        <v>149</v>
      </c>
      <c r="C152" s="195"/>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row>
    <row r="153" spans="1:45" ht="90" customHeight="1" x14ac:dyDescent="0.25">
      <c r="A153" s="189"/>
      <c r="B153" s="97">
        <v>150</v>
      </c>
      <c r="C153" s="195"/>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row>
    <row r="154" spans="1:45" ht="90" customHeight="1" x14ac:dyDescent="0.25">
      <c r="A154" s="189"/>
      <c r="B154" s="97">
        <v>151</v>
      </c>
      <c r="C154" s="196"/>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row>
    <row r="155" spans="1:45" x14ac:dyDescent="0.25">
      <c r="A155" s="175"/>
      <c r="B155" s="175"/>
      <c r="C155" s="175"/>
    </row>
    <row r="156" spans="1:45" x14ac:dyDescent="0.25">
      <c r="A156" s="175"/>
      <c r="B156" s="175"/>
      <c r="C156" s="175"/>
    </row>
    <row r="157" spans="1:45" x14ac:dyDescent="0.25">
      <c r="A157" s="175"/>
      <c r="B157" s="175"/>
      <c r="C157" s="175"/>
    </row>
  </sheetData>
  <mergeCells count="99">
    <mergeCell ref="C132:C135"/>
    <mergeCell ref="A103:A107"/>
    <mergeCell ref="C103:C107"/>
    <mergeCell ref="A108:A110"/>
    <mergeCell ref="C108:C110"/>
    <mergeCell ref="A111:A118"/>
    <mergeCell ref="C111:C118"/>
    <mergeCell ref="A119:A121"/>
    <mergeCell ref="C119:C121"/>
    <mergeCell ref="C126:C131"/>
    <mergeCell ref="A132:A135"/>
    <mergeCell ref="AS1:AS2"/>
    <mergeCell ref="A2:M2"/>
    <mergeCell ref="AL1:AL2"/>
    <mergeCell ref="AM1:AM2"/>
    <mergeCell ref="AN1:AN2"/>
    <mergeCell ref="AO1:AO2"/>
    <mergeCell ref="AF1:AF2"/>
    <mergeCell ref="AG1:AG2"/>
    <mergeCell ref="AH1:AH2"/>
    <mergeCell ref="AA1:AA2"/>
    <mergeCell ref="AB1:AB2"/>
    <mergeCell ref="AC1:AC2"/>
    <mergeCell ref="AD1:AD2"/>
    <mergeCell ref="AE1:AE2"/>
    <mergeCell ref="T1:T2"/>
    <mergeCell ref="AP1:AP2"/>
    <mergeCell ref="Z1:Z2"/>
    <mergeCell ref="AQ1:AQ2"/>
    <mergeCell ref="AR1:AR2"/>
    <mergeCell ref="AK1:AK2"/>
    <mergeCell ref="AI1:AI2"/>
    <mergeCell ref="AJ1:AJ2"/>
    <mergeCell ref="C53:C60"/>
    <mergeCell ref="A78:A82"/>
    <mergeCell ref="C78:C82"/>
    <mergeCell ref="D1:J1"/>
    <mergeCell ref="A8:A9"/>
    <mergeCell ref="C8:C9"/>
    <mergeCell ref="A10:A11"/>
    <mergeCell ref="C10:C11"/>
    <mergeCell ref="A17:A21"/>
    <mergeCell ref="C17:C21"/>
    <mergeCell ref="W1:W2"/>
    <mergeCell ref="X1:X2"/>
    <mergeCell ref="Y1:Y2"/>
    <mergeCell ref="A100:A101"/>
    <mergeCell ref="C100:C101"/>
    <mergeCell ref="A61:A67"/>
    <mergeCell ref="C61:C67"/>
    <mergeCell ref="A68:A70"/>
    <mergeCell ref="C68:C70"/>
    <mergeCell ref="A86:A87"/>
    <mergeCell ref="C86:C87"/>
    <mergeCell ref="A92:A95"/>
    <mergeCell ref="C92:C95"/>
    <mergeCell ref="A97:A99"/>
    <mergeCell ref="C97:C99"/>
    <mergeCell ref="A157:C157"/>
    <mergeCell ref="A150:A154"/>
    <mergeCell ref="C150:C154"/>
    <mergeCell ref="A136:A149"/>
    <mergeCell ref="C136:C149"/>
    <mergeCell ref="A155:C155"/>
    <mergeCell ref="A26:A28"/>
    <mergeCell ref="C26:C28"/>
    <mergeCell ref="A29:A31"/>
    <mergeCell ref="C29:C31"/>
    <mergeCell ref="A32:A33"/>
    <mergeCell ref="C32:C33"/>
    <mergeCell ref="A34:A43"/>
    <mergeCell ref="C34:C43"/>
    <mergeCell ref="A44:A52"/>
    <mergeCell ref="C44:C52"/>
    <mergeCell ref="A83:A85"/>
    <mergeCell ref="C83:C85"/>
    <mergeCell ref="A53:A60"/>
    <mergeCell ref="A71:A77"/>
    <mergeCell ref="A23:A25"/>
    <mergeCell ref="C23:C25"/>
    <mergeCell ref="A1:C1"/>
    <mergeCell ref="A12:A16"/>
    <mergeCell ref="C12:C16"/>
    <mergeCell ref="R1:R2"/>
    <mergeCell ref="S1:S2"/>
    <mergeCell ref="A156:C156"/>
    <mergeCell ref="U1:U2"/>
    <mergeCell ref="V1:V2"/>
    <mergeCell ref="K1:M1"/>
    <mergeCell ref="N1:N2"/>
    <mergeCell ref="O1:O2"/>
    <mergeCell ref="P1:P2"/>
    <mergeCell ref="Q1:Q2"/>
    <mergeCell ref="C71:C77"/>
    <mergeCell ref="A88:A90"/>
    <mergeCell ref="C88:C90"/>
    <mergeCell ref="A122:A125"/>
    <mergeCell ref="C122:C125"/>
    <mergeCell ref="A126:A131"/>
  </mergeCells>
  <conditionalFormatting sqref="AA4:AA154 N4:Y154 AD4:AL154">
    <cfRule type="cellIs" dxfId="296" priority="10" stopIfTrue="1" operator="greaterThan">
      <formula>0</formula>
    </cfRule>
    <cfRule type="cellIs" dxfId="295" priority="11" stopIfTrue="1" operator="greaterThan">
      <formula>0</formula>
    </cfRule>
    <cfRule type="cellIs" dxfId="294" priority="12" stopIfTrue="1" operator="greaterThan">
      <formula>0</formula>
    </cfRule>
  </conditionalFormatting>
  <conditionalFormatting sqref="AB4:AB154">
    <cfRule type="cellIs" dxfId="293" priority="7" stopIfTrue="1" operator="greaterThan">
      <formula>0</formula>
    </cfRule>
    <cfRule type="cellIs" dxfId="292" priority="8" stopIfTrue="1" operator="greaterThan">
      <formula>0</formula>
    </cfRule>
    <cfRule type="cellIs" dxfId="291" priority="9" stopIfTrue="1" operator="greaterThan">
      <formula>0</formula>
    </cfRule>
  </conditionalFormatting>
  <conditionalFormatting sqref="AC4:AC154">
    <cfRule type="cellIs" dxfId="290" priority="4" stopIfTrue="1" operator="greaterThan">
      <formula>0</formula>
    </cfRule>
    <cfRule type="cellIs" dxfId="289" priority="5" stopIfTrue="1" operator="greaterThan">
      <formula>0</formula>
    </cfRule>
    <cfRule type="cellIs" dxfId="288" priority="6" stopIfTrue="1" operator="greaterThan">
      <formula>0</formula>
    </cfRule>
  </conditionalFormatting>
  <conditionalFormatting sqref="AM4:AO154 AQ4:AS154">
    <cfRule type="cellIs" dxfId="287" priority="40" stopIfTrue="1" operator="greaterThan">
      <formula>0</formula>
    </cfRule>
    <cfRule type="cellIs" dxfId="286" priority="41" stopIfTrue="1" operator="greaterThan">
      <formula>0</formula>
    </cfRule>
    <cfRule type="cellIs" dxfId="285" priority="42" stopIfTrue="1" operator="greaterThan">
      <formula>0</formula>
    </cfRule>
  </conditionalFormatting>
  <conditionalFormatting sqref="AP4:AP154">
    <cfRule type="cellIs" dxfId="284" priority="37" stopIfTrue="1" operator="greaterThan">
      <formula>0</formula>
    </cfRule>
    <cfRule type="cellIs" dxfId="283" priority="38" stopIfTrue="1" operator="greaterThan">
      <formula>0</formula>
    </cfRule>
    <cfRule type="cellIs" dxfId="282" priority="39" stopIfTrue="1" operator="greaterThan">
      <formula>0</formula>
    </cfRule>
  </conditionalFormatting>
  <conditionalFormatting sqref="Z4:Z154">
    <cfRule type="cellIs" dxfId="281" priority="13" stopIfTrue="1" operator="greaterThan">
      <formula>0</formula>
    </cfRule>
    <cfRule type="cellIs" dxfId="280" priority="14" stopIfTrue="1" operator="greaterThan">
      <formula>0</formula>
    </cfRule>
    <cfRule type="cellIs" dxfId="279" priority="15"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57"/>
  <sheetViews>
    <sheetView topLeftCell="A126" zoomScale="80" zoomScaleNormal="80" workbookViewId="0">
      <selection activeCell="D130" sqref="D130"/>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14" width="23.7109375" style="17" customWidth="1"/>
    <col min="15" max="15" width="20.42578125" style="17" customWidth="1"/>
    <col min="16" max="16" width="17.5703125" style="17" customWidth="1"/>
    <col min="17" max="17" width="19.7109375" style="17" customWidth="1"/>
    <col min="18" max="18" width="18.28515625" style="17" customWidth="1"/>
    <col min="19" max="19" width="19.28515625" style="17" customWidth="1"/>
    <col min="20" max="20" width="16.5703125" style="17" customWidth="1"/>
    <col min="21" max="21" width="18.28515625" style="17" customWidth="1"/>
    <col min="22" max="33" width="15.7109375" style="17" customWidth="1"/>
    <col min="34" max="49" width="15.7109375" style="14" customWidth="1"/>
    <col min="50" max="16384" width="9.7109375" style="14"/>
  </cols>
  <sheetData>
    <row r="1" spans="1:49" ht="33" customHeight="1" x14ac:dyDescent="0.25">
      <c r="A1" s="187" t="s">
        <v>70</v>
      </c>
      <c r="B1" s="187"/>
      <c r="C1" s="187"/>
      <c r="D1" s="171" t="s">
        <v>32</v>
      </c>
      <c r="E1" s="171"/>
      <c r="F1" s="171"/>
      <c r="G1" s="171"/>
      <c r="H1" s="171"/>
      <c r="I1" s="171"/>
      <c r="J1" s="171"/>
      <c r="K1" s="171" t="s">
        <v>487</v>
      </c>
      <c r="L1" s="171"/>
      <c r="M1" s="171"/>
      <c r="N1" s="169" t="s">
        <v>662</v>
      </c>
      <c r="O1" s="169" t="s">
        <v>663</v>
      </c>
      <c r="P1" s="169" t="s">
        <v>664</v>
      </c>
      <c r="Q1" s="169" t="s">
        <v>665</v>
      </c>
      <c r="R1" s="169" t="s">
        <v>666</v>
      </c>
      <c r="S1" s="169" t="s">
        <v>667</v>
      </c>
      <c r="T1" s="169" t="s">
        <v>668</v>
      </c>
      <c r="U1" s="169" t="s">
        <v>669</v>
      </c>
      <c r="V1" s="169" t="s">
        <v>670</v>
      </c>
      <c r="W1" s="169" t="s">
        <v>671</v>
      </c>
      <c r="X1" s="169" t="s">
        <v>672</v>
      </c>
      <c r="Y1" s="169" t="s">
        <v>673</v>
      </c>
      <c r="Z1" s="169" t="s">
        <v>674</v>
      </c>
      <c r="AA1" s="169" t="s">
        <v>675</v>
      </c>
      <c r="AB1" s="169" t="s">
        <v>676</v>
      </c>
      <c r="AC1" s="169" t="s">
        <v>677</v>
      </c>
      <c r="AD1" s="169" t="s">
        <v>678</v>
      </c>
      <c r="AE1" s="169" t="s">
        <v>679</v>
      </c>
      <c r="AF1" s="169" t="s">
        <v>680</v>
      </c>
      <c r="AG1" s="169" t="s">
        <v>681</v>
      </c>
      <c r="AH1" s="169" t="s">
        <v>68</v>
      </c>
      <c r="AI1" s="169" t="s">
        <v>682</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row>
    <row r="2" spans="1:49"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row>
    <row r="3" spans="1:49"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43599</v>
      </c>
      <c r="O3" s="81">
        <v>43599</v>
      </c>
      <c r="P3" s="81">
        <v>43599</v>
      </c>
      <c r="Q3" s="81">
        <v>43599</v>
      </c>
      <c r="R3" s="81">
        <v>43600</v>
      </c>
      <c r="S3" s="81">
        <v>43600</v>
      </c>
      <c r="T3" s="81">
        <v>43600</v>
      </c>
      <c r="U3" s="81">
        <v>43600</v>
      </c>
      <c r="V3" s="81">
        <v>43600</v>
      </c>
      <c r="W3" s="81">
        <v>43703</v>
      </c>
      <c r="X3" s="81">
        <v>43746</v>
      </c>
      <c r="Y3" s="81">
        <v>43746</v>
      </c>
      <c r="Z3" s="81">
        <v>43746</v>
      </c>
      <c r="AA3" s="81">
        <v>43747</v>
      </c>
      <c r="AB3" s="81">
        <v>43747</v>
      </c>
      <c r="AC3" s="81">
        <v>43747</v>
      </c>
      <c r="AD3" s="81">
        <v>43747</v>
      </c>
      <c r="AE3" s="81">
        <v>43747</v>
      </c>
      <c r="AF3" s="81">
        <v>43748</v>
      </c>
      <c r="AG3" s="81">
        <v>43748</v>
      </c>
      <c r="AH3" s="81" t="s">
        <v>69</v>
      </c>
      <c r="AI3" s="81">
        <v>43770</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row>
    <row r="4" spans="1:49" ht="90" customHeight="1" x14ac:dyDescent="0.25">
      <c r="A4" s="86">
        <v>1</v>
      </c>
      <c r="B4" s="87">
        <v>1</v>
      </c>
      <c r="C4" s="140" t="s">
        <v>64</v>
      </c>
      <c r="D4" s="119" t="s">
        <v>339</v>
      </c>
      <c r="E4" s="147" t="s">
        <v>75</v>
      </c>
      <c r="F4" s="88" t="s">
        <v>76</v>
      </c>
      <c r="G4" s="88" t="s">
        <v>77</v>
      </c>
      <c r="H4" s="89" t="s">
        <v>44</v>
      </c>
      <c r="I4" s="90" t="s">
        <v>78</v>
      </c>
      <c r="J4" s="137">
        <v>41.6</v>
      </c>
      <c r="K4" s="61">
        <v>350</v>
      </c>
      <c r="L4" s="83">
        <f t="shared" ref="L4:L35" si="0">K4-(SUM(N4:AW4))</f>
        <v>250</v>
      </c>
      <c r="M4" s="39" t="str">
        <f>IF(L4&lt;0,"ATENÇÃO","OK")</f>
        <v>OK</v>
      </c>
      <c r="N4" s="80"/>
      <c r="O4" s="80">
        <v>40</v>
      </c>
      <c r="P4" s="80"/>
      <c r="Q4" s="80"/>
      <c r="R4" s="80"/>
      <c r="S4" s="80"/>
      <c r="T4" s="80"/>
      <c r="U4" s="80"/>
      <c r="V4" s="80"/>
      <c r="W4" s="80">
        <v>60</v>
      </c>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row>
    <row r="5" spans="1:49" ht="90" customHeight="1" x14ac:dyDescent="0.25">
      <c r="A5" s="91">
        <v>2</v>
      </c>
      <c r="B5" s="92">
        <v>2</v>
      </c>
      <c r="C5" s="141" t="s">
        <v>64</v>
      </c>
      <c r="D5" s="120" t="s">
        <v>340</v>
      </c>
      <c r="E5" s="148" t="s">
        <v>75</v>
      </c>
      <c r="F5" s="93" t="s">
        <v>76</v>
      </c>
      <c r="G5" s="93" t="s">
        <v>79</v>
      </c>
      <c r="H5" s="94" t="s">
        <v>44</v>
      </c>
      <c r="I5" s="95" t="s">
        <v>78</v>
      </c>
      <c r="J5" s="138">
        <v>33</v>
      </c>
      <c r="K5" s="84">
        <v>50</v>
      </c>
      <c r="L5" s="83">
        <f t="shared" si="0"/>
        <v>50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row>
    <row r="6" spans="1:49" ht="90" customHeight="1" x14ac:dyDescent="0.25">
      <c r="A6" s="86">
        <v>3</v>
      </c>
      <c r="B6" s="87">
        <v>3</v>
      </c>
      <c r="C6" s="140" t="s">
        <v>64</v>
      </c>
      <c r="D6" s="119" t="s">
        <v>341</v>
      </c>
      <c r="E6" s="147" t="s">
        <v>75</v>
      </c>
      <c r="F6" s="88" t="s">
        <v>76</v>
      </c>
      <c r="G6" s="88" t="s">
        <v>80</v>
      </c>
      <c r="H6" s="89" t="s">
        <v>43</v>
      </c>
      <c r="I6" s="90" t="s">
        <v>78</v>
      </c>
      <c r="J6" s="137">
        <v>9.52</v>
      </c>
      <c r="K6" s="84">
        <f>1500-75</f>
        <v>1425</v>
      </c>
      <c r="L6" s="83">
        <f t="shared" si="0"/>
        <v>825</v>
      </c>
      <c r="M6" s="39" t="str">
        <f t="shared" si="1"/>
        <v>OK</v>
      </c>
      <c r="N6" s="79"/>
      <c r="O6" s="79">
        <v>300</v>
      </c>
      <c r="P6" s="79"/>
      <c r="Q6" s="79"/>
      <c r="R6" s="79"/>
      <c r="S6" s="79"/>
      <c r="T6" s="79"/>
      <c r="U6" s="79"/>
      <c r="V6" s="79"/>
      <c r="W6" s="79"/>
      <c r="X6" s="79">
        <v>300</v>
      </c>
      <c r="Y6" s="79"/>
      <c r="Z6" s="79"/>
      <c r="AA6" s="79"/>
      <c r="AB6" s="79"/>
      <c r="AC6" s="79"/>
      <c r="AD6" s="79"/>
      <c r="AE6" s="79"/>
      <c r="AF6" s="79"/>
      <c r="AG6" s="79"/>
      <c r="AH6" s="79"/>
      <c r="AI6" s="79"/>
      <c r="AJ6" s="79"/>
      <c r="AK6" s="79"/>
      <c r="AL6" s="79"/>
      <c r="AM6" s="79"/>
      <c r="AN6" s="79"/>
      <c r="AO6" s="79"/>
      <c r="AP6" s="79"/>
      <c r="AQ6" s="80"/>
      <c r="AR6" s="80"/>
      <c r="AS6" s="80"/>
      <c r="AT6" s="80"/>
      <c r="AU6" s="80"/>
      <c r="AV6" s="80"/>
      <c r="AW6" s="80"/>
    </row>
    <row r="7" spans="1:49" ht="90" customHeight="1" x14ac:dyDescent="0.25">
      <c r="A7" s="96">
        <v>4</v>
      </c>
      <c r="B7" s="97">
        <v>4</v>
      </c>
      <c r="C7" s="141" t="s">
        <v>81</v>
      </c>
      <c r="D7" s="120" t="s">
        <v>342</v>
      </c>
      <c r="E7" s="148" t="s">
        <v>51</v>
      </c>
      <c r="F7" s="93" t="s">
        <v>82</v>
      </c>
      <c r="G7" s="93" t="s">
        <v>83</v>
      </c>
      <c r="H7" s="94" t="s">
        <v>34</v>
      </c>
      <c r="I7" s="95" t="s">
        <v>78</v>
      </c>
      <c r="J7" s="138">
        <v>1.19</v>
      </c>
      <c r="K7" s="84">
        <v>1000</v>
      </c>
      <c r="L7" s="83">
        <f t="shared" si="0"/>
        <v>280</v>
      </c>
      <c r="M7" s="39" t="str">
        <f t="shared" si="1"/>
        <v>OK</v>
      </c>
      <c r="N7" s="80"/>
      <c r="O7" s="80"/>
      <c r="P7" s="80">
        <v>360</v>
      </c>
      <c r="Q7" s="80"/>
      <c r="R7" s="80"/>
      <c r="S7" s="80"/>
      <c r="T7" s="80"/>
      <c r="U7" s="80"/>
      <c r="V7" s="80"/>
      <c r="W7" s="80"/>
      <c r="X7" s="80"/>
      <c r="Y7" s="80">
        <v>360</v>
      </c>
      <c r="Z7" s="80"/>
      <c r="AA7" s="80"/>
      <c r="AB7" s="80"/>
      <c r="AC7" s="80"/>
      <c r="AD7" s="80"/>
      <c r="AE7" s="80"/>
      <c r="AF7" s="80"/>
      <c r="AG7" s="80"/>
      <c r="AH7" s="80"/>
      <c r="AI7" s="80"/>
      <c r="AJ7" s="80"/>
      <c r="AK7" s="80"/>
      <c r="AL7" s="80"/>
      <c r="AM7" s="80"/>
      <c r="AN7" s="80"/>
      <c r="AO7" s="80"/>
      <c r="AP7" s="80"/>
      <c r="AQ7" s="80"/>
      <c r="AR7" s="80"/>
      <c r="AS7" s="80"/>
      <c r="AT7" s="80"/>
      <c r="AU7" s="80"/>
      <c r="AV7" s="80"/>
      <c r="AW7" s="80"/>
    </row>
    <row r="8" spans="1:49" ht="90" customHeight="1" x14ac:dyDescent="0.25">
      <c r="A8" s="172">
        <v>5</v>
      </c>
      <c r="B8" s="98">
        <v>5</v>
      </c>
      <c r="C8" s="184" t="s">
        <v>84</v>
      </c>
      <c r="D8" s="119" t="s">
        <v>343</v>
      </c>
      <c r="E8" s="147" t="s">
        <v>37</v>
      </c>
      <c r="F8" s="88" t="s">
        <v>85</v>
      </c>
      <c r="G8" s="88" t="s">
        <v>86</v>
      </c>
      <c r="H8" s="89" t="s">
        <v>46</v>
      </c>
      <c r="I8" s="90" t="s">
        <v>87</v>
      </c>
      <c r="J8" s="137">
        <v>3.94</v>
      </c>
      <c r="K8" s="84">
        <v>800</v>
      </c>
      <c r="L8" s="83">
        <f t="shared" si="0"/>
        <v>320</v>
      </c>
      <c r="M8" s="39" t="str">
        <f t="shared" si="1"/>
        <v>OK</v>
      </c>
      <c r="N8" s="80"/>
      <c r="O8" s="80"/>
      <c r="P8" s="80"/>
      <c r="Q8" s="80">
        <v>240</v>
      </c>
      <c r="R8" s="80"/>
      <c r="S8" s="80"/>
      <c r="T8" s="80"/>
      <c r="U8" s="80"/>
      <c r="V8" s="80"/>
      <c r="W8" s="80"/>
      <c r="X8" s="80"/>
      <c r="Y8" s="80"/>
      <c r="Z8" s="80">
        <v>240</v>
      </c>
      <c r="AA8" s="80"/>
      <c r="AB8" s="80"/>
      <c r="AC8" s="80"/>
      <c r="AD8" s="80"/>
      <c r="AE8" s="80"/>
      <c r="AF8" s="80"/>
      <c r="AG8" s="80"/>
      <c r="AH8" s="80"/>
      <c r="AI8" s="80"/>
      <c r="AJ8" s="80"/>
      <c r="AK8" s="80"/>
      <c r="AL8" s="80"/>
      <c r="AM8" s="80"/>
      <c r="AN8" s="80"/>
      <c r="AO8" s="80"/>
      <c r="AP8" s="80"/>
      <c r="AQ8" s="80"/>
      <c r="AR8" s="80"/>
      <c r="AS8" s="80"/>
      <c r="AT8" s="80"/>
      <c r="AU8" s="80"/>
      <c r="AV8" s="80"/>
      <c r="AW8" s="80"/>
    </row>
    <row r="9" spans="1:49" ht="90" customHeight="1" x14ac:dyDescent="0.25">
      <c r="A9" s="174"/>
      <c r="B9" s="87">
        <v>6</v>
      </c>
      <c r="C9" s="186"/>
      <c r="D9" s="119" t="s">
        <v>344</v>
      </c>
      <c r="E9" s="147" t="s">
        <v>37</v>
      </c>
      <c r="F9" s="88" t="s">
        <v>85</v>
      </c>
      <c r="G9" s="88" t="s">
        <v>88</v>
      </c>
      <c r="H9" s="89" t="s">
        <v>45</v>
      </c>
      <c r="I9" s="90" t="s">
        <v>87</v>
      </c>
      <c r="J9" s="137">
        <v>3.6</v>
      </c>
      <c r="K9" s="84">
        <v>400</v>
      </c>
      <c r="L9" s="83">
        <f t="shared" si="0"/>
        <v>280</v>
      </c>
      <c r="M9" s="39" t="str">
        <f t="shared" si="1"/>
        <v>OK</v>
      </c>
      <c r="N9" s="80"/>
      <c r="O9" s="80"/>
      <c r="P9" s="80"/>
      <c r="Q9" s="80"/>
      <c r="R9" s="80"/>
      <c r="S9" s="80"/>
      <c r="T9" s="80"/>
      <c r="U9" s="80"/>
      <c r="V9" s="80"/>
      <c r="W9" s="80"/>
      <c r="X9" s="80"/>
      <c r="Y9" s="80"/>
      <c r="Z9" s="80">
        <v>120</v>
      </c>
      <c r="AA9" s="80"/>
      <c r="AB9" s="80"/>
      <c r="AC9" s="80"/>
      <c r="AD9" s="80"/>
      <c r="AE9" s="80"/>
      <c r="AF9" s="80"/>
      <c r="AG9" s="80"/>
      <c r="AH9" s="80"/>
      <c r="AI9" s="80"/>
      <c r="AJ9" s="80"/>
      <c r="AK9" s="80"/>
      <c r="AL9" s="80"/>
      <c r="AM9" s="80"/>
      <c r="AN9" s="80"/>
      <c r="AO9" s="80"/>
      <c r="AP9" s="80"/>
      <c r="AQ9" s="80"/>
      <c r="AR9" s="80"/>
      <c r="AS9" s="80"/>
      <c r="AT9" s="80"/>
      <c r="AU9" s="80"/>
      <c r="AV9" s="80"/>
      <c r="AW9" s="80"/>
    </row>
    <row r="10" spans="1:49" ht="90" customHeight="1" x14ac:dyDescent="0.25">
      <c r="A10" s="176">
        <v>6</v>
      </c>
      <c r="B10" s="97">
        <v>7</v>
      </c>
      <c r="C10" s="181" t="s">
        <v>81</v>
      </c>
      <c r="D10" s="121" t="s">
        <v>345</v>
      </c>
      <c r="E10" s="149" t="s">
        <v>51</v>
      </c>
      <c r="F10" s="99" t="s">
        <v>82</v>
      </c>
      <c r="G10" s="93" t="s">
        <v>89</v>
      </c>
      <c r="H10" s="94" t="s">
        <v>26</v>
      </c>
      <c r="I10" s="95" t="s">
        <v>78</v>
      </c>
      <c r="J10" s="138">
        <v>1</v>
      </c>
      <c r="K10" s="84">
        <v>1500</v>
      </c>
      <c r="L10" s="83">
        <f t="shared" si="0"/>
        <v>1500</v>
      </c>
      <c r="M10" s="39" t="str">
        <f t="shared" si="1"/>
        <v>OK</v>
      </c>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row>
    <row r="11" spans="1:49" ht="90" customHeight="1" x14ac:dyDescent="0.25">
      <c r="A11" s="177"/>
      <c r="B11" s="92">
        <v>8</v>
      </c>
      <c r="C11" s="182"/>
      <c r="D11" s="120" t="s">
        <v>346</v>
      </c>
      <c r="E11" s="148" t="s">
        <v>51</v>
      </c>
      <c r="F11" s="93" t="s">
        <v>82</v>
      </c>
      <c r="G11" s="93" t="s">
        <v>90</v>
      </c>
      <c r="H11" s="94" t="s">
        <v>28</v>
      </c>
      <c r="I11" s="95" t="s">
        <v>78</v>
      </c>
      <c r="J11" s="138">
        <v>1.01</v>
      </c>
      <c r="K11" s="84">
        <v>1000</v>
      </c>
      <c r="L11" s="83">
        <f t="shared" si="0"/>
        <v>712</v>
      </c>
      <c r="M11" s="39" t="str">
        <f t="shared" si="1"/>
        <v>OK</v>
      </c>
      <c r="N11" s="80"/>
      <c r="O11" s="80"/>
      <c r="P11" s="80"/>
      <c r="Q11" s="80"/>
      <c r="R11" s="80"/>
      <c r="S11" s="80"/>
      <c r="T11" s="80"/>
      <c r="U11" s="80"/>
      <c r="V11" s="80"/>
      <c r="W11" s="80"/>
      <c r="X11" s="80"/>
      <c r="Y11" s="80">
        <v>288</v>
      </c>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row>
    <row r="12" spans="1:49" ht="90" customHeight="1" x14ac:dyDescent="0.25">
      <c r="A12" s="172">
        <v>7</v>
      </c>
      <c r="B12" s="87">
        <v>9</v>
      </c>
      <c r="C12" s="184" t="s">
        <v>91</v>
      </c>
      <c r="D12" s="119" t="s">
        <v>347</v>
      </c>
      <c r="E12" s="150" t="s">
        <v>92</v>
      </c>
      <c r="F12" s="88" t="s">
        <v>93</v>
      </c>
      <c r="G12" s="88" t="s">
        <v>94</v>
      </c>
      <c r="H12" s="100" t="s">
        <v>47</v>
      </c>
      <c r="I12" s="101" t="s">
        <v>78</v>
      </c>
      <c r="J12" s="137">
        <v>31.36</v>
      </c>
      <c r="K12" s="84">
        <v>10</v>
      </c>
      <c r="L12" s="83">
        <f t="shared" si="0"/>
        <v>10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row>
    <row r="13" spans="1:49" ht="90" customHeight="1" x14ac:dyDescent="0.25">
      <c r="A13" s="173"/>
      <c r="B13" s="87">
        <v>10</v>
      </c>
      <c r="C13" s="185"/>
      <c r="D13" s="119" t="s">
        <v>348</v>
      </c>
      <c r="E13" s="151" t="s">
        <v>95</v>
      </c>
      <c r="F13" s="88" t="s">
        <v>93</v>
      </c>
      <c r="G13" s="88" t="s">
        <v>96</v>
      </c>
      <c r="H13" s="100" t="s">
        <v>47</v>
      </c>
      <c r="I13" s="101" t="s">
        <v>78</v>
      </c>
      <c r="J13" s="137">
        <v>36.700000000000003</v>
      </c>
      <c r="K13" s="84">
        <v>10</v>
      </c>
      <c r="L13" s="83">
        <f t="shared" si="0"/>
        <v>10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row>
    <row r="14" spans="1:49"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row>
    <row r="15" spans="1:49"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row>
    <row r="16" spans="1:49"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row>
    <row r="17" spans="1:49" ht="90" customHeight="1" x14ac:dyDescent="0.25">
      <c r="A17" s="176">
        <v>8</v>
      </c>
      <c r="B17" s="92">
        <v>14</v>
      </c>
      <c r="C17" s="181" t="s">
        <v>102</v>
      </c>
      <c r="D17" s="124" t="s">
        <v>352</v>
      </c>
      <c r="E17" s="154" t="s">
        <v>103</v>
      </c>
      <c r="F17" s="105" t="s">
        <v>82</v>
      </c>
      <c r="G17" s="93" t="s">
        <v>104</v>
      </c>
      <c r="H17" s="106" t="s">
        <v>33</v>
      </c>
      <c r="I17" s="107" t="s">
        <v>78</v>
      </c>
      <c r="J17" s="138">
        <v>18.690000000000001</v>
      </c>
      <c r="K17" s="84">
        <v>4</v>
      </c>
      <c r="L17" s="83">
        <f t="shared" si="0"/>
        <v>3</v>
      </c>
      <c r="M17" s="39" t="str">
        <f t="shared" si="1"/>
        <v>OK</v>
      </c>
      <c r="N17" s="80"/>
      <c r="O17" s="80"/>
      <c r="P17" s="80"/>
      <c r="Q17" s="80"/>
      <c r="R17" s="80"/>
      <c r="S17" s="80">
        <v>1</v>
      </c>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row>
    <row r="18" spans="1:49" ht="90" customHeight="1" x14ac:dyDescent="0.25">
      <c r="A18" s="180"/>
      <c r="B18" s="92">
        <v>15</v>
      </c>
      <c r="C18" s="183"/>
      <c r="D18" s="120" t="s">
        <v>353</v>
      </c>
      <c r="E18" s="154" t="s">
        <v>103</v>
      </c>
      <c r="F18" s="93" t="s">
        <v>105</v>
      </c>
      <c r="G18" s="93" t="s">
        <v>106</v>
      </c>
      <c r="H18" s="106" t="s">
        <v>47</v>
      </c>
      <c r="I18" s="107" t="s">
        <v>87</v>
      </c>
      <c r="J18" s="138">
        <v>26.71</v>
      </c>
      <c r="K18" s="84">
        <v>7</v>
      </c>
      <c r="L18" s="83">
        <f t="shared" si="0"/>
        <v>5</v>
      </c>
      <c r="M18" s="39" t="str">
        <f t="shared" si="1"/>
        <v>OK</v>
      </c>
      <c r="N18" s="80"/>
      <c r="O18" s="80"/>
      <c r="P18" s="80"/>
      <c r="Q18" s="80"/>
      <c r="R18" s="80"/>
      <c r="S18" s="80">
        <v>2</v>
      </c>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row>
    <row r="19" spans="1:49"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row>
    <row r="20" spans="1:49" ht="90" customHeight="1" x14ac:dyDescent="0.25">
      <c r="A20" s="180"/>
      <c r="B20" s="92">
        <v>17</v>
      </c>
      <c r="C20" s="183"/>
      <c r="D20" s="120" t="s">
        <v>355</v>
      </c>
      <c r="E20" s="148" t="s">
        <v>52</v>
      </c>
      <c r="F20" s="93" t="s">
        <v>82</v>
      </c>
      <c r="G20" s="93" t="s">
        <v>109</v>
      </c>
      <c r="H20" s="94" t="s">
        <v>45</v>
      </c>
      <c r="I20" s="95" t="s">
        <v>78</v>
      </c>
      <c r="J20" s="138">
        <v>9.76</v>
      </c>
      <c r="K20" s="84">
        <v>10</v>
      </c>
      <c r="L20" s="83">
        <f t="shared" si="0"/>
        <v>10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row>
    <row r="21" spans="1:49" ht="90" customHeight="1" x14ac:dyDescent="0.25">
      <c r="A21" s="177"/>
      <c r="B21" s="92">
        <v>18</v>
      </c>
      <c r="C21" s="182"/>
      <c r="D21" s="120" t="s">
        <v>356</v>
      </c>
      <c r="E21" s="148" t="s">
        <v>110</v>
      </c>
      <c r="F21" s="93" t="s">
        <v>82</v>
      </c>
      <c r="G21" s="93" t="s">
        <v>111</v>
      </c>
      <c r="H21" s="106" t="s">
        <v>45</v>
      </c>
      <c r="I21" s="107" t="s">
        <v>78</v>
      </c>
      <c r="J21" s="138">
        <v>54.58</v>
      </c>
      <c r="K21" s="84">
        <v>10</v>
      </c>
      <c r="L21" s="83">
        <f t="shared" si="0"/>
        <v>8</v>
      </c>
      <c r="M21" s="39" t="str">
        <f t="shared" si="1"/>
        <v>OK</v>
      </c>
      <c r="N21" s="80"/>
      <c r="O21" s="80"/>
      <c r="P21" s="80"/>
      <c r="Q21" s="80"/>
      <c r="R21" s="80"/>
      <c r="S21" s="80">
        <v>2</v>
      </c>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row>
    <row r="22" spans="1:49" ht="90" customHeight="1" x14ac:dyDescent="0.25">
      <c r="A22" s="86">
        <v>9</v>
      </c>
      <c r="B22" s="87">
        <v>19</v>
      </c>
      <c r="C22" s="140" t="s">
        <v>91</v>
      </c>
      <c r="D22" s="119" t="s">
        <v>357</v>
      </c>
      <c r="E22" s="147" t="s">
        <v>112</v>
      </c>
      <c r="F22" s="88" t="s">
        <v>113</v>
      </c>
      <c r="G22" s="88" t="s">
        <v>114</v>
      </c>
      <c r="H22" s="89" t="s">
        <v>35</v>
      </c>
      <c r="I22" s="90" t="s">
        <v>115</v>
      </c>
      <c r="J22" s="137">
        <v>2.5099999999999998</v>
      </c>
      <c r="K22" s="84">
        <v>1000</v>
      </c>
      <c r="L22" s="83">
        <f t="shared" si="0"/>
        <v>1000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row>
    <row r="23" spans="1:49" ht="90" customHeight="1" x14ac:dyDescent="0.25">
      <c r="A23" s="176">
        <v>10</v>
      </c>
      <c r="B23" s="97">
        <v>20</v>
      </c>
      <c r="C23" s="181" t="s">
        <v>84</v>
      </c>
      <c r="D23" s="120" t="s">
        <v>358</v>
      </c>
      <c r="E23" s="148" t="s">
        <v>37</v>
      </c>
      <c r="F23" s="93" t="s">
        <v>82</v>
      </c>
      <c r="G23" s="93" t="s">
        <v>116</v>
      </c>
      <c r="H23" s="94" t="s">
        <v>47</v>
      </c>
      <c r="I23" s="95" t="s">
        <v>78</v>
      </c>
      <c r="J23" s="138">
        <v>6.63</v>
      </c>
      <c r="K23" s="84"/>
      <c r="L23" s="83">
        <f t="shared" si="0"/>
        <v>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row>
    <row r="24" spans="1:49" ht="90" customHeight="1" x14ac:dyDescent="0.25">
      <c r="A24" s="180"/>
      <c r="B24" s="97">
        <v>21</v>
      </c>
      <c r="C24" s="183"/>
      <c r="D24" s="120" t="s">
        <v>359</v>
      </c>
      <c r="E24" s="148" t="s">
        <v>37</v>
      </c>
      <c r="F24" s="93" t="s">
        <v>82</v>
      </c>
      <c r="G24" s="93" t="s">
        <v>117</v>
      </c>
      <c r="H24" s="94" t="s">
        <v>45</v>
      </c>
      <c r="I24" s="95" t="s">
        <v>78</v>
      </c>
      <c r="J24" s="138">
        <v>2</v>
      </c>
      <c r="K24" s="84">
        <v>1500</v>
      </c>
      <c r="L24" s="83">
        <f t="shared" si="0"/>
        <v>1500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row>
    <row r="25" spans="1:49"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row>
    <row r="26" spans="1:49" ht="90" customHeight="1" x14ac:dyDescent="0.25">
      <c r="A26" s="178">
        <v>11</v>
      </c>
      <c r="B26" s="87">
        <v>23</v>
      </c>
      <c r="C26" s="184" t="s">
        <v>122</v>
      </c>
      <c r="D26" s="119" t="s">
        <v>361</v>
      </c>
      <c r="E26" s="147" t="s">
        <v>123</v>
      </c>
      <c r="F26" s="88" t="s">
        <v>82</v>
      </c>
      <c r="G26" s="88" t="s">
        <v>124</v>
      </c>
      <c r="H26" s="100" t="s">
        <v>125</v>
      </c>
      <c r="I26" s="101" t="s">
        <v>78</v>
      </c>
      <c r="J26" s="137">
        <v>6.83</v>
      </c>
      <c r="K26" s="84">
        <v>110</v>
      </c>
      <c r="L26" s="83">
        <f t="shared" si="0"/>
        <v>110</v>
      </c>
      <c r="M26" s="39" t="str">
        <f t="shared" si="1"/>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row>
    <row r="27" spans="1:49" ht="90" customHeight="1" x14ac:dyDescent="0.25">
      <c r="A27" s="179"/>
      <c r="B27" s="98">
        <v>24</v>
      </c>
      <c r="C27" s="185"/>
      <c r="D27" s="119" t="s">
        <v>362</v>
      </c>
      <c r="E27" s="147" t="s">
        <v>126</v>
      </c>
      <c r="F27" s="88" t="s">
        <v>82</v>
      </c>
      <c r="G27" s="88" t="s">
        <v>127</v>
      </c>
      <c r="H27" s="89" t="s">
        <v>26</v>
      </c>
      <c r="I27" s="90" t="s">
        <v>78</v>
      </c>
      <c r="J27" s="137">
        <v>1.06</v>
      </c>
      <c r="K27" s="84">
        <v>300</v>
      </c>
      <c r="L27" s="83">
        <f t="shared" si="0"/>
        <v>104</v>
      </c>
      <c r="M27" s="39" t="str">
        <f t="shared" si="1"/>
        <v>OK</v>
      </c>
      <c r="N27" s="80"/>
      <c r="O27" s="80"/>
      <c r="P27" s="80"/>
      <c r="Q27" s="80"/>
      <c r="R27" s="80"/>
      <c r="S27" s="80"/>
      <c r="T27" s="80">
        <v>96</v>
      </c>
      <c r="U27" s="80"/>
      <c r="V27" s="80"/>
      <c r="W27" s="80"/>
      <c r="X27" s="80"/>
      <c r="Y27" s="80"/>
      <c r="Z27" s="80"/>
      <c r="AA27" s="80">
        <v>100</v>
      </c>
      <c r="AB27" s="80"/>
      <c r="AC27" s="80"/>
      <c r="AD27" s="80"/>
      <c r="AE27" s="80"/>
      <c r="AF27" s="80"/>
      <c r="AG27" s="80"/>
      <c r="AH27" s="80"/>
      <c r="AI27" s="80"/>
      <c r="AJ27" s="80"/>
      <c r="AK27" s="80"/>
      <c r="AL27" s="80"/>
      <c r="AM27" s="80"/>
      <c r="AN27" s="80"/>
      <c r="AO27" s="80"/>
      <c r="AP27" s="80"/>
      <c r="AQ27" s="80"/>
      <c r="AR27" s="80"/>
      <c r="AS27" s="80"/>
      <c r="AT27" s="80"/>
      <c r="AU27" s="80"/>
      <c r="AV27" s="80"/>
      <c r="AW27" s="80"/>
    </row>
    <row r="28" spans="1:49" ht="90" customHeight="1" x14ac:dyDescent="0.25">
      <c r="A28" s="188"/>
      <c r="B28" s="87">
        <v>25</v>
      </c>
      <c r="C28" s="186"/>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row>
    <row r="29" spans="1:49" ht="90" customHeight="1" x14ac:dyDescent="0.25">
      <c r="A29" s="189">
        <v>12</v>
      </c>
      <c r="B29" s="97">
        <v>26</v>
      </c>
      <c r="C29" s="181" t="s">
        <v>81</v>
      </c>
      <c r="D29" s="120" t="s">
        <v>364</v>
      </c>
      <c r="E29" s="148" t="s">
        <v>129</v>
      </c>
      <c r="F29" s="93" t="s">
        <v>82</v>
      </c>
      <c r="G29" s="93" t="s">
        <v>130</v>
      </c>
      <c r="H29" s="94" t="s">
        <v>48</v>
      </c>
      <c r="I29" s="95" t="s">
        <v>78</v>
      </c>
      <c r="J29" s="138">
        <v>2.62</v>
      </c>
      <c r="K29" s="84">
        <v>1000</v>
      </c>
      <c r="L29" s="83">
        <f t="shared" si="0"/>
        <v>1000</v>
      </c>
      <c r="M29" s="39" t="str">
        <f t="shared" si="1"/>
        <v>OK</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row>
    <row r="30" spans="1:49" ht="90" customHeight="1" x14ac:dyDescent="0.25">
      <c r="A30" s="189"/>
      <c r="B30" s="97">
        <v>27</v>
      </c>
      <c r="C30" s="183"/>
      <c r="D30" s="120" t="s">
        <v>365</v>
      </c>
      <c r="E30" s="148" t="s">
        <v>51</v>
      </c>
      <c r="F30" s="93" t="s">
        <v>82</v>
      </c>
      <c r="G30" s="93" t="s">
        <v>131</v>
      </c>
      <c r="H30" s="94" t="s">
        <v>28</v>
      </c>
      <c r="I30" s="95" t="s">
        <v>78</v>
      </c>
      <c r="J30" s="138">
        <v>3.19</v>
      </c>
      <c r="K30" s="84">
        <v>200</v>
      </c>
      <c r="L30" s="83">
        <f t="shared" si="0"/>
        <v>200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row>
    <row r="31" spans="1:49" ht="90" customHeight="1" x14ac:dyDescent="0.25">
      <c r="A31" s="189"/>
      <c r="B31" s="97">
        <v>28</v>
      </c>
      <c r="C31" s="182"/>
      <c r="D31" s="120" t="s">
        <v>366</v>
      </c>
      <c r="E31" s="148" t="s">
        <v>37</v>
      </c>
      <c r="F31" s="93" t="s">
        <v>82</v>
      </c>
      <c r="G31" s="93" t="s">
        <v>132</v>
      </c>
      <c r="H31" s="94" t="s">
        <v>28</v>
      </c>
      <c r="I31" s="95" t="s">
        <v>78</v>
      </c>
      <c r="J31" s="138">
        <v>2.98</v>
      </c>
      <c r="K31" s="84">
        <v>500</v>
      </c>
      <c r="L31" s="83">
        <f t="shared" si="0"/>
        <v>500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row>
    <row r="32" spans="1:49" ht="90" customHeight="1" x14ac:dyDescent="0.25">
      <c r="A32" s="190">
        <v>13</v>
      </c>
      <c r="B32" s="108">
        <v>29</v>
      </c>
      <c r="C32" s="192" t="s">
        <v>122</v>
      </c>
      <c r="D32" s="125" t="s">
        <v>367</v>
      </c>
      <c r="E32" s="155" t="s">
        <v>126</v>
      </c>
      <c r="F32" s="109" t="s">
        <v>133</v>
      </c>
      <c r="G32" s="109" t="s">
        <v>134</v>
      </c>
      <c r="H32" s="110" t="s">
        <v>26</v>
      </c>
      <c r="I32" s="111" t="s">
        <v>135</v>
      </c>
      <c r="J32" s="139">
        <v>3.3</v>
      </c>
      <c r="K32" s="84">
        <v>50</v>
      </c>
      <c r="L32" s="83">
        <f t="shared" si="0"/>
        <v>50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row>
    <row r="33" spans="1:49" ht="90" customHeight="1" x14ac:dyDescent="0.25">
      <c r="A33" s="191"/>
      <c r="B33" s="108">
        <v>30</v>
      </c>
      <c r="C33" s="193"/>
      <c r="D33" s="125" t="s">
        <v>368</v>
      </c>
      <c r="E33" s="155" t="s">
        <v>136</v>
      </c>
      <c r="F33" s="109" t="s">
        <v>82</v>
      </c>
      <c r="G33" s="109" t="s">
        <v>137</v>
      </c>
      <c r="H33" s="112" t="s">
        <v>45</v>
      </c>
      <c r="I33" s="113" t="s">
        <v>78</v>
      </c>
      <c r="J33" s="139">
        <v>5.26</v>
      </c>
      <c r="K33" s="84">
        <v>50</v>
      </c>
      <c r="L33" s="83">
        <f t="shared" si="0"/>
        <v>50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row>
    <row r="34" spans="1:49"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49" ht="90" customHeight="1" x14ac:dyDescent="0.25">
      <c r="A36" s="180"/>
      <c r="B36" s="97">
        <v>33</v>
      </c>
      <c r="C36" s="183"/>
      <c r="D36" s="124" t="s">
        <v>371</v>
      </c>
      <c r="E36" s="154" t="s">
        <v>138</v>
      </c>
      <c r="F36" s="105" t="s">
        <v>139</v>
      </c>
      <c r="G36" s="93" t="s">
        <v>142</v>
      </c>
      <c r="H36" s="94" t="s">
        <v>26</v>
      </c>
      <c r="I36" s="95" t="s">
        <v>78</v>
      </c>
      <c r="J36" s="138">
        <v>39.53</v>
      </c>
      <c r="K36" s="84"/>
      <c r="L36" s="83">
        <f t="shared" ref="L36:L67" si="2">K36-(SUM(N36:AW36))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49" ht="90" customHeight="1" x14ac:dyDescent="0.25">
      <c r="A37" s="180"/>
      <c r="B37" s="97">
        <v>34</v>
      </c>
      <c r="C37" s="183"/>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49" ht="90" customHeight="1" x14ac:dyDescent="0.25">
      <c r="A38" s="180"/>
      <c r="B38" s="97">
        <v>35</v>
      </c>
      <c r="C38" s="183"/>
      <c r="D38" s="124" t="s">
        <v>373</v>
      </c>
      <c r="E38" s="154" t="s">
        <v>143</v>
      </c>
      <c r="F38" s="93" t="s">
        <v>145</v>
      </c>
      <c r="G38" s="93" t="s">
        <v>146</v>
      </c>
      <c r="H38" s="94" t="s">
        <v>26</v>
      </c>
      <c r="I38" s="95" t="s">
        <v>78</v>
      </c>
      <c r="J38" s="138">
        <v>36.049999999999997</v>
      </c>
      <c r="K38" s="84"/>
      <c r="L38" s="83">
        <f t="shared" si="2"/>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row>
    <row r="39" spans="1:49" ht="90" customHeight="1" x14ac:dyDescent="0.25">
      <c r="A39" s="180"/>
      <c r="B39" s="97">
        <v>36</v>
      </c>
      <c r="C39" s="183"/>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row>
    <row r="40" spans="1:49" ht="90" customHeight="1" x14ac:dyDescent="0.25">
      <c r="A40" s="180"/>
      <c r="B40" s="97">
        <v>37</v>
      </c>
      <c r="C40" s="183"/>
      <c r="D40" s="124" t="s">
        <v>375</v>
      </c>
      <c r="E40" s="154" t="s">
        <v>138</v>
      </c>
      <c r="F40" s="93" t="s">
        <v>139</v>
      </c>
      <c r="G40" s="93" t="s">
        <v>148</v>
      </c>
      <c r="H40" s="114" t="s">
        <v>26</v>
      </c>
      <c r="I40" s="95" t="s">
        <v>78</v>
      </c>
      <c r="J40" s="138">
        <v>18.600000000000001</v>
      </c>
      <c r="K40" s="84"/>
      <c r="L40" s="83">
        <f t="shared" si="2"/>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row>
    <row r="41" spans="1:49" ht="90" customHeight="1" x14ac:dyDescent="0.25">
      <c r="A41" s="180"/>
      <c r="B41" s="97">
        <v>38</v>
      </c>
      <c r="C41" s="183"/>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row>
    <row r="42" spans="1:49" ht="90" customHeight="1" x14ac:dyDescent="0.25">
      <c r="A42" s="180"/>
      <c r="B42" s="97">
        <v>39</v>
      </c>
      <c r="C42" s="183"/>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row>
    <row r="43" spans="1:49" ht="90" customHeight="1" x14ac:dyDescent="0.25">
      <c r="A43" s="177"/>
      <c r="B43" s="97">
        <v>40</v>
      </c>
      <c r="C43" s="182"/>
      <c r="D43" s="124" t="s">
        <v>378</v>
      </c>
      <c r="E43" s="154" t="s">
        <v>138</v>
      </c>
      <c r="F43" s="105" t="s">
        <v>139</v>
      </c>
      <c r="G43" s="93" t="s">
        <v>142</v>
      </c>
      <c r="H43" s="106" t="s">
        <v>26</v>
      </c>
      <c r="I43" s="107" t="s">
        <v>78</v>
      </c>
      <c r="J43" s="138">
        <v>25.85</v>
      </c>
      <c r="K43" s="84">
        <v>10</v>
      </c>
      <c r="L43" s="83">
        <f t="shared" si="2"/>
        <v>10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row>
    <row r="44" spans="1:49" ht="90" customHeight="1" x14ac:dyDescent="0.25">
      <c r="A44" s="172">
        <v>15</v>
      </c>
      <c r="B44" s="98">
        <v>41</v>
      </c>
      <c r="C44" s="184" t="s">
        <v>102</v>
      </c>
      <c r="D44" s="119" t="s">
        <v>379</v>
      </c>
      <c r="E44" s="147" t="s">
        <v>149</v>
      </c>
      <c r="F44" s="88" t="s">
        <v>145</v>
      </c>
      <c r="G44" s="88" t="s">
        <v>150</v>
      </c>
      <c r="H44" s="89" t="s">
        <v>26</v>
      </c>
      <c r="I44" s="90" t="s">
        <v>78</v>
      </c>
      <c r="J44" s="137">
        <v>5.12</v>
      </c>
      <c r="K44" s="84">
        <v>50</v>
      </c>
      <c r="L44" s="83">
        <f t="shared" si="2"/>
        <v>50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row>
    <row r="45" spans="1:49" ht="90" customHeight="1" x14ac:dyDescent="0.25">
      <c r="A45" s="173"/>
      <c r="B45" s="87">
        <v>42</v>
      </c>
      <c r="C45" s="185"/>
      <c r="D45" s="119" t="s">
        <v>380</v>
      </c>
      <c r="E45" s="147" t="s">
        <v>149</v>
      </c>
      <c r="F45" s="88" t="s">
        <v>145</v>
      </c>
      <c r="G45" s="88" t="s">
        <v>151</v>
      </c>
      <c r="H45" s="89" t="s">
        <v>26</v>
      </c>
      <c r="I45" s="90" t="s">
        <v>78</v>
      </c>
      <c r="J45" s="137">
        <v>5.18</v>
      </c>
      <c r="K45" s="84">
        <v>50</v>
      </c>
      <c r="L45" s="83">
        <f t="shared" si="2"/>
        <v>50</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row>
    <row r="46" spans="1:49" ht="90" customHeight="1" x14ac:dyDescent="0.25">
      <c r="A46" s="173"/>
      <c r="B46" s="98">
        <v>43</v>
      </c>
      <c r="C46" s="185"/>
      <c r="D46" s="123" t="s">
        <v>381</v>
      </c>
      <c r="E46" s="153" t="s">
        <v>152</v>
      </c>
      <c r="F46" s="104" t="s">
        <v>145</v>
      </c>
      <c r="G46" s="88" t="s">
        <v>153</v>
      </c>
      <c r="H46" s="89" t="s">
        <v>26</v>
      </c>
      <c r="I46" s="90" t="s">
        <v>78</v>
      </c>
      <c r="J46" s="137">
        <v>9.0399999999999991</v>
      </c>
      <c r="K46" s="84">
        <v>10</v>
      </c>
      <c r="L46" s="83">
        <f t="shared" si="2"/>
        <v>10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row>
    <row r="47" spans="1:49" ht="90" customHeight="1" x14ac:dyDescent="0.25">
      <c r="A47" s="173"/>
      <c r="B47" s="87">
        <v>44</v>
      </c>
      <c r="C47" s="185"/>
      <c r="D47" s="123" t="s">
        <v>382</v>
      </c>
      <c r="E47" s="153" t="s">
        <v>154</v>
      </c>
      <c r="F47" s="104" t="s">
        <v>145</v>
      </c>
      <c r="G47" s="88" t="s">
        <v>155</v>
      </c>
      <c r="H47" s="89" t="s">
        <v>26</v>
      </c>
      <c r="I47" s="90" t="s">
        <v>78</v>
      </c>
      <c r="J47" s="137">
        <v>18.239999999999998</v>
      </c>
      <c r="K47" s="84">
        <v>20</v>
      </c>
      <c r="L47" s="83">
        <f t="shared" si="2"/>
        <v>20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row>
    <row r="48" spans="1:49"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row>
    <row r="49" spans="1:49" ht="90" customHeight="1" x14ac:dyDescent="0.25">
      <c r="A49" s="173"/>
      <c r="B49" s="87">
        <v>46</v>
      </c>
      <c r="C49" s="185"/>
      <c r="D49" s="125" t="s">
        <v>383</v>
      </c>
      <c r="E49" s="155" t="s">
        <v>159</v>
      </c>
      <c r="F49" s="109" t="s">
        <v>145</v>
      </c>
      <c r="G49" s="109" t="s">
        <v>160</v>
      </c>
      <c r="H49" s="89" t="s">
        <v>26</v>
      </c>
      <c r="I49" s="90" t="s">
        <v>78</v>
      </c>
      <c r="J49" s="137">
        <v>1.18</v>
      </c>
      <c r="K49" s="84">
        <v>20</v>
      </c>
      <c r="L49" s="83">
        <f t="shared" si="2"/>
        <v>20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row>
    <row r="50" spans="1:49" ht="90" customHeight="1" x14ac:dyDescent="0.25">
      <c r="A50" s="173"/>
      <c r="B50" s="98">
        <v>47</v>
      </c>
      <c r="C50" s="185"/>
      <c r="D50" s="119" t="s">
        <v>384</v>
      </c>
      <c r="E50" s="147" t="s">
        <v>138</v>
      </c>
      <c r="F50" s="88" t="s">
        <v>145</v>
      </c>
      <c r="G50" s="88" t="s">
        <v>161</v>
      </c>
      <c r="H50" s="89" t="s">
        <v>45</v>
      </c>
      <c r="I50" s="90" t="s">
        <v>78</v>
      </c>
      <c r="J50" s="137">
        <v>0.56000000000000005</v>
      </c>
      <c r="K50" s="84">
        <v>500</v>
      </c>
      <c r="L50" s="83">
        <f t="shared" si="2"/>
        <v>380</v>
      </c>
      <c r="M50" s="39" t="str">
        <f t="shared" si="1"/>
        <v>OK</v>
      </c>
      <c r="N50" s="80"/>
      <c r="O50" s="80"/>
      <c r="P50" s="80"/>
      <c r="Q50" s="80"/>
      <c r="R50" s="80"/>
      <c r="S50" s="80"/>
      <c r="T50" s="80"/>
      <c r="U50" s="80"/>
      <c r="V50" s="80"/>
      <c r="W50" s="80"/>
      <c r="X50" s="80"/>
      <c r="Y50" s="80"/>
      <c r="Z50" s="80"/>
      <c r="AA50" s="80"/>
      <c r="AB50" s="80"/>
      <c r="AC50" s="80">
        <v>120</v>
      </c>
      <c r="AD50" s="80"/>
      <c r="AE50" s="80"/>
      <c r="AF50" s="80"/>
      <c r="AG50" s="80"/>
      <c r="AH50" s="80"/>
      <c r="AI50" s="80"/>
      <c r="AJ50" s="80"/>
      <c r="AK50" s="80"/>
      <c r="AL50" s="80"/>
      <c r="AM50" s="80"/>
      <c r="AN50" s="80"/>
      <c r="AO50" s="80"/>
      <c r="AP50" s="80"/>
      <c r="AQ50" s="80"/>
      <c r="AR50" s="80"/>
      <c r="AS50" s="80"/>
      <c r="AT50" s="80"/>
      <c r="AU50" s="80"/>
      <c r="AV50" s="80"/>
      <c r="AW50" s="80"/>
    </row>
    <row r="51" spans="1:49" ht="90" customHeight="1" x14ac:dyDescent="0.25">
      <c r="A51" s="173"/>
      <c r="B51" s="87">
        <v>48</v>
      </c>
      <c r="C51" s="185"/>
      <c r="D51" s="119" t="s">
        <v>385</v>
      </c>
      <c r="E51" s="147" t="s">
        <v>162</v>
      </c>
      <c r="F51" s="88" t="s">
        <v>145</v>
      </c>
      <c r="G51" s="88" t="s">
        <v>163</v>
      </c>
      <c r="H51" s="89" t="s">
        <v>29</v>
      </c>
      <c r="I51" s="90" t="s">
        <v>78</v>
      </c>
      <c r="J51" s="137">
        <v>1.37</v>
      </c>
      <c r="K51" s="84">
        <v>50</v>
      </c>
      <c r="L51" s="83">
        <f t="shared" si="2"/>
        <v>50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row>
    <row r="52" spans="1:49" ht="90" customHeight="1" x14ac:dyDescent="0.25">
      <c r="A52" s="174"/>
      <c r="B52" s="98">
        <v>49</v>
      </c>
      <c r="C52" s="186"/>
      <c r="D52" s="119" t="s">
        <v>386</v>
      </c>
      <c r="E52" s="147" t="s">
        <v>157</v>
      </c>
      <c r="F52" s="88" t="s">
        <v>145</v>
      </c>
      <c r="G52" s="88" t="s">
        <v>164</v>
      </c>
      <c r="H52" s="89" t="s">
        <v>45</v>
      </c>
      <c r="I52" s="90" t="s">
        <v>78</v>
      </c>
      <c r="J52" s="137">
        <v>6.46</v>
      </c>
      <c r="K52" s="84">
        <v>20</v>
      </c>
      <c r="L52" s="83">
        <f t="shared" si="2"/>
        <v>20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row>
    <row r="53" spans="1:49" ht="90" customHeight="1" x14ac:dyDescent="0.25">
      <c r="A53" s="176">
        <v>16</v>
      </c>
      <c r="B53" s="97">
        <v>50</v>
      </c>
      <c r="C53" s="181" t="s">
        <v>122</v>
      </c>
      <c r="D53" s="120" t="s">
        <v>387</v>
      </c>
      <c r="E53" s="148" t="s">
        <v>165</v>
      </c>
      <c r="F53" s="93" t="s">
        <v>166</v>
      </c>
      <c r="G53" s="93" t="s">
        <v>167</v>
      </c>
      <c r="H53" s="94" t="s">
        <v>27</v>
      </c>
      <c r="I53" s="95" t="s">
        <v>115</v>
      </c>
      <c r="J53" s="138">
        <v>3.39</v>
      </c>
      <c r="K53" s="84">
        <v>100</v>
      </c>
      <c r="L53" s="83">
        <f t="shared" si="2"/>
        <v>0</v>
      </c>
      <c r="M53" s="39" t="str">
        <f t="shared" si="1"/>
        <v>OK</v>
      </c>
      <c r="N53" s="80"/>
      <c r="O53" s="80"/>
      <c r="P53" s="80"/>
      <c r="Q53" s="80"/>
      <c r="R53" s="80"/>
      <c r="S53" s="80"/>
      <c r="T53" s="80"/>
      <c r="U53" s="80"/>
      <c r="V53" s="80"/>
      <c r="W53" s="80"/>
      <c r="X53" s="80"/>
      <c r="Y53" s="80"/>
      <c r="Z53" s="80"/>
      <c r="AA53" s="80">
        <v>100</v>
      </c>
      <c r="AB53" s="80"/>
      <c r="AC53" s="80"/>
      <c r="AD53" s="80"/>
      <c r="AE53" s="80"/>
      <c r="AF53" s="80"/>
      <c r="AG53" s="80"/>
      <c r="AH53" s="80"/>
      <c r="AI53" s="80"/>
      <c r="AJ53" s="80"/>
      <c r="AK53" s="80"/>
      <c r="AL53" s="80"/>
      <c r="AM53" s="80"/>
      <c r="AN53" s="80"/>
      <c r="AO53" s="80"/>
      <c r="AP53" s="80"/>
      <c r="AQ53" s="80"/>
      <c r="AR53" s="80"/>
      <c r="AS53" s="80"/>
      <c r="AT53" s="80"/>
      <c r="AU53" s="80"/>
      <c r="AV53" s="80"/>
      <c r="AW53" s="80"/>
    </row>
    <row r="54" spans="1:49" ht="90" customHeight="1" x14ac:dyDescent="0.25">
      <c r="A54" s="180"/>
      <c r="B54" s="92">
        <v>51</v>
      </c>
      <c r="C54" s="183"/>
      <c r="D54" s="120" t="s">
        <v>388</v>
      </c>
      <c r="E54" s="148" t="s">
        <v>168</v>
      </c>
      <c r="F54" s="93" t="s">
        <v>169</v>
      </c>
      <c r="G54" s="93" t="s">
        <v>170</v>
      </c>
      <c r="H54" s="94" t="s">
        <v>27</v>
      </c>
      <c r="I54" s="95" t="s">
        <v>115</v>
      </c>
      <c r="J54" s="138">
        <v>2.61</v>
      </c>
      <c r="K54" s="84">
        <v>10</v>
      </c>
      <c r="L54" s="83">
        <f t="shared" si="2"/>
        <v>10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row>
    <row r="55" spans="1:49" ht="90" customHeight="1" x14ac:dyDescent="0.25">
      <c r="A55" s="180"/>
      <c r="B55" s="97">
        <v>52</v>
      </c>
      <c r="C55" s="183"/>
      <c r="D55" s="120" t="s">
        <v>389</v>
      </c>
      <c r="E55" s="148" t="s">
        <v>171</v>
      </c>
      <c r="F55" s="93" t="s">
        <v>172</v>
      </c>
      <c r="G55" s="93" t="s">
        <v>173</v>
      </c>
      <c r="H55" s="106" t="s">
        <v>65</v>
      </c>
      <c r="I55" s="107" t="s">
        <v>174</v>
      </c>
      <c r="J55" s="138">
        <v>4.2</v>
      </c>
      <c r="K55" s="84"/>
      <c r="L55" s="83">
        <f t="shared" si="2"/>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row>
    <row r="56" spans="1:49" ht="90" customHeight="1" x14ac:dyDescent="0.25">
      <c r="A56" s="180"/>
      <c r="B56" s="92">
        <v>53</v>
      </c>
      <c r="C56" s="183"/>
      <c r="D56" s="124" t="s">
        <v>390</v>
      </c>
      <c r="E56" s="154" t="s">
        <v>171</v>
      </c>
      <c r="F56" s="105" t="s">
        <v>172</v>
      </c>
      <c r="G56" s="93" t="s">
        <v>175</v>
      </c>
      <c r="H56" s="106" t="s">
        <v>65</v>
      </c>
      <c r="I56" s="107" t="s">
        <v>174</v>
      </c>
      <c r="J56" s="138">
        <v>4.3600000000000003</v>
      </c>
      <c r="K56" s="84">
        <v>40</v>
      </c>
      <c r="L56" s="83">
        <f t="shared" si="2"/>
        <v>0</v>
      </c>
      <c r="M56" s="39" t="str">
        <f t="shared" si="1"/>
        <v>OK</v>
      </c>
      <c r="N56" s="80"/>
      <c r="O56" s="80"/>
      <c r="P56" s="80"/>
      <c r="Q56" s="80"/>
      <c r="R56" s="80"/>
      <c r="S56" s="80"/>
      <c r="T56" s="80">
        <v>30</v>
      </c>
      <c r="U56" s="80"/>
      <c r="V56" s="80"/>
      <c r="W56" s="80"/>
      <c r="X56" s="80"/>
      <c r="Y56" s="80"/>
      <c r="Z56" s="80"/>
      <c r="AA56" s="80">
        <v>10</v>
      </c>
      <c r="AB56" s="80"/>
      <c r="AC56" s="80"/>
      <c r="AD56" s="80"/>
      <c r="AE56" s="80"/>
      <c r="AF56" s="80"/>
      <c r="AG56" s="80"/>
      <c r="AH56" s="80"/>
      <c r="AI56" s="80"/>
      <c r="AJ56" s="80"/>
      <c r="AK56" s="80"/>
      <c r="AL56" s="80"/>
      <c r="AM56" s="80"/>
      <c r="AN56" s="80"/>
      <c r="AO56" s="80"/>
      <c r="AP56" s="80"/>
      <c r="AQ56" s="80"/>
      <c r="AR56" s="80"/>
      <c r="AS56" s="80"/>
      <c r="AT56" s="80"/>
      <c r="AU56" s="80"/>
      <c r="AV56" s="80"/>
      <c r="AW56" s="80"/>
    </row>
    <row r="57" spans="1:49" ht="90" customHeight="1" x14ac:dyDescent="0.25">
      <c r="A57" s="180"/>
      <c r="B57" s="97">
        <v>54</v>
      </c>
      <c r="C57" s="183"/>
      <c r="D57" s="124" t="s">
        <v>391</v>
      </c>
      <c r="E57" s="154" t="s">
        <v>176</v>
      </c>
      <c r="F57" s="105" t="s">
        <v>177</v>
      </c>
      <c r="G57" s="93" t="s">
        <v>178</v>
      </c>
      <c r="H57" s="106" t="s">
        <v>65</v>
      </c>
      <c r="I57" s="107" t="s">
        <v>174</v>
      </c>
      <c r="J57" s="138">
        <v>10.98</v>
      </c>
      <c r="K57" s="84">
        <v>100</v>
      </c>
      <c r="L57" s="83">
        <f t="shared" si="2"/>
        <v>0</v>
      </c>
      <c r="M57" s="39" t="str">
        <f t="shared" si="1"/>
        <v>OK</v>
      </c>
      <c r="N57" s="80"/>
      <c r="O57" s="80"/>
      <c r="P57" s="80"/>
      <c r="Q57" s="80"/>
      <c r="R57" s="80"/>
      <c r="S57" s="80"/>
      <c r="T57" s="80">
        <v>100</v>
      </c>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row>
    <row r="58" spans="1:49" ht="90" customHeight="1" x14ac:dyDescent="0.25">
      <c r="A58" s="180"/>
      <c r="B58" s="92">
        <v>55</v>
      </c>
      <c r="C58" s="183"/>
      <c r="D58" s="124" t="s">
        <v>392</v>
      </c>
      <c r="E58" s="154" t="s">
        <v>176</v>
      </c>
      <c r="F58" s="105" t="s">
        <v>177</v>
      </c>
      <c r="G58" s="93" t="s">
        <v>179</v>
      </c>
      <c r="H58" s="106" t="s">
        <v>66</v>
      </c>
      <c r="I58" s="107" t="s">
        <v>174</v>
      </c>
      <c r="J58" s="138">
        <v>9.02</v>
      </c>
      <c r="K58" s="84"/>
      <c r="L58" s="83">
        <f t="shared" si="2"/>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row>
    <row r="59" spans="1:49" ht="90" customHeight="1" x14ac:dyDescent="0.25">
      <c r="A59" s="180"/>
      <c r="B59" s="97">
        <v>56</v>
      </c>
      <c r="C59" s="183"/>
      <c r="D59" s="124" t="s">
        <v>393</v>
      </c>
      <c r="E59" s="154" t="s">
        <v>180</v>
      </c>
      <c r="F59" s="105" t="s">
        <v>113</v>
      </c>
      <c r="G59" s="93" t="s">
        <v>181</v>
      </c>
      <c r="H59" s="106" t="s">
        <v>45</v>
      </c>
      <c r="I59" s="107" t="s">
        <v>115</v>
      </c>
      <c r="J59" s="138">
        <v>6.49</v>
      </c>
      <c r="K59" s="84">
        <v>20</v>
      </c>
      <c r="L59" s="83">
        <f t="shared" si="2"/>
        <v>10</v>
      </c>
      <c r="M59" s="39" t="str">
        <f t="shared" si="1"/>
        <v>OK</v>
      </c>
      <c r="N59" s="80"/>
      <c r="O59" s="80"/>
      <c r="P59" s="80"/>
      <c r="Q59" s="80"/>
      <c r="R59" s="80"/>
      <c r="S59" s="80"/>
      <c r="T59" s="80"/>
      <c r="U59" s="80"/>
      <c r="V59" s="80"/>
      <c r="W59" s="80"/>
      <c r="X59" s="80"/>
      <c r="Y59" s="80"/>
      <c r="Z59" s="80"/>
      <c r="AA59" s="80">
        <v>10</v>
      </c>
      <c r="AB59" s="80"/>
      <c r="AC59" s="80"/>
      <c r="AD59" s="80"/>
      <c r="AE59" s="80"/>
      <c r="AF59" s="80"/>
      <c r="AG59" s="80"/>
      <c r="AH59" s="80"/>
      <c r="AI59" s="80"/>
      <c r="AJ59" s="80"/>
      <c r="AK59" s="80"/>
      <c r="AL59" s="80"/>
      <c r="AM59" s="80"/>
      <c r="AN59" s="80"/>
      <c r="AO59" s="80"/>
      <c r="AP59" s="80"/>
      <c r="AQ59" s="80"/>
      <c r="AR59" s="80"/>
      <c r="AS59" s="80"/>
      <c r="AT59" s="80"/>
      <c r="AU59" s="80"/>
      <c r="AV59" s="80"/>
      <c r="AW59" s="80"/>
    </row>
    <row r="60" spans="1:49" ht="90" customHeight="1" x14ac:dyDescent="0.25">
      <c r="A60" s="177"/>
      <c r="B60" s="92">
        <v>57</v>
      </c>
      <c r="C60" s="182"/>
      <c r="D60" s="127" t="s">
        <v>394</v>
      </c>
      <c r="E60" s="157" t="s">
        <v>182</v>
      </c>
      <c r="F60" s="105" t="s">
        <v>177</v>
      </c>
      <c r="G60" s="93" t="s">
        <v>183</v>
      </c>
      <c r="H60" s="106" t="s">
        <v>184</v>
      </c>
      <c r="I60" s="107" t="s">
        <v>174</v>
      </c>
      <c r="J60" s="138">
        <v>3.23</v>
      </c>
      <c r="K60" s="84"/>
      <c r="L60" s="83">
        <f t="shared" si="2"/>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row>
    <row r="61" spans="1:49"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row>
    <row r="62" spans="1:49" ht="90" customHeight="1" x14ac:dyDescent="0.25">
      <c r="A62" s="173"/>
      <c r="B62" s="87">
        <v>59</v>
      </c>
      <c r="C62" s="185"/>
      <c r="D62" s="119" t="s">
        <v>396</v>
      </c>
      <c r="E62" s="147" t="s">
        <v>185</v>
      </c>
      <c r="F62" s="88" t="s">
        <v>145</v>
      </c>
      <c r="G62" s="88" t="s">
        <v>187</v>
      </c>
      <c r="H62" s="89" t="s">
        <v>26</v>
      </c>
      <c r="I62" s="90" t="s">
        <v>78</v>
      </c>
      <c r="J62" s="137">
        <v>1.55</v>
      </c>
      <c r="K62" s="84">
        <v>200</v>
      </c>
      <c r="L62" s="83">
        <f t="shared" si="2"/>
        <v>200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row>
    <row r="63" spans="1:49" ht="90" customHeight="1" x14ac:dyDescent="0.25">
      <c r="A63" s="173"/>
      <c r="B63" s="87">
        <v>60</v>
      </c>
      <c r="C63" s="185"/>
      <c r="D63" s="119" t="s">
        <v>397</v>
      </c>
      <c r="E63" s="147" t="s">
        <v>185</v>
      </c>
      <c r="F63" s="88" t="s">
        <v>145</v>
      </c>
      <c r="G63" s="88" t="s">
        <v>188</v>
      </c>
      <c r="H63" s="89" t="s">
        <v>26</v>
      </c>
      <c r="I63" s="90" t="s">
        <v>115</v>
      </c>
      <c r="J63" s="137">
        <v>2.62</v>
      </c>
      <c r="K63" s="84">
        <v>100</v>
      </c>
      <c r="L63" s="83">
        <f t="shared" si="2"/>
        <v>100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row>
    <row r="64" spans="1:49" ht="90" customHeight="1" x14ac:dyDescent="0.25">
      <c r="A64" s="173"/>
      <c r="B64" s="87">
        <v>61</v>
      </c>
      <c r="C64" s="185"/>
      <c r="D64" s="123" t="s">
        <v>398</v>
      </c>
      <c r="E64" s="147" t="s">
        <v>185</v>
      </c>
      <c r="F64" s="104" t="s">
        <v>145</v>
      </c>
      <c r="G64" s="88" t="s">
        <v>189</v>
      </c>
      <c r="H64" s="89" t="s">
        <v>43</v>
      </c>
      <c r="I64" s="90" t="s">
        <v>78</v>
      </c>
      <c r="J64" s="137">
        <v>2.4900000000000002</v>
      </c>
      <c r="K64" s="84"/>
      <c r="L64" s="83">
        <f t="shared" si="2"/>
        <v>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row>
    <row r="65" spans="1:49" ht="90" customHeight="1" x14ac:dyDescent="0.25">
      <c r="A65" s="173"/>
      <c r="B65" s="87">
        <v>62</v>
      </c>
      <c r="C65" s="185"/>
      <c r="D65" s="119" t="s">
        <v>399</v>
      </c>
      <c r="E65" s="147" t="s">
        <v>185</v>
      </c>
      <c r="F65" s="88" t="s">
        <v>145</v>
      </c>
      <c r="G65" s="88" t="s">
        <v>190</v>
      </c>
      <c r="H65" s="100" t="s">
        <v>26</v>
      </c>
      <c r="I65" s="101" t="s">
        <v>78</v>
      </c>
      <c r="J65" s="137">
        <v>3.79</v>
      </c>
      <c r="K65" s="84">
        <v>350</v>
      </c>
      <c r="L65" s="83">
        <f t="shared" si="2"/>
        <v>100</v>
      </c>
      <c r="M65" s="39" t="str">
        <f t="shared" si="1"/>
        <v>OK</v>
      </c>
      <c r="N65" s="80"/>
      <c r="O65" s="80"/>
      <c r="P65" s="80"/>
      <c r="Q65" s="80"/>
      <c r="R65" s="80"/>
      <c r="S65" s="80"/>
      <c r="T65" s="80">
        <v>250</v>
      </c>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row>
    <row r="66" spans="1:49" ht="90" customHeight="1" x14ac:dyDescent="0.25">
      <c r="A66" s="173"/>
      <c r="B66" s="87">
        <v>63</v>
      </c>
      <c r="C66" s="185"/>
      <c r="D66" s="123" t="s">
        <v>400</v>
      </c>
      <c r="E66" s="147" t="s">
        <v>185</v>
      </c>
      <c r="F66" s="104" t="s">
        <v>145</v>
      </c>
      <c r="G66" s="88" t="s">
        <v>191</v>
      </c>
      <c r="H66" s="100" t="s">
        <v>26</v>
      </c>
      <c r="I66" s="101" t="s">
        <v>78</v>
      </c>
      <c r="J66" s="137">
        <v>6.85</v>
      </c>
      <c r="K66" s="84"/>
      <c r="L66" s="83">
        <f t="shared" si="2"/>
        <v>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row>
    <row r="67" spans="1:49" ht="90" customHeight="1" x14ac:dyDescent="0.25">
      <c r="A67" s="174"/>
      <c r="B67" s="87">
        <v>64</v>
      </c>
      <c r="C67" s="186"/>
      <c r="D67" s="128" t="s">
        <v>192</v>
      </c>
      <c r="E67" s="147" t="s">
        <v>185</v>
      </c>
      <c r="F67" s="115" t="s">
        <v>145</v>
      </c>
      <c r="G67" s="109" t="s">
        <v>193</v>
      </c>
      <c r="H67" s="112" t="s">
        <v>26</v>
      </c>
      <c r="I67" s="113" t="s">
        <v>78</v>
      </c>
      <c r="J67" s="139">
        <v>126.72</v>
      </c>
      <c r="K67" s="84"/>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row>
    <row r="68" spans="1:49" ht="90" customHeight="1" x14ac:dyDescent="0.25">
      <c r="A68" s="176">
        <v>18</v>
      </c>
      <c r="B68" s="97">
        <v>65</v>
      </c>
      <c r="C68" s="181" t="s">
        <v>194</v>
      </c>
      <c r="D68" s="120" t="s">
        <v>401</v>
      </c>
      <c r="E68" s="148" t="s">
        <v>195</v>
      </c>
      <c r="F68" s="93" t="s">
        <v>113</v>
      </c>
      <c r="G68" s="93" t="s">
        <v>196</v>
      </c>
      <c r="H68" s="94" t="s">
        <v>26</v>
      </c>
      <c r="I68" s="95" t="s">
        <v>115</v>
      </c>
      <c r="J68" s="138">
        <v>36.700000000000003</v>
      </c>
      <c r="K68" s="84">
        <f>50-30</f>
        <v>20</v>
      </c>
      <c r="L68" s="83">
        <f t="shared" ref="L68:L99" si="3">K68-(SUM(N68:AW68))</f>
        <v>20</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row>
    <row r="69" spans="1:49" ht="90" customHeight="1" x14ac:dyDescent="0.25">
      <c r="A69" s="180"/>
      <c r="B69" s="97">
        <v>66</v>
      </c>
      <c r="C69" s="183"/>
      <c r="D69" s="120" t="s">
        <v>402</v>
      </c>
      <c r="E69" s="148" t="s">
        <v>195</v>
      </c>
      <c r="F69" s="93" t="s">
        <v>113</v>
      </c>
      <c r="G69" s="93" t="s">
        <v>197</v>
      </c>
      <c r="H69" s="94" t="s">
        <v>26</v>
      </c>
      <c r="I69" s="95" t="s">
        <v>115</v>
      </c>
      <c r="J69" s="138">
        <v>45</v>
      </c>
      <c r="K69" s="84">
        <v>20</v>
      </c>
      <c r="L69" s="83">
        <f t="shared" si="3"/>
        <v>15</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v>5</v>
      </c>
      <c r="AJ69" s="80"/>
      <c r="AK69" s="80"/>
      <c r="AL69" s="80"/>
      <c r="AM69" s="80"/>
      <c r="AN69" s="80"/>
      <c r="AO69" s="80"/>
      <c r="AP69" s="80"/>
      <c r="AQ69" s="80"/>
      <c r="AR69" s="80"/>
      <c r="AS69" s="80"/>
      <c r="AT69" s="80"/>
      <c r="AU69" s="80"/>
      <c r="AV69" s="80"/>
      <c r="AW69" s="80"/>
    </row>
    <row r="70" spans="1:49" ht="90" customHeight="1" x14ac:dyDescent="0.25">
      <c r="A70" s="177"/>
      <c r="B70" s="92">
        <v>67</v>
      </c>
      <c r="C70" s="182"/>
      <c r="D70" s="120" t="s">
        <v>403</v>
      </c>
      <c r="E70" s="148" t="s">
        <v>195</v>
      </c>
      <c r="F70" s="93" t="s">
        <v>113</v>
      </c>
      <c r="G70" s="93" t="s">
        <v>198</v>
      </c>
      <c r="H70" s="94" t="s">
        <v>26</v>
      </c>
      <c r="I70" s="95" t="s">
        <v>115</v>
      </c>
      <c r="J70" s="138">
        <v>76</v>
      </c>
      <c r="K70" s="84">
        <v>20</v>
      </c>
      <c r="L70" s="83">
        <f t="shared" si="3"/>
        <v>15</v>
      </c>
      <c r="M70" s="39" t="str">
        <f t="shared" si="4"/>
        <v>OK</v>
      </c>
      <c r="N70" s="80"/>
      <c r="O70" s="80"/>
      <c r="P70" s="80"/>
      <c r="Q70" s="80"/>
      <c r="R70" s="80"/>
      <c r="S70" s="80"/>
      <c r="T70" s="80"/>
      <c r="U70" s="80"/>
      <c r="V70" s="80"/>
      <c r="W70" s="80"/>
      <c r="X70" s="80"/>
      <c r="Y70" s="80"/>
      <c r="Z70" s="80"/>
      <c r="AA70" s="80"/>
      <c r="AB70" s="80"/>
      <c r="AC70" s="80"/>
      <c r="AD70" s="80"/>
      <c r="AE70" s="80"/>
      <c r="AF70" s="80"/>
      <c r="AG70" s="80"/>
      <c r="AH70" s="80"/>
      <c r="AI70" s="80">
        <v>5</v>
      </c>
      <c r="AJ70" s="80"/>
      <c r="AK70" s="80"/>
      <c r="AL70" s="80"/>
      <c r="AM70" s="80"/>
      <c r="AN70" s="80"/>
      <c r="AO70" s="80"/>
      <c r="AP70" s="80"/>
      <c r="AQ70" s="80"/>
      <c r="AR70" s="80"/>
      <c r="AS70" s="80"/>
      <c r="AT70" s="80"/>
      <c r="AU70" s="80"/>
      <c r="AV70" s="80"/>
      <c r="AW70" s="80"/>
    </row>
    <row r="71" spans="1:49" ht="90" customHeight="1" x14ac:dyDescent="0.25">
      <c r="A71" s="172">
        <v>19</v>
      </c>
      <c r="B71" s="98">
        <v>68</v>
      </c>
      <c r="C71" s="184" t="s">
        <v>122</v>
      </c>
      <c r="D71" s="123" t="s">
        <v>404</v>
      </c>
      <c r="E71" s="153" t="s">
        <v>199</v>
      </c>
      <c r="F71" s="104" t="s">
        <v>200</v>
      </c>
      <c r="G71" s="88" t="s">
        <v>201</v>
      </c>
      <c r="H71" s="100" t="s">
        <v>45</v>
      </c>
      <c r="I71" s="101" t="s">
        <v>78</v>
      </c>
      <c r="J71" s="137">
        <v>27.94</v>
      </c>
      <c r="K71" s="84">
        <v>15</v>
      </c>
      <c r="L71" s="83">
        <f t="shared" si="3"/>
        <v>12</v>
      </c>
      <c r="M71" s="39" t="str">
        <f t="shared" si="4"/>
        <v>OK</v>
      </c>
      <c r="N71" s="80"/>
      <c r="O71" s="80"/>
      <c r="P71" s="80"/>
      <c r="Q71" s="80"/>
      <c r="R71" s="80"/>
      <c r="S71" s="80"/>
      <c r="T71" s="80">
        <v>3</v>
      </c>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row>
    <row r="72" spans="1:49" ht="90" customHeight="1" x14ac:dyDescent="0.25">
      <c r="A72" s="173"/>
      <c r="B72" s="87">
        <v>69</v>
      </c>
      <c r="C72" s="185"/>
      <c r="D72" s="123" t="s">
        <v>405</v>
      </c>
      <c r="E72" s="153" t="s">
        <v>202</v>
      </c>
      <c r="F72" s="104" t="s">
        <v>200</v>
      </c>
      <c r="G72" s="88" t="s">
        <v>203</v>
      </c>
      <c r="H72" s="100" t="s">
        <v>45</v>
      </c>
      <c r="I72" s="101" t="s">
        <v>78</v>
      </c>
      <c r="J72" s="137">
        <v>47.99</v>
      </c>
      <c r="K72" s="84">
        <v>30</v>
      </c>
      <c r="L72" s="83">
        <f t="shared" si="3"/>
        <v>30</v>
      </c>
      <c r="M72" s="39" t="str">
        <f t="shared" si="4"/>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row>
    <row r="73" spans="1:49" ht="90" customHeight="1" x14ac:dyDescent="0.25">
      <c r="A73" s="173"/>
      <c r="B73" s="98">
        <v>70</v>
      </c>
      <c r="C73" s="185"/>
      <c r="D73" s="123" t="s">
        <v>406</v>
      </c>
      <c r="E73" s="153" t="s">
        <v>202</v>
      </c>
      <c r="F73" s="104" t="s">
        <v>200</v>
      </c>
      <c r="G73" s="88" t="s">
        <v>204</v>
      </c>
      <c r="H73" s="100" t="s">
        <v>45</v>
      </c>
      <c r="I73" s="101" t="s">
        <v>78</v>
      </c>
      <c r="J73" s="137">
        <v>24.6</v>
      </c>
      <c r="K73" s="84">
        <v>15</v>
      </c>
      <c r="L73" s="83">
        <f t="shared" si="3"/>
        <v>10</v>
      </c>
      <c r="M73" s="39" t="str">
        <f t="shared" si="4"/>
        <v>OK</v>
      </c>
      <c r="N73" s="80"/>
      <c r="O73" s="80"/>
      <c r="P73" s="80"/>
      <c r="Q73" s="80"/>
      <c r="R73" s="80"/>
      <c r="S73" s="80"/>
      <c r="T73" s="80">
        <v>5</v>
      </c>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row>
    <row r="74" spans="1:49" ht="90" customHeight="1" x14ac:dyDescent="0.25">
      <c r="A74" s="173"/>
      <c r="B74" s="87">
        <v>71</v>
      </c>
      <c r="C74" s="185"/>
      <c r="D74" s="123" t="s">
        <v>407</v>
      </c>
      <c r="E74" s="153" t="s">
        <v>154</v>
      </c>
      <c r="F74" s="104" t="s">
        <v>200</v>
      </c>
      <c r="G74" s="88" t="s">
        <v>205</v>
      </c>
      <c r="H74" s="100" t="s">
        <v>45</v>
      </c>
      <c r="I74" s="101" t="s">
        <v>78</v>
      </c>
      <c r="J74" s="137">
        <v>40.909999999999997</v>
      </c>
      <c r="K74" s="84">
        <v>15</v>
      </c>
      <c r="L74" s="83">
        <f t="shared" si="3"/>
        <v>15</v>
      </c>
      <c r="M74" s="39" t="str">
        <f t="shared" si="4"/>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row>
    <row r="75" spans="1:49" ht="90" customHeight="1" x14ac:dyDescent="0.25">
      <c r="A75" s="173"/>
      <c r="B75" s="98">
        <v>72</v>
      </c>
      <c r="C75" s="185"/>
      <c r="D75" s="123" t="s">
        <v>408</v>
      </c>
      <c r="E75" s="153" t="s">
        <v>138</v>
      </c>
      <c r="F75" s="104" t="s">
        <v>200</v>
      </c>
      <c r="G75" s="88" t="s">
        <v>206</v>
      </c>
      <c r="H75" s="100" t="s">
        <v>45</v>
      </c>
      <c r="I75" s="101" t="s">
        <v>78</v>
      </c>
      <c r="J75" s="137">
        <v>111.2</v>
      </c>
      <c r="K75" s="84">
        <v>5</v>
      </c>
      <c r="L75" s="83">
        <f t="shared" si="3"/>
        <v>5</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row>
    <row r="76" spans="1:49" ht="90" customHeight="1" x14ac:dyDescent="0.25">
      <c r="A76" s="173"/>
      <c r="B76" s="87">
        <v>73</v>
      </c>
      <c r="C76" s="185"/>
      <c r="D76" s="123" t="s">
        <v>409</v>
      </c>
      <c r="E76" s="153" t="s">
        <v>199</v>
      </c>
      <c r="F76" s="104" t="s">
        <v>200</v>
      </c>
      <c r="G76" s="88" t="s">
        <v>207</v>
      </c>
      <c r="H76" s="100" t="s">
        <v>45</v>
      </c>
      <c r="I76" s="101" t="s">
        <v>78</v>
      </c>
      <c r="J76" s="137">
        <v>70.62</v>
      </c>
      <c r="K76" s="84">
        <v>15</v>
      </c>
      <c r="L76" s="83">
        <f t="shared" si="3"/>
        <v>12</v>
      </c>
      <c r="M76" s="39" t="str">
        <f t="shared" si="4"/>
        <v>OK</v>
      </c>
      <c r="N76" s="80"/>
      <c r="O76" s="80"/>
      <c r="P76" s="80"/>
      <c r="Q76" s="80"/>
      <c r="R76" s="80"/>
      <c r="S76" s="80"/>
      <c r="T76" s="80">
        <v>3</v>
      </c>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row>
    <row r="77" spans="1:49" ht="90" customHeight="1" x14ac:dyDescent="0.25">
      <c r="A77" s="174"/>
      <c r="B77" s="98">
        <v>74</v>
      </c>
      <c r="C77" s="186"/>
      <c r="D77" s="123" t="s">
        <v>410</v>
      </c>
      <c r="E77" s="153" t="s">
        <v>199</v>
      </c>
      <c r="F77" s="104" t="s">
        <v>200</v>
      </c>
      <c r="G77" s="88" t="s">
        <v>208</v>
      </c>
      <c r="H77" s="100" t="s">
        <v>45</v>
      </c>
      <c r="I77" s="101" t="s">
        <v>78</v>
      </c>
      <c r="J77" s="137">
        <v>21.57</v>
      </c>
      <c r="K77" s="84"/>
      <c r="L77" s="83">
        <f t="shared" si="3"/>
        <v>0</v>
      </c>
      <c r="M77" s="39" t="str">
        <f t="shared" si="4"/>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row>
    <row r="78" spans="1:49" ht="90" customHeight="1" x14ac:dyDescent="0.25">
      <c r="A78" s="176">
        <v>20</v>
      </c>
      <c r="B78" s="92">
        <v>75</v>
      </c>
      <c r="C78" s="181" t="s">
        <v>122</v>
      </c>
      <c r="D78" s="120" t="s">
        <v>411</v>
      </c>
      <c r="E78" s="148" t="s">
        <v>209</v>
      </c>
      <c r="F78" s="93" t="s">
        <v>145</v>
      </c>
      <c r="G78" s="93" t="s">
        <v>210</v>
      </c>
      <c r="H78" s="94" t="s">
        <v>36</v>
      </c>
      <c r="I78" s="95" t="s">
        <v>78</v>
      </c>
      <c r="J78" s="138">
        <v>1.8</v>
      </c>
      <c r="K78" s="84">
        <v>50</v>
      </c>
      <c r="L78" s="83">
        <f t="shared" si="3"/>
        <v>50</v>
      </c>
      <c r="M78" s="39" t="str">
        <f t="shared" si="4"/>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row>
    <row r="79" spans="1:49" ht="90" customHeight="1" x14ac:dyDescent="0.25">
      <c r="A79" s="180"/>
      <c r="B79" s="97">
        <v>76</v>
      </c>
      <c r="C79" s="183"/>
      <c r="D79" s="120" t="s">
        <v>412</v>
      </c>
      <c r="E79" s="148" t="s">
        <v>209</v>
      </c>
      <c r="F79" s="93" t="s">
        <v>145</v>
      </c>
      <c r="G79" s="93" t="s">
        <v>211</v>
      </c>
      <c r="H79" s="94" t="s">
        <v>36</v>
      </c>
      <c r="I79" s="95" t="s">
        <v>78</v>
      </c>
      <c r="J79" s="138">
        <v>1.81</v>
      </c>
      <c r="K79" s="84">
        <v>50</v>
      </c>
      <c r="L79" s="83">
        <f t="shared" si="3"/>
        <v>50</v>
      </c>
      <c r="M79" s="39" t="str">
        <f t="shared" si="4"/>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row>
    <row r="80" spans="1:49" ht="90" customHeight="1" x14ac:dyDescent="0.25">
      <c r="A80" s="180"/>
      <c r="B80" s="97">
        <v>77</v>
      </c>
      <c r="C80" s="183"/>
      <c r="D80" s="120" t="s">
        <v>413</v>
      </c>
      <c r="E80" s="148" t="s">
        <v>209</v>
      </c>
      <c r="F80" s="93" t="s">
        <v>145</v>
      </c>
      <c r="G80" s="93" t="s">
        <v>212</v>
      </c>
      <c r="H80" s="94" t="s">
        <v>36</v>
      </c>
      <c r="I80" s="95" t="s">
        <v>78</v>
      </c>
      <c r="J80" s="138">
        <v>1.81</v>
      </c>
      <c r="K80" s="84">
        <v>50</v>
      </c>
      <c r="L80" s="83">
        <f t="shared" si="3"/>
        <v>50</v>
      </c>
      <c r="M80" s="39" t="str">
        <f t="shared" si="4"/>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row>
    <row r="81" spans="1:49" ht="90" customHeight="1" x14ac:dyDescent="0.25">
      <c r="A81" s="180"/>
      <c r="B81" s="92">
        <v>78</v>
      </c>
      <c r="C81" s="183"/>
      <c r="D81" s="129" t="s">
        <v>414</v>
      </c>
      <c r="E81" s="148" t="s">
        <v>209</v>
      </c>
      <c r="F81" s="116" t="s">
        <v>213</v>
      </c>
      <c r="G81" s="93" t="s">
        <v>214</v>
      </c>
      <c r="H81" s="106" t="s">
        <v>45</v>
      </c>
      <c r="I81" s="107" t="s">
        <v>215</v>
      </c>
      <c r="J81" s="138">
        <v>0.12</v>
      </c>
      <c r="K81" s="84">
        <v>4100</v>
      </c>
      <c r="L81" s="83">
        <f t="shared" si="3"/>
        <v>4100</v>
      </c>
      <c r="M81" s="39" t="str">
        <f t="shared" si="4"/>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row>
    <row r="82" spans="1:49" ht="90" customHeight="1" x14ac:dyDescent="0.25">
      <c r="A82" s="177"/>
      <c r="B82" s="97">
        <v>79</v>
      </c>
      <c r="C82" s="182"/>
      <c r="D82" s="124" t="s">
        <v>415</v>
      </c>
      <c r="E82" s="154" t="s">
        <v>216</v>
      </c>
      <c r="F82" s="105" t="s">
        <v>200</v>
      </c>
      <c r="G82" s="93" t="s">
        <v>217</v>
      </c>
      <c r="H82" s="106" t="s">
        <v>50</v>
      </c>
      <c r="I82" s="107" t="s">
        <v>218</v>
      </c>
      <c r="J82" s="138">
        <v>131</v>
      </c>
      <c r="K82" s="84">
        <v>10</v>
      </c>
      <c r="L82" s="83">
        <f t="shared" si="3"/>
        <v>10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row>
    <row r="83" spans="1:49" ht="90" customHeight="1" x14ac:dyDescent="0.25">
      <c r="A83" s="172">
        <v>21</v>
      </c>
      <c r="B83" s="98">
        <v>80</v>
      </c>
      <c r="C83" s="184" t="s">
        <v>122</v>
      </c>
      <c r="D83" s="123" t="s">
        <v>416</v>
      </c>
      <c r="E83" s="153" t="s">
        <v>219</v>
      </c>
      <c r="F83" s="104" t="s">
        <v>220</v>
      </c>
      <c r="G83" s="88" t="s">
        <v>221</v>
      </c>
      <c r="H83" s="100" t="s">
        <v>43</v>
      </c>
      <c r="I83" s="101" t="s">
        <v>222</v>
      </c>
      <c r="J83" s="137">
        <v>21.29</v>
      </c>
      <c r="K83" s="84">
        <v>100</v>
      </c>
      <c r="L83" s="83">
        <f t="shared" si="3"/>
        <v>100</v>
      </c>
      <c r="M83" s="39" t="str">
        <f t="shared" si="4"/>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row>
    <row r="84" spans="1:49" ht="90" customHeight="1" x14ac:dyDescent="0.25">
      <c r="A84" s="173"/>
      <c r="B84" s="87">
        <v>81</v>
      </c>
      <c r="C84" s="185"/>
      <c r="D84" s="123" t="s">
        <v>417</v>
      </c>
      <c r="E84" s="153" t="s">
        <v>219</v>
      </c>
      <c r="F84" s="104" t="s">
        <v>220</v>
      </c>
      <c r="G84" s="88" t="s">
        <v>223</v>
      </c>
      <c r="H84" s="100" t="s">
        <v>43</v>
      </c>
      <c r="I84" s="101" t="s">
        <v>222</v>
      </c>
      <c r="J84" s="137">
        <v>21.29</v>
      </c>
      <c r="K84" s="84">
        <v>100</v>
      </c>
      <c r="L84" s="83">
        <f t="shared" si="3"/>
        <v>100</v>
      </c>
      <c r="M84" s="39" t="str">
        <f t="shared" si="4"/>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row>
    <row r="85" spans="1:49" ht="90" customHeight="1" x14ac:dyDescent="0.25">
      <c r="A85" s="174"/>
      <c r="B85" s="87">
        <v>82</v>
      </c>
      <c r="C85" s="186"/>
      <c r="D85" s="123" t="s">
        <v>418</v>
      </c>
      <c r="E85" s="153" t="s">
        <v>219</v>
      </c>
      <c r="F85" s="104" t="s">
        <v>220</v>
      </c>
      <c r="G85" s="88" t="s">
        <v>224</v>
      </c>
      <c r="H85" s="100" t="s">
        <v>49</v>
      </c>
      <c r="I85" s="101" t="s">
        <v>222</v>
      </c>
      <c r="J85" s="137">
        <v>21.28</v>
      </c>
      <c r="K85" s="84">
        <v>100</v>
      </c>
      <c r="L85" s="83">
        <f t="shared" si="3"/>
        <v>100</v>
      </c>
      <c r="M85" s="39" t="str">
        <f t="shared" si="4"/>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row>
    <row r="86" spans="1:49" ht="90" customHeight="1" x14ac:dyDescent="0.25">
      <c r="A86" s="176">
        <v>22</v>
      </c>
      <c r="B86" s="97">
        <v>83</v>
      </c>
      <c r="C86" s="181" t="s">
        <v>122</v>
      </c>
      <c r="D86" s="120" t="s">
        <v>419</v>
      </c>
      <c r="E86" s="148" t="s">
        <v>225</v>
      </c>
      <c r="F86" s="105" t="s">
        <v>76</v>
      </c>
      <c r="G86" s="93" t="s">
        <v>226</v>
      </c>
      <c r="H86" s="94" t="s">
        <v>43</v>
      </c>
      <c r="I86" s="95" t="s">
        <v>78</v>
      </c>
      <c r="J86" s="138">
        <v>4.3099999999999996</v>
      </c>
      <c r="K86" s="84">
        <v>300</v>
      </c>
      <c r="L86" s="83">
        <f t="shared" si="3"/>
        <v>300</v>
      </c>
      <c r="M86" s="39" t="str">
        <f t="shared" si="4"/>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row>
    <row r="87" spans="1:49" ht="90" customHeight="1" x14ac:dyDescent="0.25">
      <c r="A87" s="177"/>
      <c r="B87" s="97">
        <v>84</v>
      </c>
      <c r="C87" s="182"/>
      <c r="D87" s="120" t="s">
        <v>420</v>
      </c>
      <c r="E87" s="148" t="s">
        <v>227</v>
      </c>
      <c r="F87" s="105" t="s">
        <v>76</v>
      </c>
      <c r="G87" s="93" t="s">
        <v>228</v>
      </c>
      <c r="H87" s="94" t="s">
        <v>29</v>
      </c>
      <c r="I87" s="95" t="s">
        <v>78</v>
      </c>
      <c r="J87" s="138">
        <v>1.89</v>
      </c>
      <c r="K87" s="84">
        <v>350</v>
      </c>
      <c r="L87" s="83">
        <f t="shared" si="3"/>
        <v>300</v>
      </c>
      <c r="M87" s="39" t="str">
        <f t="shared" si="4"/>
        <v>OK</v>
      </c>
      <c r="N87" s="80"/>
      <c r="O87" s="80"/>
      <c r="P87" s="80"/>
      <c r="Q87" s="80"/>
      <c r="R87" s="80"/>
      <c r="S87" s="80"/>
      <c r="T87" s="80"/>
      <c r="U87" s="80"/>
      <c r="V87" s="80"/>
      <c r="W87" s="80"/>
      <c r="X87" s="80"/>
      <c r="Y87" s="80"/>
      <c r="Z87" s="80"/>
      <c r="AA87" s="80">
        <v>50</v>
      </c>
      <c r="AB87" s="80"/>
      <c r="AC87" s="80"/>
      <c r="AD87" s="80"/>
      <c r="AE87" s="80"/>
      <c r="AF87" s="80"/>
      <c r="AG87" s="80"/>
      <c r="AH87" s="80"/>
      <c r="AI87" s="80"/>
      <c r="AJ87" s="80"/>
      <c r="AK87" s="80"/>
      <c r="AL87" s="80"/>
      <c r="AM87" s="80"/>
      <c r="AN87" s="80"/>
      <c r="AO87" s="80"/>
      <c r="AP87" s="80"/>
      <c r="AQ87" s="80"/>
      <c r="AR87" s="80"/>
      <c r="AS87" s="80"/>
      <c r="AT87" s="80"/>
      <c r="AU87" s="80"/>
      <c r="AV87" s="80"/>
      <c r="AW87" s="80"/>
    </row>
    <row r="88" spans="1:49" ht="90" customHeight="1" x14ac:dyDescent="0.25">
      <c r="A88" s="178">
        <v>23</v>
      </c>
      <c r="B88" s="87">
        <v>85</v>
      </c>
      <c r="C88" s="184" t="s">
        <v>122</v>
      </c>
      <c r="D88" s="119" t="s">
        <v>421</v>
      </c>
      <c r="E88" s="147" t="s">
        <v>229</v>
      </c>
      <c r="F88" s="104" t="s">
        <v>82</v>
      </c>
      <c r="G88" s="88" t="s">
        <v>230</v>
      </c>
      <c r="H88" s="89" t="s">
        <v>26</v>
      </c>
      <c r="I88" s="90" t="s">
        <v>78</v>
      </c>
      <c r="J88" s="137">
        <v>1.48</v>
      </c>
      <c r="K88" s="84">
        <v>100</v>
      </c>
      <c r="L88" s="83">
        <f t="shared" si="3"/>
        <v>0</v>
      </c>
      <c r="M88" s="39" t="str">
        <f t="shared" si="4"/>
        <v>OK</v>
      </c>
      <c r="N88" s="80"/>
      <c r="O88" s="80"/>
      <c r="P88" s="80"/>
      <c r="Q88" s="80"/>
      <c r="R88" s="80"/>
      <c r="S88" s="80"/>
      <c r="T88" s="80"/>
      <c r="U88" s="80"/>
      <c r="V88" s="80"/>
      <c r="W88" s="80"/>
      <c r="X88" s="80"/>
      <c r="Y88" s="80"/>
      <c r="Z88" s="80"/>
      <c r="AA88" s="80">
        <v>100</v>
      </c>
      <c r="AB88" s="80"/>
      <c r="AC88" s="80"/>
      <c r="AD88" s="80"/>
      <c r="AE88" s="80"/>
      <c r="AF88" s="80"/>
      <c r="AG88" s="80"/>
      <c r="AH88" s="80"/>
      <c r="AI88" s="80"/>
      <c r="AJ88" s="80"/>
      <c r="AK88" s="80"/>
      <c r="AL88" s="80"/>
      <c r="AM88" s="80"/>
      <c r="AN88" s="80"/>
      <c r="AO88" s="80"/>
      <c r="AP88" s="80"/>
      <c r="AQ88" s="80"/>
      <c r="AR88" s="80"/>
      <c r="AS88" s="80"/>
      <c r="AT88" s="80"/>
      <c r="AU88" s="80"/>
      <c r="AV88" s="80"/>
      <c r="AW88" s="80"/>
    </row>
    <row r="89" spans="1:49" ht="90" customHeight="1" x14ac:dyDescent="0.25">
      <c r="A89" s="179"/>
      <c r="B89" s="98">
        <v>86</v>
      </c>
      <c r="C89" s="185"/>
      <c r="D89" s="119" t="s">
        <v>422</v>
      </c>
      <c r="E89" s="147" t="s">
        <v>229</v>
      </c>
      <c r="F89" s="104" t="s">
        <v>82</v>
      </c>
      <c r="G89" s="88" t="s">
        <v>231</v>
      </c>
      <c r="H89" s="89" t="s">
        <v>26</v>
      </c>
      <c r="I89" s="90" t="s">
        <v>78</v>
      </c>
      <c r="J89" s="137">
        <v>1.84</v>
      </c>
      <c r="K89" s="84">
        <v>50</v>
      </c>
      <c r="L89" s="83">
        <f t="shared" si="3"/>
        <v>50</v>
      </c>
      <c r="M89" s="39" t="str">
        <f t="shared" si="4"/>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row>
    <row r="90" spans="1:49" ht="90" customHeight="1" x14ac:dyDescent="0.25">
      <c r="A90" s="179"/>
      <c r="B90" s="87">
        <v>87</v>
      </c>
      <c r="C90" s="186"/>
      <c r="D90" s="119" t="s">
        <v>423</v>
      </c>
      <c r="E90" s="147" t="s">
        <v>232</v>
      </c>
      <c r="F90" s="104" t="s">
        <v>233</v>
      </c>
      <c r="G90" s="88" t="s">
        <v>234</v>
      </c>
      <c r="H90" s="89" t="s">
        <v>26</v>
      </c>
      <c r="I90" s="90" t="s">
        <v>78</v>
      </c>
      <c r="J90" s="137">
        <v>4.87</v>
      </c>
      <c r="K90" s="84">
        <v>250</v>
      </c>
      <c r="L90" s="83">
        <f t="shared" si="3"/>
        <v>250</v>
      </c>
      <c r="M90" s="39" t="str">
        <f t="shared" si="4"/>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row>
    <row r="91" spans="1:49" ht="90" customHeight="1" x14ac:dyDescent="0.25">
      <c r="A91" s="96">
        <v>24</v>
      </c>
      <c r="B91" s="92">
        <v>88</v>
      </c>
      <c r="C91" s="142" t="s">
        <v>84</v>
      </c>
      <c r="D91" s="120" t="s">
        <v>424</v>
      </c>
      <c r="E91" s="148" t="s">
        <v>37</v>
      </c>
      <c r="F91" s="105" t="s">
        <v>235</v>
      </c>
      <c r="G91" s="93" t="s">
        <v>236</v>
      </c>
      <c r="H91" s="94" t="s">
        <v>33</v>
      </c>
      <c r="I91" s="95" t="s">
        <v>78</v>
      </c>
      <c r="J91" s="138">
        <v>22.22</v>
      </c>
      <c r="K91" s="84">
        <v>200</v>
      </c>
      <c r="L91" s="83">
        <f t="shared" si="3"/>
        <v>145</v>
      </c>
      <c r="M91" s="39" t="str">
        <f t="shared" si="4"/>
        <v>OK</v>
      </c>
      <c r="N91" s="80"/>
      <c r="O91" s="80"/>
      <c r="P91" s="80"/>
      <c r="Q91" s="80">
        <v>25</v>
      </c>
      <c r="R91" s="80"/>
      <c r="S91" s="80"/>
      <c r="T91" s="80"/>
      <c r="U91" s="80"/>
      <c r="V91" s="80"/>
      <c r="W91" s="80"/>
      <c r="X91" s="80"/>
      <c r="Y91" s="80"/>
      <c r="Z91" s="80">
        <v>30</v>
      </c>
      <c r="AA91" s="80"/>
      <c r="AB91" s="80"/>
      <c r="AC91" s="80"/>
      <c r="AD91" s="80"/>
      <c r="AE91" s="80"/>
      <c r="AF91" s="80"/>
      <c r="AG91" s="80"/>
      <c r="AH91" s="80"/>
      <c r="AI91" s="80"/>
      <c r="AJ91" s="80"/>
      <c r="AK91" s="80"/>
      <c r="AL91" s="80"/>
      <c r="AM91" s="80"/>
      <c r="AN91" s="80"/>
      <c r="AO91" s="80"/>
      <c r="AP91" s="80"/>
      <c r="AQ91" s="80"/>
      <c r="AR91" s="80"/>
      <c r="AS91" s="80"/>
      <c r="AT91" s="80"/>
      <c r="AU91" s="80"/>
      <c r="AV91" s="80"/>
      <c r="AW91" s="80"/>
    </row>
    <row r="92" spans="1:49" ht="90" customHeight="1" x14ac:dyDescent="0.25">
      <c r="A92" s="172">
        <v>25</v>
      </c>
      <c r="B92" s="87">
        <v>89</v>
      </c>
      <c r="C92" s="184" t="s">
        <v>122</v>
      </c>
      <c r="D92" s="119" t="s">
        <v>425</v>
      </c>
      <c r="E92" s="147" t="s">
        <v>237</v>
      </c>
      <c r="F92" s="104" t="s">
        <v>235</v>
      </c>
      <c r="G92" s="88" t="s">
        <v>238</v>
      </c>
      <c r="H92" s="100" t="s">
        <v>26</v>
      </c>
      <c r="I92" s="88" t="s">
        <v>239</v>
      </c>
      <c r="J92" s="137">
        <v>10</v>
      </c>
      <c r="K92" s="84">
        <v>50</v>
      </c>
      <c r="L92" s="83">
        <f t="shared" si="3"/>
        <v>25</v>
      </c>
      <c r="M92" s="39" t="str">
        <f t="shared" si="4"/>
        <v>OK</v>
      </c>
      <c r="N92" s="80"/>
      <c r="O92" s="80"/>
      <c r="P92" s="80"/>
      <c r="Q92" s="80"/>
      <c r="R92" s="80"/>
      <c r="S92" s="80"/>
      <c r="T92" s="80">
        <v>25</v>
      </c>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row>
    <row r="93" spans="1:49" ht="90" customHeight="1" x14ac:dyDescent="0.25">
      <c r="A93" s="173"/>
      <c r="B93" s="87">
        <v>90</v>
      </c>
      <c r="C93" s="185"/>
      <c r="D93" s="119" t="s">
        <v>426</v>
      </c>
      <c r="E93" s="147" t="s">
        <v>237</v>
      </c>
      <c r="F93" s="104" t="s">
        <v>240</v>
      </c>
      <c r="G93" s="88" t="s">
        <v>241</v>
      </c>
      <c r="H93" s="100" t="s">
        <v>26</v>
      </c>
      <c r="I93" s="88" t="s">
        <v>242</v>
      </c>
      <c r="J93" s="137">
        <v>25</v>
      </c>
      <c r="K93" s="84">
        <v>10</v>
      </c>
      <c r="L93" s="83">
        <f t="shared" si="3"/>
        <v>0</v>
      </c>
      <c r="M93" s="39" t="str">
        <f t="shared" si="4"/>
        <v>OK</v>
      </c>
      <c r="N93" s="80"/>
      <c r="O93" s="80"/>
      <c r="P93" s="80"/>
      <c r="Q93" s="80"/>
      <c r="R93" s="80"/>
      <c r="S93" s="80"/>
      <c r="T93" s="80">
        <v>10</v>
      </c>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row>
    <row r="94" spans="1:49" ht="90" customHeight="1" x14ac:dyDescent="0.25">
      <c r="A94" s="173"/>
      <c r="B94" s="98">
        <v>91</v>
      </c>
      <c r="C94" s="185"/>
      <c r="D94" s="119" t="s">
        <v>427</v>
      </c>
      <c r="E94" s="147" t="s">
        <v>37</v>
      </c>
      <c r="F94" s="104" t="s">
        <v>235</v>
      </c>
      <c r="G94" s="88" t="s">
        <v>243</v>
      </c>
      <c r="H94" s="100" t="s">
        <v>26</v>
      </c>
      <c r="I94" s="90" t="s">
        <v>78</v>
      </c>
      <c r="J94" s="137">
        <v>8.59</v>
      </c>
      <c r="K94" s="84"/>
      <c r="L94" s="83">
        <f t="shared" si="3"/>
        <v>0</v>
      </c>
      <c r="M94" s="39" t="str">
        <f t="shared" si="4"/>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row>
    <row r="95" spans="1:49" ht="90" customHeight="1" x14ac:dyDescent="0.25">
      <c r="A95" s="174"/>
      <c r="B95" s="87">
        <v>92</v>
      </c>
      <c r="C95" s="186"/>
      <c r="D95" s="123" t="s">
        <v>428</v>
      </c>
      <c r="E95" s="147" t="s">
        <v>237</v>
      </c>
      <c r="F95" s="104" t="s">
        <v>240</v>
      </c>
      <c r="G95" s="88" t="s">
        <v>244</v>
      </c>
      <c r="H95" s="100" t="s">
        <v>26</v>
      </c>
      <c r="I95" s="90" t="s">
        <v>245</v>
      </c>
      <c r="J95" s="137">
        <v>20.309999999999999</v>
      </c>
      <c r="K95" s="84">
        <v>80</v>
      </c>
      <c r="L95" s="83">
        <f t="shared" si="3"/>
        <v>65</v>
      </c>
      <c r="M95" s="39" t="str">
        <f t="shared" si="4"/>
        <v>OK</v>
      </c>
      <c r="N95" s="80"/>
      <c r="O95" s="80"/>
      <c r="P95" s="80"/>
      <c r="Q95" s="80"/>
      <c r="R95" s="80"/>
      <c r="S95" s="80"/>
      <c r="T95" s="80">
        <v>15</v>
      </c>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row>
    <row r="96" spans="1:49" ht="90" customHeight="1" x14ac:dyDescent="0.25">
      <c r="A96" s="96">
        <v>26</v>
      </c>
      <c r="B96" s="97">
        <v>93</v>
      </c>
      <c r="C96" s="141" t="s">
        <v>246</v>
      </c>
      <c r="D96" s="120" t="s">
        <v>429</v>
      </c>
      <c r="E96" s="148" t="s">
        <v>247</v>
      </c>
      <c r="F96" s="105" t="s">
        <v>177</v>
      </c>
      <c r="G96" s="93" t="s">
        <v>248</v>
      </c>
      <c r="H96" s="106" t="s">
        <v>29</v>
      </c>
      <c r="I96" s="107" t="s">
        <v>78</v>
      </c>
      <c r="J96" s="138">
        <v>36</v>
      </c>
      <c r="K96" s="84">
        <v>150</v>
      </c>
      <c r="L96" s="83">
        <f t="shared" si="3"/>
        <v>150</v>
      </c>
      <c r="M96" s="39" t="str">
        <f t="shared" si="4"/>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row>
    <row r="97" spans="1:49" ht="90" customHeight="1" x14ac:dyDescent="0.25">
      <c r="A97" s="172">
        <v>27</v>
      </c>
      <c r="B97" s="98">
        <v>94</v>
      </c>
      <c r="C97" s="184" t="s">
        <v>249</v>
      </c>
      <c r="D97" s="119" t="s">
        <v>430</v>
      </c>
      <c r="E97" s="147" t="s">
        <v>250</v>
      </c>
      <c r="F97" s="104" t="s">
        <v>177</v>
      </c>
      <c r="G97" s="88" t="s">
        <v>251</v>
      </c>
      <c r="H97" s="100" t="s">
        <v>29</v>
      </c>
      <c r="I97" s="101" t="s">
        <v>78</v>
      </c>
      <c r="J97" s="137">
        <v>12.06</v>
      </c>
      <c r="K97" s="84"/>
      <c r="L97" s="83">
        <f t="shared" si="3"/>
        <v>0</v>
      </c>
      <c r="M97" s="39" t="str">
        <f t="shared" si="4"/>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row>
    <row r="98" spans="1:49" ht="90" customHeight="1" x14ac:dyDescent="0.25">
      <c r="A98" s="173"/>
      <c r="B98" s="87">
        <v>95</v>
      </c>
      <c r="C98" s="185"/>
      <c r="D98" s="119" t="s">
        <v>431</v>
      </c>
      <c r="E98" s="147" t="s">
        <v>250</v>
      </c>
      <c r="F98" s="104" t="s">
        <v>177</v>
      </c>
      <c r="G98" s="88" t="s">
        <v>252</v>
      </c>
      <c r="H98" s="100" t="s">
        <v>29</v>
      </c>
      <c r="I98" s="101" t="s">
        <v>78</v>
      </c>
      <c r="J98" s="137">
        <v>15.16</v>
      </c>
      <c r="K98" s="84">
        <v>150</v>
      </c>
      <c r="L98" s="83">
        <f t="shared" si="3"/>
        <v>150</v>
      </c>
      <c r="M98" s="39" t="str">
        <f t="shared" si="4"/>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row>
    <row r="99" spans="1:49" ht="90" customHeight="1" x14ac:dyDescent="0.25">
      <c r="A99" s="174"/>
      <c r="B99" s="87">
        <v>96</v>
      </c>
      <c r="C99" s="186"/>
      <c r="D99" s="123" t="s">
        <v>432</v>
      </c>
      <c r="E99" s="147" t="s">
        <v>250</v>
      </c>
      <c r="F99" s="104" t="s">
        <v>177</v>
      </c>
      <c r="G99" s="88" t="s">
        <v>253</v>
      </c>
      <c r="H99" s="100" t="s">
        <v>29</v>
      </c>
      <c r="I99" s="101" t="s">
        <v>78</v>
      </c>
      <c r="J99" s="137">
        <v>17.11</v>
      </c>
      <c r="K99" s="84">
        <v>150</v>
      </c>
      <c r="L99" s="83">
        <f t="shared" si="3"/>
        <v>120</v>
      </c>
      <c r="M99" s="39" t="str">
        <f t="shared" si="4"/>
        <v>OK</v>
      </c>
      <c r="N99" s="80"/>
      <c r="O99" s="80"/>
      <c r="P99" s="80"/>
      <c r="Q99" s="80"/>
      <c r="R99" s="80"/>
      <c r="S99" s="80"/>
      <c r="T99" s="80"/>
      <c r="U99" s="80"/>
      <c r="V99" s="80"/>
      <c r="W99" s="80"/>
      <c r="X99" s="80"/>
      <c r="Y99" s="80"/>
      <c r="Z99" s="80"/>
      <c r="AA99" s="80"/>
      <c r="AB99" s="80"/>
      <c r="AC99" s="80"/>
      <c r="AD99" s="80"/>
      <c r="AE99" s="80"/>
      <c r="AF99" s="80">
        <v>30</v>
      </c>
      <c r="AG99" s="80"/>
      <c r="AH99" s="80"/>
      <c r="AI99" s="80"/>
      <c r="AJ99" s="80"/>
      <c r="AK99" s="80"/>
      <c r="AL99" s="80"/>
      <c r="AM99" s="80"/>
      <c r="AN99" s="80"/>
      <c r="AO99" s="80"/>
      <c r="AP99" s="80"/>
      <c r="AQ99" s="80"/>
      <c r="AR99" s="80"/>
      <c r="AS99" s="80"/>
      <c r="AT99" s="80"/>
      <c r="AU99" s="80"/>
      <c r="AV99" s="80"/>
      <c r="AW99" s="80"/>
    </row>
    <row r="100" spans="1:49" ht="90" customHeight="1" x14ac:dyDescent="0.25">
      <c r="A100" s="176">
        <v>28</v>
      </c>
      <c r="B100" s="92">
        <v>97</v>
      </c>
      <c r="C100" s="181" t="s">
        <v>254</v>
      </c>
      <c r="D100" s="124" t="s">
        <v>433</v>
      </c>
      <c r="E100" s="154" t="s">
        <v>255</v>
      </c>
      <c r="F100" s="105" t="s">
        <v>177</v>
      </c>
      <c r="G100" s="93" t="s">
        <v>256</v>
      </c>
      <c r="H100" s="106" t="s">
        <v>29</v>
      </c>
      <c r="I100" s="107" t="s">
        <v>78</v>
      </c>
      <c r="J100" s="138">
        <v>30.69</v>
      </c>
      <c r="K100" s="84"/>
      <c r="L100" s="83">
        <f t="shared" ref="L100:L131" si="5">K100-(SUM(N100:AW100))</f>
        <v>0</v>
      </c>
      <c r="M100" s="39" t="str">
        <f t="shared" si="4"/>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row>
    <row r="101" spans="1:49" ht="90" customHeight="1" x14ac:dyDescent="0.25">
      <c r="A101" s="177"/>
      <c r="B101" s="92">
        <v>98</v>
      </c>
      <c r="C101" s="182"/>
      <c r="D101" s="124" t="s">
        <v>434</v>
      </c>
      <c r="E101" s="154" t="s">
        <v>255</v>
      </c>
      <c r="F101" s="105" t="s">
        <v>177</v>
      </c>
      <c r="G101" s="93" t="s">
        <v>257</v>
      </c>
      <c r="H101" s="106" t="s">
        <v>29</v>
      </c>
      <c r="I101" s="107" t="s">
        <v>78</v>
      </c>
      <c r="J101" s="138">
        <v>30.69</v>
      </c>
      <c r="K101" s="84"/>
      <c r="L101" s="83">
        <f t="shared" si="5"/>
        <v>0</v>
      </c>
      <c r="M101" s="39" t="str">
        <f t="shared" si="4"/>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row>
    <row r="102" spans="1:49"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40</v>
      </c>
      <c r="L102" s="83">
        <f t="shared" si="5"/>
        <v>10</v>
      </c>
      <c r="M102" s="39" t="str">
        <f t="shared" si="4"/>
        <v>OK</v>
      </c>
      <c r="N102" s="80"/>
      <c r="O102" s="80"/>
      <c r="P102" s="80"/>
      <c r="Q102" s="80"/>
      <c r="R102" s="80"/>
      <c r="S102" s="80"/>
      <c r="T102" s="80"/>
      <c r="U102" s="80"/>
      <c r="V102" s="80"/>
      <c r="W102" s="80"/>
      <c r="X102" s="80"/>
      <c r="Y102" s="80"/>
      <c r="Z102" s="80"/>
      <c r="AA102" s="80"/>
      <c r="AB102" s="80"/>
      <c r="AC102" s="80"/>
      <c r="AD102" s="80"/>
      <c r="AE102" s="80"/>
      <c r="AF102" s="80"/>
      <c r="AG102" s="80">
        <v>30</v>
      </c>
      <c r="AH102" s="80"/>
      <c r="AI102" s="80"/>
      <c r="AJ102" s="80"/>
      <c r="AK102" s="80"/>
      <c r="AL102" s="80"/>
      <c r="AM102" s="80"/>
      <c r="AN102" s="80"/>
      <c r="AO102" s="80"/>
      <c r="AP102" s="80"/>
      <c r="AQ102" s="80"/>
      <c r="AR102" s="80"/>
      <c r="AS102" s="80"/>
      <c r="AT102" s="80"/>
      <c r="AU102" s="80"/>
      <c r="AV102" s="80"/>
      <c r="AW102" s="80"/>
    </row>
    <row r="103" spans="1:49" ht="90" customHeight="1" x14ac:dyDescent="0.25">
      <c r="A103" s="176">
        <v>30</v>
      </c>
      <c r="B103" s="92">
        <v>100</v>
      </c>
      <c r="C103" s="181" t="s">
        <v>259</v>
      </c>
      <c r="D103" s="120" t="s">
        <v>436</v>
      </c>
      <c r="E103" s="148" t="s">
        <v>260</v>
      </c>
      <c r="F103" s="105" t="s">
        <v>261</v>
      </c>
      <c r="G103" s="93" t="s">
        <v>262</v>
      </c>
      <c r="H103" s="106" t="s">
        <v>48</v>
      </c>
      <c r="I103" s="107" t="s">
        <v>87</v>
      </c>
      <c r="J103" s="138">
        <v>7.33</v>
      </c>
      <c r="K103" s="84">
        <v>20</v>
      </c>
      <c r="L103" s="83">
        <f t="shared" si="5"/>
        <v>0</v>
      </c>
      <c r="M103" s="39" t="str">
        <f t="shared" si="4"/>
        <v>OK</v>
      </c>
      <c r="N103" s="80"/>
      <c r="O103" s="80"/>
      <c r="P103" s="80"/>
      <c r="Q103" s="80"/>
      <c r="R103" s="80"/>
      <c r="S103" s="80"/>
      <c r="T103" s="80"/>
      <c r="U103" s="80">
        <v>20</v>
      </c>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row>
    <row r="104" spans="1:49" ht="90" customHeight="1" x14ac:dyDescent="0.25">
      <c r="A104" s="180"/>
      <c r="B104" s="97">
        <v>101</v>
      </c>
      <c r="C104" s="183"/>
      <c r="D104" s="120" t="s">
        <v>437</v>
      </c>
      <c r="E104" s="148" t="s">
        <v>263</v>
      </c>
      <c r="F104" s="105" t="s">
        <v>82</v>
      </c>
      <c r="G104" s="93" t="s">
        <v>264</v>
      </c>
      <c r="H104" s="106" t="s">
        <v>43</v>
      </c>
      <c r="I104" s="107" t="s">
        <v>78</v>
      </c>
      <c r="J104" s="138">
        <v>1.4</v>
      </c>
      <c r="K104" s="84"/>
      <c r="L104" s="83">
        <f t="shared" si="5"/>
        <v>0</v>
      </c>
      <c r="M104" s="39" t="str">
        <f t="shared" si="4"/>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row>
    <row r="105" spans="1:49" ht="90" customHeight="1" x14ac:dyDescent="0.25">
      <c r="A105" s="180"/>
      <c r="B105" s="92">
        <v>102</v>
      </c>
      <c r="C105" s="183"/>
      <c r="D105" s="120" t="s">
        <v>438</v>
      </c>
      <c r="E105" s="148" t="s">
        <v>265</v>
      </c>
      <c r="F105" s="105" t="s">
        <v>266</v>
      </c>
      <c r="G105" s="93" t="s">
        <v>267</v>
      </c>
      <c r="H105" s="106" t="s">
        <v>45</v>
      </c>
      <c r="I105" s="107" t="s">
        <v>87</v>
      </c>
      <c r="J105" s="138">
        <v>14.85</v>
      </c>
      <c r="K105" s="84">
        <v>3</v>
      </c>
      <c r="L105" s="83">
        <f t="shared" si="5"/>
        <v>3</v>
      </c>
      <c r="M105" s="39" t="str">
        <f t="shared" si="4"/>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row>
    <row r="106" spans="1:49" ht="90" customHeight="1" x14ac:dyDescent="0.25">
      <c r="A106" s="180"/>
      <c r="B106" s="97">
        <v>103</v>
      </c>
      <c r="C106" s="183"/>
      <c r="D106" s="120" t="s">
        <v>439</v>
      </c>
      <c r="E106" s="148" t="s">
        <v>268</v>
      </c>
      <c r="F106" s="105" t="s">
        <v>82</v>
      </c>
      <c r="G106" s="93" t="s">
        <v>269</v>
      </c>
      <c r="H106" s="94" t="s">
        <v>48</v>
      </c>
      <c r="I106" s="95" t="s">
        <v>78</v>
      </c>
      <c r="J106" s="138">
        <v>2.7</v>
      </c>
      <c r="K106" s="84">
        <v>350</v>
      </c>
      <c r="L106" s="83">
        <f t="shared" si="5"/>
        <v>200</v>
      </c>
      <c r="M106" s="39" t="str">
        <f t="shared" si="4"/>
        <v>OK</v>
      </c>
      <c r="N106" s="80"/>
      <c r="O106" s="80"/>
      <c r="P106" s="80"/>
      <c r="Q106" s="80"/>
      <c r="R106" s="80"/>
      <c r="S106" s="80"/>
      <c r="T106" s="80"/>
      <c r="U106" s="80">
        <v>150</v>
      </c>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row>
    <row r="107" spans="1:49" ht="90" customHeight="1" x14ac:dyDescent="0.25">
      <c r="A107" s="177"/>
      <c r="B107" s="92">
        <v>104</v>
      </c>
      <c r="C107" s="182"/>
      <c r="D107" s="120" t="s">
        <v>440</v>
      </c>
      <c r="E107" s="148" t="s">
        <v>263</v>
      </c>
      <c r="F107" s="105" t="s">
        <v>82</v>
      </c>
      <c r="G107" s="93" t="s">
        <v>270</v>
      </c>
      <c r="H107" s="94" t="s">
        <v>48</v>
      </c>
      <c r="I107" s="95" t="s">
        <v>78</v>
      </c>
      <c r="J107" s="138">
        <v>1.95</v>
      </c>
      <c r="K107" s="84"/>
      <c r="L107" s="83">
        <f t="shared" si="5"/>
        <v>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row>
    <row r="108" spans="1:49" ht="90" customHeight="1" x14ac:dyDescent="0.25">
      <c r="A108" s="172">
        <v>31</v>
      </c>
      <c r="B108" s="98">
        <v>105</v>
      </c>
      <c r="C108" s="184" t="s">
        <v>259</v>
      </c>
      <c r="D108" s="119" t="s">
        <v>441</v>
      </c>
      <c r="E108" s="147" t="s">
        <v>271</v>
      </c>
      <c r="F108" s="104" t="s">
        <v>145</v>
      </c>
      <c r="G108" s="88" t="s">
        <v>272</v>
      </c>
      <c r="H108" s="100" t="s">
        <v>26</v>
      </c>
      <c r="I108" s="101" t="s">
        <v>78</v>
      </c>
      <c r="J108" s="137">
        <v>9</v>
      </c>
      <c r="K108" s="84">
        <v>150</v>
      </c>
      <c r="L108" s="83">
        <f t="shared" si="5"/>
        <v>90</v>
      </c>
      <c r="M108" s="39" t="str">
        <f t="shared" si="4"/>
        <v>OK</v>
      </c>
      <c r="N108" s="80"/>
      <c r="O108" s="80"/>
      <c r="P108" s="80"/>
      <c r="Q108" s="80"/>
      <c r="R108" s="80"/>
      <c r="S108" s="80"/>
      <c r="T108" s="80"/>
      <c r="U108" s="80"/>
      <c r="V108" s="80"/>
      <c r="W108" s="80"/>
      <c r="X108" s="80"/>
      <c r="Y108" s="80"/>
      <c r="Z108" s="80"/>
      <c r="AA108" s="80"/>
      <c r="AB108" s="80"/>
      <c r="AC108" s="80"/>
      <c r="AD108" s="80">
        <v>60</v>
      </c>
      <c r="AE108" s="80"/>
      <c r="AF108" s="80"/>
      <c r="AG108" s="80"/>
      <c r="AH108" s="80"/>
      <c r="AI108" s="80"/>
      <c r="AJ108" s="80"/>
      <c r="AK108" s="80"/>
      <c r="AL108" s="80"/>
      <c r="AM108" s="80"/>
      <c r="AN108" s="80"/>
      <c r="AO108" s="80"/>
      <c r="AP108" s="80"/>
      <c r="AQ108" s="80"/>
      <c r="AR108" s="80"/>
      <c r="AS108" s="80"/>
      <c r="AT108" s="80"/>
      <c r="AU108" s="80"/>
      <c r="AV108" s="80"/>
      <c r="AW108" s="80"/>
    </row>
    <row r="109" spans="1:49" ht="90" customHeight="1" x14ac:dyDescent="0.25">
      <c r="A109" s="173"/>
      <c r="B109" s="87">
        <v>106</v>
      </c>
      <c r="C109" s="185"/>
      <c r="D109" s="119" t="s">
        <v>442</v>
      </c>
      <c r="E109" s="147" t="s">
        <v>273</v>
      </c>
      <c r="F109" s="104" t="s">
        <v>145</v>
      </c>
      <c r="G109" s="88" t="s">
        <v>272</v>
      </c>
      <c r="H109" s="100" t="s">
        <v>26</v>
      </c>
      <c r="I109" s="101" t="s">
        <v>78</v>
      </c>
      <c r="J109" s="137">
        <v>12</v>
      </c>
      <c r="K109" s="84">
        <v>50</v>
      </c>
      <c r="L109" s="83">
        <f t="shared" si="5"/>
        <v>45</v>
      </c>
      <c r="M109" s="39" t="str">
        <f t="shared" si="4"/>
        <v>OK</v>
      </c>
      <c r="N109" s="80"/>
      <c r="O109" s="80"/>
      <c r="P109" s="80"/>
      <c r="Q109" s="80"/>
      <c r="R109" s="80"/>
      <c r="S109" s="80"/>
      <c r="T109" s="80"/>
      <c r="U109" s="80"/>
      <c r="V109" s="80"/>
      <c r="W109" s="80"/>
      <c r="X109" s="80"/>
      <c r="Y109" s="80"/>
      <c r="Z109" s="80"/>
      <c r="AA109" s="80"/>
      <c r="AB109" s="80"/>
      <c r="AC109" s="80"/>
      <c r="AD109" s="80">
        <v>5</v>
      </c>
      <c r="AE109" s="80"/>
      <c r="AF109" s="80"/>
      <c r="AG109" s="80"/>
      <c r="AH109" s="80"/>
      <c r="AI109" s="80"/>
      <c r="AJ109" s="80"/>
      <c r="AK109" s="80"/>
      <c r="AL109" s="80"/>
      <c r="AM109" s="80"/>
      <c r="AN109" s="80"/>
      <c r="AO109" s="80"/>
      <c r="AP109" s="80"/>
      <c r="AQ109" s="80"/>
      <c r="AR109" s="80"/>
      <c r="AS109" s="80"/>
      <c r="AT109" s="80"/>
      <c r="AU109" s="80"/>
      <c r="AV109" s="80"/>
      <c r="AW109" s="80"/>
    </row>
    <row r="110" spans="1:49"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row>
    <row r="111" spans="1:49"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v>10</v>
      </c>
      <c r="L111" s="83">
        <f t="shared" si="5"/>
        <v>0</v>
      </c>
      <c r="M111" s="39" t="str">
        <f t="shared" si="4"/>
        <v>OK</v>
      </c>
      <c r="N111" s="80"/>
      <c r="O111" s="80"/>
      <c r="P111" s="80"/>
      <c r="Q111" s="80"/>
      <c r="R111" s="80"/>
      <c r="S111" s="80"/>
      <c r="T111" s="80"/>
      <c r="U111" s="80"/>
      <c r="V111" s="80">
        <v>10</v>
      </c>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row>
    <row r="112" spans="1:49" ht="90" customHeight="1" x14ac:dyDescent="0.25">
      <c r="A112" s="180"/>
      <c r="B112" s="92">
        <v>109</v>
      </c>
      <c r="C112" s="183"/>
      <c r="D112" s="120" t="s">
        <v>445</v>
      </c>
      <c r="E112" s="148" t="s">
        <v>278</v>
      </c>
      <c r="F112" s="105" t="s">
        <v>113</v>
      </c>
      <c r="G112" s="93" t="s">
        <v>279</v>
      </c>
      <c r="H112" s="106" t="s">
        <v>45</v>
      </c>
      <c r="I112" s="107" t="s">
        <v>115</v>
      </c>
      <c r="J112" s="138">
        <v>59.52</v>
      </c>
      <c r="K112" s="84">
        <v>5</v>
      </c>
      <c r="L112" s="83">
        <f t="shared" si="5"/>
        <v>5</v>
      </c>
      <c r="M112" s="39" t="str">
        <f t="shared" si="4"/>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row>
    <row r="113" spans="1:49" ht="90" customHeight="1" x14ac:dyDescent="0.25">
      <c r="A113" s="180"/>
      <c r="B113" s="97">
        <v>110</v>
      </c>
      <c r="C113" s="183"/>
      <c r="D113" s="120" t="s">
        <v>446</v>
      </c>
      <c r="E113" s="148" t="s">
        <v>280</v>
      </c>
      <c r="F113" s="105" t="s">
        <v>113</v>
      </c>
      <c r="G113" s="93" t="s">
        <v>281</v>
      </c>
      <c r="H113" s="106" t="s">
        <v>26</v>
      </c>
      <c r="I113" s="107" t="s">
        <v>115</v>
      </c>
      <c r="J113" s="138">
        <v>75.27</v>
      </c>
      <c r="K113" s="84">
        <v>3</v>
      </c>
      <c r="L113" s="83">
        <f t="shared" si="5"/>
        <v>3</v>
      </c>
      <c r="M113" s="39" t="str">
        <f t="shared" si="4"/>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row>
    <row r="114" spans="1:49" ht="90" customHeight="1" x14ac:dyDescent="0.25">
      <c r="A114" s="180"/>
      <c r="B114" s="92">
        <v>111</v>
      </c>
      <c r="C114" s="183"/>
      <c r="D114" s="124" t="s">
        <v>447</v>
      </c>
      <c r="E114" s="148" t="s">
        <v>280</v>
      </c>
      <c r="F114" s="105" t="s">
        <v>113</v>
      </c>
      <c r="G114" s="93" t="s">
        <v>282</v>
      </c>
      <c r="H114" s="106" t="s">
        <v>26</v>
      </c>
      <c r="I114" s="107" t="s">
        <v>115</v>
      </c>
      <c r="J114" s="138">
        <v>47.4</v>
      </c>
      <c r="K114" s="84">
        <v>5</v>
      </c>
      <c r="L114" s="83">
        <f t="shared" si="5"/>
        <v>5</v>
      </c>
      <c r="M114" s="39" t="str">
        <f t="shared" si="4"/>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row>
    <row r="115" spans="1:49" ht="90" customHeight="1" x14ac:dyDescent="0.25">
      <c r="A115" s="180"/>
      <c r="B115" s="97">
        <v>112</v>
      </c>
      <c r="C115" s="183"/>
      <c r="D115" s="124" t="s">
        <v>448</v>
      </c>
      <c r="E115" s="154" t="s">
        <v>283</v>
      </c>
      <c r="F115" s="105" t="s">
        <v>113</v>
      </c>
      <c r="G115" s="93" t="s">
        <v>284</v>
      </c>
      <c r="H115" s="106" t="s">
        <v>45</v>
      </c>
      <c r="I115" s="107" t="s">
        <v>115</v>
      </c>
      <c r="J115" s="138">
        <v>6.47</v>
      </c>
      <c r="K115" s="84">
        <v>100</v>
      </c>
      <c r="L115" s="83">
        <f t="shared" si="5"/>
        <v>50</v>
      </c>
      <c r="M115" s="39" t="str">
        <f t="shared" si="4"/>
        <v>OK</v>
      </c>
      <c r="N115" s="80"/>
      <c r="O115" s="80"/>
      <c r="P115" s="80"/>
      <c r="Q115" s="80"/>
      <c r="R115" s="80"/>
      <c r="S115" s="80"/>
      <c r="T115" s="80"/>
      <c r="U115" s="80"/>
      <c r="V115" s="80">
        <v>50</v>
      </c>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row>
    <row r="116" spans="1:49" ht="90" customHeight="1" x14ac:dyDescent="0.25">
      <c r="A116" s="180"/>
      <c r="B116" s="92">
        <v>113</v>
      </c>
      <c r="C116" s="183"/>
      <c r="D116" s="124" t="s">
        <v>449</v>
      </c>
      <c r="E116" s="154" t="s">
        <v>285</v>
      </c>
      <c r="F116" s="105" t="s">
        <v>113</v>
      </c>
      <c r="G116" s="93" t="s">
        <v>286</v>
      </c>
      <c r="H116" s="106" t="s">
        <v>67</v>
      </c>
      <c r="I116" s="107" t="s">
        <v>115</v>
      </c>
      <c r="J116" s="138">
        <v>73.02</v>
      </c>
      <c r="K116" s="84">
        <v>10</v>
      </c>
      <c r="L116" s="83">
        <f t="shared" si="5"/>
        <v>10</v>
      </c>
      <c r="M116" s="45" t="str">
        <f t="shared" si="4"/>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row>
    <row r="117" spans="1:49"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row>
    <row r="118" spans="1:49"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row>
    <row r="119" spans="1:49" ht="90" customHeight="1" x14ac:dyDescent="0.25">
      <c r="A119" s="172">
        <v>33</v>
      </c>
      <c r="B119" s="87">
        <v>116</v>
      </c>
      <c r="C119" s="184" t="s">
        <v>292</v>
      </c>
      <c r="D119" s="123" t="s">
        <v>451</v>
      </c>
      <c r="E119" s="153" t="s">
        <v>293</v>
      </c>
      <c r="F119" s="104" t="s">
        <v>113</v>
      </c>
      <c r="G119" s="88" t="s">
        <v>294</v>
      </c>
      <c r="H119" s="100" t="s">
        <v>26</v>
      </c>
      <c r="I119" s="101" t="s">
        <v>115</v>
      </c>
      <c r="J119" s="137">
        <v>26.58</v>
      </c>
      <c r="K119" s="84">
        <v>40</v>
      </c>
      <c r="L119" s="83">
        <f t="shared" si="5"/>
        <v>25</v>
      </c>
      <c r="M119" s="39" t="str">
        <f t="shared" si="4"/>
        <v>OK</v>
      </c>
      <c r="N119" s="80"/>
      <c r="O119" s="80"/>
      <c r="P119" s="80"/>
      <c r="Q119" s="80"/>
      <c r="R119" s="80">
        <v>10</v>
      </c>
      <c r="S119" s="80"/>
      <c r="T119" s="80"/>
      <c r="U119" s="80"/>
      <c r="V119" s="80"/>
      <c r="W119" s="80"/>
      <c r="X119" s="80"/>
      <c r="Y119" s="80"/>
      <c r="Z119" s="80"/>
      <c r="AA119" s="80"/>
      <c r="AB119" s="80">
        <v>5</v>
      </c>
      <c r="AC119" s="80"/>
      <c r="AD119" s="80"/>
      <c r="AE119" s="80"/>
      <c r="AF119" s="80"/>
      <c r="AG119" s="80"/>
      <c r="AH119" s="80"/>
      <c r="AI119" s="80"/>
      <c r="AJ119" s="80"/>
      <c r="AK119" s="80"/>
      <c r="AL119" s="80"/>
      <c r="AM119" s="80"/>
      <c r="AN119" s="80"/>
      <c r="AO119" s="80"/>
      <c r="AP119" s="80"/>
      <c r="AQ119" s="80"/>
      <c r="AR119" s="80"/>
      <c r="AS119" s="80"/>
      <c r="AT119" s="80"/>
      <c r="AU119" s="80"/>
      <c r="AV119" s="80"/>
      <c r="AW119" s="80"/>
    </row>
    <row r="120" spans="1:49" ht="90" customHeight="1" x14ac:dyDescent="0.25">
      <c r="A120" s="173"/>
      <c r="B120" s="98">
        <v>117</v>
      </c>
      <c r="C120" s="185"/>
      <c r="D120" s="123" t="s">
        <v>452</v>
      </c>
      <c r="E120" s="153" t="s">
        <v>295</v>
      </c>
      <c r="F120" s="104" t="s">
        <v>113</v>
      </c>
      <c r="G120" s="88" t="s">
        <v>296</v>
      </c>
      <c r="H120" s="100" t="s">
        <v>26</v>
      </c>
      <c r="I120" s="101" t="s">
        <v>115</v>
      </c>
      <c r="J120" s="137">
        <v>61.77</v>
      </c>
      <c r="K120" s="84">
        <v>35</v>
      </c>
      <c r="L120" s="83">
        <f t="shared" si="5"/>
        <v>25</v>
      </c>
      <c r="M120" s="39" t="str">
        <f t="shared" si="4"/>
        <v>OK</v>
      </c>
      <c r="N120" s="80"/>
      <c r="O120" s="80"/>
      <c r="P120" s="80"/>
      <c r="Q120" s="80"/>
      <c r="R120" s="80">
        <v>5</v>
      </c>
      <c r="S120" s="80"/>
      <c r="T120" s="80"/>
      <c r="U120" s="80"/>
      <c r="V120" s="80"/>
      <c r="W120" s="80"/>
      <c r="X120" s="80"/>
      <c r="Y120" s="80"/>
      <c r="Z120" s="80"/>
      <c r="AA120" s="80"/>
      <c r="AB120" s="80">
        <v>5</v>
      </c>
      <c r="AC120" s="80"/>
      <c r="AD120" s="80"/>
      <c r="AE120" s="80"/>
      <c r="AF120" s="80"/>
      <c r="AG120" s="80"/>
      <c r="AH120" s="80"/>
      <c r="AI120" s="80"/>
      <c r="AJ120" s="80"/>
      <c r="AK120" s="80"/>
      <c r="AL120" s="80"/>
      <c r="AM120" s="80"/>
      <c r="AN120" s="80"/>
      <c r="AO120" s="80"/>
      <c r="AP120" s="80"/>
      <c r="AQ120" s="80"/>
      <c r="AR120" s="80"/>
      <c r="AS120" s="80"/>
      <c r="AT120" s="80"/>
      <c r="AU120" s="80"/>
      <c r="AV120" s="80"/>
      <c r="AW120" s="80"/>
    </row>
    <row r="121" spans="1:49" ht="90" customHeight="1" x14ac:dyDescent="0.25">
      <c r="A121" s="174"/>
      <c r="B121" s="87">
        <v>118</v>
      </c>
      <c r="C121" s="186"/>
      <c r="D121" s="123" t="s">
        <v>453</v>
      </c>
      <c r="E121" s="153" t="s">
        <v>297</v>
      </c>
      <c r="F121" s="104" t="s">
        <v>113</v>
      </c>
      <c r="G121" s="88" t="s">
        <v>298</v>
      </c>
      <c r="H121" s="100" t="s">
        <v>26</v>
      </c>
      <c r="I121" s="101" t="s">
        <v>115</v>
      </c>
      <c r="J121" s="137">
        <v>67.67</v>
      </c>
      <c r="K121" s="84">
        <v>40</v>
      </c>
      <c r="L121" s="83">
        <f t="shared" si="5"/>
        <v>25</v>
      </c>
      <c r="M121" s="39" t="str">
        <f t="shared" si="4"/>
        <v>OK</v>
      </c>
      <c r="N121" s="80"/>
      <c r="O121" s="80"/>
      <c r="P121" s="80"/>
      <c r="Q121" s="80"/>
      <c r="R121" s="80">
        <v>10</v>
      </c>
      <c r="S121" s="80"/>
      <c r="T121" s="80"/>
      <c r="U121" s="80"/>
      <c r="V121" s="80"/>
      <c r="W121" s="80"/>
      <c r="X121" s="80"/>
      <c r="Y121" s="80"/>
      <c r="Z121" s="80"/>
      <c r="AA121" s="80"/>
      <c r="AB121" s="80">
        <v>5</v>
      </c>
      <c r="AC121" s="80"/>
      <c r="AD121" s="80"/>
      <c r="AE121" s="80"/>
      <c r="AF121" s="80"/>
      <c r="AG121" s="80"/>
      <c r="AH121" s="80"/>
      <c r="AI121" s="80"/>
      <c r="AJ121" s="80"/>
      <c r="AK121" s="80"/>
      <c r="AL121" s="80"/>
      <c r="AM121" s="80"/>
      <c r="AN121" s="80"/>
      <c r="AO121" s="80"/>
      <c r="AP121" s="80"/>
      <c r="AQ121" s="80"/>
      <c r="AR121" s="80"/>
      <c r="AS121" s="80"/>
      <c r="AT121" s="80"/>
      <c r="AU121" s="80"/>
      <c r="AV121" s="80"/>
      <c r="AW121" s="80"/>
    </row>
    <row r="122" spans="1:49" ht="90" customHeight="1" x14ac:dyDescent="0.25">
      <c r="A122" s="176">
        <v>34</v>
      </c>
      <c r="B122" s="97">
        <v>119</v>
      </c>
      <c r="C122" s="181" t="s">
        <v>292</v>
      </c>
      <c r="D122" s="124" t="s">
        <v>454</v>
      </c>
      <c r="E122" s="154" t="s">
        <v>299</v>
      </c>
      <c r="F122" s="105" t="s">
        <v>113</v>
      </c>
      <c r="G122" s="93" t="s">
        <v>300</v>
      </c>
      <c r="H122" s="106" t="s">
        <v>45</v>
      </c>
      <c r="I122" s="107" t="s">
        <v>115</v>
      </c>
      <c r="J122" s="138">
        <v>25.97</v>
      </c>
      <c r="K122" s="84">
        <v>5</v>
      </c>
      <c r="L122" s="83">
        <f t="shared" si="5"/>
        <v>5</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row>
    <row r="123" spans="1:49" ht="90" customHeight="1" x14ac:dyDescent="0.25">
      <c r="A123" s="180"/>
      <c r="B123" s="97">
        <v>120</v>
      </c>
      <c r="C123" s="183"/>
      <c r="D123" s="124" t="s">
        <v>455</v>
      </c>
      <c r="E123" s="154" t="s">
        <v>299</v>
      </c>
      <c r="F123" s="105" t="s">
        <v>301</v>
      </c>
      <c r="G123" s="93" t="s">
        <v>302</v>
      </c>
      <c r="H123" s="106" t="s">
        <v>45</v>
      </c>
      <c r="I123" s="107" t="s">
        <v>245</v>
      </c>
      <c r="J123" s="138">
        <v>22.66</v>
      </c>
      <c r="K123" s="84">
        <v>50</v>
      </c>
      <c r="L123" s="83">
        <f t="shared" si="5"/>
        <v>44</v>
      </c>
      <c r="M123" s="39" t="str">
        <f t="shared" si="4"/>
        <v>OK</v>
      </c>
      <c r="N123" s="80"/>
      <c r="O123" s="80"/>
      <c r="P123" s="80"/>
      <c r="Q123" s="80"/>
      <c r="R123" s="80"/>
      <c r="S123" s="80"/>
      <c r="T123" s="80"/>
      <c r="U123" s="80"/>
      <c r="V123" s="80"/>
      <c r="W123" s="80"/>
      <c r="X123" s="80"/>
      <c r="Y123" s="80"/>
      <c r="Z123" s="80"/>
      <c r="AA123" s="80"/>
      <c r="AB123" s="80">
        <v>6</v>
      </c>
      <c r="AC123" s="80"/>
      <c r="AD123" s="80"/>
      <c r="AE123" s="80"/>
      <c r="AF123" s="80"/>
      <c r="AG123" s="80"/>
      <c r="AH123" s="80"/>
      <c r="AI123" s="80"/>
      <c r="AJ123" s="80"/>
      <c r="AK123" s="80"/>
      <c r="AL123" s="80"/>
      <c r="AM123" s="80"/>
      <c r="AN123" s="80"/>
      <c r="AO123" s="80"/>
      <c r="AP123" s="80"/>
      <c r="AQ123" s="80"/>
      <c r="AR123" s="80"/>
      <c r="AS123" s="80"/>
      <c r="AT123" s="80"/>
      <c r="AU123" s="80"/>
      <c r="AV123" s="80"/>
      <c r="AW123" s="80"/>
    </row>
    <row r="124" spans="1:49" ht="90" customHeight="1" x14ac:dyDescent="0.25">
      <c r="A124" s="180"/>
      <c r="B124" s="97">
        <v>121</v>
      </c>
      <c r="C124" s="183"/>
      <c r="D124" s="124" t="s">
        <v>456</v>
      </c>
      <c r="E124" s="154" t="s">
        <v>299</v>
      </c>
      <c r="F124" s="105" t="s">
        <v>301</v>
      </c>
      <c r="G124" s="93" t="s">
        <v>303</v>
      </c>
      <c r="H124" s="106" t="s">
        <v>45</v>
      </c>
      <c r="I124" s="107" t="s">
        <v>115</v>
      </c>
      <c r="J124" s="138">
        <v>19.32</v>
      </c>
      <c r="K124" s="84">
        <v>50</v>
      </c>
      <c r="L124" s="83">
        <f t="shared" si="5"/>
        <v>50</v>
      </c>
      <c r="M124" s="39" t="str">
        <f t="shared" si="4"/>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row>
    <row r="125" spans="1:49" ht="90" customHeight="1" x14ac:dyDescent="0.25">
      <c r="A125" s="177"/>
      <c r="B125" s="97">
        <v>122</v>
      </c>
      <c r="C125" s="182"/>
      <c r="D125" s="124" t="s">
        <v>457</v>
      </c>
      <c r="E125" s="154" t="s">
        <v>299</v>
      </c>
      <c r="F125" s="105" t="s">
        <v>301</v>
      </c>
      <c r="G125" s="93" t="s">
        <v>304</v>
      </c>
      <c r="H125" s="106" t="s">
        <v>45</v>
      </c>
      <c r="I125" s="107" t="s">
        <v>115</v>
      </c>
      <c r="J125" s="138">
        <v>116.32</v>
      </c>
      <c r="K125" s="84"/>
      <c r="L125" s="83">
        <f t="shared" si="5"/>
        <v>0</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row>
    <row r="126" spans="1:49"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v>5</v>
      </c>
      <c r="L126" s="83">
        <f t="shared" si="5"/>
        <v>4</v>
      </c>
      <c r="M126" s="39" t="str">
        <f t="shared" si="4"/>
        <v>OK</v>
      </c>
      <c r="N126" s="80"/>
      <c r="O126" s="80"/>
      <c r="P126" s="80"/>
      <c r="Q126" s="80"/>
      <c r="R126" s="80"/>
      <c r="S126" s="80"/>
      <c r="T126" s="80"/>
      <c r="U126" s="80"/>
      <c r="V126" s="80"/>
      <c r="W126" s="80"/>
      <c r="X126" s="80"/>
      <c r="Y126" s="80"/>
      <c r="Z126" s="80"/>
      <c r="AA126" s="80"/>
      <c r="AB126" s="80"/>
      <c r="AC126" s="80">
        <v>1</v>
      </c>
      <c r="AD126" s="80"/>
      <c r="AE126" s="80"/>
      <c r="AF126" s="80"/>
      <c r="AG126" s="80"/>
      <c r="AH126" s="80"/>
      <c r="AI126" s="80"/>
      <c r="AJ126" s="80"/>
      <c r="AK126" s="80"/>
      <c r="AL126" s="80"/>
      <c r="AM126" s="80"/>
      <c r="AN126" s="80"/>
      <c r="AO126" s="80"/>
      <c r="AP126" s="80"/>
      <c r="AQ126" s="80"/>
      <c r="AR126" s="80"/>
      <c r="AS126" s="80"/>
      <c r="AT126" s="80"/>
      <c r="AU126" s="80"/>
      <c r="AV126" s="80"/>
      <c r="AW126" s="80"/>
    </row>
    <row r="127" spans="1:49" ht="90" customHeight="1" x14ac:dyDescent="0.25">
      <c r="A127" s="173"/>
      <c r="B127" s="87">
        <v>124</v>
      </c>
      <c r="C127" s="185"/>
      <c r="D127" s="123" t="s">
        <v>459</v>
      </c>
      <c r="E127" s="153" t="s">
        <v>154</v>
      </c>
      <c r="F127" s="104" t="s">
        <v>145</v>
      </c>
      <c r="G127" s="88" t="s">
        <v>306</v>
      </c>
      <c r="H127" s="100" t="s">
        <v>45</v>
      </c>
      <c r="I127" s="101" t="s">
        <v>78</v>
      </c>
      <c r="J127" s="137">
        <v>41.95</v>
      </c>
      <c r="K127" s="84">
        <v>8</v>
      </c>
      <c r="L127" s="83">
        <f t="shared" si="5"/>
        <v>3</v>
      </c>
      <c r="M127" s="39" t="str">
        <f t="shared" si="4"/>
        <v>OK</v>
      </c>
      <c r="N127" s="80"/>
      <c r="O127" s="80"/>
      <c r="P127" s="80"/>
      <c r="Q127" s="80"/>
      <c r="R127" s="80"/>
      <c r="S127" s="80"/>
      <c r="T127" s="80"/>
      <c r="U127" s="80"/>
      <c r="V127" s="80"/>
      <c r="W127" s="80"/>
      <c r="X127" s="80"/>
      <c r="Y127" s="80"/>
      <c r="Z127" s="80"/>
      <c r="AA127" s="80"/>
      <c r="AB127" s="80"/>
      <c r="AC127" s="80">
        <v>5</v>
      </c>
      <c r="AD127" s="80"/>
      <c r="AE127" s="80"/>
      <c r="AF127" s="80"/>
      <c r="AG127" s="80"/>
      <c r="AH127" s="80"/>
      <c r="AI127" s="80"/>
      <c r="AJ127" s="80"/>
      <c r="AK127" s="80"/>
      <c r="AL127" s="80"/>
      <c r="AM127" s="80"/>
      <c r="AN127" s="80"/>
      <c r="AO127" s="80"/>
      <c r="AP127" s="80"/>
      <c r="AQ127" s="80"/>
      <c r="AR127" s="80"/>
      <c r="AS127" s="80"/>
      <c r="AT127" s="80"/>
      <c r="AU127" s="80"/>
      <c r="AV127" s="80"/>
      <c r="AW127" s="80"/>
    </row>
    <row r="128" spans="1:49" ht="90" customHeight="1" x14ac:dyDescent="0.25">
      <c r="A128" s="173"/>
      <c r="B128" s="87">
        <v>125</v>
      </c>
      <c r="C128" s="185"/>
      <c r="D128" s="123" t="s">
        <v>460</v>
      </c>
      <c r="E128" s="153" t="s">
        <v>154</v>
      </c>
      <c r="F128" s="104" t="s">
        <v>145</v>
      </c>
      <c r="G128" s="88" t="s">
        <v>307</v>
      </c>
      <c r="H128" s="100" t="s">
        <v>45</v>
      </c>
      <c r="I128" s="101" t="s">
        <v>78</v>
      </c>
      <c r="J128" s="137">
        <v>16</v>
      </c>
      <c r="K128" s="84">
        <v>10</v>
      </c>
      <c r="L128" s="83">
        <f t="shared" si="5"/>
        <v>5</v>
      </c>
      <c r="M128" s="39" t="str">
        <f t="shared" si="4"/>
        <v>OK</v>
      </c>
      <c r="N128" s="80"/>
      <c r="O128" s="80"/>
      <c r="P128" s="80"/>
      <c r="Q128" s="80"/>
      <c r="R128" s="80"/>
      <c r="S128" s="80"/>
      <c r="T128" s="80"/>
      <c r="U128" s="80"/>
      <c r="V128" s="80"/>
      <c r="W128" s="80"/>
      <c r="X128" s="80"/>
      <c r="Y128" s="80"/>
      <c r="Z128" s="80"/>
      <c r="AA128" s="80"/>
      <c r="AB128" s="80"/>
      <c r="AC128" s="80">
        <v>5</v>
      </c>
      <c r="AD128" s="80"/>
      <c r="AE128" s="80"/>
      <c r="AF128" s="80"/>
      <c r="AG128" s="80"/>
      <c r="AH128" s="80"/>
      <c r="AI128" s="80"/>
      <c r="AJ128" s="80"/>
      <c r="AK128" s="80"/>
      <c r="AL128" s="80"/>
      <c r="AM128" s="80"/>
      <c r="AN128" s="80"/>
      <c r="AO128" s="80"/>
      <c r="AP128" s="80"/>
      <c r="AQ128" s="80"/>
      <c r="AR128" s="80"/>
      <c r="AS128" s="80"/>
      <c r="AT128" s="80"/>
      <c r="AU128" s="80"/>
      <c r="AV128" s="80"/>
      <c r="AW128" s="80"/>
    </row>
    <row r="129" spans="1:49" ht="90" customHeight="1" x14ac:dyDescent="0.25">
      <c r="A129" s="173"/>
      <c r="B129" s="87">
        <v>126</v>
      </c>
      <c r="C129" s="185"/>
      <c r="D129" s="123" t="s">
        <v>461</v>
      </c>
      <c r="E129" s="153" t="s">
        <v>154</v>
      </c>
      <c r="F129" s="104" t="s">
        <v>145</v>
      </c>
      <c r="G129" s="88" t="s">
        <v>308</v>
      </c>
      <c r="H129" s="100" t="s">
        <v>45</v>
      </c>
      <c r="I129" s="101" t="s">
        <v>78</v>
      </c>
      <c r="J129" s="137">
        <v>15.13</v>
      </c>
      <c r="K129" s="84">
        <v>5</v>
      </c>
      <c r="L129" s="83">
        <f t="shared" si="5"/>
        <v>0</v>
      </c>
      <c r="M129" s="39" t="str">
        <f t="shared" si="4"/>
        <v>OK</v>
      </c>
      <c r="N129" s="80"/>
      <c r="O129" s="80"/>
      <c r="P129" s="80"/>
      <c r="Q129" s="80"/>
      <c r="R129" s="80"/>
      <c r="S129" s="80"/>
      <c r="T129" s="80"/>
      <c r="U129" s="80"/>
      <c r="V129" s="80"/>
      <c r="W129" s="80"/>
      <c r="X129" s="80"/>
      <c r="Y129" s="80"/>
      <c r="Z129" s="80"/>
      <c r="AA129" s="80"/>
      <c r="AB129" s="80"/>
      <c r="AC129" s="80">
        <v>5</v>
      </c>
      <c r="AD129" s="80"/>
      <c r="AE129" s="80"/>
      <c r="AF129" s="80"/>
      <c r="AG129" s="80"/>
      <c r="AH129" s="80"/>
      <c r="AI129" s="80"/>
      <c r="AJ129" s="80"/>
      <c r="AK129" s="80"/>
      <c r="AL129" s="80"/>
      <c r="AM129" s="80"/>
      <c r="AN129" s="80"/>
      <c r="AO129" s="80"/>
      <c r="AP129" s="80"/>
      <c r="AQ129" s="80"/>
      <c r="AR129" s="80"/>
      <c r="AS129" s="80"/>
      <c r="AT129" s="80"/>
      <c r="AU129" s="80"/>
      <c r="AV129" s="80"/>
      <c r="AW129" s="80"/>
    </row>
    <row r="130" spans="1:49" ht="90" customHeight="1" x14ac:dyDescent="0.25">
      <c r="A130" s="173"/>
      <c r="B130" s="87">
        <v>127</v>
      </c>
      <c r="C130" s="185"/>
      <c r="D130" s="123" t="s">
        <v>462</v>
      </c>
      <c r="E130" s="153" t="s">
        <v>154</v>
      </c>
      <c r="F130" s="104" t="s">
        <v>145</v>
      </c>
      <c r="G130" s="88" t="s">
        <v>309</v>
      </c>
      <c r="H130" s="100" t="s">
        <v>45</v>
      </c>
      <c r="I130" s="101" t="s">
        <v>78</v>
      </c>
      <c r="J130" s="137">
        <v>53.93</v>
      </c>
      <c r="K130" s="84">
        <v>2</v>
      </c>
      <c r="L130" s="83">
        <f t="shared" si="5"/>
        <v>-2</v>
      </c>
      <c r="M130" s="39" t="str">
        <f t="shared" si="4"/>
        <v>ATENÇÃO</v>
      </c>
      <c r="N130" s="80"/>
      <c r="O130" s="80"/>
      <c r="P130" s="80"/>
      <c r="Q130" s="80"/>
      <c r="R130" s="80"/>
      <c r="S130" s="80">
        <v>2</v>
      </c>
      <c r="T130" s="80"/>
      <c r="U130" s="80"/>
      <c r="V130" s="80"/>
      <c r="W130" s="80"/>
      <c r="X130" s="80"/>
      <c r="Y130" s="80"/>
      <c r="Z130" s="80"/>
      <c r="AA130" s="80"/>
      <c r="AB130" s="80"/>
      <c r="AC130" s="80">
        <v>2</v>
      </c>
      <c r="AD130" s="80"/>
      <c r="AE130" s="80"/>
      <c r="AF130" s="80"/>
      <c r="AG130" s="80"/>
      <c r="AH130" s="80"/>
      <c r="AI130" s="80"/>
      <c r="AJ130" s="80"/>
      <c r="AK130" s="80"/>
      <c r="AL130" s="80"/>
      <c r="AM130" s="80"/>
      <c r="AN130" s="80"/>
      <c r="AO130" s="80"/>
      <c r="AP130" s="80"/>
      <c r="AQ130" s="80"/>
      <c r="AR130" s="80"/>
      <c r="AS130" s="80"/>
      <c r="AT130" s="80"/>
      <c r="AU130" s="80"/>
      <c r="AV130" s="80"/>
      <c r="AW130" s="80"/>
    </row>
    <row r="131" spans="1:49"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5"/>
        <v>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row>
    <row r="132" spans="1:49" ht="90" customHeight="1" x14ac:dyDescent="0.25">
      <c r="A132" s="176">
        <v>36</v>
      </c>
      <c r="B132" s="97">
        <v>129</v>
      </c>
      <c r="C132" s="181" t="s">
        <v>194</v>
      </c>
      <c r="D132" s="131" t="s">
        <v>464</v>
      </c>
      <c r="E132" s="159" t="s">
        <v>311</v>
      </c>
      <c r="F132" s="105" t="s">
        <v>200</v>
      </c>
      <c r="G132" s="93" t="s">
        <v>312</v>
      </c>
      <c r="H132" s="106" t="s">
        <v>45</v>
      </c>
      <c r="I132" s="107" t="s">
        <v>218</v>
      </c>
      <c r="J132" s="138">
        <v>431.02</v>
      </c>
      <c r="K132" s="84">
        <v>2</v>
      </c>
      <c r="L132" s="83">
        <f t="shared" ref="L132:L154" si="6">K132-(SUM(N132:AW132))</f>
        <v>0</v>
      </c>
      <c r="M132" s="39" t="str">
        <f t="shared" si="4"/>
        <v>OK</v>
      </c>
      <c r="N132" s="80">
        <v>2</v>
      </c>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row>
    <row r="133" spans="1:49" ht="90" customHeight="1" x14ac:dyDescent="0.25">
      <c r="A133" s="180"/>
      <c r="B133" s="97">
        <v>130</v>
      </c>
      <c r="C133" s="183"/>
      <c r="D133" s="131" t="s">
        <v>465</v>
      </c>
      <c r="E133" s="159" t="s">
        <v>311</v>
      </c>
      <c r="F133" s="105" t="s">
        <v>200</v>
      </c>
      <c r="G133" s="93" t="s">
        <v>312</v>
      </c>
      <c r="H133" s="106" t="s">
        <v>45</v>
      </c>
      <c r="I133" s="107" t="s">
        <v>218</v>
      </c>
      <c r="J133" s="138">
        <v>392.7</v>
      </c>
      <c r="K133" s="84">
        <v>2</v>
      </c>
      <c r="L133" s="83">
        <f t="shared" si="6"/>
        <v>0</v>
      </c>
      <c r="M133" s="39" t="str">
        <f t="shared" ref="M133:M154" si="7">IF(L133&lt;0,"ATENÇÃO","OK")</f>
        <v>OK</v>
      </c>
      <c r="N133" s="80">
        <v>2</v>
      </c>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row>
    <row r="134" spans="1:49" ht="90" customHeight="1" x14ac:dyDescent="0.25">
      <c r="A134" s="180"/>
      <c r="B134" s="97">
        <v>131</v>
      </c>
      <c r="C134" s="183"/>
      <c r="D134" s="131" t="s">
        <v>466</v>
      </c>
      <c r="E134" s="159" t="s">
        <v>311</v>
      </c>
      <c r="F134" s="105" t="s">
        <v>200</v>
      </c>
      <c r="G134" s="93" t="s">
        <v>312</v>
      </c>
      <c r="H134" s="106" t="s">
        <v>45</v>
      </c>
      <c r="I134" s="107" t="s">
        <v>218</v>
      </c>
      <c r="J134" s="138">
        <v>245.8</v>
      </c>
      <c r="K134" s="84">
        <v>10</v>
      </c>
      <c r="L134" s="83">
        <f t="shared" si="6"/>
        <v>5</v>
      </c>
      <c r="M134" s="39" t="str">
        <f t="shared" si="7"/>
        <v>OK</v>
      </c>
      <c r="N134" s="80"/>
      <c r="O134" s="80"/>
      <c r="P134" s="80"/>
      <c r="Q134" s="80"/>
      <c r="R134" s="80"/>
      <c r="S134" s="80"/>
      <c r="T134" s="80"/>
      <c r="U134" s="80"/>
      <c r="V134" s="80"/>
      <c r="W134" s="80"/>
      <c r="X134" s="80"/>
      <c r="Y134" s="80"/>
      <c r="Z134" s="80"/>
      <c r="AA134" s="80"/>
      <c r="AB134" s="80"/>
      <c r="AC134" s="80"/>
      <c r="AD134" s="80"/>
      <c r="AE134" s="80">
        <v>5</v>
      </c>
      <c r="AF134" s="80"/>
      <c r="AG134" s="80"/>
      <c r="AH134" s="80"/>
      <c r="AI134" s="80"/>
      <c r="AJ134" s="80"/>
      <c r="AK134" s="80"/>
      <c r="AL134" s="80"/>
      <c r="AM134" s="80"/>
      <c r="AN134" s="80"/>
      <c r="AO134" s="80"/>
      <c r="AP134" s="80"/>
      <c r="AQ134" s="80"/>
      <c r="AR134" s="80"/>
      <c r="AS134" s="80"/>
      <c r="AT134" s="80"/>
      <c r="AU134" s="80"/>
      <c r="AV134" s="80"/>
      <c r="AW134" s="80"/>
    </row>
    <row r="135" spans="1:49"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6"/>
        <v>0</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row>
    <row r="136" spans="1:49"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1</v>
      </c>
      <c r="L136" s="83">
        <f t="shared" si="6"/>
        <v>0</v>
      </c>
      <c r="M136" s="39" t="str">
        <f t="shared" si="7"/>
        <v>OK</v>
      </c>
      <c r="N136" s="80"/>
      <c r="O136" s="80"/>
      <c r="P136" s="80"/>
      <c r="Q136" s="80"/>
      <c r="R136" s="80"/>
      <c r="S136" s="80"/>
      <c r="T136" s="80"/>
      <c r="U136" s="80">
        <v>1</v>
      </c>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row>
    <row r="137" spans="1:49" ht="90" customHeight="1" x14ac:dyDescent="0.25">
      <c r="A137" s="173"/>
      <c r="B137" s="87">
        <v>134</v>
      </c>
      <c r="C137" s="185"/>
      <c r="D137" s="119" t="s">
        <v>469</v>
      </c>
      <c r="E137" s="147" t="s">
        <v>317</v>
      </c>
      <c r="F137" s="104" t="s">
        <v>145</v>
      </c>
      <c r="G137" s="88" t="s">
        <v>318</v>
      </c>
      <c r="H137" s="89" t="s">
        <v>26</v>
      </c>
      <c r="I137" s="90" t="s">
        <v>78</v>
      </c>
      <c r="J137" s="137">
        <v>4.2</v>
      </c>
      <c r="K137" s="84"/>
      <c r="L137" s="83">
        <f t="shared" si="6"/>
        <v>0</v>
      </c>
      <c r="M137" s="39" t="str">
        <f t="shared" si="7"/>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row>
    <row r="138" spans="1:49" ht="90" customHeight="1" x14ac:dyDescent="0.25">
      <c r="A138" s="173"/>
      <c r="B138" s="87">
        <v>135</v>
      </c>
      <c r="C138" s="185"/>
      <c r="D138" s="119" t="s">
        <v>470</v>
      </c>
      <c r="E138" s="147" t="s">
        <v>317</v>
      </c>
      <c r="F138" s="104" t="s">
        <v>145</v>
      </c>
      <c r="G138" s="88" t="s">
        <v>319</v>
      </c>
      <c r="H138" s="89" t="s">
        <v>26</v>
      </c>
      <c r="I138" s="90" t="s">
        <v>78</v>
      </c>
      <c r="J138" s="137">
        <v>5.97</v>
      </c>
      <c r="K138" s="84">
        <v>30</v>
      </c>
      <c r="L138" s="83">
        <f t="shared" si="6"/>
        <v>30</v>
      </c>
      <c r="M138" s="39" t="str">
        <f t="shared" si="7"/>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row>
    <row r="139" spans="1:49" ht="90" customHeight="1" x14ac:dyDescent="0.25">
      <c r="A139" s="173"/>
      <c r="B139" s="87">
        <v>136</v>
      </c>
      <c r="C139" s="185"/>
      <c r="D139" s="119" t="s">
        <v>471</v>
      </c>
      <c r="E139" s="147" t="s">
        <v>320</v>
      </c>
      <c r="F139" s="104" t="s">
        <v>145</v>
      </c>
      <c r="G139" s="88" t="s">
        <v>321</v>
      </c>
      <c r="H139" s="89" t="s">
        <v>26</v>
      </c>
      <c r="I139" s="90" t="s">
        <v>78</v>
      </c>
      <c r="J139" s="137">
        <v>3.8</v>
      </c>
      <c r="K139" s="84">
        <v>40</v>
      </c>
      <c r="L139" s="83">
        <f t="shared" si="6"/>
        <v>10</v>
      </c>
      <c r="M139" s="39" t="str">
        <f t="shared" si="7"/>
        <v>OK</v>
      </c>
      <c r="N139" s="80"/>
      <c r="O139" s="80"/>
      <c r="P139" s="80"/>
      <c r="Q139" s="80"/>
      <c r="R139" s="80"/>
      <c r="S139" s="80"/>
      <c r="T139" s="80"/>
      <c r="U139" s="80">
        <v>30</v>
      </c>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row>
    <row r="140" spans="1:49" ht="90" customHeight="1" x14ac:dyDescent="0.25">
      <c r="A140" s="173"/>
      <c r="B140" s="87">
        <v>137</v>
      </c>
      <c r="C140" s="185"/>
      <c r="D140" s="119" t="s">
        <v>472</v>
      </c>
      <c r="E140" s="147" t="s">
        <v>322</v>
      </c>
      <c r="F140" s="104" t="s">
        <v>261</v>
      </c>
      <c r="G140" s="88" t="s">
        <v>323</v>
      </c>
      <c r="H140" s="100" t="s">
        <v>45</v>
      </c>
      <c r="I140" s="101" t="s">
        <v>87</v>
      </c>
      <c r="J140" s="137">
        <v>3.41</v>
      </c>
      <c r="K140" s="84"/>
      <c r="L140" s="83">
        <f t="shared" si="6"/>
        <v>0</v>
      </c>
      <c r="M140" s="39" t="str">
        <f t="shared" si="7"/>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row>
    <row r="141" spans="1:49" ht="90" customHeight="1" x14ac:dyDescent="0.25">
      <c r="A141" s="173"/>
      <c r="B141" s="87">
        <v>138</v>
      </c>
      <c r="C141" s="185"/>
      <c r="D141" s="119" t="s">
        <v>473</v>
      </c>
      <c r="E141" s="147" t="s">
        <v>322</v>
      </c>
      <c r="F141" s="104" t="s">
        <v>324</v>
      </c>
      <c r="G141" s="88" t="s">
        <v>325</v>
      </c>
      <c r="H141" s="100" t="s">
        <v>26</v>
      </c>
      <c r="I141" s="101" t="s">
        <v>78</v>
      </c>
      <c r="J141" s="137">
        <v>14.94</v>
      </c>
      <c r="K141" s="84"/>
      <c r="L141" s="83">
        <f t="shared" si="6"/>
        <v>0</v>
      </c>
      <c r="M141" s="39" t="str">
        <f t="shared" si="7"/>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row>
    <row r="142" spans="1:49" ht="90" customHeight="1" x14ac:dyDescent="0.25">
      <c r="A142" s="173"/>
      <c r="B142" s="87">
        <v>139</v>
      </c>
      <c r="C142" s="185"/>
      <c r="D142" s="119" t="s">
        <v>474</v>
      </c>
      <c r="E142" s="147" t="s">
        <v>322</v>
      </c>
      <c r="F142" s="104" t="s">
        <v>261</v>
      </c>
      <c r="G142" s="88" t="s">
        <v>326</v>
      </c>
      <c r="H142" s="100" t="s">
        <v>45</v>
      </c>
      <c r="I142" s="101" t="s">
        <v>87</v>
      </c>
      <c r="J142" s="137">
        <v>10.74</v>
      </c>
      <c r="K142" s="84">
        <v>5</v>
      </c>
      <c r="L142" s="83">
        <f t="shared" si="6"/>
        <v>3</v>
      </c>
      <c r="M142" s="39" t="str">
        <f t="shared" si="7"/>
        <v>OK</v>
      </c>
      <c r="N142" s="80"/>
      <c r="O142" s="80"/>
      <c r="P142" s="80"/>
      <c r="Q142" s="80"/>
      <c r="R142" s="80"/>
      <c r="S142" s="80"/>
      <c r="T142" s="80"/>
      <c r="U142" s="80">
        <v>2</v>
      </c>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row>
    <row r="143" spans="1:49" ht="90" customHeight="1" x14ac:dyDescent="0.25">
      <c r="A143" s="173"/>
      <c r="B143" s="87">
        <v>140</v>
      </c>
      <c r="C143" s="185"/>
      <c r="D143" s="119" t="s">
        <v>475</v>
      </c>
      <c r="E143" s="147" t="s">
        <v>327</v>
      </c>
      <c r="F143" s="104" t="s">
        <v>82</v>
      </c>
      <c r="G143" s="88" t="s">
        <v>328</v>
      </c>
      <c r="H143" s="100" t="s">
        <v>45</v>
      </c>
      <c r="I143" s="101" t="s">
        <v>78</v>
      </c>
      <c r="J143" s="137">
        <v>2.2000000000000002</v>
      </c>
      <c r="K143" s="84">
        <v>400</v>
      </c>
      <c r="L143" s="83">
        <f t="shared" si="6"/>
        <v>300</v>
      </c>
      <c r="M143" s="39" t="str">
        <f t="shared" si="7"/>
        <v>OK</v>
      </c>
      <c r="N143" s="80"/>
      <c r="O143" s="80"/>
      <c r="P143" s="80"/>
      <c r="Q143" s="80"/>
      <c r="R143" s="80"/>
      <c r="S143" s="80"/>
      <c r="T143" s="80"/>
      <c r="U143" s="80"/>
      <c r="V143" s="80"/>
      <c r="W143" s="80"/>
      <c r="X143" s="80"/>
      <c r="Y143" s="80"/>
      <c r="Z143" s="80"/>
      <c r="AA143" s="80"/>
      <c r="AB143" s="80"/>
      <c r="AC143" s="80"/>
      <c r="AD143" s="80">
        <v>100</v>
      </c>
      <c r="AE143" s="80"/>
      <c r="AF143" s="80"/>
      <c r="AG143" s="80"/>
      <c r="AH143" s="80"/>
      <c r="AI143" s="80"/>
      <c r="AJ143" s="80"/>
      <c r="AK143" s="80"/>
      <c r="AL143" s="80"/>
      <c r="AM143" s="80"/>
      <c r="AN143" s="80"/>
      <c r="AO143" s="80"/>
      <c r="AP143" s="80"/>
      <c r="AQ143" s="80"/>
      <c r="AR143" s="80"/>
      <c r="AS143" s="80"/>
      <c r="AT143" s="80"/>
      <c r="AU143" s="80"/>
      <c r="AV143" s="80"/>
      <c r="AW143" s="80"/>
    </row>
    <row r="144" spans="1:49" ht="90" customHeight="1" x14ac:dyDescent="0.25">
      <c r="A144" s="173"/>
      <c r="B144" s="87">
        <v>141</v>
      </c>
      <c r="C144" s="185"/>
      <c r="D144" s="123" t="s">
        <v>476</v>
      </c>
      <c r="E144" s="153" t="s">
        <v>138</v>
      </c>
      <c r="F144" s="104" t="s">
        <v>145</v>
      </c>
      <c r="G144" s="88" t="s">
        <v>329</v>
      </c>
      <c r="H144" s="89" t="s">
        <v>26</v>
      </c>
      <c r="I144" s="90" t="s">
        <v>78</v>
      </c>
      <c r="J144" s="137">
        <v>27.59</v>
      </c>
      <c r="K144" s="84"/>
      <c r="L144" s="83">
        <f t="shared" si="6"/>
        <v>0</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row>
    <row r="145" spans="1:49" ht="90" customHeight="1" x14ac:dyDescent="0.25">
      <c r="A145" s="173"/>
      <c r="B145" s="87">
        <v>142</v>
      </c>
      <c r="C145" s="185"/>
      <c r="D145" s="119" t="s">
        <v>477</v>
      </c>
      <c r="E145" s="147" t="s">
        <v>330</v>
      </c>
      <c r="F145" s="104" t="s">
        <v>145</v>
      </c>
      <c r="G145" s="88" t="s">
        <v>331</v>
      </c>
      <c r="H145" s="89" t="s">
        <v>26</v>
      </c>
      <c r="I145" s="90" t="s">
        <v>78</v>
      </c>
      <c r="J145" s="137">
        <v>2.6</v>
      </c>
      <c r="K145" s="84"/>
      <c r="L145" s="83">
        <f t="shared" si="6"/>
        <v>0</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row>
    <row r="146" spans="1:49" ht="90" customHeight="1" x14ac:dyDescent="0.25">
      <c r="A146" s="173"/>
      <c r="B146" s="87">
        <v>143</v>
      </c>
      <c r="C146" s="185"/>
      <c r="D146" s="119" t="s">
        <v>478</v>
      </c>
      <c r="E146" s="147" t="s">
        <v>332</v>
      </c>
      <c r="F146" s="104" t="s">
        <v>145</v>
      </c>
      <c r="G146" s="88" t="s">
        <v>333</v>
      </c>
      <c r="H146" s="89" t="s">
        <v>26</v>
      </c>
      <c r="I146" s="90" t="s">
        <v>78</v>
      </c>
      <c r="J146" s="137">
        <v>4.49</v>
      </c>
      <c r="K146" s="84">
        <v>50</v>
      </c>
      <c r="L146" s="83">
        <f t="shared" si="6"/>
        <v>25</v>
      </c>
      <c r="M146" s="39" t="str">
        <f t="shared" si="7"/>
        <v>OK</v>
      </c>
      <c r="N146" s="80"/>
      <c r="O146" s="80"/>
      <c r="P146" s="80"/>
      <c r="Q146" s="80"/>
      <c r="R146" s="80"/>
      <c r="S146" s="80"/>
      <c r="T146" s="80"/>
      <c r="U146" s="80">
        <v>25</v>
      </c>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row>
    <row r="147" spans="1:49" ht="90" customHeight="1" x14ac:dyDescent="0.25">
      <c r="A147" s="173"/>
      <c r="B147" s="87">
        <v>144</v>
      </c>
      <c r="C147" s="185"/>
      <c r="D147" s="119" t="s">
        <v>479</v>
      </c>
      <c r="E147" s="147" t="s">
        <v>330</v>
      </c>
      <c r="F147" s="104" t="s">
        <v>145</v>
      </c>
      <c r="G147" s="88" t="s">
        <v>334</v>
      </c>
      <c r="H147" s="100" t="s">
        <v>26</v>
      </c>
      <c r="I147" s="101" t="s">
        <v>78</v>
      </c>
      <c r="J147" s="137">
        <v>5.5</v>
      </c>
      <c r="K147" s="84">
        <v>50</v>
      </c>
      <c r="L147" s="83">
        <f t="shared" si="6"/>
        <v>50</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row>
    <row r="148" spans="1:49" ht="90" customHeight="1" x14ac:dyDescent="0.25">
      <c r="A148" s="173"/>
      <c r="B148" s="87">
        <v>145</v>
      </c>
      <c r="C148" s="185"/>
      <c r="D148" s="123" t="s">
        <v>480</v>
      </c>
      <c r="E148" s="153" t="s">
        <v>335</v>
      </c>
      <c r="F148" s="104" t="s">
        <v>145</v>
      </c>
      <c r="G148" s="88" t="s">
        <v>336</v>
      </c>
      <c r="H148" s="100" t="s">
        <v>26</v>
      </c>
      <c r="I148" s="101" t="s">
        <v>78</v>
      </c>
      <c r="J148" s="137">
        <v>25.9</v>
      </c>
      <c r="K148" s="84">
        <v>20</v>
      </c>
      <c r="L148" s="83">
        <f t="shared" si="6"/>
        <v>20</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row>
    <row r="149" spans="1:49" ht="90" customHeight="1" x14ac:dyDescent="0.25">
      <c r="A149" s="174"/>
      <c r="B149" s="87">
        <v>146</v>
      </c>
      <c r="C149" s="186"/>
      <c r="D149" s="132" t="s">
        <v>481</v>
      </c>
      <c r="E149" s="158" t="s">
        <v>335</v>
      </c>
      <c r="F149" s="115" t="s">
        <v>145</v>
      </c>
      <c r="G149" s="109" t="s">
        <v>336</v>
      </c>
      <c r="H149" s="112" t="s">
        <v>26</v>
      </c>
      <c r="I149" s="113" t="s">
        <v>78</v>
      </c>
      <c r="J149" s="139">
        <v>42.55</v>
      </c>
      <c r="K149" s="84">
        <v>5</v>
      </c>
      <c r="L149" s="83">
        <f t="shared" si="6"/>
        <v>5</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row>
    <row r="150" spans="1:49" ht="90" customHeight="1" x14ac:dyDescent="0.25">
      <c r="A150" s="189">
        <v>38</v>
      </c>
      <c r="B150" s="97">
        <v>147</v>
      </c>
      <c r="C150" s="194" t="s">
        <v>337</v>
      </c>
      <c r="D150" s="133" t="s">
        <v>482</v>
      </c>
      <c r="E150" s="157"/>
      <c r="F150" s="105"/>
      <c r="G150" s="93"/>
      <c r="H150" s="106" t="s">
        <v>26</v>
      </c>
      <c r="I150" s="107" t="s">
        <v>245</v>
      </c>
      <c r="J150" s="138">
        <v>0</v>
      </c>
      <c r="K150" s="84">
        <v>10</v>
      </c>
      <c r="L150" s="83">
        <f t="shared" si="6"/>
        <v>10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row>
    <row r="151" spans="1:49" ht="90" customHeight="1" x14ac:dyDescent="0.25">
      <c r="A151" s="189"/>
      <c r="B151" s="97">
        <v>148</v>
      </c>
      <c r="C151" s="195"/>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row>
    <row r="152" spans="1:49" ht="90" customHeight="1" x14ac:dyDescent="0.25">
      <c r="A152" s="189"/>
      <c r="B152" s="97">
        <v>149</v>
      </c>
      <c r="C152" s="195"/>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row>
    <row r="153" spans="1:49" ht="90" customHeight="1" x14ac:dyDescent="0.25">
      <c r="A153" s="189"/>
      <c r="B153" s="97">
        <v>150</v>
      </c>
      <c r="C153" s="195"/>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row>
    <row r="154" spans="1:49" ht="90" customHeight="1" x14ac:dyDescent="0.25">
      <c r="A154" s="189"/>
      <c r="B154" s="97">
        <v>151</v>
      </c>
      <c r="C154" s="196"/>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row>
    <row r="155" spans="1:49" x14ac:dyDescent="0.25">
      <c r="A155" s="175"/>
      <c r="B155" s="175"/>
      <c r="C155" s="175"/>
    </row>
    <row r="156" spans="1:49" x14ac:dyDescent="0.25">
      <c r="A156" s="175"/>
      <c r="B156" s="175"/>
      <c r="C156" s="175"/>
    </row>
    <row r="157" spans="1:49" x14ac:dyDescent="0.25">
      <c r="A157" s="175"/>
      <c r="B157" s="175"/>
      <c r="C157" s="175"/>
    </row>
  </sheetData>
  <mergeCells count="103">
    <mergeCell ref="A53:A60"/>
    <mergeCell ref="C53:C60"/>
    <mergeCell ref="C126:C131"/>
    <mergeCell ref="A132:A135"/>
    <mergeCell ref="C132:C135"/>
    <mergeCell ref="A136:A149"/>
    <mergeCell ref="C136:C149"/>
    <mergeCell ref="A150:A154"/>
    <mergeCell ref="C150:C154"/>
    <mergeCell ref="A61:A67"/>
    <mergeCell ref="C61:C67"/>
    <mergeCell ref="A68:A70"/>
    <mergeCell ref="C68:C70"/>
    <mergeCell ref="A71:A77"/>
    <mergeCell ref="C71:C77"/>
    <mergeCell ref="A78:A82"/>
    <mergeCell ref="C78:C82"/>
    <mergeCell ref="A83:A85"/>
    <mergeCell ref="C83:C85"/>
    <mergeCell ref="A122:A125"/>
    <mergeCell ref="C122:C125"/>
    <mergeCell ref="A126:A131"/>
    <mergeCell ref="C12:C16"/>
    <mergeCell ref="A29:A31"/>
    <mergeCell ref="C29:C31"/>
    <mergeCell ref="A32:A33"/>
    <mergeCell ref="C32:C33"/>
    <mergeCell ref="A34:A43"/>
    <mergeCell ref="C34:C43"/>
    <mergeCell ref="A44:A52"/>
    <mergeCell ref="C44:C52"/>
    <mergeCell ref="AQ1:AQ2"/>
    <mergeCell ref="AR1:AR2"/>
    <mergeCell ref="AS1:AS2"/>
    <mergeCell ref="AT1:AT2"/>
    <mergeCell ref="AU1:AU2"/>
    <mergeCell ref="AV1:AV2"/>
    <mergeCell ref="AW1:AW2"/>
    <mergeCell ref="A2:M2"/>
    <mergeCell ref="AN1:AN2"/>
    <mergeCell ref="AO1:AO2"/>
    <mergeCell ref="AP1:AP2"/>
    <mergeCell ref="N1:N2"/>
    <mergeCell ref="AB1:AB2"/>
    <mergeCell ref="AC1:AC2"/>
    <mergeCell ref="Q1:Q2"/>
    <mergeCell ref="R1:R2"/>
    <mergeCell ref="S1:S2"/>
    <mergeCell ref="T1:T2"/>
    <mergeCell ref="O1:O2"/>
    <mergeCell ref="P1:P2"/>
    <mergeCell ref="A1:C1"/>
    <mergeCell ref="AD1:AD2"/>
    <mergeCell ref="X1:X2"/>
    <mergeCell ref="Z1:Z2"/>
    <mergeCell ref="AA1:AA2"/>
    <mergeCell ref="V1:V2"/>
    <mergeCell ref="W1:W2"/>
    <mergeCell ref="U1:U2"/>
    <mergeCell ref="A119:A121"/>
    <mergeCell ref="C119:C121"/>
    <mergeCell ref="C103:C107"/>
    <mergeCell ref="A108:A110"/>
    <mergeCell ref="C108:C110"/>
    <mergeCell ref="A111:A118"/>
    <mergeCell ref="C111:C118"/>
    <mergeCell ref="D1:J1"/>
    <mergeCell ref="K1:M1"/>
    <mergeCell ref="A8:A9"/>
    <mergeCell ref="C8:C9"/>
    <mergeCell ref="A10:A11"/>
    <mergeCell ref="C10:C11"/>
    <mergeCell ref="A17:A21"/>
    <mergeCell ref="C17:C21"/>
    <mergeCell ref="A23:A25"/>
    <mergeCell ref="C23:C25"/>
    <mergeCell ref="A26:A28"/>
    <mergeCell ref="C26:C28"/>
    <mergeCell ref="A12:A16"/>
    <mergeCell ref="A155:C155"/>
    <mergeCell ref="A156:C156"/>
    <mergeCell ref="A157:C157"/>
    <mergeCell ref="AL1:AL2"/>
    <mergeCell ref="AM1:AM2"/>
    <mergeCell ref="AE1:AE2"/>
    <mergeCell ref="AF1:AF2"/>
    <mergeCell ref="AG1:AG2"/>
    <mergeCell ref="AH1:AH2"/>
    <mergeCell ref="AI1:AI2"/>
    <mergeCell ref="AJ1:AJ2"/>
    <mergeCell ref="AK1:AK2"/>
    <mergeCell ref="A86:A87"/>
    <mergeCell ref="C86:C87"/>
    <mergeCell ref="A88:A90"/>
    <mergeCell ref="C88:C90"/>
    <mergeCell ref="A92:A95"/>
    <mergeCell ref="C92:C95"/>
    <mergeCell ref="A97:A99"/>
    <mergeCell ref="C97:C99"/>
    <mergeCell ref="A100:A101"/>
    <mergeCell ref="C100:C101"/>
    <mergeCell ref="A103:A107"/>
    <mergeCell ref="Y1:Y2"/>
  </mergeCells>
  <conditionalFormatting sqref="AB4:AI154">
    <cfRule type="cellIs" dxfId="278" priority="7" stopIfTrue="1" operator="greaterThan">
      <formula>0</formula>
    </cfRule>
    <cfRule type="cellIs" dxfId="277" priority="8" stopIfTrue="1" operator="greaterThan">
      <formula>0</formula>
    </cfRule>
    <cfRule type="cellIs" dxfId="276" priority="9" stopIfTrue="1" operator="greaterThan">
      <formula>0</formula>
    </cfRule>
  </conditionalFormatting>
  <conditionalFormatting sqref="R4:R154">
    <cfRule type="cellIs" dxfId="275" priority="4" stopIfTrue="1" operator="greaterThan">
      <formula>0</formula>
    </cfRule>
    <cfRule type="cellIs" dxfId="274" priority="5" stopIfTrue="1" operator="greaterThan">
      <formula>0</formula>
    </cfRule>
    <cfRule type="cellIs" dxfId="273" priority="6" stopIfTrue="1" operator="greaterThan">
      <formula>0</formula>
    </cfRule>
  </conditionalFormatting>
  <conditionalFormatting sqref="AJ4:AP154">
    <cfRule type="cellIs" dxfId="272" priority="25" stopIfTrue="1" operator="greaterThan">
      <formula>0</formula>
    </cfRule>
    <cfRule type="cellIs" dxfId="271" priority="26" stopIfTrue="1" operator="greaterThan">
      <formula>0</formula>
    </cfRule>
    <cfRule type="cellIs" dxfId="270" priority="27" stopIfTrue="1" operator="greaterThan">
      <formula>0</formula>
    </cfRule>
  </conditionalFormatting>
  <conditionalFormatting sqref="Z4:Z154">
    <cfRule type="cellIs" dxfId="269" priority="13" stopIfTrue="1" operator="greaterThan">
      <formula>0</formula>
    </cfRule>
    <cfRule type="cellIs" dxfId="268" priority="14" stopIfTrue="1" operator="greaterThan">
      <formula>0</formula>
    </cfRule>
    <cfRule type="cellIs" dxfId="267" priority="15" stopIfTrue="1" operator="greaterThan">
      <formula>0</formula>
    </cfRule>
  </conditionalFormatting>
  <conditionalFormatting sqref="AQ4:AS154 AU4:AW154">
    <cfRule type="cellIs" dxfId="266" priority="46" stopIfTrue="1" operator="greaterThan">
      <formula>0</formula>
    </cfRule>
    <cfRule type="cellIs" dxfId="265" priority="47" stopIfTrue="1" operator="greaterThan">
      <formula>0</formula>
    </cfRule>
    <cfRule type="cellIs" dxfId="264" priority="48" stopIfTrue="1" operator="greaterThan">
      <formula>0</formula>
    </cfRule>
  </conditionalFormatting>
  <conditionalFormatting sqref="AT4:AT154">
    <cfRule type="cellIs" dxfId="263" priority="43" stopIfTrue="1" operator="greaterThan">
      <formula>0</formula>
    </cfRule>
    <cfRule type="cellIs" dxfId="262" priority="44" stopIfTrue="1" operator="greaterThan">
      <formula>0</formula>
    </cfRule>
    <cfRule type="cellIs" dxfId="261" priority="45" stopIfTrue="1" operator="greaterThan">
      <formula>0</formula>
    </cfRule>
  </conditionalFormatting>
  <conditionalFormatting sqref="Y4:Y154">
    <cfRule type="cellIs" dxfId="260" priority="16" stopIfTrue="1" operator="greaterThan">
      <formula>0</formula>
    </cfRule>
    <cfRule type="cellIs" dxfId="259" priority="17" stopIfTrue="1" operator="greaterThan">
      <formula>0</formula>
    </cfRule>
    <cfRule type="cellIs" dxfId="258" priority="18" stopIfTrue="1" operator="greaterThan">
      <formula>0</formula>
    </cfRule>
  </conditionalFormatting>
  <conditionalFormatting sqref="AA4:AA154">
    <cfRule type="cellIs" dxfId="257" priority="10" stopIfTrue="1" operator="greaterThan">
      <formula>0</formula>
    </cfRule>
    <cfRule type="cellIs" dxfId="256" priority="11" stopIfTrue="1" operator="greaterThan">
      <formula>0</formula>
    </cfRule>
    <cfRule type="cellIs" dxfId="255" priority="12" stopIfTrue="1" operator="greaterThan">
      <formula>0</formula>
    </cfRule>
  </conditionalFormatting>
  <conditionalFormatting sqref="X4:X154">
    <cfRule type="cellIs" dxfId="254" priority="19" stopIfTrue="1" operator="greaterThan">
      <formula>0</formula>
    </cfRule>
    <cfRule type="cellIs" dxfId="253" priority="20" stopIfTrue="1" operator="greaterThan">
      <formula>0</formula>
    </cfRule>
    <cfRule type="cellIs" dxfId="252" priority="21" stopIfTrue="1" operator="greaterThan">
      <formula>0</formula>
    </cfRule>
  </conditionalFormatting>
  <conditionalFormatting sqref="N4:Q154 T4:W154">
    <cfRule type="cellIs" dxfId="251" priority="22" stopIfTrue="1" operator="greaterThan">
      <formula>0</formula>
    </cfRule>
    <cfRule type="cellIs" dxfId="250" priority="23" stopIfTrue="1" operator="greaterThan">
      <formula>0</formula>
    </cfRule>
    <cfRule type="cellIs" dxfId="249" priority="24" stopIfTrue="1" operator="greaterThan">
      <formula>0</formula>
    </cfRule>
  </conditionalFormatting>
  <conditionalFormatting sqref="S4:S154">
    <cfRule type="cellIs" dxfId="248" priority="1" stopIfTrue="1" operator="greaterThan">
      <formula>0</formula>
    </cfRule>
    <cfRule type="cellIs" dxfId="247" priority="2" stopIfTrue="1" operator="greaterThan">
      <formula>0</formula>
    </cfRule>
    <cfRule type="cellIs" dxfId="246"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7"/>
  <sheetViews>
    <sheetView topLeftCell="E1" zoomScale="80" zoomScaleNormal="80" workbookViewId="0">
      <selection activeCell="N1" sqref="N1:X1048576"/>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619</v>
      </c>
      <c r="O1" s="169" t="s">
        <v>620</v>
      </c>
      <c r="P1" s="169" t="s">
        <v>621</v>
      </c>
      <c r="Q1" s="169" t="s">
        <v>622</v>
      </c>
      <c r="R1" s="169" t="s">
        <v>623</v>
      </c>
      <c r="S1" s="169" t="s">
        <v>624</v>
      </c>
      <c r="T1" s="169" t="s">
        <v>625</v>
      </c>
      <c r="U1" s="169" t="s">
        <v>626</v>
      </c>
      <c r="V1" s="169" t="s">
        <v>627</v>
      </c>
      <c r="W1" s="169" t="s">
        <v>628</v>
      </c>
      <c r="X1" s="169" t="s">
        <v>629</v>
      </c>
      <c r="Y1" s="169" t="s">
        <v>68</v>
      </c>
      <c r="Z1" s="169" t="s">
        <v>68</v>
      </c>
      <c r="AA1" s="169" t="s">
        <v>68</v>
      </c>
      <c r="AB1" s="169" t="s">
        <v>68</v>
      </c>
      <c r="AC1" s="169" t="s">
        <v>68</v>
      </c>
      <c r="AD1" s="169" t="s">
        <v>68</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43648</v>
      </c>
      <c r="O3" s="81">
        <v>43700</v>
      </c>
      <c r="P3" s="81">
        <v>43703</v>
      </c>
      <c r="Q3" s="81">
        <v>43703</v>
      </c>
      <c r="R3" s="81">
        <v>43705</v>
      </c>
      <c r="S3" s="81">
        <v>43706</v>
      </c>
      <c r="T3" s="81">
        <v>43706</v>
      </c>
      <c r="U3" s="81">
        <v>43707</v>
      </c>
      <c r="V3" s="81">
        <v>43714</v>
      </c>
      <c r="W3" s="81">
        <v>43717</v>
      </c>
      <c r="X3" s="81">
        <v>43717</v>
      </c>
      <c r="Y3" s="81" t="s">
        <v>69</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300</v>
      </c>
      <c r="L4" s="83">
        <f>K4-(SUM(N4:AY4))</f>
        <v>220</v>
      </c>
      <c r="M4" s="39" t="str">
        <f>IF(L4&lt;0,"ATENÇÃO","OK")</f>
        <v>OK</v>
      </c>
      <c r="N4" s="80">
        <v>80</v>
      </c>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25">
      <c r="A5" s="91">
        <v>2</v>
      </c>
      <c r="B5" s="92">
        <v>2</v>
      </c>
      <c r="C5" s="141" t="s">
        <v>64</v>
      </c>
      <c r="D5" s="120" t="s">
        <v>340</v>
      </c>
      <c r="E5" s="148" t="s">
        <v>75</v>
      </c>
      <c r="F5" s="93" t="s">
        <v>76</v>
      </c>
      <c r="G5" s="93" t="s">
        <v>79</v>
      </c>
      <c r="H5" s="94" t="s">
        <v>44</v>
      </c>
      <c r="I5" s="95" t="s">
        <v>78</v>
      </c>
      <c r="J5" s="138">
        <v>33</v>
      </c>
      <c r="K5" s="84">
        <v>500</v>
      </c>
      <c r="L5" s="83">
        <f t="shared" ref="L5:L68" si="0">K5-(SUM(N5:AY5))</f>
        <v>350</v>
      </c>
      <c r="M5" s="39" t="str">
        <f t="shared" ref="M5:M68" si="1">IF(L5&lt;0,"ATENÇÃO","OK")</f>
        <v>OK</v>
      </c>
      <c r="N5" s="80">
        <v>150</v>
      </c>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25">
      <c r="A6" s="86">
        <v>3</v>
      </c>
      <c r="B6" s="87">
        <v>3</v>
      </c>
      <c r="C6" s="140" t="s">
        <v>64</v>
      </c>
      <c r="D6" s="119" t="s">
        <v>341</v>
      </c>
      <c r="E6" s="147" t="s">
        <v>75</v>
      </c>
      <c r="F6" s="88" t="s">
        <v>76</v>
      </c>
      <c r="G6" s="88" t="s">
        <v>80</v>
      </c>
      <c r="H6" s="89" t="s">
        <v>43</v>
      </c>
      <c r="I6" s="90" t="s">
        <v>78</v>
      </c>
      <c r="J6" s="137">
        <v>9.52</v>
      </c>
      <c r="K6" s="84">
        <v>50</v>
      </c>
      <c r="L6" s="83">
        <f t="shared" si="0"/>
        <v>50</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25">
      <c r="A7" s="96">
        <v>4</v>
      </c>
      <c r="B7" s="97">
        <v>4</v>
      </c>
      <c r="C7" s="141" t="s">
        <v>81</v>
      </c>
      <c r="D7" s="120" t="s">
        <v>342</v>
      </c>
      <c r="E7" s="148" t="s">
        <v>51</v>
      </c>
      <c r="F7" s="93" t="s">
        <v>82</v>
      </c>
      <c r="G7" s="93" t="s">
        <v>83</v>
      </c>
      <c r="H7" s="94" t="s">
        <v>34</v>
      </c>
      <c r="I7" s="95" t="s">
        <v>78</v>
      </c>
      <c r="J7" s="138">
        <v>1.19</v>
      </c>
      <c r="K7" s="84">
        <v>900</v>
      </c>
      <c r="L7" s="83">
        <f t="shared" si="0"/>
        <v>780</v>
      </c>
      <c r="M7" s="39" t="str">
        <f t="shared" si="1"/>
        <v>OK</v>
      </c>
      <c r="N7" s="80"/>
      <c r="O7" s="80">
        <v>120</v>
      </c>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25">
      <c r="A8" s="172">
        <v>5</v>
      </c>
      <c r="B8" s="98">
        <v>5</v>
      </c>
      <c r="C8" s="184" t="s">
        <v>84</v>
      </c>
      <c r="D8" s="119" t="s">
        <v>343</v>
      </c>
      <c r="E8" s="147" t="s">
        <v>37</v>
      </c>
      <c r="F8" s="88" t="s">
        <v>85</v>
      </c>
      <c r="G8" s="88" t="s">
        <v>86</v>
      </c>
      <c r="H8" s="89" t="s">
        <v>46</v>
      </c>
      <c r="I8" s="90" t="s">
        <v>87</v>
      </c>
      <c r="J8" s="137">
        <v>3.94</v>
      </c>
      <c r="K8" s="84">
        <v>500</v>
      </c>
      <c r="L8" s="83">
        <f t="shared" si="0"/>
        <v>404</v>
      </c>
      <c r="M8" s="39" t="str">
        <f t="shared" si="1"/>
        <v>OK</v>
      </c>
      <c r="N8" s="80"/>
      <c r="O8" s="80"/>
      <c r="P8" s="80">
        <v>96</v>
      </c>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25">
      <c r="A9" s="174"/>
      <c r="B9" s="87">
        <v>6</v>
      </c>
      <c r="C9" s="186"/>
      <c r="D9" s="119" t="s">
        <v>344</v>
      </c>
      <c r="E9" s="147" t="s">
        <v>37</v>
      </c>
      <c r="F9" s="88" t="s">
        <v>85</v>
      </c>
      <c r="G9" s="88" t="s">
        <v>88</v>
      </c>
      <c r="H9" s="89" t="s">
        <v>45</v>
      </c>
      <c r="I9" s="90" t="s">
        <v>87</v>
      </c>
      <c r="J9" s="137">
        <v>3.6</v>
      </c>
      <c r="K9" s="84">
        <v>80</v>
      </c>
      <c r="L9" s="83">
        <f t="shared" si="0"/>
        <v>56</v>
      </c>
      <c r="M9" s="39" t="str">
        <f t="shared" si="1"/>
        <v>OK</v>
      </c>
      <c r="N9" s="80"/>
      <c r="O9" s="80"/>
      <c r="P9" s="80">
        <v>24</v>
      </c>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25">
      <c r="A10" s="176">
        <v>6</v>
      </c>
      <c r="B10" s="97">
        <v>7</v>
      </c>
      <c r="C10" s="181" t="s">
        <v>81</v>
      </c>
      <c r="D10" s="121" t="s">
        <v>345</v>
      </c>
      <c r="E10" s="149" t="s">
        <v>51</v>
      </c>
      <c r="F10" s="99" t="s">
        <v>82</v>
      </c>
      <c r="G10" s="93" t="s">
        <v>89</v>
      </c>
      <c r="H10" s="94" t="s">
        <v>26</v>
      </c>
      <c r="I10" s="95" t="s">
        <v>78</v>
      </c>
      <c r="J10" s="138">
        <v>1</v>
      </c>
      <c r="K10" s="84">
        <v>360</v>
      </c>
      <c r="L10" s="83">
        <f t="shared" si="0"/>
        <v>240</v>
      </c>
      <c r="M10" s="39" t="str">
        <f t="shared" si="1"/>
        <v>OK</v>
      </c>
      <c r="N10" s="80"/>
      <c r="O10" s="80">
        <v>120</v>
      </c>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25">
      <c r="A11" s="177"/>
      <c r="B11" s="92">
        <v>8</v>
      </c>
      <c r="C11" s="182"/>
      <c r="D11" s="120" t="s">
        <v>346</v>
      </c>
      <c r="E11" s="148" t="s">
        <v>51</v>
      </c>
      <c r="F11" s="93" t="s">
        <v>82</v>
      </c>
      <c r="G11" s="93" t="s">
        <v>90</v>
      </c>
      <c r="H11" s="94" t="s">
        <v>28</v>
      </c>
      <c r="I11" s="95" t="s">
        <v>78</v>
      </c>
      <c r="J11" s="138">
        <v>1.01</v>
      </c>
      <c r="K11" s="84">
        <v>200</v>
      </c>
      <c r="L11" s="83">
        <f t="shared" si="0"/>
        <v>152</v>
      </c>
      <c r="M11" s="39" t="str">
        <f t="shared" si="1"/>
        <v>OK</v>
      </c>
      <c r="N11" s="80"/>
      <c r="O11" s="80">
        <v>48</v>
      </c>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25">
      <c r="A12" s="172">
        <v>7</v>
      </c>
      <c r="B12" s="87">
        <v>9</v>
      </c>
      <c r="C12" s="184" t="s">
        <v>91</v>
      </c>
      <c r="D12" s="119" t="s">
        <v>347</v>
      </c>
      <c r="E12" s="150" t="s">
        <v>92</v>
      </c>
      <c r="F12" s="88" t="s">
        <v>93</v>
      </c>
      <c r="G12" s="88" t="s">
        <v>94</v>
      </c>
      <c r="H12" s="100" t="s">
        <v>47</v>
      </c>
      <c r="I12" s="101" t="s">
        <v>78</v>
      </c>
      <c r="J12" s="137">
        <v>31.36</v>
      </c>
      <c r="K12" s="84">
        <v>15</v>
      </c>
      <c r="L12" s="83">
        <f t="shared" si="0"/>
        <v>10</v>
      </c>
      <c r="M12" s="39" t="str">
        <f t="shared" si="1"/>
        <v>OK</v>
      </c>
      <c r="N12" s="80"/>
      <c r="O12" s="80"/>
      <c r="P12" s="80"/>
      <c r="Q12" s="80">
        <v>5</v>
      </c>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84">
        <v>12</v>
      </c>
      <c r="L17" s="83">
        <f t="shared" si="0"/>
        <v>6</v>
      </c>
      <c r="M17" s="39" t="str">
        <f t="shared" si="1"/>
        <v>OK</v>
      </c>
      <c r="N17" s="80"/>
      <c r="O17" s="80"/>
      <c r="P17" s="80"/>
      <c r="Q17" s="80"/>
      <c r="R17" s="80">
        <v>6</v>
      </c>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25">
      <c r="A18" s="180"/>
      <c r="B18" s="92">
        <v>15</v>
      </c>
      <c r="C18" s="183"/>
      <c r="D18" s="120" t="s">
        <v>353</v>
      </c>
      <c r="E18" s="154" t="s">
        <v>103</v>
      </c>
      <c r="F18" s="93" t="s">
        <v>105</v>
      </c>
      <c r="G18" s="93" t="s">
        <v>106</v>
      </c>
      <c r="H18" s="106" t="s">
        <v>47</v>
      </c>
      <c r="I18" s="107" t="s">
        <v>87</v>
      </c>
      <c r="J18" s="138">
        <v>26.71</v>
      </c>
      <c r="K18" s="84">
        <v>8</v>
      </c>
      <c r="L18" s="83">
        <f t="shared" si="0"/>
        <v>8</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25">
      <c r="A20" s="180"/>
      <c r="B20" s="92">
        <v>17</v>
      </c>
      <c r="C20" s="183"/>
      <c r="D20" s="120" t="s">
        <v>355</v>
      </c>
      <c r="E20" s="148" t="s">
        <v>52</v>
      </c>
      <c r="F20" s="93" t="s">
        <v>82</v>
      </c>
      <c r="G20" s="93" t="s">
        <v>109</v>
      </c>
      <c r="H20" s="94" t="s">
        <v>45</v>
      </c>
      <c r="I20" s="95" t="s">
        <v>78</v>
      </c>
      <c r="J20" s="138">
        <v>9.76</v>
      </c>
      <c r="K20" s="84">
        <v>8</v>
      </c>
      <c r="L20" s="83">
        <f t="shared" si="0"/>
        <v>8</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25">
      <c r="A21" s="177"/>
      <c r="B21" s="92">
        <v>18</v>
      </c>
      <c r="C21" s="182"/>
      <c r="D21" s="120" t="s">
        <v>356</v>
      </c>
      <c r="E21" s="148" t="s">
        <v>110</v>
      </c>
      <c r="F21" s="93" t="s">
        <v>82</v>
      </c>
      <c r="G21" s="93" t="s">
        <v>111</v>
      </c>
      <c r="H21" s="106" t="s">
        <v>45</v>
      </c>
      <c r="I21" s="107" t="s">
        <v>78</v>
      </c>
      <c r="J21" s="138">
        <v>54.58</v>
      </c>
      <c r="K21" s="84">
        <v>8</v>
      </c>
      <c r="L21" s="83">
        <f t="shared" si="0"/>
        <v>5</v>
      </c>
      <c r="M21" s="39" t="str">
        <f t="shared" si="1"/>
        <v>OK</v>
      </c>
      <c r="N21" s="80"/>
      <c r="O21" s="80"/>
      <c r="P21" s="80"/>
      <c r="Q21" s="80"/>
      <c r="R21" s="80">
        <v>3</v>
      </c>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84">
        <v>600</v>
      </c>
      <c r="L22" s="83">
        <f t="shared" si="0"/>
        <v>450</v>
      </c>
      <c r="M22" s="39" t="str">
        <f t="shared" si="1"/>
        <v>OK</v>
      </c>
      <c r="N22" s="80"/>
      <c r="O22" s="80"/>
      <c r="P22" s="80"/>
      <c r="Q22" s="80">
        <v>150</v>
      </c>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25">
      <c r="A23" s="176">
        <v>10</v>
      </c>
      <c r="B23" s="97">
        <v>20</v>
      </c>
      <c r="C23" s="181" t="s">
        <v>84</v>
      </c>
      <c r="D23" s="120" t="s">
        <v>358</v>
      </c>
      <c r="E23" s="148" t="s">
        <v>37</v>
      </c>
      <c r="F23" s="93" t="s">
        <v>82</v>
      </c>
      <c r="G23" s="93" t="s">
        <v>116</v>
      </c>
      <c r="H23" s="94" t="s">
        <v>47</v>
      </c>
      <c r="I23" s="95" t="s">
        <v>78</v>
      </c>
      <c r="J23" s="138">
        <v>6.63</v>
      </c>
      <c r="K23" s="84">
        <v>10</v>
      </c>
      <c r="L23" s="83">
        <f t="shared" si="0"/>
        <v>10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25">
      <c r="A24" s="180"/>
      <c r="B24" s="97">
        <v>21</v>
      </c>
      <c r="C24" s="183"/>
      <c r="D24" s="120" t="s">
        <v>359</v>
      </c>
      <c r="E24" s="148" t="s">
        <v>37</v>
      </c>
      <c r="F24" s="93" t="s">
        <v>82</v>
      </c>
      <c r="G24" s="93" t="s">
        <v>117</v>
      </c>
      <c r="H24" s="94" t="s">
        <v>45</v>
      </c>
      <c r="I24" s="95" t="s">
        <v>78</v>
      </c>
      <c r="J24" s="138">
        <v>2</v>
      </c>
      <c r="K24" s="84">
        <v>700</v>
      </c>
      <c r="L24" s="83">
        <f t="shared" si="0"/>
        <v>628</v>
      </c>
      <c r="M24" s="39" t="str">
        <f t="shared" si="1"/>
        <v>OK</v>
      </c>
      <c r="N24" s="80"/>
      <c r="O24" s="80"/>
      <c r="P24" s="80">
        <v>72</v>
      </c>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84">
        <v>80</v>
      </c>
      <c r="L26" s="83">
        <f t="shared" si="0"/>
        <v>68</v>
      </c>
      <c r="M26" s="39" t="str">
        <f t="shared" si="1"/>
        <v>OK</v>
      </c>
      <c r="N26" s="80"/>
      <c r="O26" s="80"/>
      <c r="P26" s="80"/>
      <c r="Q26" s="80"/>
      <c r="R26" s="80"/>
      <c r="S26" s="80"/>
      <c r="T26" s="80"/>
      <c r="U26" s="80">
        <v>12</v>
      </c>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25">
      <c r="A27" s="179"/>
      <c r="B27" s="98">
        <v>24</v>
      </c>
      <c r="C27" s="185"/>
      <c r="D27" s="119" t="s">
        <v>362</v>
      </c>
      <c r="E27" s="147" t="s">
        <v>126</v>
      </c>
      <c r="F27" s="88" t="s">
        <v>82</v>
      </c>
      <c r="G27" s="88" t="s">
        <v>127</v>
      </c>
      <c r="H27" s="89" t="s">
        <v>26</v>
      </c>
      <c r="I27" s="90" t="s">
        <v>78</v>
      </c>
      <c r="J27" s="137">
        <v>1.06</v>
      </c>
      <c r="K27" s="84">
        <v>200</v>
      </c>
      <c r="L27" s="83">
        <f t="shared" si="0"/>
        <v>150</v>
      </c>
      <c r="M27" s="39" t="str">
        <f t="shared" si="1"/>
        <v>OK</v>
      </c>
      <c r="N27" s="80"/>
      <c r="O27" s="80"/>
      <c r="P27" s="80"/>
      <c r="Q27" s="80"/>
      <c r="R27" s="80"/>
      <c r="S27" s="80"/>
      <c r="T27" s="80"/>
      <c r="U27" s="80">
        <v>50</v>
      </c>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25">
      <c r="A28" s="188"/>
      <c r="B28" s="87">
        <v>25</v>
      </c>
      <c r="C28" s="186"/>
      <c r="D28" s="123" t="s">
        <v>363</v>
      </c>
      <c r="E28" s="153" t="s">
        <v>126</v>
      </c>
      <c r="F28" s="104" t="s">
        <v>82</v>
      </c>
      <c r="G28" s="88" t="s">
        <v>128</v>
      </c>
      <c r="H28" s="89" t="s">
        <v>26</v>
      </c>
      <c r="I28" s="90" t="s">
        <v>78</v>
      </c>
      <c r="J28" s="137">
        <v>2.89</v>
      </c>
      <c r="K28" s="84">
        <v>400</v>
      </c>
      <c r="L28" s="83">
        <f t="shared" si="0"/>
        <v>300</v>
      </c>
      <c r="M28" s="39" t="str">
        <f t="shared" si="1"/>
        <v>OK</v>
      </c>
      <c r="N28" s="80"/>
      <c r="O28" s="80"/>
      <c r="P28" s="80"/>
      <c r="Q28" s="80"/>
      <c r="R28" s="80"/>
      <c r="S28" s="80"/>
      <c r="T28" s="80"/>
      <c r="U28" s="80">
        <v>100</v>
      </c>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25">
      <c r="A29" s="189">
        <v>12</v>
      </c>
      <c r="B29" s="97">
        <v>26</v>
      </c>
      <c r="C29" s="181" t="s">
        <v>81</v>
      </c>
      <c r="D29" s="120" t="s">
        <v>364</v>
      </c>
      <c r="E29" s="148" t="s">
        <v>129</v>
      </c>
      <c r="F29" s="93" t="s">
        <v>82</v>
      </c>
      <c r="G29" s="93" t="s">
        <v>130</v>
      </c>
      <c r="H29" s="94" t="s">
        <v>48</v>
      </c>
      <c r="I29" s="95" t="s">
        <v>78</v>
      </c>
      <c r="J29" s="138">
        <v>2.62</v>
      </c>
      <c r="K29" s="84">
        <v>500</v>
      </c>
      <c r="L29" s="83">
        <f t="shared" si="0"/>
        <v>428</v>
      </c>
      <c r="M29" s="39" t="str">
        <f t="shared" si="1"/>
        <v>OK</v>
      </c>
      <c r="N29" s="80"/>
      <c r="O29" s="80">
        <v>72</v>
      </c>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25">
      <c r="A30" s="189"/>
      <c r="B30" s="97">
        <v>27</v>
      </c>
      <c r="C30" s="183"/>
      <c r="D30" s="120" t="s">
        <v>365</v>
      </c>
      <c r="E30" s="148" t="s">
        <v>51</v>
      </c>
      <c r="F30" s="93" t="s">
        <v>82</v>
      </c>
      <c r="G30" s="93" t="s">
        <v>131</v>
      </c>
      <c r="H30" s="94" t="s">
        <v>28</v>
      </c>
      <c r="I30" s="95" t="s">
        <v>78</v>
      </c>
      <c r="J30" s="138">
        <v>3.19</v>
      </c>
      <c r="K30" s="84">
        <v>100</v>
      </c>
      <c r="L30" s="83">
        <f t="shared" si="0"/>
        <v>100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25">
      <c r="A31" s="189"/>
      <c r="B31" s="97">
        <v>28</v>
      </c>
      <c r="C31" s="182"/>
      <c r="D31" s="120" t="s">
        <v>366</v>
      </c>
      <c r="E31" s="148" t="s">
        <v>37</v>
      </c>
      <c r="F31" s="93" t="s">
        <v>82</v>
      </c>
      <c r="G31" s="93" t="s">
        <v>132</v>
      </c>
      <c r="H31" s="94" t="s">
        <v>28</v>
      </c>
      <c r="I31" s="95" t="s">
        <v>78</v>
      </c>
      <c r="J31" s="138">
        <v>2.98</v>
      </c>
      <c r="K31" s="84">
        <v>300</v>
      </c>
      <c r="L31" s="83">
        <f t="shared" si="0"/>
        <v>300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84">
        <v>70</v>
      </c>
      <c r="L32" s="83">
        <f t="shared" si="0"/>
        <v>70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25">
      <c r="A33" s="191"/>
      <c r="B33" s="108">
        <v>30</v>
      </c>
      <c r="C33" s="193"/>
      <c r="D33" s="125" t="s">
        <v>368</v>
      </c>
      <c r="E33" s="155" t="s">
        <v>136</v>
      </c>
      <c r="F33" s="109" t="s">
        <v>82</v>
      </c>
      <c r="G33" s="109" t="s">
        <v>137</v>
      </c>
      <c r="H33" s="112" t="s">
        <v>45</v>
      </c>
      <c r="I33" s="113" t="s">
        <v>78</v>
      </c>
      <c r="J33" s="139">
        <v>5.26</v>
      </c>
      <c r="K33" s="84">
        <v>250</v>
      </c>
      <c r="L33" s="83">
        <f t="shared" si="0"/>
        <v>200</v>
      </c>
      <c r="M33" s="39" t="str">
        <f t="shared" si="1"/>
        <v>OK</v>
      </c>
      <c r="N33" s="80"/>
      <c r="O33" s="80"/>
      <c r="P33" s="80"/>
      <c r="Q33" s="80"/>
      <c r="R33" s="80"/>
      <c r="S33" s="80"/>
      <c r="T33" s="80"/>
      <c r="U33" s="80">
        <v>50</v>
      </c>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25">
      <c r="A36" s="180"/>
      <c r="B36" s="97">
        <v>33</v>
      </c>
      <c r="C36" s="183"/>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25">
      <c r="A37" s="180"/>
      <c r="B37" s="97">
        <v>34</v>
      </c>
      <c r="C37" s="183"/>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25">
      <c r="A38" s="180"/>
      <c r="B38" s="97">
        <v>35</v>
      </c>
      <c r="C38" s="183"/>
      <c r="D38" s="124" t="s">
        <v>373</v>
      </c>
      <c r="E38" s="154" t="s">
        <v>143</v>
      </c>
      <c r="F38" s="93" t="s">
        <v>145</v>
      </c>
      <c r="G38" s="93" t="s">
        <v>146</v>
      </c>
      <c r="H38" s="94" t="s">
        <v>26</v>
      </c>
      <c r="I38" s="95" t="s">
        <v>78</v>
      </c>
      <c r="J38" s="138">
        <v>36.049999999999997</v>
      </c>
      <c r="K38" s="84">
        <v>2</v>
      </c>
      <c r="L38" s="83">
        <f t="shared" si="0"/>
        <v>2</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25">
      <c r="A39" s="180"/>
      <c r="B39" s="97">
        <v>36</v>
      </c>
      <c r="C39" s="183"/>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25">
      <c r="A40" s="180"/>
      <c r="B40" s="97">
        <v>37</v>
      </c>
      <c r="C40" s="183"/>
      <c r="D40" s="124" t="s">
        <v>375</v>
      </c>
      <c r="E40" s="154" t="s">
        <v>138</v>
      </c>
      <c r="F40" s="93" t="s">
        <v>139</v>
      </c>
      <c r="G40" s="93" t="s">
        <v>148</v>
      </c>
      <c r="H40" s="114" t="s">
        <v>26</v>
      </c>
      <c r="I40" s="95" t="s">
        <v>78</v>
      </c>
      <c r="J40" s="138">
        <v>18.600000000000001</v>
      </c>
      <c r="K40" s="84">
        <v>4</v>
      </c>
      <c r="L40" s="83">
        <f t="shared" si="0"/>
        <v>4</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25">
      <c r="A41" s="180"/>
      <c r="B41" s="97">
        <v>38</v>
      </c>
      <c r="C41" s="183"/>
      <c r="D41" s="124" t="s">
        <v>376</v>
      </c>
      <c r="E41" s="154" t="s">
        <v>138</v>
      </c>
      <c r="F41" s="93" t="s">
        <v>139</v>
      </c>
      <c r="G41" s="93" t="s">
        <v>144</v>
      </c>
      <c r="H41" s="94" t="s">
        <v>26</v>
      </c>
      <c r="I41" s="95" t="s">
        <v>78</v>
      </c>
      <c r="J41" s="138">
        <v>57.31</v>
      </c>
      <c r="K41" s="84">
        <v>2</v>
      </c>
      <c r="L41" s="83">
        <f t="shared" si="0"/>
        <v>2</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25">
      <c r="A42" s="180"/>
      <c r="B42" s="97">
        <v>39</v>
      </c>
      <c r="C42" s="183"/>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25">
      <c r="A43" s="177"/>
      <c r="B43" s="97">
        <v>40</v>
      </c>
      <c r="C43" s="182"/>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25">
      <c r="A44" s="172">
        <v>15</v>
      </c>
      <c r="B44" s="98">
        <v>41</v>
      </c>
      <c r="C44" s="184" t="s">
        <v>102</v>
      </c>
      <c r="D44" s="119" t="s">
        <v>379</v>
      </c>
      <c r="E44" s="147" t="s">
        <v>149</v>
      </c>
      <c r="F44" s="88" t="s">
        <v>145</v>
      </c>
      <c r="G44" s="88" t="s">
        <v>150</v>
      </c>
      <c r="H44" s="89" t="s">
        <v>26</v>
      </c>
      <c r="I44" s="90" t="s">
        <v>78</v>
      </c>
      <c r="J44" s="137">
        <v>5.12</v>
      </c>
      <c r="K44" s="84">
        <v>50</v>
      </c>
      <c r="L44" s="83">
        <f t="shared" si="0"/>
        <v>50</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25">
      <c r="A45" s="173"/>
      <c r="B45" s="87">
        <v>42</v>
      </c>
      <c r="C45" s="185"/>
      <c r="D45" s="119" t="s">
        <v>380</v>
      </c>
      <c r="E45" s="147" t="s">
        <v>149</v>
      </c>
      <c r="F45" s="88" t="s">
        <v>145</v>
      </c>
      <c r="G45" s="88" t="s">
        <v>151</v>
      </c>
      <c r="H45" s="89" t="s">
        <v>26</v>
      </c>
      <c r="I45" s="90" t="s">
        <v>78</v>
      </c>
      <c r="J45" s="137">
        <v>5.18</v>
      </c>
      <c r="K45" s="84">
        <v>20</v>
      </c>
      <c r="L45" s="83">
        <f t="shared" si="0"/>
        <v>0</v>
      </c>
      <c r="M45" s="39" t="str">
        <f t="shared" si="1"/>
        <v>OK</v>
      </c>
      <c r="N45" s="80"/>
      <c r="O45" s="80"/>
      <c r="P45" s="80"/>
      <c r="Q45" s="80"/>
      <c r="R45" s="80">
        <v>20</v>
      </c>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25">
      <c r="A46" s="173"/>
      <c r="B46" s="98">
        <v>43</v>
      </c>
      <c r="C46" s="185"/>
      <c r="D46" s="123" t="s">
        <v>381</v>
      </c>
      <c r="E46" s="153" t="s">
        <v>152</v>
      </c>
      <c r="F46" s="104" t="s">
        <v>145</v>
      </c>
      <c r="G46" s="88" t="s">
        <v>153</v>
      </c>
      <c r="H46" s="89" t="s">
        <v>26</v>
      </c>
      <c r="I46" s="90" t="s">
        <v>78</v>
      </c>
      <c r="J46" s="137">
        <v>9.0399999999999991</v>
      </c>
      <c r="K46" s="84">
        <v>10</v>
      </c>
      <c r="L46" s="83">
        <f t="shared" si="0"/>
        <v>0</v>
      </c>
      <c r="M46" s="39" t="str">
        <f t="shared" si="1"/>
        <v>OK</v>
      </c>
      <c r="N46" s="80"/>
      <c r="O46" s="80"/>
      <c r="P46" s="80"/>
      <c r="Q46" s="80"/>
      <c r="R46" s="80">
        <v>10</v>
      </c>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25">
      <c r="A47" s="173"/>
      <c r="B47" s="87">
        <v>44</v>
      </c>
      <c r="C47" s="185"/>
      <c r="D47" s="123" t="s">
        <v>382</v>
      </c>
      <c r="E47" s="153" t="s">
        <v>154</v>
      </c>
      <c r="F47" s="104" t="s">
        <v>145</v>
      </c>
      <c r="G47" s="88" t="s">
        <v>155</v>
      </c>
      <c r="H47" s="89" t="s">
        <v>26</v>
      </c>
      <c r="I47" s="90" t="s">
        <v>78</v>
      </c>
      <c r="J47" s="137">
        <v>18.239999999999998</v>
      </c>
      <c r="K47" s="84">
        <v>8</v>
      </c>
      <c r="L47" s="83">
        <f t="shared" si="0"/>
        <v>0</v>
      </c>
      <c r="M47" s="39" t="str">
        <f t="shared" si="1"/>
        <v>OK</v>
      </c>
      <c r="N47" s="80"/>
      <c r="O47" s="80"/>
      <c r="P47" s="80"/>
      <c r="Q47" s="80"/>
      <c r="R47" s="80">
        <v>8</v>
      </c>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25">
      <c r="A49" s="173"/>
      <c r="B49" s="87">
        <v>46</v>
      </c>
      <c r="C49" s="185"/>
      <c r="D49" s="125" t="s">
        <v>383</v>
      </c>
      <c r="E49" s="155" t="s">
        <v>159</v>
      </c>
      <c r="F49" s="109" t="s">
        <v>145</v>
      </c>
      <c r="G49" s="109" t="s">
        <v>160</v>
      </c>
      <c r="H49" s="89" t="s">
        <v>26</v>
      </c>
      <c r="I49" s="90" t="s">
        <v>78</v>
      </c>
      <c r="J49" s="137">
        <v>1.18</v>
      </c>
      <c r="K49" s="84">
        <v>30</v>
      </c>
      <c r="L49" s="83">
        <f t="shared" si="0"/>
        <v>0</v>
      </c>
      <c r="M49" s="39" t="str">
        <f t="shared" si="1"/>
        <v>OK</v>
      </c>
      <c r="N49" s="80"/>
      <c r="O49" s="80"/>
      <c r="P49" s="80"/>
      <c r="Q49" s="80"/>
      <c r="R49" s="80">
        <v>30</v>
      </c>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25">
      <c r="A50" s="173"/>
      <c r="B50" s="98">
        <v>47</v>
      </c>
      <c r="C50" s="185"/>
      <c r="D50" s="119" t="s">
        <v>384</v>
      </c>
      <c r="E50" s="147" t="s">
        <v>138</v>
      </c>
      <c r="F50" s="88" t="s">
        <v>145</v>
      </c>
      <c r="G50" s="88" t="s">
        <v>161</v>
      </c>
      <c r="H50" s="89" t="s">
        <v>45</v>
      </c>
      <c r="I50" s="90" t="s">
        <v>78</v>
      </c>
      <c r="J50" s="137">
        <v>0.56000000000000005</v>
      </c>
      <c r="K50" s="84">
        <v>500</v>
      </c>
      <c r="L50" s="83">
        <f t="shared" si="0"/>
        <v>380</v>
      </c>
      <c r="M50" s="39" t="str">
        <f t="shared" si="1"/>
        <v>OK</v>
      </c>
      <c r="N50" s="80"/>
      <c r="O50" s="80"/>
      <c r="P50" s="80"/>
      <c r="Q50" s="80"/>
      <c r="R50" s="80">
        <v>120</v>
      </c>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25">
      <c r="A51" s="173"/>
      <c r="B51" s="87">
        <v>48</v>
      </c>
      <c r="C51" s="185"/>
      <c r="D51" s="119" t="s">
        <v>385</v>
      </c>
      <c r="E51" s="147" t="s">
        <v>162</v>
      </c>
      <c r="F51" s="88" t="s">
        <v>145</v>
      </c>
      <c r="G51" s="88" t="s">
        <v>163</v>
      </c>
      <c r="H51" s="89" t="s">
        <v>29</v>
      </c>
      <c r="I51" s="90" t="s">
        <v>78</v>
      </c>
      <c r="J51" s="137">
        <v>1.37</v>
      </c>
      <c r="K51" s="84">
        <v>20</v>
      </c>
      <c r="L51" s="83">
        <f t="shared" si="0"/>
        <v>20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25">
      <c r="A52" s="174"/>
      <c r="B52" s="98">
        <v>49</v>
      </c>
      <c r="C52" s="186"/>
      <c r="D52" s="119" t="s">
        <v>386</v>
      </c>
      <c r="E52" s="147" t="s">
        <v>157</v>
      </c>
      <c r="F52" s="88" t="s">
        <v>145</v>
      </c>
      <c r="G52" s="88" t="s">
        <v>164</v>
      </c>
      <c r="H52" s="89" t="s">
        <v>45</v>
      </c>
      <c r="I52" s="90" t="s">
        <v>78</v>
      </c>
      <c r="J52" s="137">
        <v>6.46</v>
      </c>
      <c r="K52" s="84">
        <v>6</v>
      </c>
      <c r="L52" s="83">
        <f t="shared" si="0"/>
        <v>6</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84">
        <v>150</v>
      </c>
      <c r="L53" s="83">
        <f t="shared" si="0"/>
        <v>150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25">
      <c r="A54" s="180"/>
      <c r="B54" s="92">
        <v>51</v>
      </c>
      <c r="C54" s="183"/>
      <c r="D54" s="120" t="s">
        <v>388</v>
      </c>
      <c r="E54" s="148" t="s">
        <v>168</v>
      </c>
      <c r="F54" s="93" t="s">
        <v>169</v>
      </c>
      <c r="G54" s="93" t="s">
        <v>170</v>
      </c>
      <c r="H54" s="94" t="s">
        <v>27</v>
      </c>
      <c r="I54" s="95" t="s">
        <v>115</v>
      </c>
      <c r="J54" s="138">
        <v>2.61</v>
      </c>
      <c r="K54" s="84">
        <v>20</v>
      </c>
      <c r="L54" s="83">
        <f t="shared" si="0"/>
        <v>20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25">
      <c r="A55" s="180"/>
      <c r="B55" s="97">
        <v>52</v>
      </c>
      <c r="C55" s="183"/>
      <c r="D55" s="120" t="s">
        <v>389</v>
      </c>
      <c r="E55" s="148" t="s">
        <v>171</v>
      </c>
      <c r="F55" s="93" t="s">
        <v>172</v>
      </c>
      <c r="G55" s="93" t="s">
        <v>173</v>
      </c>
      <c r="H55" s="106" t="s">
        <v>65</v>
      </c>
      <c r="I55" s="107" t="s">
        <v>174</v>
      </c>
      <c r="J55" s="138">
        <v>4.2</v>
      </c>
      <c r="K55" s="84">
        <v>10</v>
      </c>
      <c r="L55" s="83">
        <f t="shared" si="0"/>
        <v>10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25">
      <c r="A56" s="180"/>
      <c r="B56" s="92">
        <v>53</v>
      </c>
      <c r="C56" s="183"/>
      <c r="D56" s="124" t="s">
        <v>390</v>
      </c>
      <c r="E56" s="154" t="s">
        <v>171</v>
      </c>
      <c r="F56" s="105" t="s">
        <v>172</v>
      </c>
      <c r="G56" s="93" t="s">
        <v>175</v>
      </c>
      <c r="H56" s="106" t="s">
        <v>65</v>
      </c>
      <c r="I56" s="107" t="s">
        <v>174</v>
      </c>
      <c r="J56" s="138">
        <v>4.3600000000000003</v>
      </c>
      <c r="K56" s="84">
        <v>10</v>
      </c>
      <c r="L56" s="83">
        <f t="shared" si="0"/>
        <v>10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25">
      <c r="A57" s="180"/>
      <c r="B57" s="97">
        <v>54</v>
      </c>
      <c r="C57" s="183"/>
      <c r="D57" s="124" t="s">
        <v>391</v>
      </c>
      <c r="E57" s="154" t="s">
        <v>176</v>
      </c>
      <c r="F57" s="105" t="s">
        <v>177</v>
      </c>
      <c r="G57" s="93" t="s">
        <v>178</v>
      </c>
      <c r="H57" s="106" t="s">
        <v>65</v>
      </c>
      <c r="I57" s="107" t="s">
        <v>174</v>
      </c>
      <c r="J57" s="138">
        <v>10.98</v>
      </c>
      <c r="K57" s="84">
        <v>5</v>
      </c>
      <c r="L57" s="83">
        <f t="shared" si="0"/>
        <v>5</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25">
      <c r="A58" s="180"/>
      <c r="B58" s="92">
        <v>55</v>
      </c>
      <c r="C58" s="183"/>
      <c r="D58" s="124" t="s">
        <v>392</v>
      </c>
      <c r="E58" s="154" t="s">
        <v>176</v>
      </c>
      <c r="F58" s="105" t="s">
        <v>177</v>
      </c>
      <c r="G58" s="93" t="s">
        <v>179</v>
      </c>
      <c r="H58" s="106" t="s">
        <v>66</v>
      </c>
      <c r="I58" s="107" t="s">
        <v>174</v>
      </c>
      <c r="J58" s="138">
        <v>9.02</v>
      </c>
      <c r="K58" s="84">
        <v>5</v>
      </c>
      <c r="L58" s="83">
        <f t="shared" si="0"/>
        <v>5</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25">
      <c r="A59" s="180"/>
      <c r="B59" s="97">
        <v>56</v>
      </c>
      <c r="C59" s="183"/>
      <c r="D59" s="124" t="s">
        <v>393</v>
      </c>
      <c r="E59" s="154" t="s">
        <v>180</v>
      </c>
      <c r="F59" s="105" t="s">
        <v>113</v>
      </c>
      <c r="G59" s="93" t="s">
        <v>181</v>
      </c>
      <c r="H59" s="106" t="s">
        <v>45</v>
      </c>
      <c r="I59" s="107" t="s">
        <v>115</v>
      </c>
      <c r="J59" s="138">
        <v>6.49</v>
      </c>
      <c r="K59" s="84">
        <v>30</v>
      </c>
      <c r="L59" s="83">
        <f t="shared" si="0"/>
        <v>30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25">
      <c r="A60" s="177"/>
      <c r="B60" s="92">
        <v>57</v>
      </c>
      <c r="C60" s="182"/>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84">
        <v>15</v>
      </c>
      <c r="L61" s="83">
        <f t="shared" si="0"/>
        <v>0</v>
      </c>
      <c r="M61" s="39" t="str">
        <f t="shared" si="1"/>
        <v>OK</v>
      </c>
      <c r="N61" s="80"/>
      <c r="O61" s="80"/>
      <c r="P61" s="80"/>
      <c r="Q61" s="80"/>
      <c r="R61" s="80"/>
      <c r="S61" s="80"/>
      <c r="T61" s="80"/>
      <c r="U61" s="80">
        <v>15</v>
      </c>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25">
      <c r="A62" s="173"/>
      <c r="B62" s="87">
        <v>59</v>
      </c>
      <c r="C62" s="185"/>
      <c r="D62" s="119" t="s">
        <v>396</v>
      </c>
      <c r="E62" s="147" t="s">
        <v>185</v>
      </c>
      <c r="F62" s="88" t="s">
        <v>145</v>
      </c>
      <c r="G62" s="88" t="s">
        <v>187</v>
      </c>
      <c r="H62" s="89" t="s">
        <v>26</v>
      </c>
      <c r="I62" s="90" t="s">
        <v>78</v>
      </c>
      <c r="J62" s="137">
        <v>1.55</v>
      </c>
      <c r="K62" s="84">
        <v>300</v>
      </c>
      <c r="L62" s="83">
        <f t="shared" si="0"/>
        <v>250</v>
      </c>
      <c r="M62" s="39" t="str">
        <f t="shared" si="1"/>
        <v>OK</v>
      </c>
      <c r="N62" s="80"/>
      <c r="O62" s="80"/>
      <c r="P62" s="80"/>
      <c r="Q62" s="80"/>
      <c r="R62" s="80"/>
      <c r="S62" s="80"/>
      <c r="T62" s="80"/>
      <c r="U62" s="80">
        <v>50</v>
      </c>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25">
      <c r="A63" s="173"/>
      <c r="B63" s="87">
        <v>60</v>
      </c>
      <c r="C63" s="185"/>
      <c r="D63" s="119" t="s">
        <v>397</v>
      </c>
      <c r="E63" s="147" t="s">
        <v>185</v>
      </c>
      <c r="F63" s="88" t="s">
        <v>145</v>
      </c>
      <c r="G63" s="88" t="s">
        <v>188</v>
      </c>
      <c r="H63" s="89" t="s">
        <v>26</v>
      </c>
      <c r="I63" s="90" t="s">
        <v>115</v>
      </c>
      <c r="J63" s="137">
        <v>2.62</v>
      </c>
      <c r="K63" s="84">
        <v>300</v>
      </c>
      <c r="L63" s="83">
        <f t="shared" si="0"/>
        <v>300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25">
      <c r="A64" s="173"/>
      <c r="B64" s="87">
        <v>61</v>
      </c>
      <c r="C64" s="185"/>
      <c r="D64" s="123" t="s">
        <v>398</v>
      </c>
      <c r="E64" s="147" t="s">
        <v>185</v>
      </c>
      <c r="F64" s="104" t="s">
        <v>145</v>
      </c>
      <c r="G64" s="88" t="s">
        <v>189</v>
      </c>
      <c r="H64" s="89" t="s">
        <v>43</v>
      </c>
      <c r="I64" s="90" t="s">
        <v>78</v>
      </c>
      <c r="J64" s="137">
        <v>2.4900000000000002</v>
      </c>
      <c r="K64" s="84">
        <v>40</v>
      </c>
      <c r="L64" s="83">
        <f t="shared" si="0"/>
        <v>0</v>
      </c>
      <c r="M64" s="39" t="str">
        <f t="shared" si="1"/>
        <v>OK</v>
      </c>
      <c r="N64" s="80"/>
      <c r="O64" s="80"/>
      <c r="P64" s="80"/>
      <c r="Q64" s="80"/>
      <c r="R64" s="80"/>
      <c r="S64" s="80"/>
      <c r="T64" s="80"/>
      <c r="U64" s="80">
        <v>40</v>
      </c>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25">
      <c r="A65" s="173"/>
      <c r="B65" s="87">
        <v>62</v>
      </c>
      <c r="C65" s="185"/>
      <c r="D65" s="119" t="s">
        <v>399</v>
      </c>
      <c r="E65" s="147" t="s">
        <v>185</v>
      </c>
      <c r="F65" s="88" t="s">
        <v>145</v>
      </c>
      <c r="G65" s="88" t="s">
        <v>190</v>
      </c>
      <c r="H65" s="100" t="s">
        <v>26</v>
      </c>
      <c r="I65" s="101" t="s">
        <v>78</v>
      </c>
      <c r="J65" s="137">
        <v>3.79</v>
      </c>
      <c r="K65" s="84">
        <v>200</v>
      </c>
      <c r="L65" s="83">
        <f t="shared" si="0"/>
        <v>100</v>
      </c>
      <c r="M65" s="39" t="str">
        <f t="shared" si="1"/>
        <v>OK</v>
      </c>
      <c r="N65" s="80"/>
      <c r="O65" s="80"/>
      <c r="P65" s="80"/>
      <c r="Q65" s="80"/>
      <c r="R65" s="80"/>
      <c r="S65" s="80"/>
      <c r="T65" s="80"/>
      <c r="U65" s="80">
        <v>100</v>
      </c>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25">
      <c r="A66" s="173"/>
      <c r="B66" s="87">
        <v>63</v>
      </c>
      <c r="C66" s="185"/>
      <c r="D66" s="123" t="s">
        <v>400</v>
      </c>
      <c r="E66" s="147" t="s">
        <v>185</v>
      </c>
      <c r="F66" s="104" t="s">
        <v>145</v>
      </c>
      <c r="G66" s="88" t="s">
        <v>191</v>
      </c>
      <c r="H66" s="100" t="s">
        <v>26</v>
      </c>
      <c r="I66" s="101" t="s">
        <v>78</v>
      </c>
      <c r="J66" s="137">
        <v>6.85</v>
      </c>
      <c r="K66" s="84">
        <v>200</v>
      </c>
      <c r="L66" s="83">
        <f t="shared" si="0"/>
        <v>100</v>
      </c>
      <c r="M66" s="39" t="str">
        <f t="shared" si="1"/>
        <v>OK</v>
      </c>
      <c r="N66" s="80"/>
      <c r="O66" s="80"/>
      <c r="P66" s="80"/>
      <c r="Q66" s="80"/>
      <c r="R66" s="80"/>
      <c r="S66" s="80"/>
      <c r="T66" s="80"/>
      <c r="U66" s="80">
        <v>100</v>
      </c>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25">
      <c r="A67" s="174"/>
      <c r="B67" s="87">
        <v>64</v>
      </c>
      <c r="C67" s="186"/>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84">
        <v>15</v>
      </c>
      <c r="L68" s="83">
        <f t="shared" si="0"/>
        <v>5</v>
      </c>
      <c r="M68" s="39" t="str">
        <f t="shared" si="1"/>
        <v>OK</v>
      </c>
      <c r="N68" s="80"/>
      <c r="O68" s="80"/>
      <c r="P68" s="80"/>
      <c r="Q68" s="80"/>
      <c r="R68" s="80"/>
      <c r="S68" s="80"/>
      <c r="T68" s="80"/>
      <c r="U68" s="80"/>
      <c r="V68" s="80"/>
      <c r="W68" s="80"/>
      <c r="X68" s="80">
        <v>10</v>
      </c>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25">
      <c r="A69" s="180"/>
      <c r="B69" s="97">
        <v>66</v>
      </c>
      <c r="C69" s="183"/>
      <c r="D69" s="120" t="s">
        <v>402</v>
      </c>
      <c r="E69" s="148" t="s">
        <v>195</v>
      </c>
      <c r="F69" s="93" t="s">
        <v>113</v>
      </c>
      <c r="G69" s="93" t="s">
        <v>197</v>
      </c>
      <c r="H69" s="94" t="s">
        <v>26</v>
      </c>
      <c r="I69" s="95" t="s">
        <v>115</v>
      </c>
      <c r="J69" s="138">
        <v>45</v>
      </c>
      <c r="K69" s="84">
        <v>10</v>
      </c>
      <c r="L69" s="83">
        <f t="shared" ref="L69:L132" si="2">K69-(SUM(N69:AY69))</f>
        <v>10</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25">
      <c r="A70" s="177"/>
      <c r="B70" s="92">
        <v>67</v>
      </c>
      <c r="C70" s="182"/>
      <c r="D70" s="120" t="s">
        <v>403</v>
      </c>
      <c r="E70" s="148" t="s">
        <v>195</v>
      </c>
      <c r="F70" s="93" t="s">
        <v>113</v>
      </c>
      <c r="G70" s="93" t="s">
        <v>198</v>
      </c>
      <c r="H70" s="94" t="s">
        <v>26</v>
      </c>
      <c r="I70" s="95" t="s">
        <v>115</v>
      </c>
      <c r="J70" s="138">
        <v>76</v>
      </c>
      <c r="K70" s="84">
        <v>5</v>
      </c>
      <c r="L70" s="83">
        <f t="shared" si="2"/>
        <v>5</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84">
        <v>20</v>
      </c>
      <c r="L71" s="83">
        <f t="shared" si="2"/>
        <v>20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25">
      <c r="A72" s="173"/>
      <c r="B72" s="87">
        <v>69</v>
      </c>
      <c r="C72" s="185"/>
      <c r="D72" s="123" t="s">
        <v>405</v>
      </c>
      <c r="E72" s="153" t="s">
        <v>202</v>
      </c>
      <c r="F72" s="104" t="s">
        <v>200</v>
      </c>
      <c r="G72" s="88" t="s">
        <v>203</v>
      </c>
      <c r="H72" s="100" t="s">
        <v>45</v>
      </c>
      <c r="I72" s="101" t="s">
        <v>78</v>
      </c>
      <c r="J72" s="137">
        <v>47.99</v>
      </c>
      <c r="K72" s="84">
        <v>20</v>
      </c>
      <c r="L72" s="83">
        <f t="shared" si="2"/>
        <v>20</v>
      </c>
      <c r="M72" s="39" t="str">
        <f t="shared" si="3"/>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25">
      <c r="A73" s="173"/>
      <c r="B73" s="98">
        <v>70</v>
      </c>
      <c r="C73" s="185"/>
      <c r="D73" s="123" t="s">
        <v>406</v>
      </c>
      <c r="E73" s="153" t="s">
        <v>202</v>
      </c>
      <c r="F73" s="104" t="s">
        <v>200</v>
      </c>
      <c r="G73" s="88" t="s">
        <v>204</v>
      </c>
      <c r="H73" s="100" t="s">
        <v>45</v>
      </c>
      <c r="I73" s="101" t="s">
        <v>78</v>
      </c>
      <c r="J73" s="137">
        <v>24.6</v>
      </c>
      <c r="K73" s="84">
        <v>30</v>
      </c>
      <c r="L73" s="83">
        <f t="shared" si="2"/>
        <v>30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25">
      <c r="A74" s="173"/>
      <c r="B74" s="87">
        <v>71</v>
      </c>
      <c r="C74" s="185"/>
      <c r="D74" s="123" t="s">
        <v>407</v>
      </c>
      <c r="E74" s="153" t="s">
        <v>154</v>
      </c>
      <c r="F74" s="104" t="s">
        <v>200</v>
      </c>
      <c r="G74" s="88" t="s">
        <v>205</v>
      </c>
      <c r="H74" s="100" t="s">
        <v>45</v>
      </c>
      <c r="I74" s="101" t="s">
        <v>78</v>
      </c>
      <c r="J74" s="137">
        <v>40.909999999999997</v>
      </c>
      <c r="K74" s="84">
        <v>20</v>
      </c>
      <c r="L74" s="83">
        <f t="shared" si="2"/>
        <v>20</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25">
      <c r="A75" s="173"/>
      <c r="B75" s="98">
        <v>72</v>
      </c>
      <c r="C75" s="185"/>
      <c r="D75" s="123" t="s">
        <v>408</v>
      </c>
      <c r="E75" s="153" t="s">
        <v>138</v>
      </c>
      <c r="F75" s="104" t="s">
        <v>200</v>
      </c>
      <c r="G75" s="88" t="s">
        <v>206</v>
      </c>
      <c r="H75" s="100" t="s">
        <v>45</v>
      </c>
      <c r="I75" s="101" t="s">
        <v>78</v>
      </c>
      <c r="J75" s="137">
        <v>111.2</v>
      </c>
      <c r="K75" s="84">
        <v>8</v>
      </c>
      <c r="L75" s="83">
        <f t="shared" si="2"/>
        <v>8</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25">
      <c r="A76" s="173"/>
      <c r="B76" s="87">
        <v>73</v>
      </c>
      <c r="C76" s="185"/>
      <c r="D76" s="123" t="s">
        <v>409</v>
      </c>
      <c r="E76" s="153" t="s">
        <v>199</v>
      </c>
      <c r="F76" s="104" t="s">
        <v>200</v>
      </c>
      <c r="G76" s="88" t="s">
        <v>207</v>
      </c>
      <c r="H76" s="100" t="s">
        <v>45</v>
      </c>
      <c r="I76" s="101" t="s">
        <v>78</v>
      </c>
      <c r="J76" s="137">
        <v>70.62</v>
      </c>
      <c r="K76" s="84">
        <v>14</v>
      </c>
      <c r="L76" s="83">
        <f t="shared" si="2"/>
        <v>14</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25">
      <c r="A77" s="174"/>
      <c r="B77" s="98">
        <v>74</v>
      </c>
      <c r="C77" s="186"/>
      <c r="D77" s="123" t="s">
        <v>410</v>
      </c>
      <c r="E77" s="153" t="s">
        <v>199</v>
      </c>
      <c r="F77" s="104" t="s">
        <v>200</v>
      </c>
      <c r="G77" s="88" t="s">
        <v>208</v>
      </c>
      <c r="H77" s="100" t="s">
        <v>45</v>
      </c>
      <c r="I77" s="101" t="s">
        <v>78</v>
      </c>
      <c r="J77" s="137">
        <v>21.57</v>
      </c>
      <c r="K77" s="84">
        <v>20</v>
      </c>
      <c r="L77" s="83">
        <f t="shared" si="2"/>
        <v>20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25">
      <c r="A78" s="176">
        <v>20</v>
      </c>
      <c r="B78" s="92">
        <v>75</v>
      </c>
      <c r="C78" s="181" t="s">
        <v>122</v>
      </c>
      <c r="D78" s="120" t="s">
        <v>411</v>
      </c>
      <c r="E78" s="148" t="s">
        <v>209</v>
      </c>
      <c r="F78" s="93" t="s">
        <v>145</v>
      </c>
      <c r="G78" s="93" t="s">
        <v>210</v>
      </c>
      <c r="H78" s="94" t="s">
        <v>36</v>
      </c>
      <c r="I78" s="95" t="s">
        <v>78</v>
      </c>
      <c r="J78" s="138">
        <v>1.8</v>
      </c>
      <c r="K78" s="84">
        <v>15</v>
      </c>
      <c r="L78" s="83">
        <f t="shared" si="2"/>
        <v>15</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25">
      <c r="A79" s="180"/>
      <c r="B79" s="97">
        <v>76</v>
      </c>
      <c r="C79" s="183"/>
      <c r="D79" s="120" t="s">
        <v>412</v>
      </c>
      <c r="E79" s="148" t="s">
        <v>209</v>
      </c>
      <c r="F79" s="93" t="s">
        <v>145</v>
      </c>
      <c r="G79" s="93" t="s">
        <v>211</v>
      </c>
      <c r="H79" s="94" t="s">
        <v>36</v>
      </c>
      <c r="I79" s="95" t="s">
        <v>78</v>
      </c>
      <c r="J79" s="138">
        <v>1.81</v>
      </c>
      <c r="K79" s="84">
        <v>15</v>
      </c>
      <c r="L79" s="83">
        <f t="shared" si="2"/>
        <v>15</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25">
      <c r="A80" s="180"/>
      <c r="B80" s="97">
        <v>77</v>
      </c>
      <c r="C80" s="183"/>
      <c r="D80" s="120" t="s">
        <v>413</v>
      </c>
      <c r="E80" s="148" t="s">
        <v>209</v>
      </c>
      <c r="F80" s="93" t="s">
        <v>145</v>
      </c>
      <c r="G80" s="93" t="s">
        <v>212</v>
      </c>
      <c r="H80" s="94" t="s">
        <v>36</v>
      </c>
      <c r="I80" s="95" t="s">
        <v>78</v>
      </c>
      <c r="J80" s="138">
        <v>1.81</v>
      </c>
      <c r="K80" s="84">
        <v>60</v>
      </c>
      <c r="L80" s="83">
        <f t="shared" si="2"/>
        <v>60</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25">
      <c r="A81" s="180"/>
      <c r="B81" s="92">
        <v>78</v>
      </c>
      <c r="C81" s="183"/>
      <c r="D81" s="129" t="s">
        <v>414</v>
      </c>
      <c r="E81" s="148" t="s">
        <v>209</v>
      </c>
      <c r="F81" s="116" t="s">
        <v>213</v>
      </c>
      <c r="G81" s="93" t="s">
        <v>214</v>
      </c>
      <c r="H81" s="106" t="s">
        <v>45</v>
      </c>
      <c r="I81" s="107" t="s">
        <v>215</v>
      </c>
      <c r="J81" s="138">
        <v>0.12</v>
      </c>
      <c r="K81" s="84">
        <v>500</v>
      </c>
      <c r="L81" s="83">
        <f t="shared" si="2"/>
        <v>500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25">
      <c r="A82" s="177"/>
      <c r="B82" s="97">
        <v>79</v>
      </c>
      <c r="C82" s="182"/>
      <c r="D82" s="124" t="s">
        <v>415</v>
      </c>
      <c r="E82" s="154" t="s">
        <v>216</v>
      </c>
      <c r="F82" s="105" t="s">
        <v>200</v>
      </c>
      <c r="G82" s="93" t="s">
        <v>217</v>
      </c>
      <c r="H82" s="106" t="s">
        <v>50</v>
      </c>
      <c r="I82" s="107" t="s">
        <v>218</v>
      </c>
      <c r="J82" s="138">
        <v>131</v>
      </c>
      <c r="K82" s="84">
        <v>2</v>
      </c>
      <c r="L82" s="83">
        <f t="shared" si="2"/>
        <v>2</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84">
        <v>10</v>
      </c>
      <c r="L83" s="83">
        <f t="shared" si="2"/>
        <v>10</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25">
      <c r="A84" s="173"/>
      <c r="B84" s="87">
        <v>81</v>
      </c>
      <c r="C84" s="185"/>
      <c r="D84" s="123" t="s">
        <v>417</v>
      </c>
      <c r="E84" s="153" t="s">
        <v>219</v>
      </c>
      <c r="F84" s="104" t="s">
        <v>220</v>
      </c>
      <c r="G84" s="88" t="s">
        <v>223</v>
      </c>
      <c r="H84" s="100" t="s">
        <v>43</v>
      </c>
      <c r="I84" s="101" t="s">
        <v>222</v>
      </c>
      <c r="J84" s="137">
        <v>21.29</v>
      </c>
      <c r="K84" s="84">
        <v>40</v>
      </c>
      <c r="L84" s="83">
        <f t="shared" si="2"/>
        <v>40</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25">
      <c r="A85" s="174"/>
      <c r="B85" s="87">
        <v>82</v>
      </c>
      <c r="C85" s="186"/>
      <c r="D85" s="123" t="s">
        <v>418</v>
      </c>
      <c r="E85" s="153" t="s">
        <v>219</v>
      </c>
      <c r="F85" s="104" t="s">
        <v>220</v>
      </c>
      <c r="G85" s="88" t="s">
        <v>224</v>
      </c>
      <c r="H85" s="100" t="s">
        <v>49</v>
      </c>
      <c r="I85" s="101" t="s">
        <v>222</v>
      </c>
      <c r="J85" s="137">
        <v>21.28</v>
      </c>
      <c r="K85" s="84">
        <v>10</v>
      </c>
      <c r="L85" s="83">
        <f t="shared" si="2"/>
        <v>10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84">
        <v>20</v>
      </c>
      <c r="L86" s="83">
        <f t="shared" si="2"/>
        <v>20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25">
      <c r="A87" s="177"/>
      <c r="B87" s="97">
        <v>84</v>
      </c>
      <c r="C87" s="182"/>
      <c r="D87" s="120" t="s">
        <v>420</v>
      </c>
      <c r="E87" s="148" t="s">
        <v>227</v>
      </c>
      <c r="F87" s="105" t="s">
        <v>76</v>
      </c>
      <c r="G87" s="93" t="s">
        <v>228</v>
      </c>
      <c r="H87" s="94" t="s">
        <v>29</v>
      </c>
      <c r="I87" s="95" t="s">
        <v>78</v>
      </c>
      <c r="J87" s="138">
        <v>1.89</v>
      </c>
      <c r="K87" s="84">
        <v>50</v>
      </c>
      <c r="L87" s="83">
        <f t="shared" si="2"/>
        <v>50</v>
      </c>
      <c r="M87" s="39" t="str">
        <f t="shared" si="3"/>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25">
      <c r="A88" s="178">
        <v>23</v>
      </c>
      <c r="B88" s="87">
        <v>85</v>
      </c>
      <c r="C88" s="184" t="s">
        <v>122</v>
      </c>
      <c r="D88" s="119" t="s">
        <v>421</v>
      </c>
      <c r="E88" s="147" t="s">
        <v>229</v>
      </c>
      <c r="F88" s="104" t="s">
        <v>82</v>
      </c>
      <c r="G88" s="88" t="s">
        <v>230</v>
      </c>
      <c r="H88" s="89" t="s">
        <v>26</v>
      </c>
      <c r="I88" s="90" t="s">
        <v>78</v>
      </c>
      <c r="J88" s="137">
        <v>1.48</v>
      </c>
      <c r="K88" s="84">
        <v>200</v>
      </c>
      <c r="L88" s="83">
        <f t="shared" si="2"/>
        <v>100</v>
      </c>
      <c r="M88" s="39" t="str">
        <f t="shared" si="3"/>
        <v>OK</v>
      </c>
      <c r="N88" s="80"/>
      <c r="O88" s="80"/>
      <c r="P88" s="80"/>
      <c r="Q88" s="80"/>
      <c r="R88" s="80"/>
      <c r="S88" s="80"/>
      <c r="T88" s="80"/>
      <c r="U88" s="80">
        <v>100</v>
      </c>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25">
      <c r="A89" s="179"/>
      <c r="B89" s="98">
        <v>86</v>
      </c>
      <c r="C89" s="185"/>
      <c r="D89" s="119" t="s">
        <v>422</v>
      </c>
      <c r="E89" s="147" t="s">
        <v>229</v>
      </c>
      <c r="F89" s="104" t="s">
        <v>82</v>
      </c>
      <c r="G89" s="88" t="s">
        <v>231</v>
      </c>
      <c r="H89" s="89" t="s">
        <v>26</v>
      </c>
      <c r="I89" s="90" t="s">
        <v>78</v>
      </c>
      <c r="J89" s="137">
        <v>1.84</v>
      </c>
      <c r="K89" s="84"/>
      <c r="L89" s="83">
        <f t="shared" si="2"/>
        <v>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25">
      <c r="A90" s="179"/>
      <c r="B90" s="87">
        <v>87</v>
      </c>
      <c r="C90" s="186"/>
      <c r="D90" s="119" t="s">
        <v>423</v>
      </c>
      <c r="E90" s="147" t="s">
        <v>232</v>
      </c>
      <c r="F90" s="104" t="s">
        <v>233</v>
      </c>
      <c r="G90" s="88" t="s">
        <v>234</v>
      </c>
      <c r="H90" s="89" t="s">
        <v>26</v>
      </c>
      <c r="I90" s="90" t="s">
        <v>78</v>
      </c>
      <c r="J90" s="137">
        <v>4.87</v>
      </c>
      <c r="K90" s="84">
        <v>100</v>
      </c>
      <c r="L90" s="83">
        <f t="shared" si="2"/>
        <v>100</v>
      </c>
      <c r="M90" s="39" t="str">
        <f t="shared" si="3"/>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25">
      <c r="A91" s="96">
        <v>24</v>
      </c>
      <c r="B91" s="92">
        <v>88</v>
      </c>
      <c r="C91" s="142" t="s">
        <v>84</v>
      </c>
      <c r="D91" s="120" t="s">
        <v>424</v>
      </c>
      <c r="E91" s="148" t="s">
        <v>37</v>
      </c>
      <c r="F91" s="105" t="s">
        <v>235</v>
      </c>
      <c r="G91" s="93" t="s">
        <v>236</v>
      </c>
      <c r="H91" s="94" t="s">
        <v>33</v>
      </c>
      <c r="I91" s="95" t="s">
        <v>78</v>
      </c>
      <c r="J91" s="138">
        <v>22.22</v>
      </c>
      <c r="K91" s="84">
        <v>80</v>
      </c>
      <c r="L91" s="83">
        <f t="shared" si="2"/>
        <v>65</v>
      </c>
      <c r="M91" s="39" t="str">
        <f t="shared" si="3"/>
        <v>OK</v>
      </c>
      <c r="N91" s="80"/>
      <c r="O91" s="80"/>
      <c r="P91" s="80">
        <v>15</v>
      </c>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25">
      <c r="A93" s="173"/>
      <c r="B93" s="87">
        <v>90</v>
      </c>
      <c r="C93" s="185"/>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25">
      <c r="A94" s="173"/>
      <c r="B94" s="98">
        <v>91</v>
      </c>
      <c r="C94" s="185"/>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25">
      <c r="A95" s="174"/>
      <c r="B95" s="87">
        <v>92</v>
      </c>
      <c r="C95" s="186"/>
      <c r="D95" s="123" t="s">
        <v>428</v>
      </c>
      <c r="E95" s="147" t="s">
        <v>237</v>
      </c>
      <c r="F95" s="104" t="s">
        <v>240</v>
      </c>
      <c r="G95" s="88" t="s">
        <v>244</v>
      </c>
      <c r="H95" s="100" t="s">
        <v>26</v>
      </c>
      <c r="I95" s="90" t="s">
        <v>245</v>
      </c>
      <c r="J95" s="137">
        <v>20.309999999999999</v>
      </c>
      <c r="K95" s="84">
        <v>30</v>
      </c>
      <c r="L95" s="83">
        <f t="shared" si="2"/>
        <v>20</v>
      </c>
      <c r="M95" s="39" t="str">
        <f t="shared" si="3"/>
        <v>OK</v>
      </c>
      <c r="N95" s="80"/>
      <c r="O95" s="80"/>
      <c r="P95" s="80"/>
      <c r="Q95" s="80"/>
      <c r="R95" s="80"/>
      <c r="S95" s="80"/>
      <c r="T95" s="80"/>
      <c r="U95" s="80">
        <v>10</v>
      </c>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84">
        <v>70</v>
      </c>
      <c r="L96" s="83">
        <f t="shared" si="2"/>
        <v>40</v>
      </c>
      <c r="M96" s="39" t="str">
        <f t="shared" si="3"/>
        <v>OK</v>
      </c>
      <c r="N96" s="80"/>
      <c r="O96" s="80"/>
      <c r="P96" s="80"/>
      <c r="Q96" s="80"/>
      <c r="R96" s="80"/>
      <c r="S96" s="80"/>
      <c r="T96" s="80">
        <v>30</v>
      </c>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84">
        <v>70</v>
      </c>
      <c r="L97" s="83">
        <f t="shared" si="2"/>
        <v>40</v>
      </c>
      <c r="M97" s="39" t="str">
        <f t="shared" si="3"/>
        <v>OK</v>
      </c>
      <c r="N97" s="80"/>
      <c r="O97" s="80"/>
      <c r="P97" s="80"/>
      <c r="Q97" s="80"/>
      <c r="R97" s="80"/>
      <c r="S97" s="80"/>
      <c r="T97" s="80"/>
      <c r="U97" s="80"/>
      <c r="V97" s="80">
        <v>30</v>
      </c>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25">
      <c r="A98" s="173"/>
      <c r="B98" s="87">
        <v>95</v>
      </c>
      <c r="C98" s="185"/>
      <c r="D98" s="119" t="s">
        <v>431</v>
      </c>
      <c r="E98" s="147" t="s">
        <v>250</v>
      </c>
      <c r="F98" s="104" t="s">
        <v>177</v>
      </c>
      <c r="G98" s="88" t="s">
        <v>252</v>
      </c>
      <c r="H98" s="100" t="s">
        <v>29</v>
      </c>
      <c r="I98" s="101" t="s">
        <v>78</v>
      </c>
      <c r="J98" s="137">
        <v>15.16</v>
      </c>
      <c r="K98" s="84">
        <v>100</v>
      </c>
      <c r="L98" s="83">
        <f t="shared" si="2"/>
        <v>70</v>
      </c>
      <c r="M98" s="39" t="str">
        <f t="shared" si="3"/>
        <v>OK</v>
      </c>
      <c r="N98" s="80"/>
      <c r="O98" s="80"/>
      <c r="P98" s="80"/>
      <c r="Q98" s="80"/>
      <c r="R98" s="80"/>
      <c r="S98" s="80"/>
      <c r="T98" s="80"/>
      <c r="U98" s="80"/>
      <c r="V98" s="80">
        <v>30</v>
      </c>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25">
      <c r="A99" s="174"/>
      <c r="B99" s="87">
        <v>96</v>
      </c>
      <c r="C99" s="186"/>
      <c r="D99" s="123" t="s">
        <v>432</v>
      </c>
      <c r="E99" s="147" t="s">
        <v>250</v>
      </c>
      <c r="F99" s="104" t="s">
        <v>177</v>
      </c>
      <c r="G99" s="88" t="s">
        <v>253</v>
      </c>
      <c r="H99" s="100" t="s">
        <v>29</v>
      </c>
      <c r="I99" s="101" t="s">
        <v>78</v>
      </c>
      <c r="J99" s="137">
        <v>17.11</v>
      </c>
      <c r="K99" s="84">
        <v>50</v>
      </c>
      <c r="L99" s="83">
        <f t="shared" si="2"/>
        <v>20</v>
      </c>
      <c r="M99" s="39" t="str">
        <f t="shared" si="3"/>
        <v>OK</v>
      </c>
      <c r="N99" s="80"/>
      <c r="O99" s="80"/>
      <c r="P99" s="80"/>
      <c r="Q99" s="80"/>
      <c r="R99" s="80"/>
      <c r="S99" s="80"/>
      <c r="T99" s="80"/>
      <c r="U99" s="80"/>
      <c r="V99" s="80">
        <v>30</v>
      </c>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84">
        <v>50</v>
      </c>
      <c r="L100" s="83">
        <f t="shared" si="2"/>
        <v>40</v>
      </c>
      <c r="M100" s="39" t="str">
        <f t="shared" si="3"/>
        <v>OK</v>
      </c>
      <c r="N100" s="80"/>
      <c r="O100" s="80"/>
      <c r="P100" s="80"/>
      <c r="Q100" s="80"/>
      <c r="R100" s="80"/>
      <c r="S100" s="80">
        <v>10</v>
      </c>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25">
      <c r="A101" s="177"/>
      <c r="B101" s="92">
        <v>98</v>
      </c>
      <c r="C101" s="182"/>
      <c r="D101" s="124" t="s">
        <v>434</v>
      </c>
      <c r="E101" s="154" t="s">
        <v>255</v>
      </c>
      <c r="F101" s="105" t="s">
        <v>177</v>
      </c>
      <c r="G101" s="93" t="s">
        <v>257</v>
      </c>
      <c r="H101" s="106" t="s">
        <v>29</v>
      </c>
      <c r="I101" s="107" t="s">
        <v>78</v>
      </c>
      <c r="J101" s="138">
        <v>30.69</v>
      </c>
      <c r="K101" s="84">
        <v>50</v>
      </c>
      <c r="L101" s="83">
        <f t="shared" si="2"/>
        <v>40</v>
      </c>
      <c r="M101" s="39" t="str">
        <f t="shared" si="3"/>
        <v>OK</v>
      </c>
      <c r="N101" s="80"/>
      <c r="O101" s="80"/>
      <c r="P101" s="80"/>
      <c r="Q101" s="80"/>
      <c r="R101" s="80"/>
      <c r="S101" s="80">
        <v>10</v>
      </c>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8</v>
      </c>
      <c r="L102" s="83">
        <f t="shared" si="2"/>
        <v>8</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84">
        <v>20</v>
      </c>
      <c r="L103" s="83">
        <f t="shared" si="2"/>
        <v>20</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25">
      <c r="A104" s="180"/>
      <c r="B104" s="97">
        <v>101</v>
      </c>
      <c r="C104" s="183"/>
      <c r="D104" s="120" t="s">
        <v>437</v>
      </c>
      <c r="E104" s="148" t="s">
        <v>263</v>
      </c>
      <c r="F104" s="105" t="s">
        <v>82</v>
      </c>
      <c r="G104" s="93" t="s">
        <v>264</v>
      </c>
      <c r="H104" s="106" t="s">
        <v>43</v>
      </c>
      <c r="I104" s="107" t="s">
        <v>78</v>
      </c>
      <c r="J104" s="138">
        <v>1.4</v>
      </c>
      <c r="K104" s="84">
        <v>50</v>
      </c>
      <c r="L104" s="83">
        <f t="shared" si="2"/>
        <v>50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25">
      <c r="A105" s="180"/>
      <c r="B105" s="92">
        <v>102</v>
      </c>
      <c r="C105" s="183"/>
      <c r="D105" s="120" t="s">
        <v>438</v>
      </c>
      <c r="E105" s="148" t="s">
        <v>265</v>
      </c>
      <c r="F105" s="105" t="s">
        <v>266</v>
      </c>
      <c r="G105" s="93" t="s">
        <v>267</v>
      </c>
      <c r="H105" s="106" t="s">
        <v>45</v>
      </c>
      <c r="I105" s="107" t="s">
        <v>87</v>
      </c>
      <c r="J105" s="138">
        <v>14.85</v>
      </c>
      <c r="K105" s="84">
        <v>4</v>
      </c>
      <c r="L105" s="83">
        <f t="shared" si="2"/>
        <v>4</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25">
      <c r="A106" s="180"/>
      <c r="B106" s="97">
        <v>103</v>
      </c>
      <c r="C106" s="183"/>
      <c r="D106" s="120" t="s">
        <v>439</v>
      </c>
      <c r="E106" s="148" t="s">
        <v>268</v>
      </c>
      <c r="F106" s="105" t="s">
        <v>82</v>
      </c>
      <c r="G106" s="93" t="s">
        <v>269</v>
      </c>
      <c r="H106" s="94" t="s">
        <v>48</v>
      </c>
      <c r="I106" s="95" t="s">
        <v>78</v>
      </c>
      <c r="J106" s="138">
        <v>2.7</v>
      </c>
      <c r="K106" s="84">
        <v>300</v>
      </c>
      <c r="L106" s="83">
        <f t="shared" si="2"/>
        <v>300</v>
      </c>
      <c r="M106" s="39" t="str">
        <f t="shared" si="3"/>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25">
      <c r="A107" s="177"/>
      <c r="B107" s="92">
        <v>104</v>
      </c>
      <c r="C107" s="182"/>
      <c r="D107" s="120" t="s">
        <v>440</v>
      </c>
      <c r="E107" s="148" t="s">
        <v>263</v>
      </c>
      <c r="F107" s="105" t="s">
        <v>82</v>
      </c>
      <c r="G107" s="93" t="s">
        <v>270</v>
      </c>
      <c r="H107" s="94" t="s">
        <v>48</v>
      </c>
      <c r="I107" s="95" t="s">
        <v>78</v>
      </c>
      <c r="J107" s="138">
        <v>1.95</v>
      </c>
      <c r="K107" s="84">
        <v>80</v>
      </c>
      <c r="L107" s="83">
        <f t="shared" si="2"/>
        <v>80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84">
        <v>120</v>
      </c>
      <c r="L108" s="83">
        <f t="shared" si="2"/>
        <v>120</v>
      </c>
      <c r="M108" s="39" t="str">
        <f t="shared" si="3"/>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25">
      <c r="A109" s="173"/>
      <c r="B109" s="87">
        <v>106</v>
      </c>
      <c r="C109" s="185"/>
      <c r="D109" s="119" t="s">
        <v>442</v>
      </c>
      <c r="E109" s="147" t="s">
        <v>273</v>
      </c>
      <c r="F109" s="104" t="s">
        <v>145</v>
      </c>
      <c r="G109" s="88" t="s">
        <v>272</v>
      </c>
      <c r="H109" s="100" t="s">
        <v>26</v>
      </c>
      <c r="I109" s="101" t="s">
        <v>78</v>
      </c>
      <c r="J109" s="137">
        <v>12</v>
      </c>
      <c r="K109" s="84"/>
      <c r="L109" s="83">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v>10</v>
      </c>
      <c r="L111" s="83">
        <f t="shared" si="2"/>
        <v>5</v>
      </c>
      <c r="M111" s="39" t="str">
        <f t="shared" si="3"/>
        <v>OK</v>
      </c>
      <c r="N111" s="80"/>
      <c r="O111" s="80"/>
      <c r="P111" s="80"/>
      <c r="Q111" s="80"/>
      <c r="R111" s="80"/>
      <c r="S111" s="80"/>
      <c r="T111" s="80"/>
      <c r="U111" s="80"/>
      <c r="V111" s="80"/>
      <c r="W111" s="80"/>
      <c r="X111" s="80">
        <v>5</v>
      </c>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25">
      <c r="A112" s="180"/>
      <c r="B112" s="92">
        <v>109</v>
      </c>
      <c r="C112" s="183"/>
      <c r="D112" s="120" t="s">
        <v>445</v>
      </c>
      <c r="E112" s="148" t="s">
        <v>278</v>
      </c>
      <c r="F112" s="105" t="s">
        <v>113</v>
      </c>
      <c r="G112" s="93" t="s">
        <v>279</v>
      </c>
      <c r="H112" s="106" t="s">
        <v>45</v>
      </c>
      <c r="I112" s="107" t="s">
        <v>115</v>
      </c>
      <c r="J112" s="138">
        <v>59.52</v>
      </c>
      <c r="K112" s="84">
        <v>10</v>
      </c>
      <c r="L112" s="83">
        <f t="shared" si="2"/>
        <v>5</v>
      </c>
      <c r="M112" s="39" t="str">
        <f t="shared" si="3"/>
        <v>OK</v>
      </c>
      <c r="N112" s="80"/>
      <c r="O112" s="80"/>
      <c r="P112" s="80"/>
      <c r="Q112" s="80"/>
      <c r="R112" s="80"/>
      <c r="S112" s="80"/>
      <c r="T112" s="80"/>
      <c r="U112" s="80"/>
      <c r="V112" s="80"/>
      <c r="W112" s="80"/>
      <c r="X112" s="80">
        <v>5</v>
      </c>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25">
      <c r="A113" s="180"/>
      <c r="B113" s="97">
        <v>110</v>
      </c>
      <c r="C113" s="183"/>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25">
      <c r="A114" s="180"/>
      <c r="B114" s="92">
        <v>111</v>
      </c>
      <c r="C114" s="183"/>
      <c r="D114" s="124" t="s">
        <v>447</v>
      </c>
      <c r="E114" s="148" t="s">
        <v>280</v>
      </c>
      <c r="F114" s="105" t="s">
        <v>113</v>
      </c>
      <c r="G114" s="93" t="s">
        <v>282</v>
      </c>
      <c r="H114" s="106" t="s">
        <v>26</v>
      </c>
      <c r="I114" s="107" t="s">
        <v>115</v>
      </c>
      <c r="J114" s="138">
        <v>47.4</v>
      </c>
      <c r="K114" s="84">
        <v>10</v>
      </c>
      <c r="L114" s="83">
        <f t="shared" si="2"/>
        <v>0</v>
      </c>
      <c r="M114" s="39" t="str">
        <f t="shared" si="3"/>
        <v>OK</v>
      </c>
      <c r="N114" s="80"/>
      <c r="O114" s="80"/>
      <c r="P114" s="80"/>
      <c r="Q114" s="80"/>
      <c r="R114" s="80"/>
      <c r="S114" s="80"/>
      <c r="T114" s="80"/>
      <c r="U114" s="80"/>
      <c r="V114" s="80"/>
      <c r="W114" s="80"/>
      <c r="X114" s="80">
        <v>10</v>
      </c>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25">
      <c r="A115" s="180"/>
      <c r="B115" s="97">
        <v>112</v>
      </c>
      <c r="C115" s="183"/>
      <c r="D115" s="124" t="s">
        <v>448</v>
      </c>
      <c r="E115" s="154" t="s">
        <v>283</v>
      </c>
      <c r="F115" s="105" t="s">
        <v>113</v>
      </c>
      <c r="G115" s="93" t="s">
        <v>284</v>
      </c>
      <c r="H115" s="106" t="s">
        <v>45</v>
      </c>
      <c r="I115" s="107" t="s">
        <v>115</v>
      </c>
      <c r="J115" s="138">
        <v>6.47</v>
      </c>
      <c r="K115" s="84">
        <v>30</v>
      </c>
      <c r="L115" s="83">
        <f t="shared" si="2"/>
        <v>30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25">
      <c r="A116" s="180"/>
      <c r="B116" s="92">
        <v>113</v>
      </c>
      <c r="C116" s="183"/>
      <c r="D116" s="124" t="s">
        <v>449</v>
      </c>
      <c r="E116" s="154" t="s">
        <v>285</v>
      </c>
      <c r="F116" s="105" t="s">
        <v>113</v>
      </c>
      <c r="G116" s="93" t="s">
        <v>286</v>
      </c>
      <c r="H116" s="106" t="s">
        <v>67</v>
      </c>
      <c r="I116" s="107" t="s">
        <v>115</v>
      </c>
      <c r="J116" s="138">
        <v>73.02</v>
      </c>
      <c r="K116" s="84">
        <v>2</v>
      </c>
      <c r="L116" s="83">
        <f t="shared" si="2"/>
        <v>0</v>
      </c>
      <c r="M116" s="45" t="str">
        <f t="shared" si="3"/>
        <v>OK</v>
      </c>
      <c r="N116" s="80"/>
      <c r="O116" s="80"/>
      <c r="P116" s="80"/>
      <c r="Q116" s="80"/>
      <c r="R116" s="80"/>
      <c r="S116" s="80"/>
      <c r="T116" s="80"/>
      <c r="U116" s="80"/>
      <c r="V116" s="80"/>
      <c r="W116" s="80"/>
      <c r="X116" s="80">
        <v>2</v>
      </c>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84">
        <v>15</v>
      </c>
      <c r="L119" s="83">
        <f t="shared" si="2"/>
        <v>0</v>
      </c>
      <c r="M119" s="39" t="str">
        <f t="shared" si="3"/>
        <v>OK</v>
      </c>
      <c r="N119" s="80"/>
      <c r="O119" s="80"/>
      <c r="P119" s="80"/>
      <c r="Q119" s="80"/>
      <c r="R119" s="80"/>
      <c r="S119" s="80"/>
      <c r="T119" s="80"/>
      <c r="U119" s="80"/>
      <c r="V119" s="80"/>
      <c r="W119" s="80">
        <v>15</v>
      </c>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25">
      <c r="A120" s="173"/>
      <c r="B120" s="98">
        <v>117</v>
      </c>
      <c r="C120" s="185"/>
      <c r="D120" s="123" t="s">
        <v>452</v>
      </c>
      <c r="E120" s="153" t="s">
        <v>295</v>
      </c>
      <c r="F120" s="104" t="s">
        <v>113</v>
      </c>
      <c r="G120" s="88" t="s">
        <v>296</v>
      </c>
      <c r="H120" s="100" t="s">
        <v>26</v>
      </c>
      <c r="I120" s="101" t="s">
        <v>115</v>
      </c>
      <c r="J120" s="137">
        <v>61.77</v>
      </c>
      <c r="K120" s="84">
        <v>12</v>
      </c>
      <c r="L120" s="83">
        <f t="shared" si="2"/>
        <v>0</v>
      </c>
      <c r="M120" s="39" t="str">
        <f t="shared" si="3"/>
        <v>OK</v>
      </c>
      <c r="N120" s="80"/>
      <c r="O120" s="80"/>
      <c r="P120" s="80"/>
      <c r="Q120" s="80"/>
      <c r="R120" s="80"/>
      <c r="S120" s="80"/>
      <c r="T120" s="80"/>
      <c r="U120" s="80"/>
      <c r="V120" s="80"/>
      <c r="W120" s="80">
        <v>12</v>
      </c>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25">
      <c r="A121" s="174"/>
      <c r="B121" s="87">
        <v>118</v>
      </c>
      <c r="C121" s="186"/>
      <c r="D121" s="123" t="s">
        <v>453</v>
      </c>
      <c r="E121" s="153" t="s">
        <v>297</v>
      </c>
      <c r="F121" s="104" t="s">
        <v>113</v>
      </c>
      <c r="G121" s="88" t="s">
        <v>298</v>
      </c>
      <c r="H121" s="100" t="s">
        <v>26</v>
      </c>
      <c r="I121" s="101" t="s">
        <v>115</v>
      </c>
      <c r="J121" s="137">
        <v>67.67</v>
      </c>
      <c r="K121" s="84">
        <v>12</v>
      </c>
      <c r="L121" s="83">
        <f t="shared" si="2"/>
        <v>0</v>
      </c>
      <c r="M121" s="39" t="str">
        <f t="shared" si="3"/>
        <v>OK</v>
      </c>
      <c r="N121" s="80"/>
      <c r="O121" s="80"/>
      <c r="P121" s="80"/>
      <c r="Q121" s="80"/>
      <c r="R121" s="80"/>
      <c r="S121" s="80"/>
      <c r="T121" s="80"/>
      <c r="U121" s="80"/>
      <c r="V121" s="80"/>
      <c r="W121" s="80">
        <v>12</v>
      </c>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84">
        <v>10</v>
      </c>
      <c r="L122" s="83">
        <f t="shared" si="2"/>
        <v>10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25">
      <c r="A123" s="180"/>
      <c r="B123" s="97">
        <v>120</v>
      </c>
      <c r="C123" s="183"/>
      <c r="D123" s="124" t="s">
        <v>455</v>
      </c>
      <c r="E123" s="154" t="s">
        <v>299</v>
      </c>
      <c r="F123" s="105" t="s">
        <v>301</v>
      </c>
      <c r="G123" s="93" t="s">
        <v>302</v>
      </c>
      <c r="H123" s="106" t="s">
        <v>45</v>
      </c>
      <c r="I123" s="107" t="s">
        <v>245</v>
      </c>
      <c r="J123" s="138">
        <v>22.66</v>
      </c>
      <c r="K123" s="84">
        <v>30</v>
      </c>
      <c r="L123" s="83">
        <f t="shared" si="2"/>
        <v>18</v>
      </c>
      <c r="M123" s="39" t="str">
        <f t="shared" si="3"/>
        <v>OK</v>
      </c>
      <c r="N123" s="80"/>
      <c r="O123" s="80"/>
      <c r="P123" s="80"/>
      <c r="Q123" s="80"/>
      <c r="R123" s="80"/>
      <c r="S123" s="80"/>
      <c r="T123" s="80"/>
      <c r="U123" s="80"/>
      <c r="V123" s="80"/>
      <c r="W123" s="80">
        <v>12</v>
      </c>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25">
      <c r="A124" s="180"/>
      <c r="B124" s="97">
        <v>121</v>
      </c>
      <c r="C124" s="183"/>
      <c r="D124" s="124" t="s">
        <v>456</v>
      </c>
      <c r="E124" s="154" t="s">
        <v>299</v>
      </c>
      <c r="F124" s="105" t="s">
        <v>301</v>
      </c>
      <c r="G124" s="93" t="s">
        <v>303</v>
      </c>
      <c r="H124" s="106" t="s">
        <v>45</v>
      </c>
      <c r="I124" s="107" t="s">
        <v>115</v>
      </c>
      <c r="J124" s="138">
        <v>19.32</v>
      </c>
      <c r="K124" s="84">
        <v>10</v>
      </c>
      <c r="L124" s="83">
        <f t="shared" si="2"/>
        <v>10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84">
        <v>12</v>
      </c>
      <c r="L125" s="83">
        <f t="shared" si="2"/>
        <v>6</v>
      </c>
      <c r="M125" s="39" t="str">
        <f t="shared" si="3"/>
        <v>OK</v>
      </c>
      <c r="N125" s="80"/>
      <c r="O125" s="80"/>
      <c r="P125" s="80"/>
      <c r="Q125" s="80"/>
      <c r="R125" s="80"/>
      <c r="S125" s="80"/>
      <c r="T125" s="80"/>
      <c r="U125" s="80"/>
      <c r="V125" s="80"/>
      <c r="W125" s="80">
        <v>6</v>
      </c>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v>6</v>
      </c>
      <c r="L126" s="83">
        <f t="shared" si="2"/>
        <v>6</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v>6</v>
      </c>
      <c r="L127" s="83">
        <f t="shared" si="2"/>
        <v>6</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v>30</v>
      </c>
      <c r="L128" s="83">
        <f t="shared" si="2"/>
        <v>30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c r="L129" s="83">
        <f t="shared" si="2"/>
        <v>0</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v>3</v>
      </c>
      <c r="L130" s="83">
        <f t="shared" si="2"/>
        <v>3</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v>2</v>
      </c>
      <c r="L132" s="83">
        <f t="shared" si="2"/>
        <v>0</v>
      </c>
      <c r="M132" s="39" t="str">
        <f t="shared" si="3"/>
        <v>OK</v>
      </c>
      <c r="N132" s="80"/>
      <c r="O132" s="80"/>
      <c r="P132" s="80"/>
      <c r="Q132" s="80"/>
      <c r="R132" s="80"/>
      <c r="S132" s="80"/>
      <c r="T132" s="80"/>
      <c r="U132" s="80"/>
      <c r="V132" s="80"/>
      <c r="W132" s="80"/>
      <c r="X132" s="80">
        <v>2</v>
      </c>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v>2</v>
      </c>
      <c r="L133" s="83">
        <f t="shared" ref="L133:L154" si="4">K133-(SUM(N133:AY133))</f>
        <v>0</v>
      </c>
      <c r="M133" s="39" t="str">
        <f t="shared" ref="M133:M154" si="5">IF(L133&lt;0,"ATENÇÃO","OK")</f>
        <v>OK</v>
      </c>
      <c r="N133" s="80"/>
      <c r="O133" s="80"/>
      <c r="P133" s="80"/>
      <c r="Q133" s="80"/>
      <c r="R133" s="80"/>
      <c r="S133" s="80"/>
      <c r="T133" s="80"/>
      <c r="U133" s="80"/>
      <c r="V133" s="80"/>
      <c r="W133" s="80"/>
      <c r="X133" s="80">
        <v>2</v>
      </c>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v>2</v>
      </c>
      <c r="L134" s="83">
        <f t="shared" si="4"/>
        <v>0</v>
      </c>
      <c r="M134" s="39" t="str">
        <f t="shared" si="5"/>
        <v>OK</v>
      </c>
      <c r="N134" s="80"/>
      <c r="O134" s="80"/>
      <c r="P134" s="80"/>
      <c r="Q134" s="80"/>
      <c r="R134" s="80"/>
      <c r="S134" s="80"/>
      <c r="T134" s="80"/>
      <c r="U134" s="80"/>
      <c r="V134" s="80"/>
      <c r="W134" s="80"/>
      <c r="X134" s="80">
        <v>2</v>
      </c>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v>2</v>
      </c>
      <c r="L135" s="83">
        <f t="shared" si="4"/>
        <v>0</v>
      </c>
      <c r="M135" s="39" t="str">
        <f t="shared" si="5"/>
        <v>OK</v>
      </c>
      <c r="N135" s="80"/>
      <c r="O135" s="80"/>
      <c r="P135" s="80"/>
      <c r="Q135" s="80"/>
      <c r="R135" s="80"/>
      <c r="S135" s="80"/>
      <c r="T135" s="80"/>
      <c r="U135" s="80"/>
      <c r="V135" s="80"/>
      <c r="W135" s="80"/>
      <c r="X135" s="80">
        <v>2</v>
      </c>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2</v>
      </c>
      <c r="L136" s="83">
        <f t="shared" si="4"/>
        <v>2</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v>12</v>
      </c>
      <c r="L137" s="83">
        <f t="shared" si="4"/>
        <v>12</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v>12</v>
      </c>
      <c r="L138" s="83">
        <f t="shared" si="4"/>
        <v>12</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v>20</v>
      </c>
      <c r="L139" s="83">
        <f t="shared" si="4"/>
        <v>20</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v>100</v>
      </c>
      <c r="L140" s="83">
        <f t="shared" si="4"/>
        <v>100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v>10</v>
      </c>
      <c r="L141" s="83">
        <f t="shared" si="4"/>
        <v>10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v>10</v>
      </c>
      <c r="L142" s="83">
        <f t="shared" si="4"/>
        <v>10</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v>300</v>
      </c>
      <c r="L143" s="83">
        <f t="shared" si="4"/>
        <v>300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v>12</v>
      </c>
      <c r="L144" s="83">
        <f t="shared" si="4"/>
        <v>12</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v>12</v>
      </c>
      <c r="L145" s="83">
        <f t="shared" si="4"/>
        <v>12</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v>15</v>
      </c>
      <c r="L146" s="83">
        <f t="shared" si="4"/>
        <v>15</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v>12</v>
      </c>
      <c r="L147" s="83">
        <f t="shared" si="4"/>
        <v>12</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v>10</v>
      </c>
      <c r="L148" s="83">
        <f t="shared" si="4"/>
        <v>10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row>
    <row r="156" spans="1:51" x14ac:dyDescent="0.25">
      <c r="A156" s="175"/>
      <c r="B156" s="175"/>
      <c r="C156" s="175"/>
    </row>
    <row r="157" spans="1:51" x14ac:dyDescent="0.25">
      <c r="A157" s="175"/>
      <c r="B157" s="175"/>
      <c r="C157" s="175"/>
    </row>
  </sheetData>
  <mergeCells count="105">
    <mergeCell ref="A122:A125"/>
    <mergeCell ref="C122:C125"/>
    <mergeCell ref="A126:A131"/>
    <mergeCell ref="C126:C131"/>
    <mergeCell ref="A132:A135"/>
    <mergeCell ref="C132:C135"/>
    <mergeCell ref="C100:C101"/>
    <mergeCell ref="A103:A107"/>
    <mergeCell ref="C103:C107"/>
    <mergeCell ref="A108:A110"/>
    <mergeCell ref="C108:C110"/>
    <mergeCell ref="A111:A118"/>
    <mergeCell ref="C111:C118"/>
    <mergeCell ref="A119:A121"/>
    <mergeCell ref="C119:C121"/>
    <mergeCell ref="AX1:AX2"/>
    <mergeCell ref="AY1:AY2"/>
    <mergeCell ref="A2:M2"/>
    <mergeCell ref="A8:A9"/>
    <mergeCell ref="C8:C9"/>
    <mergeCell ref="A10:A11"/>
    <mergeCell ref="C10:C11"/>
    <mergeCell ref="A17:A21"/>
    <mergeCell ref="C17:C21"/>
    <mergeCell ref="D1:J1"/>
    <mergeCell ref="K1:M1"/>
    <mergeCell ref="AQ1:AQ2"/>
    <mergeCell ref="AR1:AR2"/>
    <mergeCell ref="AS1:AS2"/>
    <mergeCell ref="AT1:AT2"/>
    <mergeCell ref="AU1:AU2"/>
    <mergeCell ref="AV1:AV2"/>
    <mergeCell ref="AW1:AW2"/>
    <mergeCell ref="AL1:AL2"/>
    <mergeCell ref="AM1:AM2"/>
    <mergeCell ref="Q1:Q2"/>
    <mergeCell ref="R1:R2"/>
    <mergeCell ref="S1:S2"/>
    <mergeCell ref="O1:O2"/>
    <mergeCell ref="AC1:AC2"/>
    <mergeCell ref="AD1:AD2"/>
    <mergeCell ref="Z1:Z2"/>
    <mergeCell ref="V1:V2"/>
    <mergeCell ref="W1:W2"/>
    <mergeCell ref="X1:X2"/>
    <mergeCell ref="Y1:Y2"/>
    <mergeCell ref="T1:T2"/>
    <mergeCell ref="U1:U2"/>
    <mergeCell ref="C29:C31"/>
    <mergeCell ref="A32:A33"/>
    <mergeCell ref="C32:C33"/>
    <mergeCell ref="A34:A43"/>
    <mergeCell ref="C34:C43"/>
    <mergeCell ref="P1:P2"/>
    <mergeCell ref="N1:N2"/>
    <mergeCell ref="AA1:AA2"/>
    <mergeCell ref="AB1:AB2"/>
    <mergeCell ref="A136:A149"/>
    <mergeCell ref="C136:C149"/>
    <mergeCell ref="A155:C155"/>
    <mergeCell ref="A156:C156"/>
    <mergeCell ref="A157:C157"/>
    <mergeCell ref="A150:A154"/>
    <mergeCell ref="C150:C154"/>
    <mergeCell ref="A61:A67"/>
    <mergeCell ref="C61:C67"/>
    <mergeCell ref="A68:A70"/>
    <mergeCell ref="C68:C70"/>
    <mergeCell ref="A71:A77"/>
    <mergeCell ref="C71:C77"/>
    <mergeCell ref="A78:A82"/>
    <mergeCell ref="C78:C82"/>
    <mergeCell ref="A83:A85"/>
    <mergeCell ref="C83:C85"/>
    <mergeCell ref="A86:A87"/>
    <mergeCell ref="C86:C87"/>
    <mergeCell ref="A88:A90"/>
    <mergeCell ref="C92:C95"/>
    <mergeCell ref="A97:A99"/>
    <mergeCell ref="C97:C99"/>
    <mergeCell ref="A100:A101"/>
    <mergeCell ref="C88:C90"/>
    <mergeCell ref="A92:A95"/>
    <mergeCell ref="AP1:AP2"/>
    <mergeCell ref="A12:A16"/>
    <mergeCell ref="C12:C16"/>
    <mergeCell ref="A1:C1"/>
    <mergeCell ref="AO1:AO2"/>
    <mergeCell ref="AN1:AN2"/>
    <mergeCell ref="AE1:AE2"/>
    <mergeCell ref="AF1:AF2"/>
    <mergeCell ref="AG1:AG2"/>
    <mergeCell ref="AH1:AH2"/>
    <mergeCell ref="AI1:AI2"/>
    <mergeCell ref="AJ1:AJ2"/>
    <mergeCell ref="AK1:AK2"/>
    <mergeCell ref="A44:A52"/>
    <mergeCell ref="C44:C52"/>
    <mergeCell ref="A53:A60"/>
    <mergeCell ref="C53:C60"/>
    <mergeCell ref="A23:A25"/>
    <mergeCell ref="C23:C25"/>
    <mergeCell ref="A26:A28"/>
    <mergeCell ref="C26:C28"/>
    <mergeCell ref="A29:A31"/>
  </mergeCells>
  <conditionalFormatting sqref="Y4:Y154">
    <cfRule type="cellIs" dxfId="245" priority="16" stopIfTrue="1" operator="greaterThan">
      <formula>0</formula>
    </cfRule>
    <cfRule type="cellIs" dxfId="244" priority="17" stopIfTrue="1" operator="greaterThan">
      <formula>0</formula>
    </cfRule>
    <cfRule type="cellIs" dxfId="243" priority="18" stopIfTrue="1" operator="greaterThan">
      <formula>0</formula>
    </cfRule>
  </conditionalFormatting>
  <conditionalFormatting sqref="AV4:AV154">
    <cfRule type="cellIs" dxfId="242" priority="22" stopIfTrue="1" operator="greaterThan">
      <formula>0</formula>
    </cfRule>
    <cfRule type="cellIs" dxfId="241" priority="23" stopIfTrue="1" operator="greaterThan">
      <formula>0</formula>
    </cfRule>
    <cfRule type="cellIs" dxfId="240" priority="24" stopIfTrue="1" operator="greaterThan">
      <formula>0</formula>
    </cfRule>
  </conditionalFormatting>
  <conditionalFormatting sqref="AB4:AB154">
    <cfRule type="cellIs" dxfId="239" priority="7" stopIfTrue="1" operator="greaterThan">
      <formula>0</formula>
    </cfRule>
    <cfRule type="cellIs" dxfId="238" priority="8" stopIfTrue="1" operator="greaterThan">
      <formula>0</formula>
    </cfRule>
    <cfRule type="cellIs" dxfId="237" priority="9" stopIfTrue="1" operator="greaterThan">
      <formula>0</formula>
    </cfRule>
  </conditionalFormatting>
  <conditionalFormatting sqref="AC4:AR154">
    <cfRule type="cellIs" dxfId="236" priority="4" stopIfTrue="1" operator="greaterThan">
      <formula>0</formula>
    </cfRule>
    <cfRule type="cellIs" dxfId="235" priority="5" stopIfTrue="1" operator="greaterThan">
      <formula>0</formula>
    </cfRule>
    <cfRule type="cellIs" dxfId="234" priority="6" stopIfTrue="1" operator="greaterThan">
      <formula>0</formula>
    </cfRule>
  </conditionalFormatting>
  <conditionalFormatting sqref="AS4:AU154 AW4:AY154">
    <cfRule type="cellIs" dxfId="233" priority="25" stopIfTrue="1" operator="greaterThan">
      <formula>0</formula>
    </cfRule>
    <cfRule type="cellIs" dxfId="232" priority="26" stopIfTrue="1" operator="greaterThan">
      <formula>0</formula>
    </cfRule>
    <cfRule type="cellIs" dxfId="231" priority="27" stopIfTrue="1" operator="greaterThan">
      <formula>0</formula>
    </cfRule>
  </conditionalFormatting>
  <conditionalFormatting sqref="Z4:Z154">
    <cfRule type="cellIs" dxfId="230" priority="13" stopIfTrue="1" operator="greaterThan">
      <formula>0</formula>
    </cfRule>
    <cfRule type="cellIs" dxfId="229" priority="14" stopIfTrue="1" operator="greaterThan">
      <formula>0</formula>
    </cfRule>
    <cfRule type="cellIs" dxfId="228" priority="15" stopIfTrue="1" operator="greaterThan">
      <formula>0</formula>
    </cfRule>
  </conditionalFormatting>
  <conditionalFormatting sqref="AA4:AA154">
    <cfRule type="cellIs" dxfId="227" priority="10" stopIfTrue="1" operator="greaterThan">
      <formula>0</formula>
    </cfRule>
    <cfRule type="cellIs" dxfId="226" priority="11" stopIfTrue="1" operator="greaterThan">
      <formula>0</formula>
    </cfRule>
    <cfRule type="cellIs" dxfId="225" priority="12" stopIfTrue="1" operator="greaterThan">
      <formula>0</formula>
    </cfRule>
  </conditionalFormatting>
  <conditionalFormatting sqref="N4:X154">
    <cfRule type="cellIs" dxfId="224" priority="1" stopIfTrue="1" operator="greaterThan">
      <formula>0</formula>
    </cfRule>
    <cfRule type="cellIs" dxfId="223" priority="2" stopIfTrue="1" operator="greaterThan">
      <formula>0</formula>
    </cfRule>
    <cfRule type="cellIs" dxfId="222"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7"/>
  <sheetViews>
    <sheetView topLeftCell="E1" zoomScale="80" zoomScaleNormal="80" workbookViewId="0">
      <selection activeCell="V1" sqref="V1:V2"/>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630</v>
      </c>
      <c r="O1" s="169" t="s">
        <v>631</v>
      </c>
      <c r="P1" s="169" t="s">
        <v>632</v>
      </c>
      <c r="Q1" s="169" t="s">
        <v>633</v>
      </c>
      <c r="R1" s="169" t="s">
        <v>634</v>
      </c>
      <c r="S1" s="169" t="s">
        <v>635</v>
      </c>
      <c r="T1" s="169" t="s">
        <v>636</v>
      </c>
      <c r="U1" s="169" t="s">
        <v>68</v>
      </c>
      <c r="V1" s="169" t="s">
        <v>68</v>
      </c>
      <c r="W1" s="169" t="s">
        <v>68</v>
      </c>
      <c r="X1" s="169" t="s">
        <v>68</v>
      </c>
      <c r="Y1" s="169" t="s">
        <v>68</v>
      </c>
      <c r="Z1" s="169" t="s">
        <v>68</v>
      </c>
      <c r="AA1" s="169" t="s">
        <v>68</v>
      </c>
      <c r="AB1" s="169" t="s">
        <v>68</v>
      </c>
      <c r="AC1" s="169" t="s">
        <v>68</v>
      </c>
      <c r="AD1" s="169" t="s">
        <v>68</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43626</v>
      </c>
      <c r="O3" s="81">
        <v>43640</v>
      </c>
      <c r="P3" s="81">
        <v>43640</v>
      </c>
      <c r="Q3" s="81">
        <v>43714</v>
      </c>
      <c r="R3" s="81">
        <v>43714</v>
      </c>
      <c r="S3" s="81">
        <v>43714</v>
      </c>
      <c r="T3" s="81">
        <v>43718</v>
      </c>
      <c r="U3" s="81" t="s">
        <v>69</v>
      </c>
      <c r="V3" s="81" t="s">
        <v>69</v>
      </c>
      <c r="W3" s="81" t="s">
        <v>69</v>
      </c>
      <c r="X3" s="81" t="s">
        <v>69</v>
      </c>
      <c r="Y3" s="81" t="s">
        <v>69</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50</v>
      </c>
      <c r="L4" s="83">
        <f>K4-(SUM(N4:AY4))</f>
        <v>50</v>
      </c>
      <c r="M4" s="39" t="str">
        <f>IF(L4&lt;0,"ATENÇÃO","OK")</f>
        <v>OK</v>
      </c>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25">
      <c r="A5" s="91">
        <v>2</v>
      </c>
      <c r="B5" s="92">
        <v>2</v>
      </c>
      <c r="C5" s="141" t="s">
        <v>64</v>
      </c>
      <c r="D5" s="120" t="s">
        <v>340</v>
      </c>
      <c r="E5" s="148" t="s">
        <v>75</v>
      </c>
      <c r="F5" s="93" t="s">
        <v>76</v>
      </c>
      <c r="G5" s="93" t="s">
        <v>79</v>
      </c>
      <c r="H5" s="94" t="s">
        <v>44</v>
      </c>
      <c r="I5" s="95" t="s">
        <v>78</v>
      </c>
      <c r="J5" s="138">
        <v>33</v>
      </c>
      <c r="K5" s="84">
        <v>50</v>
      </c>
      <c r="L5" s="83">
        <f t="shared" ref="L5:L68" si="0">K5-(SUM(N5:AY5))</f>
        <v>25</v>
      </c>
      <c r="M5" s="39" t="str">
        <f t="shared" ref="M5:M68" si="1">IF(L5&lt;0,"ATENÇÃO","OK")</f>
        <v>OK</v>
      </c>
      <c r="N5" s="80">
        <v>25</v>
      </c>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25">
      <c r="A6" s="86">
        <v>3</v>
      </c>
      <c r="B6" s="87">
        <v>3</v>
      </c>
      <c r="C6" s="140" t="s">
        <v>64</v>
      </c>
      <c r="D6" s="119" t="s">
        <v>341</v>
      </c>
      <c r="E6" s="147" t="s">
        <v>75</v>
      </c>
      <c r="F6" s="88" t="s">
        <v>76</v>
      </c>
      <c r="G6" s="88" t="s">
        <v>80</v>
      </c>
      <c r="H6" s="89" t="s">
        <v>43</v>
      </c>
      <c r="I6" s="90" t="s">
        <v>78</v>
      </c>
      <c r="J6" s="137">
        <v>9.52</v>
      </c>
      <c r="K6" s="84"/>
      <c r="L6" s="83">
        <f t="shared" si="0"/>
        <v>0</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25">
      <c r="A7" s="96">
        <v>4</v>
      </c>
      <c r="B7" s="97">
        <v>4</v>
      </c>
      <c r="C7" s="141" t="s">
        <v>81</v>
      </c>
      <c r="D7" s="120" t="s">
        <v>342</v>
      </c>
      <c r="E7" s="148" t="s">
        <v>51</v>
      </c>
      <c r="F7" s="93" t="s">
        <v>82</v>
      </c>
      <c r="G7" s="93" t="s">
        <v>83</v>
      </c>
      <c r="H7" s="94" t="s">
        <v>34</v>
      </c>
      <c r="I7" s="95" t="s">
        <v>78</v>
      </c>
      <c r="J7" s="138">
        <v>1.19</v>
      </c>
      <c r="K7" s="84">
        <v>150</v>
      </c>
      <c r="L7" s="83">
        <f t="shared" si="0"/>
        <v>150</v>
      </c>
      <c r="M7" s="39" t="str">
        <f t="shared" si="1"/>
        <v>OK</v>
      </c>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25">
      <c r="A8" s="172">
        <v>5</v>
      </c>
      <c r="B8" s="98">
        <v>5</v>
      </c>
      <c r="C8" s="184" t="s">
        <v>84</v>
      </c>
      <c r="D8" s="119" t="s">
        <v>343</v>
      </c>
      <c r="E8" s="147" t="s">
        <v>37</v>
      </c>
      <c r="F8" s="88" t="s">
        <v>85</v>
      </c>
      <c r="G8" s="88" t="s">
        <v>86</v>
      </c>
      <c r="H8" s="89" t="s">
        <v>46</v>
      </c>
      <c r="I8" s="90" t="s">
        <v>87</v>
      </c>
      <c r="J8" s="137">
        <v>3.94</v>
      </c>
      <c r="K8" s="84">
        <v>150</v>
      </c>
      <c r="L8" s="83">
        <f t="shared" si="0"/>
        <v>150</v>
      </c>
      <c r="M8" s="39" t="str">
        <f t="shared" si="1"/>
        <v>OK</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25">
      <c r="A9" s="174"/>
      <c r="B9" s="87">
        <v>6</v>
      </c>
      <c r="C9" s="186"/>
      <c r="D9" s="119" t="s">
        <v>344</v>
      </c>
      <c r="E9" s="147" t="s">
        <v>37</v>
      </c>
      <c r="F9" s="88" t="s">
        <v>85</v>
      </c>
      <c r="G9" s="88" t="s">
        <v>88</v>
      </c>
      <c r="H9" s="89" t="s">
        <v>45</v>
      </c>
      <c r="I9" s="90" t="s">
        <v>87</v>
      </c>
      <c r="J9" s="137">
        <v>3.6</v>
      </c>
      <c r="K9" s="84">
        <v>30</v>
      </c>
      <c r="L9" s="83">
        <f t="shared" si="0"/>
        <v>30</v>
      </c>
      <c r="M9" s="39" t="str">
        <f t="shared" si="1"/>
        <v>OK</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25">
      <c r="A10" s="176">
        <v>6</v>
      </c>
      <c r="B10" s="97">
        <v>7</v>
      </c>
      <c r="C10" s="181" t="s">
        <v>81</v>
      </c>
      <c r="D10" s="121" t="s">
        <v>345</v>
      </c>
      <c r="E10" s="149" t="s">
        <v>51</v>
      </c>
      <c r="F10" s="99" t="s">
        <v>82</v>
      </c>
      <c r="G10" s="93" t="s">
        <v>89</v>
      </c>
      <c r="H10" s="94" t="s">
        <v>26</v>
      </c>
      <c r="I10" s="95" t="s">
        <v>78</v>
      </c>
      <c r="J10" s="138">
        <v>1</v>
      </c>
      <c r="K10" s="84">
        <v>150</v>
      </c>
      <c r="L10" s="83">
        <f t="shared" si="0"/>
        <v>0</v>
      </c>
      <c r="M10" s="39" t="str">
        <f t="shared" si="1"/>
        <v>OK</v>
      </c>
      <c r="N10" s="80"/>
      <c r="O10" s="80"/>
      <c r="P10" s="80"/>
      <c r="Q10" s="80"/>
      <c r="R10" s="80"/>
      <c r="S10" s="80"/>
      <c r="T10" s="80">
        <v>150</v>
      </c>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25">
      <c r="A11" s="177"/>
      <c r="B11" s="92">
        <v>8</v>
      </c>
      <c r="C11" s="182"/>
      <c r="D11" s="120" t="s">
        <v>346</v>
      </c>
      <c r="E11" s="148" t="s">
        <v>51</v>
      </c>
      <c r="F11" s="93" t="s">
        <v>82</v>
      </c>
      <c r="G11" s="93" t="s">
        <v>90</v>
      </c>
      <c r="H11" s="94" t="s">
        <v>28</v>
      </c>
      <c r="I11" s="95" t="s">
        <v>78</v>
      </c>
      <c r="J11" s="138">
        <v>1.01</v>
      </c>
      <c r="K11" s="84">
        <v>70</v>
      </c>
      <c r="L11" s="83">
        <f t="shared" si="0"/>
        <v>46</v>
      </c>
      <c r="M11" s="39" t="str">
        <f t="shared" si="1"/>
        <v>OK</v>
      </c>
      <c r="N11" s="80"/>
      <c r="O11" s="80"/>
      <c r="P11" s="80"/>
      <c r="Q11" s="80"/>
      <c r="R11" s="80"/>
      <c r="S11" s="80"/>
      <c r="T11" s="80">
        <v>24</v>
      </c>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25">
      <c r="A12" s="172">
        <v>7</v>
      </c>
      <c r="B12" s="87">
        <v>9</v>
      </c>
      <c r="C12" s="184"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84">
        <v>5</v>
      </c>
      <c r="L17" s="83">
        <f t="shared" si="0"/>
        <v>5</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25">
      <c r="A18" s="180"/>
      <c r="B18" s="92">
        <v>15</v>
      </c>
      <c r="C18" s="183"/>
      <c r="D18" s="120" t="s">
        <v>353</v>
      </c>
      <c r="E18" s="154" t="s">
        <v>103</v>
      </c>
      <c r="F18" s="93" t="s">
        <v>105</v>
      </c>
      <c r="G18" s="93" t="s">
        <v>106</v>
      </c>
      <c r="H18" s="106" t="s">
        <v>47</v>
      </c>
      <c r="I18" s="107" t="s">
        <v>87</v>
      </c>
      <c r="J18" s="138">
        <v>26.71</v>
      </c>
      <c r="K18" s="84">
        <v>3</v>
      </c>
      <c r="L18" s="83">
        <f t="shared" si="0"/>
        <v>3</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25">
      <c r="A20" s="180"/>
      <c r="B20" s="92">
        <v>17</v>
      </c>
      <c r="C20" s="183"/>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25">
      <c r="A21" s="177"/>
      <c r="B21" s="92">
        <v>18</v>
      </c>
      <c r="C21" s="182"/>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84">
        <v>600</v>
      </c>
      <c r="L22" s="83">
        <f t="shared" si="0"/>
        <v>600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25">
      <c r="A23" s="176">
        <v>10</v>
      </c>
      <c r="B23" s="97">
        <v>20</v>
      </c>
      <c r="C23" s="181" t="s">
        <v>84</v>
      </c>
      <c r="D23" s="120" t="s">
        <v>358</v>
      </c>
      <c r="E23" s="148" t="s">
        <v>37</v>
      </c>
      <c r="F23" s="93" t="s">
        <v>82</v>
      </c>
      <c r="G23" s="93" t="s">
        <v>116</v>
      </c>
      <c r="H23" s="94" t="s">
        <v>47</v>
      </c>
      <c r="I23" s="95" t="s">
        <v>78</v>
      </c>
      <c r="J23" s="138">
        <v>6.63</v>
      </c>
      <c r="K23" s="84">
        <v>10</v>
      </c>
      <c r="L23" s="83">
        <f t="shared" si="0"/>
        <v>10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25">
      <c r="A24" s="180"/>
      <c r="B24" s="97">
        <v>21</v>
      </c>
      <c r="C24" s="183"/>
      <c r="D24" s="120" t="s">
        <v>359</v>
      </c>
      <c r="E24" s="148" t="s">
        <v>37</v>
      </c>
      <c r="F24" s="93" t="s">
        <v>82</v>
      </c>
      <c r="G24" s="93" t="s">
        <v>117</v>
      </c>
      <c r="H24" s="94" t="s">
        <v>45</v>
      </c>
      <c r="I24" s="95" t="s">
        <v>78</v>
      </c>
      <c r="J24" s="138">
        <v>2</v>
      </c>
      <c r="K24" s="84">
        <v>50</v>
      </c>
      <c r="L24" s="83">
        <f t="shared" si="0"/>
        <v>50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84">
        <v>12</v>
      </c>
      <c r="L26" s="83">
        <f t="shared" si="0"/>
        <v>12</v>
      </c>
      <c r="M26" s="39" t="str">
        <f t="shared" si="1"/>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25">
      <c r="A27" s="179"/>
      <c r="B27" s="98">
        <v>24</v>
      </c>
      <c r="C27" s="185"/>
      <c r="D27" s="119" t="s">
        <v>362</v>
      </c>
      <c r="E27" s="147" t="s">
        <v>126</v>
      </c>
      <c r="F27" s="88" t="s">
        <v>82</v>
      </c>
      <c r="G27" s="88" t="s">
        <v>127</v>
      </c>
      <c r="H27" s="89" t="s">
        <v>26</v>
      </c>
      <c r="I27" s="90" t="s">
        <v>78</v>
      </c>
      <c r="J27" s="137">
        <v>1.06</v>
      </c>
      <c r="K27" s="84">
        <v>300</v>
      </c>
      <c r="L27" s="83">
        <f t="shared" si="0"/>
        <v>300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25">
      <c r="A28" s="188"/>
      <c r="B28" s="87">
        <v>25</v>
      </c>
      <c r="C28" s="186"/>
      <c r="D28" s="123" t="s">
        <v>363</v>
      </c>
      <c r="E28" s="153" t="s">
        <v>126</v>
      </c>
      <c r="F28" s="104" t="s">
        <v>82</v>
      </c>
      <c r="G28" s="88" t="s">
        <v>128</v>
      </c>
      <c r="H28" s="89" t="s">
        <v>26</v>
      </c>
      <c r="I28" s="90" t="s">
        <v>78</v>
      </c>
      <c r="J28" s="137">
        <v>2.89</v>
      </c>
      <c r="K28" s="84">
        <v>50</v>
      </c>
      <c r="L28" s="83">
        <f t="shared" si="0"/>
        <v>0</v>
      </c>
      <c r="M28" s="39" t="str">
        <f t="shared" si="1"/>
        <v>OK</v>
      </c>
      <c r="N28" s="80"/>
      <c r="O28" s="80"/>
      <c r="P28" s="80"/>
      <c r="Q28" s="80"/>
      <c r="R28" s="80"/>
      <c r="S28" s="80">
        <v>50</v>
      </c>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25">
      <c r="A29" s="189">
        <v>12</v>
      </c>
      <c r="B29" s="97">
        <v>26</v>
      </c>
      <c r="C29" s="181" t="s">
        <v>81</v>
      </c>
      <c r="D29" s="120" t="s">
        <v>364</v>
      </c>
      <c r="E29" s="148" t="s">
        <v>129</v>
      </c>
      <c r="F29" s="93" t="s">
        <v>82</v>
      </c>
      <c r="G29" s="93" t="s">
        <v>130</v>
      </c>
      <c r="H29" s="94" t="s">
        <v>48</v>
      </c>
      <c r="I29" s="95" t="s">
        <v>78</v>
      </c>
      <c r="J29" s="138">
        <v>2.62</v>
      </c>
      <c r="K29" s="84">
        <v>60</v>
      </c>
      <c r="L29" s="83">
        <f t="shared" si="0"/>
        <v>60</v>
      </c>
      <c r="M29" s="39" t="str">
        <f t="shared" si="1"/>
        <v>OK</v>
      </c>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25">
      <c r="A30" s="189"/>
      <c r="B30" s="97">
        <v>27</v>
      </c>
      <c r="C30" s="183"/>
      <c r="D30" s="120" t="s">
        <v>365</v>
      </c>
      <c r="E30" s="148" t="s">
        <v>51</v>
      </c>
      <c r="F30" s="93" t="s">
        <v>82</v>
      </c>
      <c r="G30" s="93" t="s">
        <v>131</v>
      </c>
      <c r="H30" s="94" t="s">
        <v>28</v>
      </c>
      <c r="I30" s="95" t="s">
        <v>78</v>
      </c>
      <c r="J30" s="138">
        <v>3.19</v>
      </c>
      <c r="K30" s="84">
        <v>50</v>
      </c>
      <c r="L30" s="83">
        <f t="shared" si="0"/>
        <v>50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25">
      <c r="A31" s="189"/>
      <c r="B31" s="97">
        <v>28</v>
      </c>
      <c r="C31" s="182"/>
      <c r="D31" s="120" t="s">
        <v>366</v>
      </c>
      <c r="E31" s="148" t="s">
        <v>37</v>
      </c>
      <c r="F31" s="93" t="s">
        <v>82</v>
      </c>
      <c r="G31" s="93" t="s">
        <v>132</v>
      </c>
      <c r="H31" s="94" t="s">
        <v>28</v>
      </c>
      <c r="I31" s="95" t="s">
        <v>78</v>
      </c>
      <c r="J31" s="138">
        <v>2.98</v>
      </c>
      <c r="K31" s="84"/>
      <c r="L31" s="83">
        <f t="shared" si="0"/>
        <v>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25">
      <c r="A33" s="191"/>
      <c r="B33" s="108">
        <v>30</v>
      </c>
      <c r="C33" s="193"/>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25">
      <c r="A36" s="180"/>
      <c r="B36" s="97">
        <v>33</v>
      </c>
      <c r="C36" s="183"/>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25">
      <c r="A37" s="180"/>
      <c r="B37" s="97">
        <v>34</v>
      </c>
      <c r="C37" s="183"/>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25">
      <c r="A38" s="180"/>
      <c r="B38" s="97">
        <v>35</v>
      </c>
      <c r="C38" s="183"/>
      <c r="D38" s="124" t="s">
        <v>373</v>
      </c>
      <c r="E38" s="154" t="s">
        <v>143</v>
      </c>
      <c r="F38" s="93" t="s">
        <v>145</v>
      </c>
      <c r="G38" s="93" t="s">
        <v>146</v>
      </c>
      <c r="H38" s="94" t="s">
        <v>26</v>
      </c>
      <c r="I38" s="95" t="s">
        <v>78</v>
      </c>
      <c r="J38" s="138">
        <v>36.049999999999997</v>
      </c>
      <c r="K38" s="84"/>
      <c r="L38" s="83">
        <f t="shared" si="0"/>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25">
      <c r="A39" s="180"/>
      <c r="B39" s="97">
        <v>36</v>
      </c>
      <c r="C39" s="183"/>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25">
      <c r="A40" s="180"/>
      <c r="B40" s="97">
        <v>37</v>
      </c>
      <c r="C40" s="183"/>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25">
      <c r="A41" s="180"/>
      <c r="B41" s="97">
        <v>38</v>
      </c>
      <c r="C41" s="183"/>
      <c r="D41" s="124" t="s">
        <v>376</v>
      </c>
      <c r="E41" s="154" t="s">
        <v>138</v>
      </c>
      <c r="F41" s="93" t="s">
        <v>139</v>
      </c>
      <c r="G41" s="93" t="s">
        <v>144</v>
      </c>
      <c r="H41" s="94" t="s">
        <v>26</v>
      </c>
      <c r="I41" s="95" t="s">
        <v>78</v>
      </c>
      <c r="J41" s="138">
        <v>57.31</v>
      </c>
      <c r="K41" s="84"/>
      <c r="L41" s="83">
        <f t="shared" si="0"/>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25">
      <c r="A42" s="180"/>
      <c r="B42" s="97">
        <v>39</v>
      </c>
      <c r="C42" s="183"/>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25">
      <c r="A43" s="177"/>
      <c r="B43" s="97">
        <v>40</v>
      </c>
      <c r="C43" s="182"/>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25">
      <c r="A44" s="172">
        <v>15</v>
      </c>
      <c r="B44" s="98">
        <v>41</v>
      </c>
      <c r="C44" s="184" t="s">
        <v>102</v>
      </c>
      <c r="D44" s="119" t="s">
        <v>379</v>
      </c>
      <c r="E44" s="147" t="s">
        <v>149</v>
      </c>
      <c r="F44" s="88" t="s">
        <v>145</v>
      </c>
      <c r="G44" s="88" t="s">
        <v>150</v>
      </c>
      <c r="H44" s="89" t="s">
        <v>26</v>
      </c>
      <c r="I44" s="90" t="s">
        <v>78</v>
      </c>
      <c r="J44" s="137">
        <v>5.12</v>
      </c>
      <c r="K44" s="84">
        <v>6</v>
      </c>
      <c r="L44" s="83">
        <f t="shared" si="0"/>
        <v>6</v>
      </c>
      <c r="M44" s="39" t="str">
        <f t="shared" si="1"/>
        <v>OK</v>
      </c>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25">
      <c r="A45" s="173"/>
      <c r="B45" s="87">
        <v>42</v>
      </c>
      <c r="C45" s="185"/>
      <c r="D45" s="119" t="s">
        <v>380</v>
      </c>
      <c r="E45" s="147" t="s">
        <v>149</v>
      </c>
      <c r="F45" s="88" t="s">
        <v>145</v>
      </c>
      <c r="G45" s="88" t="s">
        <v>151</v>
      </c>
      <c r="H45" s="89" t="s">
        <v>26</v>
      </c>
      <c r="I45" s="90" t="s">
        <v>78</v>
      </c>
      <c r="J45" s="137">
        <v>5.18</v>
      </c>
      <c r="K45" s="84">
        <v>12</v>
      </c>
      <c r="L45" s="83">
        <f t="shared" si="0"/>
        <v>12</v>
      </c>
      <c r="M45" s="39" t="str">
        <f t="shared" si="1"/>
        <v>OK</v>
      </c>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25">
      <c r="A46" s="173"/>
      <c r="B46" s="98">
        <v>43</v>
      </c>
      <c r="C46" s="185"/>
      <c r="D46" s="123" t="s">
        <v>381</v>
      </c>
      <c r="E46" s="153" t="s">
        <v>152</v>
      </c>
      <c r="F46" s="104" t="s">
        <v>145</v>
      </c>
      <c r="G46" s="88" t="s">
        <v>153</v>
      </c>
      <c r="H46" s="89" t="s">
        <v>26</v>
      </c>
      <c r="I46" s="90" t="s">
        <v>78</v>
      </c>
      <c r="J46" s="137">
        <v>9.0399999999999991</v>
      </c>
      <c r="K46" s="84">
        <v>6</v>
      </c>
      <c r="L46" s="83">
        <f t="shared" si="0"/>
        <v>6</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25">
      <c r="A47" s="173"/>
      <c r="B47" s="87">
        <v>44</v>
      </c>
      <c r="C47" s="185"/>
      <c r="D47" s="123" t="s">
        <v>382</v>
      </c>
      <c r="E47" s="153" t="s">
        <v>154</v>
      </c>
      <c r="F47" s="104" t="s">
        <v>145</v>
      </c>
      <c r="G47" s="88" t="s">
        <v>155</v>
      </c>
      <c r="H47" s="89" t="s">
        <v>26</v>
      </c>
      <c r="I47" s="90" t="s">
        <v>78</v>
      </c>
      <c r="J47" s="137">
        <v>18.239999999999998</v>
      </c>
      <c r="K47" s="84"/>
      <c r="L47" s="83">
        <f t="shared" si="0"/>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25">
      <c r="A49" s="173"/>
      <c r="B49" s="87">
        <v>46</v>
      </c>
      <c r="C49" s="185"/>
      <c r="D49" s="125" t="s">
        <v>383</v>
      </c>
      <c r="E49" s="155" t="s">
        <v>159</v>
      </c>
      <c r="F49" s="109" t="s">
        <v>145</v>
      </c>
      <c r="G49" s="109" t="s">
        <v>160</v>
      </c>
      <c r="H49" s="89" t="s">
        <v>26</v>
      </c>
      <c r="I49" s="90" t="s">
        <v>78</v>
      </c>
      <c r="J49" s="137">
        <v>1.18</v>
      </c>
      <c r="K49" s="84"/>
      <c r="L49" s="83">
        <f t="shared" si="0"/>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25">
      <c r="A50" s="173"/>
      <c r="B50" s="98">
        <v>47</v>
      </c>
      <c r="C50" s="185"/>
      <c r="D50" s="119" t="s">
        <v>384</v>
      </c>
      <c r="E50" s="147" t="s">
        <v>138</v>
      </c>
      <c r="F50" s="88" t="s">
        <v>145</v>
      </c>
      <c r="G50" s="88" t="s">
        <v>161</v>
      </c>
      <c r="H50" s="89" t="s">
        <v>45</v>
      </c>
      <c r="I50" s="90" t="s">
        <v>78</v>
      </c>
      <c r="J50" s="137">
        <v>0.56000000000000005</v>
      </c>
      <c r="K50" s="84">
        <v>100</v>
      </c>
      <c r="L50" s="83">
        <f t="shared" si="0"/>
        <v>100</v>
      </c>
      <c r="M50" s="39" t="str">
        <f t="shared" si="1"/>
        <v>OK</v>
      </c>
      <c r="N50" s="80"/>
      <c r="O50" s="80"/>
      <c r="P50" s="80"/>
      <c r="Q50" s="80"/>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25">
      <c r="A51" s="173"/>
      <c r="B51" s="87">
        <v>48</v>
      </c>
      <c r="C51" s="185"/>
      <c r="D51" s="119" t="s">
        <v>385</v>
      </c>
      <c r="E51" s="147" t="s">
        <v>162</v>
      </c>
      <c r="F51" s="88" t="s">
        <v>145</v>
      </c>
      <c r="G51" s="88" t="s">
        <v>163</v>
      </c>
      <c r="H51" s="89" t="s">
        <v>29</v>
      </c>
      <c r="I51" s="90" t="s">
        <v>78</v>
      </c>
      <c r="J51" s="137">
        <v>1.37</v>
      </c>
      <c r="K51" s="84">
        <v>30</v>
      </c>
      <c r="L51" s="83">
        <f t="shared" si="0"/>
        <v>30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25">
      <c r="A52" s="174"/>
      <c r="B52" s="98">
        <v>49</v>
      </c>
      <c r="C52" s="186"/>
      <c r="D52" s="119" t="s">
        <v>386</v>
      </c>
      <c r="E52" s="147" t="s">
        <v>157</v>
      </c>
      <c r="F52" s="88" t="s">
        <v>145</v>
      </c>
      <c r="G52" s="88" t="s">
        <v>164</v>
      </c>
      <c r="H52" s="89" t="s">
        <v>45</v>
      </c>
      <c r="I52" s="90" t="s">
        <v>78</v>
      </c>
      <c r="J52" s="137">
        <v>6.46</v>
      </c>
      <c r="K52" s="84">
        <v>10</v>
      </c>
      <c r="L52" s="83">
        <f t="shared" si="0"/>
        <v>10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25">
      <c r="A54" s="180"/>
      <c r="B54" s="92">
        <v>51</v>
      </c>
      <c r="C54" s="183"/>
      <c r="D54" s="120" t="s">
        <v>388</v>
      </c>
      <c r="E54" s="148" t="s">
        <v>168</v>
      </c>
      <c r="F54" s="93" t="s">
        <v>169</v>
      </c>
      <c r="G54" s="93" t="s">
        <v>170</v>
      </c>
      <c r="H54" s="94" t="s">
        <v>27</v>
      </c>
      <c r="I54" s="95" t="s">
        <v>115</v>
      </c>
      <c r="J54" s="138">
        <v>2.61</v>
      </c>
      <c r="K54" s="84">
        <v>20</v>
      </c>
      <c r="L54" s="83">
        <f t="shared" si="0"/>
        <v>20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25">
      <c r="A55" s="180"/>
      <c r="B55" s="97">
        <v>52</v>
      </c>
      <c r="C55" s="183"/>
      <c r="D55" s="120" t="s">
        <v>389</v>
      </c>
      <c r="E55" s="148" t="s">
        <v>171</v>
      </c>
      <c r="F55" s="93" t="s">
        <v>172</v>
      </c>
      <c r="G55" s="93" t="s">
        <v>173</v>
      </c>
      <c r="H55" s="106" t="s">
        <v>65</v>
      </c>
      <c r="I55" s="107" t="s">
        <v>174</v>
      </c>
      <c r="J55" s="138">
        <v>4.2</v>
      </c>
      <c r="K55" s="84"/>
      <c r="L55" s="83">
        <f t="shared" si="0"/>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25">
      <c r="A56" s="180"/>
      <c r="B56" s="92">
        <v>53</v>
      </c>
      <c r="C56" s="183"/>
      <c r="D56" s="124" t="s">
        <v>390</v>
      </c>
      <c r="E56" s="154" t="s">
        <v>171</v>
      </c>
      <c r="F56" s="105" t="s">
        <v>172</v>
      </c>
      <c r="G56" s="93" t="s">
        <v>175</v>
      </c>
      <c r="H56" s="106" t="s">
        <v>65</v>
      </c>
      <c r="I56" s="107" t="s">
        <v>174</v>
      </c>
      <c r="J56" s="138">
        <v>4.3600000000000003</v>
      </c>
      <c r="K56" s="84"/>
      <c r="L56" s="83">
        <f t="shared" si="0"/>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25">
      <c r="A57" s="180"/>
      <c r="B57" s="97">
        <v>54</v>
      </c>
      <c r="C57" s="183"/>
      <c r="D57" s="124" t="s">
        <v>391</v>
      </c>
      <c r="E57" s="154" t="s">
        <v>176</v>
      </c>
      <c r="F57" s="105" t="s">
        <v>177</v>
      </c>
      <c r="G57" s="93" t="s">
        <v>178</v>
      </c>
      <c r="H57" s="106" t="s">
        <v>65</v>
      </c>
      <c r="I57" s="107" t="s">
        <v>174</v>
      </c>
      <c r="J57" s="138">
        <v>10.98</v>
      </c>
      <c r="K57" s="84"/>
      <c r="L57" s="83">
        <f t="shared" si="0"/>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25">
      <c r="A58" s="180"/>
      <c r="B58" s="92">
        <v>55</v>
      </c>
      <c r="C58" s="183"/>
      <c r="D58" s="124" t="s">
        <v>392</v>
      </c>
      <c r="E58" s="154" t="s">
        <v>176</v>
      </c>
      <c r="F58" s="105" t="s">
        <v>177</v>
      </c>
      <c r="G58" s="93" t="s">
        <v>179</v>
      </c>
      <c r="H58" s="106" t="s">
        <v>66</v>
      </c>
      <c r="I58" s="107" t="s">
        <v>174</v>
      </c>
      <c r="J58" s="138">
        <v>9.02</v>
      </c>
      <c r="K58" s="84"/>
      <c r="L58" s="83">
        <f t="shared" si="0"/>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25">
      <c r="A59" s="180"/>
      <c r="B59" s="97">
        <v>56</v>
      </c>
      <c r="C59" s="183"/>
      <c r="D59" s="124" t="s">
        <v>393</v>
      </c>
      <c r="E59" s="154" t="s">
        <v>180</v>
      </c>
      <c r="F59" s="105" t="s">
        <v>113</v>
      </c>
      <c r="G59" s="93" t="s">
        <v>181</v>
      </c>
      <c r="H59" s="106" t="s">
        <v>45</v>
      </c>
      <c r="I59" s="107" t="s">
        <v>115</v>
      </c>
      <c r="J59" s="138">
        <v>6.49</v>
      </c>
      <c r="K59" s="84">
        <v>2</v>
      </c>
      <c r="L59" s="83">
        <f t="shared" si="0"/>
        <v>0</v>
      </c>
      <c r="M59" s="39" t="str">
        <f t="shared" si="1"/>
        <v>OK</v>
      </c>
      <c r="N59" s="80"/>
      <c r="O59" s="80"/>
      <c r="P59" s="80"/>
      <c r="Q59" s="80"/>
      <c r="R59" s="80"/>
      <c r="S59" s="80">
        <v>2</v>
      </c>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25">
      <c r="A60" s="177"/>
      <c r="B60" s="92">
        <v>57</v>
      </c>
      <c r="C60" s="182"/>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25">
      <c r="A62" s="173"/>
      <c r="B62" s="87">
        <v>59</v>
      </c>
      <c r="C62" s="185"/>
      <c r="D62" s="119" t="s">
        <v>396</v>
      </c>
      <c r="E62" s="147" t="s">
        <v>185</v>
      </c>
      <c r="F62" s="88" t="s">
        <v>145</v>
      </c>
      <c r="G62" s="88" t="s">
        <v>187</v>
      </c>
      <c r="H62" s="89" t="s">
        <v>26</v>
      </c>
      <c r="I62" s="90" t="s">
        <v>78</v>
      </c>
      <c r="J62" s="137">
        <v>1.55</v>
      </c>
      <c r="K62" s="84"/>
      <c r="L62" s="83">
        <f t="shared" si="0"/>
        <v>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25">
      <c r="A63" s="173"/>
      <c r="B63" s="87">
        <v>60</v>
      </c>
      <c r="C63" s="185"/>
      <c r="D63" s="119" t="s">
        <v>397</v>
      </c>
      <c r="E63" s="147" t="s">
        <v>185</v>
      </c>
      <c r="F63" s="88" t="s">
        <v>145</v>
      </c>
      <c r="G63" s="88" t="s">
        <v>188</v>
      </c>
      <c r="H63" s="89" t="s">
        <v>26</v>
      </c>
      <c r="I63" s="90" t="s">
        <v>115</v>
      </c>
      <c r="J63" s="137">
        <v>2.62</v>
      </c>
      <c r="K63" s="84">
        <v>50</v>
      </c>
      <c r="L63" s="83">
        <f t="shared" si="0"/>
        <v>50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25">
      <c r="A64" s="173"/>
      <c r="B64" s="87">
        <v>61</v>
      </c>
      <c r="C64" s="185"/>
      <c r="D64" s="123" t="s">
        <v>398</v>
      </c>
      <c r="E64" s="147" t="s">
        <v>185</v>
      </c>
      <c r="F64" s="104" t="s">
        <v>145</v>
      </c>
      <c r="G64" s="88" t="s">
        <v>189</v>
      </c>
      <c r="H64" s="89" t="s">
        <v>43</v>
      </c>
      <c r="I64" s="90" t="s">
        <v>78</v>
      </c>
      <c r="J64" s="137">
        <v>2.4900000000000002</v>
      </c>
      <c r="K64" s="84">
        <v>20</v>
      </c>
      <c r="L64" s="83">
        <f t="shared" si="0"/>
        <v>20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25">
      <c r="A65" s="173"/>
      <c r="B65" s="87">
        <v>62</v>
      </c>
      <c r="C65" s="185"/>
      <c r="D65" s="119" t="s">
        <v>399</v>
      </c>
      <c r="E65" s="147" t="s">
        <v>185</v>
      </c>
      <c r="F65" s="88" t="s">
        <v>145</v>
      </c>
      <c r="G65" s="88" t="s">
        <v>190</v>
      </c>
      <c r="H65" s="100" t="s">
        <v>26</v>
      </c>
      <c r="I65" s="101" t="s">
        <v>78</v>
      </c>
      <c r="J65" s="137">
        <v>3.79</v>
      </c>
      <c r="K65" s="84"/>
      <c r="L65" s="83">
        <f t="shared" si="0"/>
        <v>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25">
      <c r="A66" s="173"/>
      <c r="B66" s="87">
        <v>63</v>
      </c>
      <c r="C66" s="185"/>
      <c r="D66" s="123" t="s">
        <v>400</v>
      </c>
      <c r="E66" s="147" t="s">
        <v>185</v>
      </c>
      <c r="F66" s="104" t="s">
        <v>145</v>
      </c>
      <c r="G66" s="88" t="s">
        <v>191</v>
      </c>
      <c r="H66" s="100" t="s">
        <v>26</v>
      </c>
      <c r="I66" s="101" t="s">
        <v>78</v>
      </c>
      <c r="J66" s="137">
        <v>6.85</v>
      </c>
      <c r="K66" s="84">
        <v>50</v>
      </c>
      <c r="L66" s="83">
        <f t="shared" si="0"/>
        <v>50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25">
      <c r="A67" s="174"/>
      <c r="B67" s="87">
        <v>64</v>
      </c>
      <c r="C67" s="186"/>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84">
        <v>10</v>
      </c>
      <c r="L68" s="83">
        <f t="shared" si="0"/>
        <v>8</v>
      </c>
      <c r="M68" s="39" t="str">
        <f t="shared" si="1"/>
        <v>OK</v>
      </c>
      <c r="N68" s="80"/>
      <c r="O68" s="80"/>
      <c r="P68" s="80"/>
      <c r="Q68" s="80"/>
      <c r="R68" s="80">
        <v>2</v>
      </c>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25">
      <c r="A69" s="180"/>
      <c r="B69" s="97">
        <v>66</v>
      </c>
      <c r="C69" s="183"/>
      <c r="D69" s="120" t="s">
        <v>402</v>
      </c>
      <c r="E69" s="148" t="s">
        <v>195</v>
      </c>
      <c r="F69" s="93" t="s">
        <v>113</v>
      </c>
      <c r="G69" s="93" t="s">
        <v>197</v>
      </c>
      <c r="H69" s="94" t="s">
        <v>26</v>
      </c>
      <c r="I69" s="95" t="s">
        <v>115</v>
      </c>
      <c r="J69" s="138">
        <v>45</v>
      </c>
      <c r="K69" s="84">
        <v>15</v>
      </c>
      <c r="L69" s="83">
        <f t="shared" ref="L69:L132" si="2">K69-(SUM(N69:AY69))</f>
        <v>15</v>
      </c>
      <c r="M69" s="39" t="str">
        <f t="shared" ref="M69:M132" si="3">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25">
      <c r="A70" s="177"/>
      <c r="B70" s="92">
        <v>67</v>
      </c>
      <c r="C70" s="182"/>
      <c r="D70" s="120" t="s">
        <v>403</v>
      </c>
      <c r="E70" s="148" t="s">
        <v>195</v>
      </c>
      <c r="F70" s="93" t="s">
        <v>113</v>
      </c>
      <c r="G70" s="93" t="s">
        <v>198</v>
      </c>
      <c r="H70" s="94" t="s">
        <v>26</v>
      </c>
      <c r="I70" s="95" t="s">
        <v>115</v>
      </c>
      <c r="J70" s="138">
        <v>76</v>
      </c>
      <c r="K70" s="84">
        <v>10</v>
      </c>
      <c r="L70" s="83">
        <f t="shared" si="2"/>
        <v>10</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84"/>
      <c r="L71" s="83">
        <f t="shared" si="2"/>
        <v>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25">
      <c r="A72" s="173"/>
      <c r="B72" s="87">
        <v>69</v>
      </c>
      <c r="C72" s="185"/>
      <c r="D72" s="123" t="s">
        <v>405</v>
      </c>
      <c r="E72" s="153" t="s">
        <v>202</v>
      </c>
      <c r="F72" s="104" t="s">
        <v>200</v>
      </c>
      <c r="G72" s="88" t="s">
        <v>203</v>
      </c>
      <c r="H72" s="100" t="s">
        <v>45</v>
      </c>
      <c r="I72" s="101" t="s">
        <v>78</v>
      </c>
      <c r="J72" s="137">
        <v>47.99</v>
      </c>
      <c r="K72" s="84"/>
      <c r="L72" s="83">
        <f t="shared" si="2"/>
        <v>0</v>
      </c>
      <c r="M72" s="39" t="str">
        <f t="shared" si="3"/>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25">
      <c r="A73" s="173"/>
      <c r="B73" s="98">
        <v>70</v>
      </c>
      <c r="C73" s="185"/>
      <c r="D73" s="123" t="s">
        <v>406</v>
      </c>
      <c r="E73" s="153" t="s">
        <v>202</v>
      </c>
      <c r="F73" s="104" t="s">
        <v>200</v>
      </c>
      <c r="G73" s="88" t="s">
        <v>204</v>
      </c>
      <c r="H73" s="100" t="s">
        <v>45</v>
      </c>
      <c r="I73" s="101" t="s">
        <v>78</v>
      </c>
      <c r="J73" s="137">
        <v>24.6</v>
      </c>
      <c r="K73" s="84"/>
      <c r="L73" s="83">
        <f t="shared" si="2"/>
        <v>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25">
      <c r="A74" s="173"/>
      <c r="B74" s="87">
        <v>71</v>
      </c>
      <c r="C74" s="185"/>
      <c r="D74" s="123" t="s">
        <v>407</v>
      </c>
      <c r="E74" s="153" t="s">
        <v>154</v>
      </c>
      <c r="F74" s="104" t="s">
        <v>200</v>
      </c>
      <c r="G74" s="88" t="s">
        <v>205</v>
      </c>
      <c r="H74" s="100" t="s">
        <v>45</v>
      </c>
      <c r="I74" s="101" t="s">
        <v>78</v>
      </c>
      <c r="J74" s="137">
        <v>40.909999999999997</v>
      </c>
      <c r="K74" s="84">
        <v>5</v>
      </c>
      <c r="L74" s="83">
        <f t="shared" si="2"/>
        <v>5</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25">
      <c r="A75" s="173"/>
      <c r="B75" s="98">
        <v>72</v>
      </c>
      <c r="C75" s="185"/>
      <c r="D75" s="123" t="s">
        <v>408</v>
      </c>
      <c r="E75" s="153" t="s">
        <v>138</v>
      </c>
      <c r="F75" s="104" t="s">
        <v>200</v>
      </c>
      <c r="G75" s="88" t="s">
        <v>206</v>
      </c>
      <c r="H75" s="100" t="s">
        <v>45</v>
      </c>
      <c r="I75" s="101" t="s">
        <v>78</v>
      </c>
      <c r="J75" s="137">
        <v>111.2</v>
      </c>
      <c r="K75" s="84">
        <v>3</v>
      </c>
      <c r="L75" s="83">
        <f t="shared" si="2"/>
        <v>3</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25">
      <c r="A76" s="173"/>
      <c r="B76" s="87">
        <v>73</v>
      </c>
      <c r="C76" s="185"/>
      <c r="D76" s="123" t="s">
        <v>409</v>
      </c>
      <c r="E76" s="153" t="s">
        <v>199</v>
      </c>
      <c r="F76" s="104" t="s">
        <v>200</v>
      </c>
      <c r="G76" s="88" t="s">
        <v>207</v>
      </c>
      <c r="H76" s="100" t="s">
        <v>45</v>
      </c>
      <c r="I76" s="101" t="s">
        <v>78</v>
      </c>
      <c r="J76" s="137">
        <v>70.62</v>
      </c>
      <c r="K76" s="84"/>
      <c r="L76" s="83">
        <f t="shared" si="2"/>
        <v>0</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25">
      <c r="A77" s="174"/>
      <c r="B77" s="98">
        <v>74</v>
      </c>
      <c r="C77" s="186"/>
      <c r="D77" s="123" t="s">
        <v>410</v>
      </c>
      <c r="E77" s="153" t="s">
        <v>199</v>
      </c>
      <c r="F77" s="104" t="s">
        <v>200</v>
      </c>
      <c r="G77" s="88" t="s">
        <v>208</v>
      </c>
      <c r="H77" s="100" t="s">
        <v>45</v>
      </c>
      <c r="I77" s="101" t="s">
        <v>78</v>
      </c>
      <c r="J77" s="137">
        <v>21.57</v>
      </c>
      <c r="K77" s="84"/>
      <c r="L77" s="83">
        <f t="shared" si="2"/>
        <v>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25">
      <c r="A78" s="176">
        <v>20</v>
      </c>
      <c r="B78" s="92">
        <v>75</v>
      </c>
      <c r="C78" s="181" t="s">
        <v>122</v>
      </c>
      <c r="D78" s="120" t="s">
        <v>411</v>
      </c>
      <c r="E78" s="148" t="s">
        <v>209</v>
      </c>
      <c r="F78" s="93" t="s">
        <v>145</v>
      </c>
      <c r="G78" s="93" t="s">
        <v>210</v>
      </c>
      <c r="H78" s="94" t="s">
        <v>36</v>
      </c>
      <c r="I78" s="95" t="s">
        <v>78</v>
      </c>
      <c r="J78" s="138">
        <v>1.8</v>
      </c>
      <c r="K78" s="84">
        <v>12</v>
      </c>
      <c r="L78" s="83">
        <f t="shared" si="2"/>
        <v>12</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25">
      <c r="A79" s="180"/>
      <c r="B79" s="97">
        <v>76</v>
      </c>
      <c r="C79" s="183"/>
      <c r="D79" s="120" t="s">
        <v>412</v>
      </c>
      <c r="E79" s="148" t="s">
        <v>209</v>
      </c>
      <c r="F79" s="93" t="s">
        <v>145</v>
      </c>
      <c r="G79" s="93" t="s">
        <v>211</v>
      </c>
      <c r="H79" s="94" t="s">
        <v>36</v>
      </c>
      <c r="I79" s="95" t="s">
        <v>78</v>
      </c>
      <c r="J79" s="138">
        <v>1.81</v>
      </c>
      <c r="K79" s="84"/>
      <c r="L79" s="83">
        <f t="shared" si="2"/>
        <v>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25">
      <c r="A80" s="180"/>
      <c r="B80" s="97">
        <v>77</v>
      </c>
      <c r="C80" s="183"/>
      <c r="D80" s="120" t="s">
        <v>413</v>
      </c>
      <c r="E80" s="148" t="s">
        <v>209</v>
      </c>
      <c r="F80" s="93" t="s">
        <v>145</v>
      </c>
      <c r="G80" s="93" t="s">
        <v>212</v>
      </c>
      <c r="H80" s="94" t="s">
        <v>36</v>
      </c>
      <c r="I80" s="95" t="s">
        <v>78</v>
      </c>
      <c r="J80" s="138">
        <v>1.81</v>
      </c>
      <c r="K80" s="84">
        <v>12</v>
      </c>
      <c r="L80" s="83">
        <f t="shared" si="2"/>
        <v>12</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25">
      <c r="A81" s="180"/>
      <c r="B81" s="92">
        <v>78</v>
      </c>
      <c r="C81" s="183"/>
      <c r="D81" s="129" t="s">
        <v>414</v>
      </c>
      <c r="E81" s="148" t="s">
        <v>209</v>
      </c>
      <c r="F81" s="116" t="s">
        <v>213</v>
      </c>
      <c r="G81" s="93" t="s">
        <v>214</v>
      </c>
      <c r="H81" s="106" t="s">
        <v>45</v>
      </c>
      <c r="I81" s="107" t="s">
        <v>215</v>
      </c>
      <c r="J81" s="138">
        <v>0.12</v>
      </c>
      <c r="K81" s="84"/>
      <c r="L81" s="83">
        <f t="shared" si="2"/>
        <v>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25">
      <c r="A82" s="177"/>
      <c r="B82" s="97">
        <v>79</v>
      </c>
      <c r="C82" s="182"/>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84">
        <v>2</v>
      </c>
      <c r="L83" s="83">
        <f t="shared" si="2"/>
        <v>2</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25">
      <c r="A84" s="173"/>
      <c r="B84" s="87">
        <v>81</v>
      </c>
      <c r="C84" s="185"/>
      <c r="D84" s="123" t="s">
        <v>417</v>
      </c>
      <c r="E84" s="153" t="s">
        <v>219</v>
      </c>
      <c r="F84" s="104" t="s">
        <v>220</v>
      </c>
      <c r="G84" s="88" t="s">
        <v>223</v>
      </c>
      <c r="H84" s="100" t="s">
        <v>43</v>
      </c>
      <c r="I84" s="101" t="s">
        <v>222</v>
      </c>
      <c r="J84" s="137">
        <v>21.29</v>
      </c>
      <c r="K84" s="84"/>
      <c r="L84" s="83">
        <f t="shared" si="2"/>
        <v>0</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25">
      <c r="A85" s="174"/>
      <c r="B85" s="87">
        <v>82</v>
      </c>
      <c r="C85" s="186"/>
      <c r="D85" s="123" t="s">
        <v>418</v>
      </c>
      <c r="E85" s="153" t="s">
        <v>219</v>
      </c>
      <c r="F85" s="104" t="s">
        <v>220</v>
      </c>
      <c r="G85" s="88" t="s">
        <v>224</v>
      </c>
      <c r="H85" s="100" t="s">
        <v>49</v>
      </c>
      <c r="I85" s="101" t="s">
        <v>222</v>
      </c>
      <c r="J85" s="137">
        <v>21.28</v>
      </c>
      <c r="K85" s="84"/>
      <c r="L85" s="83">
        <f t="shared" si="2"/>
        <v>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84"/>
      <c r="L86" s="83">
        <f t="shared" si="2"/>
        <v>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25">
      <c r="A87" s="177"/>
      <c r="B87" s="97">
        <v>84</v>
      </c>
      <c r="C87" s="182"/>
      <c r="D87" s="120" t="s">
        <v>420</v>
      </c>
      <c r="E87" s="148" t="s">
        <v>227</v>
      </c>
      <c r="F87" s="105" t="s">
        <v>76</v>
      </c>
      <c r="G87" s="93" t="s">
        <v>228</v>
      </c>
      <c r="H87" s="94" t="s">
        <v>29</v>
      </c>
      <c r="I87" s="95" t="s">
        <v>78</v>
      </c>
      <c r="J87" s="138">
        <v>1.89</v>
      </c>
      <c r="K87" s="84"/>
      <c r="L87" s="83">
        <f t="shared" si="2"/>
        <v>0</v>
      </c>
      <c r="M87" s="39" t="str">
        <f t="shared" si="3"/>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25">
      <c r="A88" s="178">
        <v>23</v>
      </c>
      <c r="B88" s="87">
        <v>85</v>
      </c>
      <c r="C88" s="184" t="s">
        <v>122</v>
      </c>
      <c r="D88" s="119" t="s">
        <v>421</v>
      </c>
      <c r="E88" s="147" t="s">
        <v>229</v>
      </c>
      <c r="F88" s="104" t="s">
        <v>82</v>
      </c>
      <c r="G88" s="88" t="s">
        <v>230</v>
      </c>
      <c r="H88" s="89" t="s">
        <v>26</v>
      </c>
      <c r="I88" s="90" t="s">
        <v>78</v>
      </c>
      <c r="J88" s="137">
        <v>1.48</v>
      </c>
      <c r="K88" s="84">
        <v>60</v>
      </c>
      <c r="L88" s="83">
        <f t="shared" si="2"/>
        <v>60</v>
      </c>
      <c r="M88" s="39" t="str">
        <f t="shared" si="3"/>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25">
      <c r="A89" s="179"/>
      <c r="B89" s="98">
        <v>86</v>
      </c>
      <c r="C89" s="185"/>
      <c r="D89" s="119" t="s">
        <v>422</v>
      </c>
      <c r="E89" s="147" t="s">
        <v>229</v>
      </c>
      <c r="F89" s="104" t="s">
        <v>82</v>
      </c>
      <c r="G89" s="88" t="s">
        <v>231</v>
      </c>
      <c r="H89" s="89" t="s">
        <v>26</v>
      </c>
      <c r="I89" s="90" t="s">
        <v>78</v>
      </c>
      <c r="J89" s="137">
        <v>1.84</v>
      </c>
      <c r="K89" s="84">
        <v>60</v>
      </c>
      <c r="L89" s="83">
        <f t="shared" si="2"/>
        <v>60</v>
      </c>
      <c r="M89" s="39" t="str">
        <f t="shared" si="3"/>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25">
      <c r="A90" s="179"/>
      <c r="B90" s="87">
        <v>87</v>
      </c>
      <c r="C90" s="186"/>
      <c r="D90" s="119" t="s">
        <v>423</v>
      </c>
      <c r="E90" s="147" t="s">
        <v>232</v>
      </c>
      <c r="F90" s="104" t="s">
        <v>233</v>
      </c>
      <c r="G90" s="88" t="s">
        <v>234</v>
      </c>
      <c r="H90" s="89" t="s">
        <v>26</v>
      </c>
      <c r="I90" s="90" t="s">
        <v>78</v>
      </c>
      <c r="J90" s="137">
        <v>4.87</v>
      </c>
      <c r="K90" s="84">
        <v>50</v>
      </c>
      <c r="L90" s="83">
        <f t="shared" si="2"/>
        <v>50</v>
      </c>
      <c r="M90" s="39" t="str">
        <f t="shared" si="3"/>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25">
      <c r="A91" s="96">
        <v>24</v>
      </c>
      <c r="B91" s="92">
        <v>88</v>
      </c>
      <c r="C91" s="142" t="s">
        <v>84</v>
      </c>
      <c r="D91" s="120" t="s">
        <v>424</v>
      </c>
      <c r="E91" s="148" t="s">
        <v>37</v>
      </c>
      <c r="F91" s="105" t="s">
        <v>235</v>
      </c>
      <c r="G91" s="93" t="s">
        <v>236</v>
      </c>
      <c r="H91" s="94" t="s">
        <v>33</v>
      </c>
      <c r="I91" s="95" t="s">
        <v>78</v>
      </c>
      <c r="J91" s="138">
        <v>22.22</v>
      </c>
      <c r="K91" s="84">
        <v>10</v>
      </c>
      <c r="L91" s="83">
        <f t="shared" si="2"/>
        <v>10</v>
      </c>
      <c r="M91" s="39" t="str">
        <f t="shared" si="3"/>
        <v>OK</v>
      </c>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84">
        <v>50</v>
      </c>
      <c r="L92" s="83">
        <f t="shared" si="2"/>
        <v>50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25">
      <c r="A93" s="173"/>
      <c r="B93" s="87">
        <v>90</v>
      </c>
      <c r="C93" s="185"/>
      <c r="D93" s="119" t="s">
        <v>426</v>
      </c>
      <c r="E93" s="147" t="s">
        <v>237</v>
      </c>
      <c r="F93" s="104" t="s">
        <v>240</v>
      </c>
      <c r="G93" s="88" t="s">
        <v>241</v>
      </c>
      <c r="H93" s="100" t="s">
        <v>26</v>
      </c>
      <c r="I93" s="88" t="s">
        <v>242</v>
      </c>
      <c r="J93" s="137">
        <v>25</v>
      </c>
      <c r="K93" s="84">
        <v>6</v>
      </c>
      <c r="L93" s="83">
        <f t="shared" si="2"/>
        <v>6</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25">
      <c r="A94" s="173"/>
      <c r="B94" s="98">
        <v>91</v>
      </c>
      <c r="C94" s="185"/>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25">
      <c r="A95" s="174"/>
      <c r="B95" s="87">
        <v>92</v>
      </c>
      <c r="C95" s="186"/>
      <c r="D95" s="123" t="s">
        <v>428</v>
      </c>
      <c r="E95" s="147" t="s">
        <v>237</v>
      </c>
      <c r="F95" s="104" t="s">
        <v>240</v>
      </c>
      <c r="G95" s="88" t="s">
        <v>244</v>
      </c>
      <c r="H95" s="100" t="s">
        <v>26</v>
      </c>
      <c r="I95" s="90" t="s">
        <v>245</v>
      </c>
      <c r="J95" s="137">
        <v>20.309999999999999</v>
      </c>
      <c r="K95" s="84">
        <v>6</v>
      </c>
      <c r="L95" s="83">
        <f t="shared" si="2"/>
        <v>6</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84">
        <v>30</v>
      </c>
      <c r="L96" s="83">
        <f t="shared" si="2"/>
        <v>30</v>
      </c>
      <c r="M96" s="39" t="str">
        <f t="shared" si="3"/>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84">
        <v>15</v>
      </c>
      <c r="L97" s="83">
        <f t="shared" si="2"/>
        <v>0</v>
      </c>
      <c r="M97" s="39" t="str">
        <f t="shared" si="3"/>
        <v>OK</v>
      </c>
      <c r="N97" s="80"/>
      <c r="O97" s="80"/>
      <c r="P97" s="80">
        <v>15</v>
      </c>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25">
      <c r="A98" s="173"/>
      <c r="B98" s="87">
        <v>95</v>
      </c>
      <c r="C98" s="185"/>
      <c r="D98" s="119" t="s">
        <v>431</v>
      </c>
      <c r="E98" s="147" t="s">
        <v>250</v>
      </c>
      <c r="F98" s="104" t="s">
        <v>177</v>
      </c>
      <c r="G98" s="88" t="s">
        <v>252</v>
      </c>
      <c r="H98" s="100" t="s">
        <v>29</v>
      </c>
      <c r="I98" s="101" t="s">
        <v>78</v>
      </c>
      <c r="J98" s="137">
        <v>15.16</v>
      </c>
      <c r="K98" s="84">
        <v>15</v>
      </c>
      <c r="L98" s="83">
        <f t="shared" si="2"/>
        <v>0</v>
      </c>
      <c r="M98" s="39" t="str">
        <f t="shared" si="3"/>
        <v>OK</v>
      </c>
      <c r="N98" s="80"/>
      <c r="O98" s="80"/>
      <c r="P98" s="80">
        <v>15</v>
      </c>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25">
      <c r="A99" s="174"/>
      <c r="B99" s="87">
        <v>96</v>
      </c>
      <c r="C99" s="186"/>
      <c r="D99" s="123" t="s">
        <v>432</v>
      </c>
      <c r="E99" s="147" t="s">
        <v>250</v>
      </c>
      <c r="F99" s="104" t="s">
        <v>177</v>
      </c>
      <c r="G99" s="88" t="s">
        <v>253</v>
      </c>
      <c r="H99" s="100" t="s">
        <v>29</v>
      </c>
      <c r="I99" s="101" t="s">
        <v>78</v>
      </c>
      <c r="J99" s="137">
        <v>17.11</v>
      </c>
      <c r="K99" s="84"/>
      <c r="L99" s="83">
        <f t="shared" si="2"/>
        <v>0</v>
      </c>
      <c r="M99" s="39" t="str">
        <f t="shared" si="3"/>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84">
        <v>30</v>
      </c>
      <c r="L100" s="83">
        <f t="shared" si="2"/>
        <v>20</v>
      </c>
      <c r="M100" s="39" t="str">
        <f t="shared" si="3"/>
        <v>OK</v>
      </c>
      <c r="N100" s="80"/>
      <c r="O100" s="80">
        <v>10</v>
      </c>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25">
      <c r="A101" s="177"/>
      <c r="B101" s="92">
        <v>98</v>
      </c>
      <c r="C101" s="182"/>
      <c r="D101" s="124" t="s">
        <v>434</v>
      </c>
      <c r="E101" s="154" t="s">
        <v>255</v>
      </c>
      <c r="F101" s="105" t="s">
        <v>177</v>
      </c>
      <c r="G101" s="93" t="s">
        <v>257</v>
      </c>
      <c r="H101" s="106" t="s">
        <v>29</v>
      </c>
      <c r="I101" s="107" t="s">
        <v>78</v>
      </c>
      <c r="J101" s="138">
        <v>30.69</v>
      </c>
      <c r="K101" s="84">
        <v>30</v>
      </c>
      <c r="L101" s="83">
        <f t="shared" si="2"/>
        <v>20</v>
      </c>
      <c r="M101" s="39" t="str">
        <f t="shared" si="3"/>
        <v>OK</v>
      </c>
      <c r="N101" s="80"/>
      <c r="O101" s="80">
        <v>10</v>
      </c>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c r="L102" s="83">
        <f t="shared" si="2"/>
        <v>0</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84">
        <v>12</v>
      </c>
      <c r="L103" s="83">
        <f t="shared" si="2"/>
        <v>12</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25">
      <c r="A104" s="180"/>
      <c r="B104" s="97">
        <v>101</v>
      </c>
      <c r="C104" s="183"/>
      <c r="D104" s="120" t="s">
        <v>437</v>
      </c>
      <c r="E104" s="148" t="s">
        <v>263</v>
      </c>
      <c r="F104" s="105" t="s">
        <v>82</v>
      </c>
      <c r="G104" s="93" t="s">
        <v>264</v>
      </c>
      <c r="H104" s="106" t="s">
        <v>43</v>
      </c>
      <c r="I104" s="107" t="s">
        <v>78</v>
      </c>
      <c r="J104" s="138">
        <v>1.4</v>
      </c>
      <c r="K104" s="84"/>
      <c r="L104" s="83">
        <f t="shared" si="2"/>
        <v>0</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25">
      <c r="A105" s="180"/>
      <c r="B105" s="92">
        <v>102</v>
      </c>
      <c r="C105" s="183"/>
      <c r="D105" s="120" t="s">
        <v>438</v>
      </c>
      <c r="E105" s="148" t="s">
        <v>265</v>
      </c>
      <c r="F105" s="105" t="s">
        <v>266</v>
      </c>
      <c r="G105" s="93" t="s">
        <v>267</v>
      </c>
      <c r="H105" s="106" t="s">
        <v>45</v>
      </c>
      <c r="I105" s="107" t="s">
        <v>87</v>
      </c>
      <c r="J105" s="138">
        <v>14.85</v>
      </c>
      <c r="K105" s="84"/>
      <c r="L105" s="83">
        <f t="shared" si="2"/>
        <v>0</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25">
      <c r="A106" s="180"/>
      <c r="B106" s="97">
        <v>103</v>
      </c>
      <c r="C106" s="183"/>
      <c r="D106" s="120" t="s">
        <v>439</v>
      </c>
      <c r="E106" s="148" t="s">
        <v>268</v>
      </c>
      <c r="F106" s="105" t="s">
        <v>82</v>
      </c>
      <c r="G106" s="93" t="s">
        <v>269</v>
      </c>
      <c r="H106" s="94" t="s">
        <v>48</v>
      </c>
      <c r="I106" s="95" t="s">
        <v>78</v>
      </c>
      <c r="J106" s="138">
        <v>2.7</v>
      </c>
      <c r="K106" s="84">
        <v>24</v>
      </c>
      <c r="L106" s="83">
        <f t="shared" si="2"/>
        <v>24</v>
      </c>
      <c r="M106" s="39" t="str">
        <f t="shared" si="3"/>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25">
      <c r="A107" s="177"/>
      <c r="B107" s="92">
        <v>104</v>
      </c>
      <c r="C107" s="182"/>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84">
        <v>25</v>
      </c>
      <c r="L108" s="83">
        <f t="shared" si="2"/>
        <v>25</v>
      </c>
      <c r="M108" s="39" t="str">
        <f t="shared" si="3"/>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25">
      <c r="A109" s="173"/>
      <c r="B109" s="87">
        <v>106</v>
      </c>
      <c r="C109" s="185"/>
      <c r="D109" s="119" t="s">
        <v>442</v>
      </c>
      <c r="E109" s="147" t="s">
        <v>273</v>
      </c>
      <c r="F109" s="104" t="s">
        <v>145</v>
      </c>
      <c r="G109" s="88" t="s">
        <v>272</v>
      </c>
      <c r="H109" s="100" t="s">
        <v>26</v>
      </c>
      <c r="I109" s="101" t="s">
        <v>78</v>
      </c>
      <c r="J109" s="137">
        <v>12</v>
      </c>
      <c r="K109" s="84"/>
      <c r="L109" s="83">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25">
      <c r="A112" s="180"/>
      <c r="B112" s="92">
        <v>109</v>
      </c>
      <c r="C112" s="183"/>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25">
      <c r="A113" s="180"/>
      <c r="B113" s="97">
        <v>110</v>
      </c>
      <c r="C113" s="183"/>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25">
      <c r="A114" s="180"/>
      <c r="B114" s="92">
        <v>111</v>
      </c>
      <c r="C114" s="183"/>
      <c r="D114" s="124" t="s">
        <v>447</v>
      </c>
      <c r="E114" s="148" t="s">
        <v>280</v>
      </c>
      <c r="F114" s="105" t="s">
        <v>113</v>
      </c>
      <c r="G114" s="93" t="s">
        <v>282</v>
      </c>
      <c r="H114" s="106" t="s">
        <v>26</v>
      </c>
      <c r="I114" s="107" t="s">
        <v>115</v>
      </c>
      <c r="J114" s="138">
        <v>47.4</v>
      </c>
      <c r="K114" s="84">
        <v>1</v>
      </c>
      <c r="L114" s="83">
        <f t="shared" si="2"/>
        <v>0</v>
      </c>
      <c r="M114" s="39" t="str">
        <f t="shared" si="3"/>
        <v>OK</v>
      </c>
      <c r="N114" s="80"/>
      <c r="O114" s="80"/>
      <c r="P114" s="80"/>
      <c r="Q114" s="80"/>
      <c r="R114" s="80">
        <v>1</v>
      </c>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25">
      <c r="A115" s="180"/>
      <c r="B115" s="97">
        <v>112</v>
      </c>
      <c r="C115" s="183"/>
      <c r="D115" s="124" t="s">
        <v>448</v>
      </c>
      <c r="E115" s="154" t="s">
        <v>283</v>
      </c>
      <c r="F115" s="105" t="s">
        <v>113</v>
      </c>
      <c r="G115" s="93" t="s">
        <v>284</v>
      </c>
      <c r="H115" s="106" t="s">
        <v>45</v>
      </c>
      <c r="I115" s="107" t="s">
        <v>115</v>
      </c>
      <c r="J115" s="138">
        <v>6.47</v>
      </c>
      <c r="K115" s="84">
        <v>24</v>
      </c>
      <c r="L115" s="83">
        <f t="shared" si="2"/>
        <v>24</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25">
      <c r="A116" s="180"/>
      <c r="B116" s="92">
        <v>113</v>
      </c>
      <c r="C116" s="183"/>
      <c r="D116" s="124" t="s">
        <v>449</v>
      </c>
      <c r="E116" s="154" t="s">
        <v>285</v>
      </c>
      <c r="F116" s="105" t="s">
        <v>113</v>
      </c>
      <c r="G116" s="93" t="s">
        <v>286</v>
      </c>
      <c r="H116" s="106" t="s">
        <v>67</v>
      </c>
      <c r="I116" s="107" t="s">
        <v>115</v>
      </c>
      <c r="J116" s="138">
        <v>73.02</v>
      </c>
      <c r="K116" s="84">
        <v>2</v>
      </c>
      <c r="L116" s="83">
        <f t="shared" si="2"/>
        <v>2</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84">
        <v>5</v>
      </c>
      <c r="L119" s="83">
        <f t="shared" si="2"/>
        <v>5</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25">
      <c r="A120" s="173"/>
      <c r="B120" s="98">
        <v>117</v>
      </c>
      <c r="C120" s="185"/>
      <c r="D120" s="123" t="s">
        <v>452</v>
      </c>
      <c r="E120" s="153" t="s">
        <v>295</v>
      </c>
      <c r="F120" s="104" t="s">
        <v>113</v>
      </c>
      <c r="G120" s="88" t="s">
        <v>296</v>
      </c>
      <c r="H120" s="100" t="s">
        <v>26</v>
      </c>
      <c r="I120" s="101" t="s">
        <v>115</v>
      </c>
      <c r="J120" s="137">
        <v>61.77</v>
      </c>
      <c r="K120" s="84">
        <v>5</v>
      </c>
      <c r="L120" s="83">
        <f t="shared" si="2"/>
        <v>5</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25">
      <c r="A121" s="174"/>
      <c r="B121" s="87">
        <v>118</v>
      </c>
      <c r="C121" s="186"/>
      <c r="D121" s="123" t="s">
        <v>453</v>
      </c>
      <c r="E121" s="153" t="s">
        <v>297</v>
      </c>
      <c r="F121" s="104" t="s">
        <v>113</v>
      </c>
      <c r="G121" s="88" t="s">
        <v>298</v>
      </c>
      <c r="H121" s="100" t="s">
        <v>26</v>
      </c>
      <c r="I121" s="101" t="s">
        <v>115</v>
      </c>
      <c r="J121" s="137">
        <v>67.67</v>
      </c>
      <c r="K121" s="84">
        <v>2</v>
      </c>
      <c r="L121" s="83">
        <f t="shared" si="2"/>
        <v>2</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84">
        <v>3</v>
      </c>
      <c r="L122" s="83">
        <f t="shared" si="2"/>
        <v>3</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25">
      <c r="A123" s="180"/>
      <c r="B123" s="97">
        <v>120</v>
      </c>
      <c r="C123" s="183"/>
      <c r="D123" s="124" t="s">
        <v>455</v>
      </c>
      <c r="E123" s="154" t="s">
        <v>299</v>
      </c>
      <c r="F123" s="105" t="s">
        <v>301</v>
      </c>
      <c r="G123" s="93" t="s">
        <v>302</v>
      </c>
      <c r="H123" s="106" t="s">
        <v>45</v>
      </c>
      <c r="I123" s="107" t="s">
        <v>245</v>
      </c>
      <c r="J123" s="138">
        <v>22.66</v>
      </c>
      <c r="K123" s="84"/>
      <c r="L123" s="83">
        <f t="shared" si="2"/>
        <v>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25">
      <c r="A124" s="180"/>
      <c r="B124" s="97">
        <v>121</v>
      </c>
      <c r="C124" s="183"/>
      <c r="D124" s="124" t="s">
        <v>456</v>
      </c>
      <c r="E124" s="154" t="s">
        <v>299</v>
      </c>
      <c r="F124" s="105" t="s">
        <v>301</v>
      </c>
      <c r="G124" s="93" t="s">
        <v>303</v>
      </c>
      <c r="H124" s="106" t="s">
        <v>45</v>
      </c>
      <c r="I124" s="107" t="s">
        <v>115</v>
      </c>
      <c r="J124" s="138">
        <v>19.32</v>
      </c>
      <c r="K124" s="84"/>
      <c r="L124" s="83">
        <f t="shared" si="2"/>
        <v>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84">
        <v>3</v>
      </c>
      <c r="L125" s="83">
        <f t="shared" si="2"/>
        <v>3</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v>12</v>
      </c>
      <c r="L126" s="83">
        <f t="shared" si="2"/>
        <v>12</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c r="L127" s="83">
        <f t="shared" si="2"/>
        <v>0</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c r="L128" s="83">
        <f t="shared" si="2"/>
        <v>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c r="L129" s="83">
        <f t="shared" si="2"/>
        <v>0</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c r="L130" s="83">
        <f t="shared" si="2"/>
        <v>0</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c r="L132" s="83">
        <f t="shared" si="2"/>
        <v>0</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c r="L133" s="83">
        <f t="shared" ref="L133:L154" si="4">K133-(SUM(N133:AY133))</f>
        <v>0</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c r="L134" s="83">
        <f t="shared" si="4"/>
        <v>0</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1</v>
      </c>
      <c r="L136" s="83">
        <f t="shared" si="4"/>
        <v>0</v>
      </c>
      <c r="M136" s="39" t="str">
        <f t="shared" si="5"/>
        <v>OK</v>
      </c>
      <c r="N136" s="80"/>
      <c r="O136" s="80"/>
      <c r="P136" s="80"/>
      <c r="Q136" s="80">
        <v>1</v>
      </c>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v>10</v>
      </c>
      <c r="L137" s="83">
        <f t="shared" si="4"/>
        <v>10</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v>10</v>
      </c>
      <c r="L138" s="83">
        <f t="shared" si="4"/>
        <v>10</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c r="L139" s="83">
        <f t="shared" si="4"/>
        <v>0</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v>12</v>
      </c>
      <c r="L142" s="83">
        <f t="shared" si="4"/>
        <v>12</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c r="L143" s="83">
        <f t="shared" si="4"/>
        <v>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c r="L144" s="83">
        <f t="shared" si="4"/>
        <v>0</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c r="L145" s="83">
        <f t="shared" si="4"/>
        <v>0</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v>10</v>
      </c>
      <c r="L146" s="83">
        <f t="shared" si="4"/>
        <v>10</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v>5</v>
      </c>
      <c r="L147" s="83">
        <f t="shared" si="4"/>
        <v>5</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v>10</v>
      </c>
      <c r="L148" s="83">
        <f t="shared" si="4"/>
        <v>10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row>
    <row r="156" spans="1:51" x14ac:dyDescent="0.25">
      <c r="A156" s="175"/>
      <c r="B156" s="175"/>
      <c r="C156" s="175"/>
    </row>
    <row r="157" spans="1:51" x14ac:dyDescent="0.25">
      <c r="A157" s="175"/>
      <c r="B157" s="175"/>
      <c r="C157" s="175"/>
    </row>
  </sheetData>
  <mergeCells count="105">
    <mergeCell ref="A126:A131"/>
    <mergeCell ref="C126:C131"/>
    <mergeCell ref="A132:A135"/>
    <mergeCell ref="C132:C135"/>
    <mergeCell ref="A136:A149"/>
    <mergeCell ref="C136:C149"/>
    <mergeCell ref="A150:A154"/>
    <mergeCell ref="C150:C154"/>
    <mergeCell ref="A103:A107"/>
    <mergeCell ref="C103:C107"/>
    <mergeCell ref="A108:A110"/>
    <mergeCell ref="C108:C110"/>
    <mergeCell ref="A111:A118"/>
    <mergeCell ref="C111:C118"/>
    <mergeCell ref="A119:A121"/>
    <mergeCell ref="C119:C121"/>
    <mergeCell ref="A122:A125"/>
    <mergeCell ref="C122:C125"/>
    <mergeCell ref="A44:A52"/>
    <mergeCell ref="C44:C52"/>
    <mergeCell ref="A53:A60"/>
    <mergeCell ref="C53:C60"/>
    <mergeCell ref="A61:A67"/>
    <mergeCell ref="C61:C67"/>
    <mergeCell ref="A68:A70"/>
    <mergeCell ref="C68:C70"/>
    <mergeCell ref="A71:A77"/>
    <mergeCell ref="C71:C77"/>
    <mergeCell ref="D1:J1"/>
    <mergeCell ref="K1:M1"/>
    <mergeCell ref="AW1:AW2"/>
    <mergeCell ref="AX1:AX2"/>
    <mergeCell ref="AY1:AY2"/>
    <mergeCell ref="A2:M2"/>
    <mergeCell ref="A8:A9"/>
    <mergeCell ref="C8:C9"/>
    <mergeCell ref="A10:A11"/>
    <mergeCell ref="C10:C11"/>
    <mergeCell ref="C17:C21"/>
    <mergeCell ref="A23:A25"/>
    <mergeCell ref="C23:C25"/>
    <mergeCell ref="A26:A28"/>
    <mergeCell ref="C26:C28"/>
    <mergeCell ref="A29:A31"/>
    <mergeCell ref="C29:C31"/>
    <mergeCell ref="A32:A33"/>
    <mergeCell ref="C32:C33"/>
    <mergeCell ref="A34:A43"/>
    <mergeCell ref="C34:C43"/>
    <mergeCell ref="AG1:AG2"/>
    <mergeCell ref="AH1:AH2"/>
    <mergeCell ref="AB1:AB2"/>
    <mergeCell ref="AC1:AC2"/>
    <mergeCell ref="AD1:AD2"/>
    <mergeCell ref="AE1:AE2"/>
    <mergeCell ref="AF1:AF2"/>
    <mergeCell ref="W1:W2"/>
    <mergeCell ref="X1:X2"/>
    <mergeCell ref="Y1:Y2"/>
    <mergeCell ref="Z1:Z2"/>
    <mergeCell ref="AA1:AA2"/>
    <mergeCell ref="R1:R2"/>
    <mergeCell ref="S1:S2"/>
    <mergeCell ref="T1:T2"/>
    <mergeCell ref="U1:U2"/>
    <mergeCell ref="V1:V2"/>
    <mergeCell ref="Q1:Q2"/>
    <mergeCell ref="O1:O2"/>
    <mergeCell ref="P1:P2"/>
    <mergeCell ref="A1:C1"/>
    <mergeCell ref="A17:A21"/>
    <mergeCell ref="A155:C155"/>
    <mergeCell ref="A156:C156"/>
    <mergeCell ref="A157:C157"/>
    <mergeCell ref="AR1:AR2"/>
    <mergeCell ref="AS1:AS2"/>
    <mergeCell ref="AT1:AT2"/>
    <mergeCell ref="AU1:AU2"/>
    <mergeCell ref="AV1:AV2"/>
    <mergeCell ref="A12:A16"/>
    <mergeCell ref="C12:C16"/>
    <mergeCell ref="AI1:AI2"/>
    <mergeCell ref="AJ1:AJ2"/>
    <mergeCell ref="AK1:AK2"/>
    <mergeCell ref="AL1:AL2"/>
    <mergeCell ref="AM1:AM2"/>
    <mergeCell ref="AN1:AN2"/>
    <mergeCell ref="AO1:AO2"/>
    <mergeCell ref="AP1:AP2"/>
    <mergeCell ref="AQ1:AQ2"/>
    <mergeCell ref="N1:N2"/>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s>
  <conditionalFormatting sqref="U4:X154">
    <cfRule type="cellIs" dxfId="221" priority="19" stopIfTrue="1" operator="greaterThan">
      <formula>0</formula>
    </cfRule>
    <cfRule type="cellIs" dxfId="220" priority="20" stopIfTrue="1" operator="greaterThan">
      <formula>0</formula>
    </cfRule>
    <cfRule type="cellIs" dxfId="219" priority="21" stopIfTrue="1" operator="greaterThan">
      <formula>0</formula>
    </cfRule>
  </conditionalFormatting>
  <conditionalFormatting sqref="Y4:Y154">
    <cfRule type="cellIs" dxfId="218" priority="16" stopIfTrue="1" operator="greaterThan">
      <formula>0</formula>
    </cfRule>
    <cfRule type="cellIs" dxfId="217" priority="17" stopIfTrue="1" operator="greaterThan">
      <formula>0</formula>
    </cfRule>
    <cfRule type="cellIs" dxfId="216" priority="18" stopIfTrue="1" operator="greaterThan">
      <formula>0</formula>
    </cfRule>
  </conditionalFormatting>
  <conditionalFormatting sqref="Z4:Z154">
    <cfRule type="cellIs" dxfId="215" priority="13" stopIfTrue="1" operator="greaterThan">
      <formula>0</formula>
    </cfRule>
    <cfRule type="cellIs" dxfId="214" priority="14" stopIfTrue="1" operator="greaterThan">
      <formula>0</formula>
    </cfRule>
    <cfRule type="cellIs" dxfId="213" priority="15" stopIfTrue="1" operator="greaterThan">
      <formula>0</formula>
    </cfRule>
  </conditionalFormatting>
  <conditionalFormatting sqref="AS4:AU154 AW4:AY154">
    <cfRule type="cellIs" dxfId="212" priority="25" stopIfTrue="1" operator="greaterThan">
      <formula>0</formula>
    </cfRule>
    <cfRule type="cellIs" dxfId="211" priority="26" stopIfTrue="1" operator="greaterThan">
      <formula>0</formula>
    </cfRule>
    <cfRule type="cellIs" dxfId="210" priority="27" stopIfTrue="1" operator="greaterThan">
      <formula>0</formula>
    </cfRule>
  </conditionalFormatting>
  <conditionalFormatting sqref="AC4:AR154">
    <cfRule type="cellIs" dxfId="209" priority="4" stopIfTrue="1" operator="greaterThan">
      <formula>0</formula>
    </cfRule>
    <cfRule type="cellIs" dxfId="208" priority="5" stopIfTrue="1" operator="greaterThan">
      <formula>0</formula>
    </cfRule>
    <cfRule type="cellIs" dxfId="207" priority="6" stopIfTrue="1" operator="greaterThan">
      <formula>0</formula>
    </cfRule>
  </conditionalFormatting>
  <conditionalFormatting sqref="AA4:AA154">
    <cfRule type="cellIs" dxfId="206" priority="10" stopIfTrue="1" operator="greaterThan">
      <formula>0</formula>
    </cfRule>
    <cfRule type="cellIs" dxfId="205" priority="11" stopIfTrue="1" operator="greaterThan">
      <formula>0</formula>
    </cfRule>
    <cfRule type="cellIs" dxfId="204" priority="12" stopIfTrue="1" operator="greaterThan">
      <formula>0</formula>
    </cfRule>
  </conditionalFormatting>
  <conditionalFormatting sqref="AB4:AB154">
    <cfRule type="cellIs" dxfId="203" priority="7" stopIfTrue="1" operator="greaterThan">
      <formula>0</formula>
    </cfRule>
    <cfRule type="cellIs" dxfId="202" priority="8" stopIfTrue="1" operator="greaterThan">
      <formula>0</formula>
    </cfRule>
    <cfRule type="cellIs" dxfId="201" priority="9" stopIfTrue="1" operator="greaterThan">
      <formula>0</formula>
    </cfRule>
  </conditionalFormatting>
  <conditionalFormatting sqref="AV4:AV154">
    <cfRule type="cellIs" dxfId="200" priority="22" stopIfTrue="1" operator="greaterThan">
      <formula>0</formula>
    </cfRule>
    <cfRule type="cellIs" dxfId="199" priority="23" stopIfTrue="1" operator="greaterThan">
      <formula>0</formula>
    </cfRule>
    <cfRule type="cellIs" dxfId="198" priority="24" stopIfTrue="1" operator="greaterThan">
      <formula>0</formula>
    </cfRule>
  </conditionalFormatting>
  <conditionalFormatting sqref="N4:T154">
    <cfRule type="cellIs" dxfId="197" priority="1" stopIfTrue="1" operator="greaterThan">
      <formula>0</formula>
    </cfRule>
    <cfRule type="cellIs" dxfId="196" priority="2" stopIfTrue="1" operator="greaterThan">
      <formula>0</formula>
    </cfRule>
    <cfRule type="cellIs" dxfId="195"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Y157"/>
  <sheetViews>
    <sheetView topLeftCell="AH1" zoomScale="80" zoomScaleNormal="80" workbookViewId="0">
      <selection activeCell="AH6" sqref="AH6"/>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637</v>
      </c>
      <c r="O1" s="169" t="s">
        <v>638</v>
      </c>
      <c r="P1" s="169" t="s">
        <v>639</v>
      </c>
      <c r="Q1" s="169" t="s">
        <v>640</v>
      </c>
      <c r="R1" s="169" t="s">
        <v>641</v>
      </c>
      <c r="S1" s="169" t="s">
        <v>642</v>
      </c>
      <c r="T1" s="169" t="s">
        <v>643</v>
      </c>
      <c r="U1" s="169" t="s">
        <v>644</v>
      </c>
      <c r="V1" s="169" t="s">
        <v>645</v>
      </c>
      <c r="W1" s="169" t="s">
        <v>646</v>
      </c>
      <c r="X1" s="169" t="s">
        <v>647</v>
      </c>
      <c r="Y1" s="169" t="s">
        <v>648</v>
      </c>
      <c r="Z1" s="169" t="s">
        <v>649</v>
      </c>
      <c r="AA1" s="169" t="s">
        <v>650</v>
      </c>
      <c r="AB1" s="169" t="s">
        <v>651</v>
      </c>
      <c r="AC1" s="169" t="s">
        <v>652</v>
      </c>
      <c r="AD1" s="169" t="s">
        <v>653</v>
      </c>
      <c r="AE1" s="169" t="s">
        <v>654</v>
      </c>
      <c r="AF1" s="169" t="s">
        <v>655</v>
      </c>
      <c r="AG1" s="169" t="s">
        <v>656</v>
      </c>
      <c r="AH1" s="169" t="s">
        <v>657</v>
      </c>
      <c r="AI1" s="169" t="s">
        <v>658</v>
      </c>
      <c r="AJ1" s="169" t="s">
        <v>659</v>
      </c>
      <c r="AK1" s="169" t="s">
        <v>660</v>
      </c>
      <c r="AL1" s="169" t="s">
        <v>661</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43594</v>
      </c>
      <c r="O3" s="81">
        <v>43594</v>
      </c>
      <c r="P3" s="81">
        <v>43594</v>
      </c>
      <c r="Q3" s="81">
        <v>43594</v>
      </c>
      <c r="R3" s="81">
        <v>43594</v>
      </c>
      <c r="S3" s="81">
        <v>43594</v>
      </c>
      <c r="T3" s="81">
        <v>43594</v>
      </c>
      <c r="U3" s="81">
        <v>43594</v>
      </c>
      <c r="V3" s="81">
        <v>43594</v>
      </c>
      <c r="W3" s="81">
        <v>43594</v>
      </c>
      <c r="X3" s="81">
        <v>43594</v>
      </c>
      <c r="Y3" s="81">
        <v>43594</v>
      </c>
      <c r="Z3" s="81">
        <v>43663</v>
      </c>
      <c r="AA3" s="81">
        <v>43663</v>
      </c>
      <c r="AB3" s="81">
        <v>43700</v>
      </c>
      <c r="AC3" s="81">
        <v>43741</v>
      </c>
      <c r="AD3" s="81">
        <v>43741</v>
      </c>
      <c r="AE3" s="81">
        <v>43741</v>
      </c>
      <c r="AF3" s="81">
        <v>43741</v>
      </c>
      <c r="AG3" s="81">
        <v>43741</v>
      </c>
      <c r="AH3" s="81">
        <v>43741</v>
      </c>
      <c r="AI3" s="81">
        <v>43741</v>
      </c>
      <c r="AJ3" s="81">
        <v>43741</v>
      </c>
      <c r="AK3" s="81">
        <v>43763</v>
      </c>
      <c r="AL3" s="81">
        <v>43763</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400</v>
      </c>
      <c r="L4" s="83">
        <f>K4-(SUM(N4:AY4))</f>
        <v>300</v>
      </c>
      <c r="M4" s="39" t="str">
        <f>IF(L4&lt;0,"ATENÇÃO","OK")</f>
        <v>OK</v>
      </c>
      <c r="N4" s="80"/>
      <c r="O4" s="80"/>
      <c r="P4" s="80"/>
      <c r="Q4" s="80"/>
      <c r="R4" s="80"/>
      <c r="S4" s="80"/>
      <c r="T4" s="80"/>
      <c r="U4" s="80"/>
      <c r="V4" s="80"/>
      <c r="W4" s="80"/>
      <c r="X4" s="80"/>
      <c r="Y4" s="80"/>
      <c r="Z4" s="80"/>
      <c r="AA4" s="80"/>
      <c r="AB4" s="80"/>
      <c r="AC4" s="80">
        <v>100</v>
      </c>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25">
      <c r="A5" s="91">
        <v>2</v>
      </c>
      <c r="B5" s="92">
        <v>2</v>
      </c>
      <c r="C5" s="141" t="s">
        <v>64</v>
      </c>
      <c r="D5" s="120" t="s">
        <v>340</v>
      </c>
      <c r="E5" s="148" t="s">
        <v>75</v>
      </c>
      <c r="F5" s="93" t="s">
        <v>76</v>
      </c>
      <c r="G5" s="93" t="s">
        <v>79</v>
      </c>
      <c r="H5" s="94" t="s">
        <v>44</v>
      </c>
      <c r="I5" s="95" t="s">
        <v>78</v>
      </c>
      <c r="J5" s="138">
        <v>33</v>
      </c>
      <c r="K5" s="84">
        <v>200</v>
      </c>
      <c r="L5" s="83">
        <f t="shared" ref="L5:L68" si="0">K5-(SUM(N5:AY5))</f>
        <v>160</v>
      </c>
      <c r="M5" s="39" t="str">
        <f t="shared" ref="M5:M68" si="1">IF(L5&lt;0,"ATENÇÃO","OK")</f>
        <v>OK</v>
      </c>
      <c r="N5" s="80"/>
      <c r="O5" s="80"/>
      <c r="P5" s="80"/>
      <c r="Q5" s="80"/>
      <c r="R5" s="80"/>
      <c r="S5" s="80"/>
      <c r="T5" s="80"/>
      <c r="U5" s="80"/>
      <c r="V5" s="80"/>
      <c r="W5" s="80"/>
      <c r="X5" s="80"/>
      <c r="Y5" s="80">
        <v>40</v>
      </c>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25">
      <c r="A6" s="86">
        <v>3</v>
      </c>
      <c r="B6" s="87">
        <v>3</v>
      </c>
      <c r="C6" s="140" t="s">
        <v>64</v>
      </c>
      <c r="D6" s="119" t="s">
        <v>341</v>
      </c>
      <c r="E6" s="147" t="s">
        <v>75</v>
      </c>
      <c r="F6" s="88" t="s">
        <v>76</v>
      </c>
      <c r="G6" s="88" t="s">
        <v>80</v>
      </c>
      <c r="H6" s="89" t="s">
        <v>43</v>
      </c>
      <c r="I6" s="90" t="s">
        <v>78</v>
      </c>
      <c r="J6" s="137">
        <v>9.52</v>
      </c>
      <c r="K6" s="84">
        <f>3000-200</f>
        <v>2800</v>
      </c>
      <c r="L6" s="83">
        <f t="shared" si="0"/>
        <v>2200</v>
      </c>
      <c r="M6" s="39" t="str">
        <f t="shared" si="1"/>
        <v>OK</v>
      </c>
      <c r="N6" s="79"/>
      <c r="O6" s="79"/>
      <c r="P6" s="79"/>
      <c r="Q6" s="79"/>
      <c r="R6" s="79"/>
      <c r="S6" s="79"/>
      <c r="T6" s="79"/>
      <c r="U6" s="79"/>
      <c r="V6" s="79"/>
      <c r="W6" s="79"/>
      <c r="X6" s="79"/>
      <c r="Y6" s="79"/>
      <c r="Z6" s="79"/>
      <c r="AA6" s="79"/>
      <c r="AB6" s="79"/>
      <c r="AC6" s="79"/>
      <c r="AD6" s="79"/>
      <c r="AE6" s="79"/>
      <c r="AF6" s="79"/>
      <c r="AG6" s="79"/>
      <c r="AH6" s="79"/>
      <c r="AI6" s="79"/>
      <c r="AJ6" s="79"/>
      <c r="AK6" s="79">
        <v>600</v>
      </c>
      <c r="AL6" s="79"/>
      <c r="AM6" s="79"/>
      <c r="AN6" s="79"/>
      <c r="AO6" s="79"/>
      <c r="AP6" s="79"/>
      <c r="AQ6" s="79"/>
      <c r="AR6" s="79"/>
      <c r="AS6" s="80"/>
      <c r="AT6" s="80"/>
      <c r="AU6" s="80"/>
      <c r="AV6" s="80"/>
      <c r="AW6" s="80"/>
      <c r="AX6" s="80"/>
      <c r="AY6" s="80"/>
    </row>
    <row r="7" spans="1:51" ht="90" customHeight="1" x14ac:dyDescent="0.25">
      <c r="A7" s="96">
        <v>4</v>
      </c>
      <c r="B7" s="97">
        <v>4</v>
      </c>
      <c r="C7" s="141" t="s">
        <v>81</v>
      </c>
      <c r="D7" s="120" t="s">
        <v>342</v>
      </c>
      <c r="E7" s="148" t="s">
        <v>51</v>
      </c>
      <c r="F7" s="93" t="s">
        <v>82</v>
      </c>
      <c r="G7" s="93" t="s">
        <v>83</v>
      </c>
      <c r="H7" s="94" t="s">
        <v>34</v>
      </c>
      <c r="I7" s="95" t="s">
        <v>78</v>
      </c>
      <c r="J7" s="138">
        <v>1.19</v>
      </c>
      <c r="K7" s="84">
        <v>1200</v>
      </c>
      <c r="L7" s="83">
        <f t="shared" si="0"/>
        <v>480</v>
      </c>
      <c r="M7" s="39" t="str">
        <f t="shared" si="1"/>
        <v>OK</v>
      </c>
      <c r="N7" s="80"/>
      <c r="O7" s="80"/>
      <c r="P7" s="80">
        <v>240</v>
      </c>
      <c r="Q7" s="80"/>
      <c r="R7" s="80"/>
      <c r="S7" s="80"/>
      <c r="T7" s="80"/>
      <c r="U7" s="80"/>
      <c r="V7" s="80"/>
      <c r="W7" s="80"/>
      <c r="X7" s="80"/>
      <c r="Y7" s="80"/>
      <c r="Z7" s="80">
        <v>480</v>
      </c>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25">
      <c r="A8" s="172">
        <v>5</v>
      </c>
      <c r="B8" s="98">
        <v>5</v>
      </c>
      <c r="C8" s="184" t="s">
        <v>84</v>
      </c>
      <c r="D8" s="119" t="s">
        <v>343</v>
      </c>
      <c r="E8" s="147" t="s">
        <v>37</v>
      </c>
      <c r="F8" s="88" t="s">
        <v>85</v>
      </c>
      <c r="G8" s="88" t="s">
        <v>86</v>
      </c>
      <c r="H8" s="89" t="s">
        <v>46</v>
      </c>
      <c r="I8" s="90" t="s">
        <v>87</v>
      </c>
      <c r="J8" s="137">
        <v>3.94</v>
      </c>
      <c r="K8" s="84">
        <v>600</v>
      </c>
      <c r="L8" s="83">
        <f t="shared" si="0"/>
        <v>240</v>
      </c>
      <c r="M8" s="39" t="str">
        <f t="shared" si="1"/>
        <v>OK</v>
      </c>
      <c r="N8" s="80"/>
      <c r="O8" s="80"/>
      <c r="P8" s="80"/>
      <c r="Q8" s="80"/>
      <c r="R8" s="80"/>
      <c r="S8" s="80"/>
      <c r="T8" s="80"/>
      <c r="U8" s="80"/>
      <c r="V8" s="80">
        <v>360</v>
      </c>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25">
      <c r="A9" s="174"/>
      <c r="B9" s="87">
        <v>6</v>
      </c>
      <c r="C9" s="186"/>
      <c r="D9" s="119" t="s">
        <v>344</v>
      </c>
      <c r="E9" s="147" t="s">
        <v>37</v>
      </c>
      <c r="F9" s="88" t="s">
        <v>85</v>
      </c>
      <c r="G9" s="88" t="s">
        <v>88</v>
      </c>
      <c r="H9" s="89" t="s">
        <v>45</v>
      </c>
      <c r="I9" s="90" t="s">
        <v>87</v>
      </c>
      <c r="J9" s="137">
        <v>3.6</v>
      </c>
      <c r="K9" s="84">
        <v>300</v>
      </c>
      <c r="L9" s="83">
        <f t="shared" si="0"/>
        <v>0</v>
      </c>
      <c r="M9" s="39" t="str">
        <f t="shared" si="1"/>
        <v>OK</v>
      </c>
      <c r="N9" s="80"/>
      <c r="O9" s="80"/>
      <c r="P9" s="80"/>
      <c r="Q9" s="80"/>
      <c r="R9" s="80"/>
      <c r="S9" s="80"/>
      <c r="T9" s="80"/>
      <c r="U9" s="80"/>
      <c r="V9" s="80">
        <v>300</v>
      </c>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25">
      <c r="A10" s="176">
        <v>6</v>
      </c>
      <c r="B10" s="97">
        <v>7</v>
      </c>
      <c r="C10" s="181" t="s">
        <v>81</v>
      </c>
      <c r="D10" s="121" t="s">
        <v>345</v>
      </c>
      <c r="E10" s="149" t="s">
        <v>51</v>
      </c>
      <c r="F10" s="99" t="s">
        <v>82</v>
      </c>
      <c r="G10" s="93" t="s">
        <v>89</v>
      </c>
      <c r="H10" s="94" t="s">
        <v>26</v>
      </c>
      <c r="I10" s="95" t="s">
        <v>78</v>
      </c>
      <c r="J10" s="138">
        <v>1</v>
      </c>
      <c r="K10" s="84">
        <v>600</v>
      </c>
      <c r="L10" s="83">
        <f t="shared" si="0"/>
        <v>300</v>
      </c>
      <c r="M10" s="39" t="str">
        <f t="shared" si="1"/>
        <v>OK</v>
      </c>
      <c r="N10" s="80"/>
      <c r="O10" s="80"/>
      <c r="P10" s="80">
        <v>300</v>
      </c>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25">
      <c r="A11" s="177"/>
      <c r="B11" s="92">
        <v>8</v>
      </c>
      <c r="C11" s="182"/>
      <c r="D11" s="120" t="s">
        <v>346</v>
      </c>
      <c r="E11" s="148" t="s">
        <v>51</v>
      </c>
      <c r="F11" s="93" t="s">
        <v>82</v>
      </c>
      <c r="G11" s="93" t="s">
        <v>90</v>
      </c>
      <c r="H11" s="94" t="s">
        <v>28</v>
      </c>
      <c r="I11" s="95" t="s">
        <v>78</v>
      </c>
      <c r="J11" s="138">
        <v>1.01</v>
      </c>
      <c r="K11" s="84">
        <v>720</v>
      </c>
      <c r="L11" s="83">
        <f t="shared" si="0"/>
        <v>200</v>
      </c>
      <c r="M11" s="39" t="str">
        <f t="shared" si="1"/>
        <v>OK</v>
      </c>
      <c r="N11" s="80"/>
      <c r="O11" s="80"/>
      <c r="P11" s="80">
        <v>400</v>
      </c>
      <c r="Q11" s="80"/>
      <c r="R11" s="80"/>
      <c r="S11" s="80"/>
      <c r="T11" s="80"/>
      <c r="U11" s="80"/>
      <c r="V11" s="80"/>
      <c r="W11" s="80"/>
      <c r="X11" s="80"/>
      <c r="Y11" s="80"/>
      <c r="Z11" s="80"/>
      <c r="AA11" s="80"/>
      <c r="AB11" s="80"/>
      <c r="AC11" s="80"/>
      <c r="AD11" s="80">
        <v>120</v>
      </c>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25">
      <c r="A12" s="172">
        <v>7</v>
      </c>
      <c r="B12" s="87">
        <v>9</v>
      </c>
      <c r="C12" s="184" t="s">
        <v>91</v>
      </c>
      <c r="D12" s="119" t="s">
        <v>347</v>
      </c>
      <c r="E12" s="150" t="s">
        <v>92</v>
      </c>
      <c r="F12" s="88" t="s">
        <v>93</v>
      </c>
      <c r="G12" s="88" t="s">
        <v>94</v>
      </c>
      <c r="H12" s="100" t="s">
        <v>47</v>
      </c>
      <c r="I12" s="101" t="s">
        <v>78</v>
      </c>
      <c r="J12" s="137">
        <v>31.36</v>
      </c>
      <c r="K12" s="84">
        <v>12</v>
      </c>
      <c r="L12" s="83">
        <f t="shared" si="0"/>
        <v>0</v>
      </c>
      <c r="M12" s="39" t="str">
        <f t="shared" si="1"/>
        <v>OK</v>
      </c>
      <c r="N12" s="80"/>
      <c r="O12" s="80"/>
      <c r="P12" s="80"/>
      <c r="Q12" s="80"/>
      <c r="R12" s="80"/>
      <c r="S12" s="80">
        <v>6</v>
      </c>
      <c r="T12" s="80"/>
      <c r="U12" s="80"/>
      <c r="V12" s="80"/>
      <c r="W12" s="80"/>
      <c r="X12" s="80"/>
      <c r="Y12" s="80"/>
      <c r="Z12" s="80"/>
      <c r="AA12" s="80"/>
      <c r="AB12" s="80"/>
      <c r="AC12" s="80"/>
      <c r="AD12" s="80"/>
      <c r="AE12" s="80">
        <v>6</v>
      </c>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84">
        <v>30</v>
      </c>
      <c r="L17" s="83">
        <f t="shared" si="0"/>
        <v>20</v>
      </c>
      <c r="M17" s="39" t="str">
        <f t="shared" si="1"/>
        <v>OK</v>
      </c>
      <c r="N17" s="80"/>
      <c r="O17" s="80"/>
      <c r="P17" s="80"/>
      <c r="Q17" s="80"/>
      <c r="R17" s="80"/>
      <c r="S17" s="80"/>
      <c r="T17" s="80">
        <v>10</v>
      </c>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25">
      <c r="A18" s="180"/>
      <c r="B18" s="92">
        <v>15</v>
      </c>
      <c r="C18" s="183"/>
      <c r="D18" s="120" t="s">
        <v>353</v>
      </c>
      <c r="E18" s="154" t="s">
        <v>103</v>
      </c>
      <c r="F18" s="93" t="s">
        <v>105</v>
      </c>
      <c r="G18" s="93" t="s">
        <v>106</v>
      </c>
      <c r="H18" s="106" t="s">
        <v>47</v>
      </c>
      <c r="I18" s="107" t="s">
        <v>87</v>
      </c>
      <c r="J18" s="138">
        <v>26.71</v>
      </c>
      <c r="K18" s="84">
        <v>30</v>
      </c>
      <c r="L18" s="83">
        <f t="shared" si="0"/>
        <v>20</v>
      </c>
      <c r="M18" s="39" t="str">
        <f t="shared" si="1"/>
        <v>OK</v>
      </c>
      <c r="N18" s="80"/>
      <c r="O18" s="80"/>
      <c r="P18" s="80"/>
      <c r="Q18" s="80"/>
      <c r="R18" s="80"/>
      <c r="S18" s="80"/>
      <c r="T18" s="80">
        <v>10</v>
      </c>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25">
      <c r="A20" s="180"/>
      <c r="B20" s="92">
        <v>17</v>
      </c>
      <c r="C20" s="183"/>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25">
      <c r="A21" s="177"/>
      <c r="B21" s="92">
        <v>18</v>
      </c>
      <c r="C21" s="182"/>
      <c r="D21" s="120" t="s">
        <v>356</v>
      </c>
      <c r="E21" s="148" t="s">
        <v>110</v>
      </c>
      <c r="F21" s="93" t="s">
        <v>82</v>
      </c>
      <c r="G21" s="93" t="s">
        <v>111</v>
      </c>
      <c r="H21" s="106" t="s">
        <v>45</v>
      </c>
      <c r="I21" s="107" t="s">
        <v>78</v>
      </c>
      <c r="J21" s="138">
        <v>54.58</v>
      </c>
      <c r="K21" s="84">
        <v>30</v>
      </c>
      <c r="L21" s="83">
        <f t="shared" si="0"/>
        <v>20</v>
      </c>
      <c r="M21" s="39" t="str">
        <f t="shared" si="1"/>
        <v>OK</v>
      </c>
      <c r="N21" s="80"/>
      <c r="O21" s="80"/>
      <c r="P21" s="80"/>
      <c r="Q21" s="80"/>
      <c r="R21" s="80"/>
      <c r="S21" s="80"/>
      <c r="T21" s="80">
        <v>10</v>
      </c>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84">
        <v>1200</v>
      </c>
      <c r="L22" s="83">
        <f t="shared" si="0"/>
        <v>400</v>
      </c>
      <c r="M22" s="39" t="str">
        <f t="shared" si="1"/>
        <v>OK</v>
      </c>
      <c r="N22" s="80"/>
      <c r="O22" s="80"/>
      <c r="P22" s="80"/>
      <c r="Q22" s="80"/>
      <c r="R22" s="80"/>
      <c r="S22" s="80">
        <v>200</v>
      </c>
      <c r="T22" s="80"/>
      <c r="U22" s="80"/>
      <c r="V22" s="80"/>
      <c r="W22" s="80"/>
      <c r="X22" s="80"/>
      <c r="Y22" s="80"/>
      <c r="Z22" s="80"/>
      <c r="AA22" s="80"/>
      <c r="AB22" s="80"/>
      <c r="AC22" s="80"/>
      <c r="AD22" s="80"/>
      <c r="AE22" s="80">
        <v>600</v>
      </c>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25">
      <c r="A23" s="176">
        <v>10</v>
      </c>
      <c r="B23" s="97">
        <v>20</v>
      </c>
      <c r="C23" s="181" t="s">
        <v>84</v>
      </c>
      <c r="D23" s="120" t="s">
        <v>358</v>
      </c>
      <c r="E23" s="148" t="s">
        <v>37</v>
      </c>
      <c r="F23" s="93" t="s">
        <v>82</v>
      </c>
      <c r="G23" s="93" t="s">
        <v>116</v>
      </c>
      <c r="H23" s="94" t="s">
        <v>47</v>
      </c>
      <c r="I23" s="95" t="s">
        <v>78</v>
      </c>
      <c r="J23" s="138">
        <v>6.63</v>
      </c>
      <c r="K23" s="84">
        <v>70</v>
      </c>
      <c r="L23" s="83">
        <f t="shared" si="0"/>
        <v>70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25">
      <c r="A24" s="180"/>
      <c r="B24" s="97">
        <v>21</v>
      </c>
      <c r="C24" s="183"/>
      <c r="D24" s="120" t="s">
        <v>359</v>
      </c>
      <c r="E24" s="148" t="s">
        <v>37</v>
      </c>
      <c r="F24" s="93" t="s">
        <v>82</v>
      </c>
      <c r="G24" s="93" t="s">
        <v>117</v>
      </c>
      <c r="H24" s="94" t="s">
        <v>45</v>
      </c>
      <c r="I24" s="95" t="s">
        <v>78</v>
      </c>
      <c r="J24" s="138">
        <v>2</v>
      </c>
      <c r="K24" s="84">
        <v>1200</v>
      </c>
      <c r="L24" s="83">
        <f t="shared" si="0"/>
        <v>1200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84">
        <v>120</v>
      </c>
      <c r="L26" s="83">
        <f t="shared" si="0"/>
        <v>30</v>
      </c>
      <c r="M26" s="39" t="str">
        <f t="shared" si="1"/>
        <v>OK</v>
      </c>
      <c r="N26" s="80"/>
      <c r="O26" s="80"/>
      <c r="P26" s="80"/>
      <c r="Q26" s="80">
        <v>60</v>
      </c>
      <c r="R26" s="80"/>
      <c r="S26" s="80"/>
      <c r="T26" s="80"/>
      <c r="U26" s="80"/>
      <c r="V26" s="80"/>
      <c r="W26" s="80"/>
      <c r="X26" s="80"/>
      <c r="Y26" s="80"/>
      <c r="Z26" s="80"/>
      <c r="AA26" s="80"/>
      <c r="AB26" s="80"/>
      <c r="AC26" s="80"/>
      <c r="AD26" s="80"/>
      <c r="AE26" s="80"/>
      <c r="AF26" s="80"/>
      <c r="AG26" s="80"/>
      <c r="AH26" s="80"/>
      <c r="AI26" s="80"/>
      <c r="AJ26" s="80">
        <v>30</v>
      </c>
      <c r="AK26" s="80"/>
      <c r="AL26" s="80"/>
      <c r="AM26" s="80"/>
      <c r="AN26" s="80"/>
      <c r="AO26" s="80"/>
      <c r="AP26" s="80"/>
      <c r="AQ26" s="80"/>
      <c r="AR26" s="80"/>
      <c r="AS26" s="80"/>
      <c r="AT26" s="80"/>
      <c r="AU26" s="80"/>
      <c r="AV26" s="80"/>
      <c r="AW26" s="80"/>
      <c r="AX26" s="80"/>
      <c r="AY26" s="80"/>
    </row>
    <row r="27" spans="1:51" ht="90" customHeight="1" x14ac:dyDescent="0.25">
      <c r="A27" s="179"/>
      <c r="B27" s="98">
        <v>24</v>
      </c>
      <c r="C27" s="185"/>
      <c r="D27" s="119" t="s">
        <v>362</v>
      </c>
      <c r="E27" s="147" t="s">
        <v>126</v>
      </c>
      <c r="F27" s="88" t="s">
        <v>82</v>
      </c>
      <c r="G27" s="88" t="s">
        <v>127</v>
      </c>
      <c r="H27" s="89" t="s">
        <v>26</v>
      </c>
      <c r="I27" s="90" t="s">
        <v>78</v>
      </c>
      <c r="J27" s="137">
        <v>1.06</v>
      </c>
      <c r="K27" s="84">
        <v>240</v>
      </c>
      <c r="L27" s="83">
        <f t="shared" si="0"/>
        <v>0</v>
      </c>
      <c r="M27" s="39" t="str">
        <f t="shared" si="1"/>
        <v>OK</v>
      </c>
      <c r="N27" s="80"/>
      <c r="O27" s="80"/>
      <c r="P27" s="80"/>
      <c r="Q27" s="80">
        <v>120</v>
      </c>
      <c r="R27" s="80"/>
      <c r="S27" s="80"/>
      <c r="T27" s="80"/>
      <c r="U27" s="80"/>
      <c r="V27" s="80"/>
      <c r="W27" s="80"/>
      <c r="X27" s="80"/>
      <c r="Y27" s="80"/>
      <c r="Z27" s="80"/>
      <c r="AA27" s="80"/>
      <c r="AB27" s="80">
        <v>120</v>
      </c>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25">
      <c r="A28" s="188"/>
      <c r="B28" s="87">
        <v>25</v>
      </c>
      <c r="C28" s="186"/>
      <c r="D28" s="123" t="s">
        <v>363</v>
      </c>
      <c r="E28" s="153" t="s">
        <v>126</v>
      </c>
      <c r="F28" s="104" t="s">
        <v>82</v>
      </c>
      <c r="G28" s="88" t="s">
        <v>128</v>
      </c>
      <c r="H28" s="89" t="s">
        <v>26</v>
      </c>
      <c r="I28" s="90" t="s">
        <v>78</v>
      </c>
      <c r="J28" s="137">
        <v>2.89</v>
      </c>
      <c r="K28" s="84">
        <v>60</v>
      </c>
      <c r="L28" s="83">
        <f t="shared" si="0"/>
        <v>30</v>
      </c>
      <c r="M28" s="39" t="str">
        <f t="shared" si="1"/>
        <v>OK</v>
      </c>
      <c r="N28" s="80"/>
      <c r="O28" s="80"/>
      <c r="P28" s="80"/>
      <c r="Q28" s="80">
        <v>30</v>
      </c>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25">
      <c r="A29" s="189">
        <v>12</v>
      </c>
      <c r="B29" s="97">
        <v>26</v>
      </c>
      <c r="C29" s="181" t="s">
        <v>81</v>
      </c>
      <c r="D29" s="120" t="s">
        <v>364</v>
      </c>
      <c r="E29" s="148" t="s">
        <v>129</v>
      </c>
      <c r="F29" s="93" t="s">
        <v>82</v>
      </c>
      <c r="G29" s="93" t="s">
        <v>130</v>
      </c>
      <c r="H29" s="94" t="s">
        <v>48</v>
      </c>
      <c r="I29" s="95" t="s">
        <v>78</v>
      </c>
      <c r="J29" s="138">
        <v>2.62</v>
      </c>
      <c r="K29" s="84">
        <v>300</v>
      </c>
      <c r="L29" s="83">
        <f t="shared" si="0"/>
        <v>200</v>
      </c>
      <c r="M29" s="39" t="str">
        <f t="shared" si="1"/>
        <v>OK</v>
      </c>
      <c r="N29" s="80"/>
      <c r="O29" s="80"/>
      <c r="P29" s="80">
        <v>100</v>
      </c>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25">
      <c r="A30" s="189"/>
      <c r="B30" s="97">
        <v>27</v>
      </c>
      <c r="C30" s="183"/>
      <c r="D30" s="120" t="s">
        <v>365</v>
      </c>
      <c r="E30" s="148" t="s">
        <v>51</v>
      </c>
      <c r="F30" s="93" t="s">
        <v>82</v>
      </c>
      <c r="G30" s="93" t="s">
        <v>131</v>
      </c>
      <c r="H30" s="94" t="s">
        <v>28</v>
      </c>
      <c r="I30" s="95" t="s">
        <v>78</v>
      </c>
      <c r="J30" s="138">
        <v>3.19</v>
      </c>
      <c r="K30" s="84">
        <v>200</v>
      </c>
      <c r="L30" s="83">
        <f t="shared" si="0"/>
        <v>200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25">
      <c r="A31" s="189"/>
      <c r="B31" s="97">
        <v>28</v>
      </c>
      <c r="C31" s="182"/>
      <c r="D31" s="120" t="s">
        <v>366</v>
      </c>
      <c r="E31" s="148" t="s">
        <v>37</v>
      </c>
      <c r="F31" s="93" t="s">
        <v>82</v>
      </c>
      <c r="G31" s="93" t="s">
        <v>132</v>
      </c>
      <c r="H31" s="94" t="s">
        <v>28</v>
      </c>
      <c r="I31" s="95" t="s">
        <v>78</v>
      </c>
      <c r="J31" s="138">
        <v>2.98</v>
      </c>
      <c r="K31" s="84">
        <v>200</v>
      </c>
      <c r="L31" s="83">
        <f t="shared" si="0"/>
        <v>170</v>
      </c>
      <c r="M31" s="39" t="str">
        <f t="shared" si="1"/>
        <v>OK</v>
      </c>
      <c r="N31" s="80"/>
      <c r="O31" s="80"/>
      <c r="P31" s="80">
        <v>30</v>
      </c>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84">
        <v>200</v>
      </c>
      <c r="L32" s="83">
        <f t="shared" si="0"/>
        <v>100</v>
      </c>
      <c r="M32" s="39" t="str">
        <f t="shared" si="1"/>
        <v>OK</v>
      </c>
      <c r="N32" s="80"/>
      <c r="O32" s="80"/>
      <c r="P32" s="80"/>
      <c r="Q32" s="80">
        <v>100</v>
      </c>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25">
      <c r="A33" s="191"/>
      <c r="B33" s="108">
        <v>30</v>
      </c>
      <c r="C33" s="193"/>
      <c r="D33" s="125" t="s">
        <v>368</v>
      </c>
      <c r="E33" s="155" t="s">
        <v>136</v>
      </c>
      <c r="F33" s="109" t="s">
        <v>82</v>
      </c>
      <c r="G33" s="109" t="s">
        <v>137</v>
      </c>
      <c r="H33" s="112" t="s">
        <v>45</v>
      </c>
      <c r="I33" s="113" t="s">
        <v>78</v>
      </c>
      <c r="J33" s="139">
        <v>5.26</v>
      </c>
      <c r="K33" s="84">
        <v>80</v>
      </c>
      <c r="L33" s="83">
        <f t="shared" si="0"/>
        <v>40</v>
      </c>
      <c r="M33" s="39" t="str">
        <f t="shared" si="1"/>
        <v>OK</v>
      </c>
      <c r="N33" s="80"/>
      <c r="O33" s="80"/>
      <c r="P33" s="80"/>
      <c r="Q33" s="80">
        <v>40</v>
      </c>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25">
      <c r="A36" s="180"/>
      <c r="B36" s="97">
        <v>33</v>
      </c>
      <c r="C36" s="183"/>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25">
      <c r="A37" s="180"/>
      <c r="B37" s="97">
        <v>34</v>
      </c>
      <c r="C37" s="183"/>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25">
      <c r="A38" s="180"/>
      <c r="B38" s="97">
        <v>35</v>
      </c>
      <c r="C38" s="183"/>
      <c r="D38" s="124" t="s">
        <v>373</v>
      </c>
      <c r="E38" s="154" t="s">
        <v>143</v>
      </c>
      <c r="F38" s="93" t="s">
        <v>145</v>
      </c>
      <c r="G38" s="93" t="s">
        <v>146</v>
      </c>
      <c r="H38" s="94" t="s">
        <v>26</v>
      </c>
      <c r="I38" s="95" t="s">
        <v>78</v>
      </c>
      <c r="J38" s="138">
        <v>36.049999999999997</v>
      </c>
      <c r="K38" s="84">
        <v>2</v>
      </c>
      <c r="L38" s="83">
        <f t="shared" si="0"/>
        <v>2</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25">
      <c r="A39" s="180"/>
      <c r="B39" s="97">
        <v>36</v>
      </c>
      <c r="C39" s="183"/>
      <c r="D39" s="124" t="s">
        <v>374</v>
      </c>
      <c r="E39" s="154" t="s">
        <v>138</v>
      </c>
      <c r="F39" s="105" t="s">
        <v>139</v>
      </c>
      <c r="G39" s="93" t="s">
        <v>147</v>
      </c>
      <c r="H39" s="94" t="s">
        <v>26</v>
      </c>
      <c r="I39" s="95" t="s">
        <v>78</v>
      </c>
      <c r="J39" s="138">
        <v>20.62</v>
      </c>
      <c r="K39" s="84">
        <v>2</v>
      </c>
      <c r="L39" s="83">
        <f t="shared" si="0"/>
        <v>2</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25">
      <c r="A40" s="180"/>
      <c r="B40" s="97">
        <v>37</v>
      </c>
      <c r="C40" s="183"/>
      <c r="D40" s="124" t="s">
        <v>375</v>
      </c>
      <c r="E40" s="154" t="s">
        <v>138</v>
      </c>
      <c r="F40" s="93" t="s">
        <v>139</v>
      </c>
      <c r="G40" s="93" t="s">
        <v>148</v>
      </c>
      <c r="H40" s="114" t="s">
        <v>26</v>
      </c>
      <c r="I40" s="95" t="s">
        <v>78</v>
      </c>
      <c r="J40" s="138">
        <v>18.600000000000001</v>
      </c>
      <c r="K40" s="84">
        <v>2</v>
      </c>
      <c r="L40" s="83">
        <f t="shared" si="0"/>
        <v>2</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25">
      <c r="A41" s="180"/>
      <c r="B41" s="97">
        <v>38</v>
      </c>
      <c r="C41" s="183"/>
      <c r="D41" s="124" t="s">
        <v>376</v>
      </c>
      <c r="E41" s="154" t="s">
        <v>138</v>
      </c>
      <c r="F41" s="93" t="s">
        <v>139</v>
      </c>
      <c r="G41" s="93" t="s">
        <v>144</v>
      </c>
      <c r="H41" s="94" t="s">
        <v>26</v>
      </c>
      <c r="I41" s="95" t="s">
        <v>78</v>
      </c>
      <c r="J41" s="138">
        <v>57.31</v>
      </c>
      <c r="K41" s="84">
        <v>2</v>
      </c>
      <c r="L41" s="83">
        <f t="shared" si="0"/>
        <v>2</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25">
      <c r="A42" s="180"/>
      <c r="B42" s="97">
        <v>39</v>
      </c>
      <c r="C42" s="183"/>
      <c r="D42" s="124" t="s">
        <v>377</v>
      </c>
      <c r="E42" s="154" t="s">
        <v>138</v>
      </c>
      <c r="F42" s="105" t="s">
        <v>139</v>
      </c>
      <c r="G42" s="93" t="s">
        <v>142</v>
      </c>
      <c r="H42" s="106" t="s">
        <v>26</v>
      </c>
      <c r="I42" s="107" t="s">
        <v>78</v>
      </c>
      <c r="J42" s="138">
        <v>11.22</v>
      </c>
      <c r="K42" s="84">
        <v>6</v>
      </c>
      <c r="L42" s="83">
        <f t="shared" si="0"/>
        <v>3</v>
      </c>
      <c r="M42" s="39" t="str">
        <f t="shared" si="1"/>
        <v>OK</v>
      </c>
      <c r="N42" s="80"/>
      <c r="O42" s="80"/>
      <c r="P42" s="80"/>
      <c r="Q42" s="80"/>
      <c r="R42" s="80"/>
      <c r="S42" s="80"/>
      <c r="T42" s="80">
        <v>3</v>
      </c>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25">
      <c r="A43" s="177"/>
      <c r="B43" s="97">
        <v>40</v>
      </c>
      <c r="C43" s="182"/>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25">
      <c r="A44" s="172">
        <v>15</v>
      </c>
      <c r="B44" s="98">
        <v>41</v>
      </c>
      <c r="C44" s="184" t="s">
        <v>102</v>
      </c>
      <c r="D44" s="119" t="s">
        <v>379</v>
      </c>
      <c r="E44" s="147" t="s">
        <v>149</v>
      </c>
      <c r="F44" s="88" t="s">
        <v>145</v>
      </c>
      <c r="G44" s="88" t="s">
        <v>150</v>
      </c>
      <c r="H44" s="89" t="s">
        <v>26</v>
      </c>
      <c r="I44" s="90" t="s">
        <v>78</v>
      </c>
      <c r="J44" s="137">
        <v>5.12</v>
      </c>
      <c r="K44" s="84">
        <v>60</v>
      </c>
      <c r="L44" s="83">
        <f t="shared" si="0"/>
        <v>30</v>
      </c>
      <c r="M44" s="39" t="str">
        <f t="shared" si="1"/>
        <v>OK</v>
      </c>
      <c r="N44" s="80"/>
      <c r="O44" s="80"/>
      <c r="P44" s="80"/>
      <c r="Q44" s="80"/>
      <c r="R44" s="80"/>
      <c r="S44" s="80"/>
      <c r="T44" s="80">
        <v>30</v>
      </c>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25">
      <c r="A45" s="173"/>
      <c r="B45" s="87">
        <v>42</v>
      </c>
      <c r="C45" s="185"/>
      <c r="D45" s="119" t="s">
        <v>380</v>
      </c>
      <c r="E45" s="147" t="s">
        <v>149</v>
      </c>
      <c r="F45" s="88" t="s">
        <v>145</v>
      </c>
      <c r="G45" s="88" t="s">
        <v>151</v>
      </c>
      <c r="H45" s="89" t="s">
        <v>26</v>
      </c>
      <c r="I45" s="90" t="s">
        <v>78</v>
      </c>
      <c r="J45" s="137">
        <v>5.18</v>
      </c>
      <c r="K45" s="84">
        <v>24</v>
      </c>
      <c r="L45" s="83">
        <f t="shared" si="0"/>
        <v>0</v>
      </c>
      <c r="M45" s="39" t="str">
        <f t="shared" si="1"/>
        <v>OK</v>
      </c>
      <c r="N45" s="80"/>
      <c r="O45" s="80"/>
      <c r="P45" s="80"/>
      <c r="Q45" s="80"/>
      <c r="R45" s="80"/>
      <c r="S45" s="80"/>
      <c r="T45" s="80">
        <v>24</v>
      </c>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25">
      <c r="A46" s="173"/>
      <c r="B46" s="98">
        <v>43</v>
      </c>
      <c r="C46" s="185"/>
      <c r="D46" s="123" t="s">
        <v>381</v>
      </c>
      <c r="E46" s="153" t="s">
        <v>152</v>
      </c>
      <c r="F46" s="104" t="s">
        <v>145</v>
      </c>
      <c r="G46" s="88" t="s">
        <v>153</v>
      </c>
      <c r="H46" s="89" t="s">
        <v>26</v>
      </c>
      <c r="I46" s="90" t="s">
        <v>78</v>
      </c>
      <c r="J46" s="137">
        <v>9.0399999999999991</v>
      </c>
      <c r="K46" s="84">
        <v>10</v>
      </c>
      <c r="L46" s="83">
        <f t="shared" si="0"/>
        <v>10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25">
      <c r="A47" s="173"/>
      <c r="B47" s="87">
        <v>44</v>
      </c>
      <c r="C47" s="185"/>
      <c r="D47" s="123" t="s">
        <v>382</v>
      </c>
      <c r="E47" s="153" t="s">
        <v>154</v>
      </c>
      <c r="F47" s="104" t="s">
        <v>145</v>
      </c>
      <c r="G47" s="88" t="s">
        <v>155</v>
      </c>
      <c r="H47" s="89" t="s">
        <v>26</v>
      </c>
      <c r="I47" s="90" t="s">
        <v>78</v>
      </c>
      <c r="J47" s="137">
        <v>18.239999999999998</v>
      </c>
      <c r="K47" s="84">
        <v>30</v>
      </c>
      <c r="L47" s="83">
        <f t="shared" si="0"/>
        <v>30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25">
      <c r="A49" s="173"/>
      <c r="B49" s="87">
        <v>46</v>
      </c>
      <c r="C49" s="185"/>
      <c r="D49" s="125" t="s">
        <v>383</v>
      </c>
      <c r="E49" s="155" t="s">
        <v>159</v>
      </c>
      <c r="F49" s="109" t="s">
        <v>145</v>
      </c>
      <c r="G49" s="109" t="s">
        <v>160</v>
      </c>
      <c r="H49" s="89" t="s">
        <v>26</v>
      </c>
      <c r="I49" s="90" t="s">
        <v>78</v>
      </c>
      <c r="J49" s="137">
        <v>1.18</v>
      </c>
      <c r="K49" s="84">
        <v>60</v>
      </c>
      <c r="L49" s="83">
        <f t="shared" si="0"/>
        <v>60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25">
      <c r="A50" s="173"/>
      <c r="B50" s="98">
        <v>47</v>
      </c>
      <c r="C50" s="185"/>
      <c r="D50" s="119" t="s">
        <v>384</v>
      </c>
      <c r="E50" s="147" t="s">
        <v>138</v>
      </c>
      <c r="F50" s="88" t="s">
        <v>145</v>
      </c>
      <c r="G50" s="88" t="s">
        <v>161</v>
      </c>
      <c r="H50" s="89" t="s">
        <v>45</v>
      </c>
      <c r="I50" s="90" t="s">
        <v>78</v>
      </c>
      <c r="J50" s="137">
        <v>0.56000000000000005</v>
      </c>
      <c r="K50" s="84">
        <v>800</v>
      </c>
      <c r="L50" s="83">
        <f t="shared" si="0"/>
        <v>300</v>
      </c>
      <c r="M50" s="39" t="str">
        <f t="shared" si="1"/>
        <v>OK</v>
      </c>
      <c r="N50" s="80"/>
      <c r="O50" s="80"/>
      <c r="P50" s="80"/>
      <c r="Q50" s="80"/>
      <c r="R50" s="80"/>
      <c r="S50" s="80"/>
      <c r="T50" s="80">
        <v>500</v>
      </c>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25">
      <c r="A51" s="173"/>
      <c r="B51" s="87">
        <v>48</v>
      </c>
      <c r="C51" s="185"/>
      <c r="D51" s="119" t="s">
        <v>385</v>
      </c>
      <c r="E51" s="147" t="s">
        <v>162</v>
      </c>
      <c r="F51" s="88" t="s">
        <v>145</v>
      </c>
      <c r="G51" s="88" t="s">
        <v>163</v>
      </c>
      <c r="H51" s="89" t="s">
        <v>29</v>
      </c>
      <c r="I51" s="90" t="s">
        <v>78</v>
      </c>
      <c r="J51" s="137">
        <v>1.37</v>
      </c>
      <c r="K51" s="84">
        <v>20</v>
      </c>
      <c r="L51" s="83">
        <f t="shared" si="0"/>
        <v>20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25">
      <c r="A52" s="174"/>
      <c r="B52" s="98">
        <v>49</v>
      </c>
      <c r="C52" s="186"/>
      <c r="D52" s="119" t="s">
        <v>386</v>
      </c>
      <c r="E52" s="147" t="s">
        <v>157</v>
      </c>
      <c r="F52" s="88" t="s">
        <v>145</v>
      </c>
      <c r="G52" s="88" t="s">
        <v>164</v>
      </c>
      <c r="H52" s="89" t="s">
        <v>45</v>
      </c>
      <c r="I52" s="90" t="s">
        <v>78</v>
      </c>
      <c r="J52" s="137">
        <v>6.46</v>
      </c>
      <c r="K52" s="84">
        <v>10</v>
      </c>
      <c r="L52" s="83">
        <f t="shared" si="0"/>
        <v>10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25">
      <c r="A54" s="180"/>
      <c r="B54" s="92">
        <v>51</v>
      </c>
      <c r="C54" s="183"/>
      <c r="D54" s="120" t="s">
        <v>388</v>
      </c>
      <c r="E54" s="148" t="s">
        <v>168</v>
      </c>
      <c r="F54" s="93" t="s">
        <v>169</v>
      </c>
      <c r="G54" s="93" t="s">
        <v>170</v>
      </c>
      <c r="H54" s="94" t="s">
        <v>27</v>
      </c>
      <c r="I54" s="95" t="s">
        <v>115</v>
      </c>
      <c r="J54" s="138">
        <v>2.61</v>
      </c>
      <c r="K54" s="84">
        <v>50</v>
      </c>
      <c r="L54" s="83">
        <f t="shared" si="0"/>
        <v>50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25">
      <c r="A55" s="180"/>
      <c r="B55" s="97">
        <v>52</v>
      </c>
      <c r="C55" s="183"/>
      <c r="D55" s="120" t="s">
        <v>389</v>
      </c>
      <c r="E55" s="148" t="s">
        <v>171</v>
      </c>
      <c r="F55" s="93" t="s">
        <v>172</v>
      </c>
      <c r="G55" s="93" t="s">
        <v>173</v>
      </c>
      <c r="H55" s="106" t="s">
        <v>65</v>
      </c>
      <c r="I55" s="107" t="s">
        <v>174</v>
      </c>
      <c r="J55" s="138">
        <v>4.2</v>
      </c>
      <c r="K55" s="84">
        <v>12</v>
      </c>
      <c r="L55" s="83">
        <f t="shared" si="0"/>
        <v>6</v>
      </c>
      <c r="M55" s="39" t="str">
        <f t="shared" si="1"/>
        <v>OK</v>
      </c>
      <c r="N55" s="80"/>
      <c r="O55" s="80"/>
      <c r="P55" s="80"/>
      <c r="Q55" s="80">
        <v>6</v>
      </c>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25">
      <c r="A56" s="180"/>
      <c r="B56" s="92">
        <v>53</v>
      </c>
      <c r="C56" s="183"/>
      <c r="D56" s="124" t="s">
        <v>390</v>
      </c>
      <c r="E56" s="154" t="s">
        <v>171</v>
      </c>
      <c r="F56" s="105" t="s">
        <v>172</v>
      </c>
      <c r="G56" s="93" t="s">
        <v>175</v>
      </c>
      <c r="H56" s="106" t="s">
        <v>65</v>
      </c>
      <c r="I56" s="107" t="s">
        <v>174</v>
      </c>
      <c r="J56" s="138">
        <v>4.3600000000000003</v>
      </c>
      <c r="K56" s="84">
        <v>30</v>
      </c>
      <c r="L56" s="83">
        <f t="shared" si="0"/>
        <v>20</v>
      </c>
      <c r="M56" s="39" t="str">
        <f t="shared" si="1"/>
        <v>OK</v>
      </c>
      <c r="N56" s="80"/>
      <c r="O56" s="80"/>
      <c r="P56" s="80"/>
      <c r="Q56" s="80">
        <v>10</v>
      </c>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25">
      <c r="A57" s="180"/>
      <c r="B57" s="97">
        <v>54</v>
      </c>
      <c r="C57" s="183"/>
      <c r="D57" s="124" t="s">
        <v>391</v>
      </c>
      <c r="E57" s="154" t="s">
        <v>176</v>
      </c>
      <c r="F57" s="105" t="s">
        <v>177</v>
      </c>
      <c r="G57" s="93" t="s">
        <v>178</v>
      </c>
      <c r="H57" s="106" t="s">
        <v>65</v>
      </c>
      <c r="I57" s="107" t="s">
        <v>174</v>
      </c>
      <c r="J57" s="138">
        <v>10.98</v>
      </c>
      <c r="K57" s="84">
        <v>10</v>
      </c>
      <c r="L57" s="83">
        <f t="shared" si="0"/>
        <v>7</v>
      </c>
      <c r="M57" s="39" t="str">
        <f t="shared" si="1"/>
        <v>OK</v>
      </c>
      <c r="N57" s="80"/>
      <c r="O57" s="80"/>
      <c r="P57" s="80"/>
      <c r="Q57" s="80">
        <v>3</v>
      </c>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25">
      <c r="A58" s="180"/>
      <c r="B58" s="92">
        <v>55</v>
      </c>
      <c r="C58" s="183"/>
      <c r="D58" s="124" t="s">
        <v>392</v>
      </c>
      <c r="E58" s="154" t="s">
        <v>176</v>
      </c>
      <c r="F58" s="105" t="s">
        <v>177</v>
      </c>
      <c r="G58" s="93" t="s">
        <v>179</v>
      </c>
      <c r="H58" s="106" t="s">
        <v>66</v>
      </c>
      <c r="I58" s="107" t="s">
        <v>174</v>
      </c>
      <c r="J58" s="138">
        <v>9.02</v>
      </c>
      <c r="K58" s="84">
        <v>10</v>
      </c>
      <c r="L58" s="83">
        <f t="shared" si="0"/>
        <v>7</v>
      </c>
      <c r="M58" s="39" t="str">
        <f t="shared" si="1"/>
        <v>OK</v>
      </c>
      <c r="N58" s="80"/>
      <c r="O58" s="80"/>
      <c r="P58" s="80"/>
      <c r="Q58" s="80">
        <v>3</v>
      </c>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25">
      <c r="A59" s="180"/>
      <c r="B59" s="97">
        <v>56</v>
      </c>
      <c r="C59" s="183"/>
      <c r="D59" s="124" t="s">
        <v>393</v>
      </c>
      <c r="E59" s="154" t="s">
        <v>180</v>
      </c>
      <c r="F59" s="105" t="s">
        <v>113</v>
      </c>
      <c r="G59" s="93" t="s">
        <v>181</v>
      </c>
      <c r="H59" s="106" t="s">
        <v>45</v>
      </c>
      <c r="I59" s="107" t="s">
        <v>115</v>
      </c>
      <c r="J59" s="138">
        <v>6.49</v>
      </c>
      <c r="K59" s="84">
        <v>100</v>
      </c>
      <c r="L59" s="83">
        <f t="shared" si="0"/>
        <v>0</v>
      </c>
      <c r="M59" s="39" t="str">
        <f t="shared" si="1"/>
        <v>OK</v>
      </c>
      <c r="N59" s="80"/>
      <c r="O59" s="80"/>
      <c r="P59" s="80"/>
      <c r="Q59" s="80">
        <v>100</v>
      </c>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25">
      <c r="A60" s="177"/>
      <c r="B60" s="92">
        <v>57</v>
      </c>
      <c r="C60" s="182"/>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84">
        <v>1</v>
      </c>
      <c r="L61" s="83">
        <f t="shared" si="0"/>
        <v>1</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25">
      <c r="A62" s="173"/>
      <c r="B62" s="87">
        <v>59</v>
      </c>
      <c r="C62" s="185"/>
      <c r="D62" s="119" t="s">
        <v>396</v>
      </c>
      <c r="E62" s="147" t="s">
        <v>185</v>
      </c>
      <c r="F62" s="88" t="s">
        <v>145</v>
      </c>
      <c r="G62" s="88" t="s">
        <v>187</v>
      </c>
      <c r="H62" s="89" t="s">
        <v>26</v>
      </c>
      <c r="I62" s="90" t="s">
        <v>78</v>
      </c>
      <c r="J62" s="137">
        <v>1.55</v>
      </c>
      <c r="K62" s="84">
        <v>300</v>
      </c>
      <c r="L62" s="83">
        <f t="shared" si="0"/>
        <v>0</v>
      </c>
      <c r="M62" s="39" t="str">
        <f t="shared" si="1"/>
        <v>OK</v>
      </c>
      <c r="N62" s="80"/>
      <c r="O62" s="80"/>
      <c r="P62" s="80"/>
      <c r="Q62" s="80">
        <v>300</v>
      </c>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25">
      <c r="A63" s="173"/>
      <c r="B63" s="87">
        <v>60</v>
      </c>
      <c r="C63" s="185"/>
      <c r="D63" s="119" t="s">
        <v>397</v>
      </c>
      <c r="E63" s="147" t="s">
        <v>185</v>
      </c>
      <c r="F63" s="88" t="s">
        <v>145</v>
      </c>
      <c r="G63" s="88" t="s">
        <v>188</v>
      </c>
      <c r="H63" s="89" t="s">
        <v>26</v>
      </c>
      <c r="I63" s="90" t="s">
        <v>115</v>
      </c>
      <c r="J63" s="137">
        <v>2.62</v>
      </c>
      <c r="K63" s="84">
        <v>300</v>
      </c>
      <c r="L63" s="83">
        <f t="shared" si="0"/>
        <v>300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25">
      <c r="A64" s="173"/>
      <c r="B64" s="87">
        <v>61</v>
      </c>
      <c r="C64" s="185"/>
      <c r="D64" s="123" t="s">
        <v>398</v>
      </c>
      <c r="E64" s="147" t="s">
        <v>185</v>
      </c>
      <c r="F64" s="104" t="s">
        <v>145</v>
      </c>
      <c r="G64" s="88" t="s">
        <v>189</v>
      </c>
      <c r="H64" s="89" t="s">
        <v>43</v>
      </c>
      <c r="I64" s="90" t="s">
        <v>78</v>
      </c>
      <c r="J64" s="137">
        <v>2.4900000000000002</v>
      </c>
      <c r="K64" s="84">
        <v>240</v>
      </c>
      <c r="L64" s="83">
        <f t="shared" si="0"/>
        <v>240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25">
      <c r="A65" s="173"/>
      <c r="B65" s="87">
        <v>62</v>
      </c>
      <c r="C65" s="185"/>
      <c r="D65" s="119" t="s">
        <v>399</v>
      </c>
      <c r="E65" s="147" t="s">
        <v>185</v>
      </c>
      <c r="F65" s="88" t="s">
        <v>145</v>
      </c>
      <c r="G65" s="88" t="s">
        <v>190</v>
      </c>
      <c r="H65" s="100" t="s">
        <v>26</v>
      </c>
      <c r="I65" s="101" t="s">
        <v>78</v>
      </c>
      <c r="J65" s="137">
        <v>3.79</v>
      </c>
      <c r="K65" s="84">
        <v>400</v>
      </c>
      <c r="L65" s="83">
        <f t="shared" si="0"/>
        <v>0</v>
      </c>
      <c r="M65" s="39" t="str">
        <f t="shared" si="1"/>
        <v>OK</v>
      </c>
      <c r="N65" s="80"/>
      <c r="O65" s="80"/>
      <c r="P65" s="80"/>
      <c r="Q65" s="80">
        <v>400</v>
      </c>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25">
      <c r="A66" s="173"/>
      <c r="B66" s="87">
        <v>63</v>
      </c>
      <c r="C66" s="185"/>
      <c r="D66" s="123" t="s">
        <v>400</v>
      </c>
      <c r="E66" s="147" t="s">
        <v>185</v>
      </c>
      <c r="F66" s="104" t="s">
        <v>145</v>
      </c>
      <c r="G66" s="88" t="s">
        <v>191</v>
      </c>
      <c r="H66" s="100" t="s">
        <v>26</v>
      </c>
      <c r="I66" s="101" t="s">
        <v>78</v>
      </c>
      <c r="J66" s="137">
        <v>6.85</v>
      </c>
      <c r="K66" s="84">
        <v>100</v>
      </c>
      <c r="L66" s="83">
        <f t="shared" si="0"/>
        <v>0</v>
      </c>
      <c r="M66" s="39" t="str">
        <f t="shared" si="1"/>
        <v>OK</v>
      </c>
      <c r="N66" s="80"/>
      <c r="O66" s="80"/>
      <c r="P66" s="80"/>
      <c r="Q66" s="80">
        <v>40</v>
      </c>
      <c r="R66" s="80"/>
      <c r="S66" s="80"/>
      <c r="T66" s="80"/>
      <c r="U66" s="80"/>
      <c r="V66" s="80"/>
      <c r="W66" s="80"/>
      <c r="X66" s="80"/>
      <c r="Y66" s="80"/>
      <c r="Z66" s="80"/>
      <c r="AA66" s="80"/>
      <c r="AB66" s="80"/>
      <c r="AC66" s="80"/>
      <c r="AD66" s="80"/>
      <c r="AE66" s="80"/>
      <c r="AF66" s="80"/>
      <c r="AG66" s="80"/>
      <c r="AH66" s="80"/>
      <c r="AI66" s="80"/>
      <c r="AJ66" s="80">
        <v>60</v>
      </c>
      <c r="AK66" s="80"/>
      <c r="AL66" s="80"/>
      <c r="AM66" s="80"/>
      <c r="AN66" s="80"/>
      <c r="AO66" s="80"/>
      <c r="AP66" s="80"/>
      <c r="AQ66" s="80"/>
      <c r="AR66" s="80"/>
      <c r="AS66" s="80"/>
      <c r="AT66" s="80"/>
      <c r="AU66" s="80"/>
      <c r="AV66" s="80"/>
      <c r="AW66" s="80"/>
      <c r="AX66" s="80"/>
      <c r="AY66" s="80"/>
    </row>
    <row r="67" spans="1:51" ht="90" customHeight="1" x14ac:dyDescent="0.25">
      <c r="A67" s="174"/>
      <c r="B67" s="87">
        <v>64</v>
      </c>
      <c r="C67" s="186"/>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84">
        <v>40</v>
      </c>
      <c r="L68" s="83">
        <f t="shared" si="0"/>
        <v>0</v>
      </c>
      <c r="M68" s="39" t="str">
        <f t="shared" si="1"/>
        <v>OK</v>
      </c>
      <c r="N68" s="80"/>
      <c r="O68" s="80"/>
      <c r="P68" s="80"/>
      <c r="Q68" s="80"/>
      <c r="R68" s="80"/>
      <c r="S68" s="80"/>
      <c r="T68" s="80"/>
      <c r="U68" s="80"/>
      <c r="V68" s="80"/>
      <c r="W68" s="80"/>
      <c r="X68" s="80">
        <v>24</v>
      </c>
      <c r="Y68" s="80"/>
      <c r="Z68" s="80"/>
      <c r="AA68" s="80"/>
      <c r="AB68" s="80"/>
      <c r="AC68" s="80"/>
      <c r="AD68" s="80"/>
      <c r="AE68" s="80"/>
      <c r="AF68" s="80">
        <v>16</v>
      </c>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25">
      <c r="A69" s="180"/>
      <c r="B69" s="97">
        <v>66</v>
      </c>
      <c r="C69" s="183"/>
      <c r="D69" s="120" t="s">
        <v>402</v>
      </c>
      <c r="E69" s="148" t="s">
        <v>195</v>
      </c>
      <c r="F69" s="93" t="s">
        <v>113</v>
      </c>
      <c r="G69" s="93" t="s">
        <v>197</v>
      </c>
      <c r="H69" s="94" t="s">
        <v>26</v>
      </c>
      <c r="I69" s="95" t="s">
        <v>115</v>
      </c>
      <c r="J69" s="138">
        <v>45</v>
      </c>
      <c r="K69" s="84">
        <v>20</v>
      </c>
      <c r="L69" s="83">
        <f t="shared" ref="L69:L132" si="2">K69-(SUM(N69:AY69))</f>
        <v>0</v>
      </c>
      <c r="M69" s="39" t="str">
        <f t="shared" ref="M69:M132" si="3">IF(L69&lt;0,"ATENÇÃO","OK")</f>
        <v>OK</v>
      </c>
      <c r="N69" s="80"/>
      <c r="O69" s="80"/>
      <c r="P69" s="80"/>
      <c r="Q69" s="80"/>
      <c r="R69" s="80"/>
      <c r="S69" s="80"/>
      <c r="T69" s="80"/>
      <c r="U69" s="80"/>
      <c r="V69" s="80"/>
      <c r="W69" s="80"/>
      <c r="X69" s="80">
        <v>12</v>
      </c>
      <c r="Y69" s="80"/>
      <c r="Z69" s="80"/>
      <c r="AA69" s="80"/>
      <c r="AB69" s="80"/>
      <c r="AC69" s="80"/>
      <c r="AD69" s="80"/>
      <c r="AE69" s="80"/>
      <c r="AF69" s="80">
        <v>8</v>
      </c>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25">
      <c r="A70" s="177"/>
      <c r="B70" s="92">
        <v>67</v>
      </c>
      <c r="C70" s="182"/>
      <c r="D70" s="120" t="s">
        <v>403</v>
      </c>
      <c r="E70" s="148" t="s">
        <v>195</v>
      </c>
      <c r="F70" s="93" t="s">
        <v>113</v>
      </c>
      <c r="G70" s="93" t="s">
        <v>198</v>
      </c>
      <c r="H70" s="94" t="s">
        <v>26</v>
      </c>
      <c r="I70" s="95" t="s">
        <v>115</v>
      </c>
      <c r="J70" s="138">
        <v>76</v>
      </c>
      <c r="K70" s="84">
        <v>3</v>
      </c>
      <c r="L70" s="83">
        <f t="shared" si="2"/>
        <v>2</v>
      </c>
      <c r="M70" s="39" t="str">
        <f t="shared" si="3"/>
        <v>OK</v>
      </c>
      <c r="N70" s="80"/>
      <c r="O70" s="80"/>
      <c r="P70" s="80"/>
      <c r="Q70" s="80"/>
      <c r="R70" s="80"/>
      <c r="S70" s="80"/>
      <c r="T70" s="80"/>
      <c r="U70" s="80"/>
      <c r="V70" s="80"/>
      <c r="W70" s="80"/>
      <c r="X70" s="80"/>
      <c r="Y70" s="80"/>
      <c r="Z70" s="80"/>
      <c r="AA70" s="80"/>
      <c r="AB70" s="80"/>
      <c r="AC70" s="80"/>
      <c r="AD70" s="80"/>
      <c r="AE70" s="80"/>
      <c r="AF70" s="80">
        <v>1</v>
      </c>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84">
        <v>20</v>
      </c>
      <c r="L71" s="83">
        <f t="shared" si="2"/>
        <v>0</v>
      </c>
      <c r="M71" s="39" t="str">
        <f t="shared" si="3"/>
        <v>OK</v>
      </c>
      <c r="N71" s="80"/>
      <c r="O71" s="80"/>
      <c r="P71" s="80"/>
      <c r="Q71" s="80">
        <v>20</v>
      </c>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25">
      <c r="A72" s="173"/>
      <c r="B72" s="87">
        <v>69</v>
      </c>
      <c r="C72" s="185"/>
      <c r="D72" s="123" t="s">
        <v>405</v>
      </c>
      <c r="E72" s="153" t="s">
        <v>202</v>
      </c>
      <c r="F72" s="104" t="s">
        <v>200</v>
      </c>
      <c r="G72" s="88" t="s">
        <v>203</v>
      </c>
      <c r="H72" s="100" t="s">
        <v>45</v>
      </c>
      <c r="I72" s="101" t="s">
        <v>78</v>
      </c>
      <c r="J72" s="137">
        <v>47.99</v>
      </c>
      <c r="K72" s="84">
        <v>15</v>
      </c>
      <c r="L72" s="83">
        <f t="shared" si="2"/>
        <v>0</v>
      </c>
      <c r="M72" s="39" t="str">
        <f t="shared" si="3"/>
        <v>OK</v>
      </c>
      <c r="N72" s="80"/>
      <c r="O72" s="80"/>
      <c r="P72" s="80"/>
      <c r="Q72" s="80">
        <v>6</v>
      </c>
      <c r="R72" s="80"/>
      <c r="S72" s="80"/>
      <c r="T72" s="80"/>
      <c r="U72" s="80"/>
      <c r="V72" s="80"/>
      <c r="W72" s="80"/>
      <c r="X72" s="80"/>
      <c r="Y72" s="80"/>
      <c r="Z72" s="80"/>
      <c r="AA72" s="80"/>
      <c r="AB72" s="80"/>
      <c r="AC72" s="80"/>
      <c r="AD72" s="80"/>
      <c r="AE72" s="80"/>
      <c r="AF72" s="80"/>
      <c r="AG72" s="80"/>
      <c r="AH72" s="80"/>
      <c r="AI72" s="80"/>
      <c r="AJ72" s="80">
        <v>9</v>
      </c>
      <c r="AK72" s="80"/>
      <c r="AL72" s="80"/>
      <c r="AM72" s="80"/>
      <c r="AN72" s="80"/>
      <c r="AO72" s="80"/>
      <c r="AP72" s="80"/>
      <c r="AQ72" s="80"/>
      <c r="AR72" s="80"/>
      <c r="AS72" s="80"/>
      <c r="AT72" s="80"/>
      <c r="AU72" s="80"/>
      <c r="AV72" s="80"/>
      <c r="AW72" s="80"/>
      <c r="AX72" s="80"/>
      <c r="AY72" s="80"/>
    </row>
    <row r="73" spans="1:51" ht="90" customHeight="1" x14ac:dyDescent="0.25">
      <c r="A73" s="173"/>
      <c r="B73" s="98">
        <v>70</v>
      </c>
      <c r="C73" s="185"/>
      <c r="D73" s="123" t="s">
        <v>406</v>
      </c>
      <c r="E73" s="153" t="s">
        <v>202</v>
      </c>
      <c r="F73" s="104" t="s">
        <v>200</v>
      </c>
      <c r="G73" s="88" t="s">
        <v>204</v>
      </c>
      <c r="H73" s="100" t="s">
        <v>45</v>
      </c>
      <c r="I73" s="101" t="s">
        <v>78</v>
      </c>
      <c r="J73" s="137">
        <v>24.6</v>
      </c>
      <c r="K73" s="84">
        <v>30</v>
      </c>
      <c r="L73" s="83">
        <f t="shared" si="2"/>
        <v>15</v>
      </c>
      <c r="M73" s="39" t="str">
        <f t="shared" si="3"/>
        <v>OK</v>
      </c>
      <c r="N73" s="80"/>
      <c r="O73" s="80"/>
      <c r="P73" s="80"/>
      <c r="Q73" s="80">
        <v>15</v>
      </c>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25">
      <c r="A74" s="173"/>
      <c r="B74" s="87">
        <v>71</v>
      </c>
      <c r="C74" s="185"/>
      <c r="D74" s="123" t="s">
        <v>407</v>
      </c>
      <c r="E74" s="153" t="s">
        <v>154</v>
      </c>
      <c r="F74" s="104" t="s">
        <v>200</v>
      </c>
      <c r="G74" s="88" t="s">
        <v>205</v>
      </c>
      <c r="H74" s="100" t="s">
        <v>45</v>
      </c>
      <c r="I74" s="101" t="s">
        <v>78</v>
      </c>
      <c r="J74" s="137">
        <v>40.909999999999997</v>
      </c>
      <c r="K74" s="84">
        <v>20</v>
      </c>
      <c r="L74" s="83">
        <f t="shared" si="2"/>
        <v>10</v>
      </c>
      <c r="M74" s="39" t="str">
        <f t="shared" si="3"/>
        <v>OK</v>
      </c>
      <c r="N74" s="80"/>
      <c r="O74" s="80"/>
      <c r="P74" s="80"/>
      <c r="Q74" s="80">
        <v>10</v>
      </c>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25">
      <c r="A75" s="173"/>
      <c r="B75" s="98">
        <v>72</v>
      </c>
      <c r="C75" s="185"/>
      <c r="D75" s="123" t="s">
        <v>408</v>
      </c>
      <c r="E75" s="153" t="s">
        <v>138</v>
      </c>
      <c r="F75" s="104" t="s">
        <v>200</v>
      </c>
      <c r="G75" s="88" t="s">
        <v>206</v>
      </c>
      <c r="H75" s="100" t="s">
        <v>45</v>
      </c>
      <c r="I75" s="101" t="s">
        <v>78</v>
      </c>
      <c r="J75" s="137">
        <v>111.2</v>
      </c>
      <c r="K75" s="84">
        <v>10</v>
      </c>
      <c r="L75" s="83">
        <f t="shared" si="2"/>
        <v>0</v>
      </c>
      <c r="M75" s="39" t="str">
        <f t="shared" si="3"/>
        <v>OK</v>
      </c>
      <c r="N75" s="80"/>
      <c r="O75" s="80"/>
      <c r="P75" s="80"/>
      <c r="Q75" s="80">
        <v>5</v>
      </c>
      <c r="R75" s="80"/>
      <c r="S75" s="80"/>
      <c r="T75" s="80"/>
      <c r="U75" s="80"/>
      <c r="V75" s="80"/>
      <c r="W75" s="80"/>
      <c r="X75" s="80"/>
      <c r="Y75" s="80"/>
      <c r="Z75" s="80"/>
      <c r="AA75" s="80"/>
      <c r="AB75" s="80"/>
      <c r="AC75" s="80"/>
      <c r="AD75" s="80"/>
      <c r="AE75" s="80"/>
      <c r="AF75" s="80"/>
      <c r="AG75" s="80"/>
      <c r="AH75" s="80"/>
      <c r="AI75" s="80"/>
      <c r="AJ75" s="80">
        <v>5</v>
      </c>
      <c r="AK75" s="80"/>
      <c r="AL75" s="80"/>
      <c r="AM75" s="80"/>
      <c r="AN75" s="80"/>
      <c r="AO75" s="80"/>
      <c r="AP75" s="80"/>
      <c r="AQ75" s="80"/>
      <c r="AR75" s="80"/>
      <c r="AS75" s="80"/>
      <c r="AT75" s="80"/>
      <c r="AU75" s="80"/>
      <c r="AV75" s="80"/>
      <c r="AW75" s="80"/>
      <c r="AX75" s="80"/>
      <c r="AY75" s="80"/>
    </row>
    <row r="76" spans="1:51" ht="90" customHeight="1" x14ac:dyDescent="0.25">
      <c r="A76" s="173"/>
      <c r="B76" s="87">
        <v>73</v>
      </c>
      <c r="C76" s="185"/>
      <c r="D76" s="123" t="s">
        <v>409</v>
      </c>
      <c r="E76" s="153" t="s">
        <v>199</v>
      </c>
      <c r="F76" s="104" t="s">
        <v>200</v>
      </c>
      <c r="G76" s="88" t="s">
        <v>207</v>
      </c>
      <c r="H76" s="100" t="s">
        <v>45</v>
      </c>
      <c r="I76" s="101" t="s">
        <v>78</v>
      </c>
      <c r="J76" s="137">
        <v>70.62</v>
      </c>
      <c r="K76" s="84">
        <v>10</v>
      </c>
      <c r="L76" s="83">
        <f t="shared" si="2"/>
        <v>0</v>
      </c>
      <c r="M76" s="39" t="str">
        <f t="shared" si="3"/>
        <v>OK</v>
      </c>
      <c r="N76" s="80"/>
      <c r="O76" s="80"/>
      <c r="P76" s="80"/>
      <c r="Q76" s="80">
        <v>4</v>
      </c>
      <c r="R76" s="80"/>
      <c r="S76" s="80"/>
      <c r="T76" s="80"/>
      <c r="U76" s="80"/>
      <c r="V76" s="80"/>
      <c r="W76" s="80"/>
      <c r="X76" s="80"/>
      <c r="Y76" s="80"/>
      <c r="Z76" s="80"/>
      <c r="AA76" s="80"/>
      <c r="AB76" s="80"/>
      <c r="AC76" s="80"/>
      <c r="AD76" s="80"/>
      <c r="AE76" s="80"/>
      <c r="AF76" s="80"/>
      <c r="AG76" s="80"/>
      <c r="AH76" s="80"/>
      <c r="AI76" s="80"/>
      <c r="AJ76" s="80">
        <v>6</v>
      </c>
      <c r="AK76" s="80"/>
      <c r="AL76" s="80"/>
      <c r="AM76" s="80"/>
      <c r="AN76" s="80"/>
      <c r="AO76" s="80"/>
      <c r="AP76" s="80"/>
      <c r="AQ76" s="80"/>
      <c r="AR76" s="80"/>
      <c r="AS76" s="80"/>
      <c r="AT76" s="80"/>
      <c r="AU76" s="80"/>
      <c r="AV76" s="80"/>
      <c r="AW76" s="80"/>
      <c r="AX76" s="80"/>
      <c r="AY76" s="80"/>
    </row>
    <row r="77" spans="1:51" ht="90" customHeight="1" x14ac:dyDescent="0.25">
      <c r="A77" s="174"/>
      <c r="B77" s="98">
        <v>74</v>
      </c>
      <c r="C77" s="186"/>
      <c r="D77" s="123" t="s">
        <v>410</v>
      </c>
      <c r="E77" s="153" t="s">
        <v>199</v>
      </c>
      <c r="F77" s="104" t="s">
        <v>200</v>
      </c>
      <c r="G77" s="88" t="s">
        <v>208</v>
      </c>
      <c r="H77" s="100" t="s">
        <v>45</v>
      </c>
      <c r="I77" s="101" t="s">
        <v>78</v>
      </c>
      <c r="J77" s="137">
        <v>21.57</v>
      </c>
      <c r="K77" s="84">
        <v>50</v>
      </c>
      <c r="L77" s="83">
        <f t="shared" si="2"/>
        <v>35</v>
      </c>
      <c r="M77" s="39" t="str">
        <f t="shared" si="3"/>
        <v>OK</v>
      </c>
      <c r="N77" s="80"/>
      <c r="O77" s="80"/>
      <c r="P77" s="80"/>
      <c r="Q77" s="80">
        <v>15</v>
      </c>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25">
      <c r="A78" s="176">
        <v>20</v>
      </c>
      <c r="B78" s="92">
        <v>75</v>
      </c>
      <c r="C78" s="181" t="s">
        <v>122</v>
      </c>
      <c r="D78" s="120" t="s">
        <v>411</v>
      </c>
      <c r="E78" s="148" t="s">
        <v>209</v>
      </c>
      <c r="F78" s="93" t="s">
        <v>145</v>
      </c>
      <c r="G78" s="93" t="s">
        <v>210</v>
      </c>
      <c r="H78" s="94" t="s">
        <v>36</v>
      </c>
      <c r="I78" s="95" t="s">
        <v>78</v>
      </c>
      <c r="J78" s="138">
        <v>1.8</v>
      </c>
      <c r="K78" s="84">
        <v>100</v>
      </c>
      <c r="L78" s="83">
        <f t="shared" si="2"/>
        <v>100</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25">
      <c r="A79" s="180"/>
      <c r="B79" s="97">
        <v>76</v>
      </c>
      <c r="C79" s="183"/>
      <c r="D79" s="120" t="s">
        <v>412</v>
      </c>
      <c r="E79" s="148" t="s">
        <v>209</v>
      </c>
      <c r="F79" s="93" t="s">
        <v>145</v>
      </c>
      <c r="G79" s="93" t="s">
        <v>211</v>
      </c>
      <c r="H79" s="94" t="s">
        <v>36</v>
      </c>
      <c r="I79" s="95" t="s">
        <v>78</v>
      </c>
      <c r="J79" s="138">
        <v>1.81</v>
      </c>
      <c r="K79" s="84">
        <v>100</v>
      </c>
      <c r="L79" s="83">
        <f t="shared" si="2"/>
        <v>100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25">
      <c r="A80" s="180"/>
      <c r="B80" s="97">
        <v>77</v>
      </c>
      <c r="C80" s="183"/>
      <c r="D80" s="120" t="s">
        <v>413</v>
      </c>
      <c r="E80" s="148" t="s">
        <v>209</v>
      </c>
      <c r="F80" s="93" t="s">
        <v>145</v>
      </c>
      <c r="G80" s="93" t="s">
        <v>212</v>
      </c>
      <c r="H80" s="94" t="s">
        <v>36</v>
      </c>
      <c r="I80" s="95" t="s">
        <v>78</v>
      </c>
      <c r="J80" s="138">
        <v>1.81</v>
      </c>
      <c r="K80" s="84">
        <v>120</v>
      </c>
      <c r="L80" s="83">
        <f t="shared" si="2"/>
        <v>120</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25">
      <c r="A81" s="180"/>
      <c r="B81" s="92">
        <v>78</v>
      </c>
      <c r="C81" s="183"/>
      <c r="D81" s="129" t="s">
        <v>414</v>
      </c>
      <c r="E81" s="148" t="s">
        <v>209</v>
      </c>
      <c r="F81" s="116" t="s">
        <v>213</v>
      </c>
      <c r="G81" s="93" t="s">
        <v>214</v>
      </c>
      <c r="H81" s="106" t="s">
        <v>45</v>
      </c>
      <c r="I81" s="107" t="s">
        <v>215</v>
      </c>
      <c r="J81" s="138">
        <v>0.12</v>
      </c>
      <c r="K81" s="84">
        <v>200</v>
      </c>
      <c r="L81" s="83">
        <f t="shared" si="2"/>
        <v>0</v>
      </c>
      <c r="M81" s="39" t="str">
        <f t="shared" si="3"/>
        <v>OK</v>
      </c>
      <c r="N81" s="80"/>
      <c r="O81" s="80"/>
      <c r="P81" s="80"/>
      <c r="Q81" s="80">
        <v>200</v>
      </c>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25">
      <c r="A82" s="177"/>
      <c r="B82" s="97">
        <v>79</v>
      </c>
      <c r="C82" s="182"/>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84">
        <v>100</v>
      </c>
      <c r="L83" s="83">
        <f t="shared" si="2"/>
        <v>70</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v>30</v>
      </c>
      <c r="AK83" s="80"/>
      <c r="AL83" s="80"/>
      <c r="AM83" s="80"/>
      <c r="AN83" s="80"/>
      <c r="AO83" s="80"/>
      <c r="AP83" s="80"/>
      <c r="AQ83" s="80"/>
      <c r="AR83" s="80"/>
      <c r="AS83" s="80"/>
      <c r="AT83" s="80"/>
      <c r="AU83" s="80"/>
      <c r="AV83" s="80"/>
      <c r="AW83" s="80"/>
      <c r="AX83" s="80"/>
      <c r="AY83" s="80"/>
    </row>
    <row r="84" spans="1:51" ht="90" customHeight="1" x14ac:dyDescent="0.25">
      <c r="A84" s="173"/>
      <c r="B84" s="87">
        <v>81</v>
      </c>
      <c r="C84" s="185"/>
      <c r="D84" s="123" t="s">
        <v>417</v>
      </c>
      <c r="E84" s="153" t="s">
        <v>219</v>
      </c>
      <c r="F84" s="104" t="s">
        <v>220</v>
      </c>
      <c r="G84" s="88" t="s">
        <v>223</v>
      </c>
      <c r="H84" s="100" t="s">
        <v>43</v>
      </c>
      <c r="I84" s="101" t="s">
        <v>222</v>
      </c>
      <c r="J84" s="137">
        <v>21.29</v>
      </c>
      <c r="K84" s="84">
        <v>100</v>
      </c>
      <c r="L84" s="83">
        <f t="shared" si="2"/>
        <v>40</v>
      </c>
      <c r="M84" s="39" t="str">
        <f t="shared" si="3"/>
        <v>OK</v>
      </c>
      <c r="N84" s="80"/>
      <c r="O84" s="80"/>
      <c r="P84" s="80"/>
      <c r="Q84" s="80">
        <v>20</v>
      </c>
      <c r="R84" s="80"/>
      <c r="S84" s="80"/>
      <c r="T84" s="80"/>
      <c r="U84" s="80"/>
      <c r="V84" s="80"/>
      <c r="W84" s="80"/>
      <c r="X84" s="80"/>
      <c r="Y84" s="80"/>
      <c r="Z84" s="80"/>
      <c r="AA84" s="80"/>
      <c r="AB84" s="80"/>
      <c r="AC84" s="80"/>
      <c r="AD84" s="80"/>
      <c r="AE84" s="80"/>
      <c r="AF84" s="80"/>
      <c r="AG84" s="80"/>
      <c r="AH84" s="80"/>
      <c r="AI84" s="80"/>
      <c r="AJ84" s="80">
        <v>40</v>
      </c>
      <c r="AK84" s="80"/>
      <c r="AL84" s="80"/>
      <c r="AM84" s="80"/>
      <c r="AN84" s="80"/>
      <c r="AO84" s="80"/>
      <c r="AP84" s="80"/>
      <c r="AQ84" s="80"/>
      <c r="AR84" s="80"/>
      <c r="AS84" s="80"/>
      <c r="AT84" s="80"/>
      <c r="AU84" s="80"/>
      <c r="AV84" s="80"/>
      <c r="AW84" s="80"/>
      <c r="AX84" s="80"/>
      <c r="AY84" s="80"/>
    </row>
    <row r="85" spans="1:51" ht="90" customHeight="1" x14ac:dyDescent="0.25">
      <c r="A85" s="174"/>
      <c r="B85" s="87">
        <v>82</v>
      </c>
      <c r="C85" s="186"/>
      <c r="D85" s="123" t="s">
        <v>418</v>
      </c>
      <c r="E85" s="153" t="s">
        <v>219</v>
      </c>
      <c r="F85" s="104" t="s">
        <v>220</v>
      </c>
      <c r="G85" s="88" t="s">
        <v>224</v>
      </c>
      <c r="H85" s="100" t="s">
        <v>49</v>
      </c>
      <c r="I85" s="101" t="s">
        <v>222</v>
      </c>
      <c r="J85" s="137">
        <v>21.28</v>
      </c>
      <c r="K85" s="84">
        <v>100</v>
      </c>
      <c r="L85" s="83">
        <f t="shared" si="2"/>
        <v>70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v>30</v>
      </c>
      <c r="AK85" s="80"/>
      <c r="AL85" s="80"/>
      <c r="AM85" s="80"/>
      <c r="AN85" s="80"/>
      <c r="AO85" s="80"/>
      <c r="AP85" s="80"/>
      <c r="AQ85" s="80"/>
      <c r="AR85" s="80"/>
      <c r="AS85" s="80"/>
      <c r="AT85" s="80"/>
      <c r="AU85" s="80"/>
      <c r="AV85" s="80"/>
      <c r="AW85" s="80"/>
      <c r="AX85" s="80"/>
      <c r="AY85" s="80"/>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84">
        <v>64</v>
      </c>
      <c r="L86" s="83">
        <f t="shared" si="2"/>
        <v>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v>64</v>
      </c>
      <c r="AM86" s="80"/>
      <c r="AN86" s="80"/>
      <c r="AO86" s="80"/>
      <c r="AP86" s="80"/>
      <c r="AQ86" s="80"/>
      <c r="AR86" s="80"/>
      <c r="AS86" s="80"/>
      <c r="AT86" s="80"/>
      <c r="AU86" s="80"/>
      <c r="AV86" s="80"/>
      <c r="AW86" s="80"/>
      <c r="AX86" s="80"/>
      <c r="AY86" s="80"/>
    </row>
    <row r="87" spans="1:51" ht="90" customHeight="1" x14ac:dyDescent="0.25">
      <c r="A87" s="177"/>
      <c r="B87" s="97">
        <v>84</v>
      </c>
      <c r="C87" s="182"/>
      <c r="D87" s="120" t="s">
        <v>420</v>
      </c>
      <c r="E87" s="148" t="s">
        <v>227</v>
      </c>
      <c r="F87" s="105" t="s">
        <v>76</v>
      </c>
      <c r="G87" s="93" t="s">
        <v>228</v>
      </c>
      <c r="H87" s="94" t="s">
        <v>29</v>
      </c>
      <c r="I87" s="95" t="s">
        <v>78</v>
      </c>
      <c r="J87" s="138">
        <v>1.89</v>
      </c>
      <c r="K87" s="84">
        <v>150</v>
      </c>
      <c r="L87" s="83">
        <f t="shared" si="2"/>
        <v>0</v>
      </c>
      <c r="M87" s="39" t="str">
        <f t="shared" si="3"/>
        <v>OK</v>
      </c>
      <c r="N87" s="80"/>
      <c r="O87" s="80"/>
      <c r="P87" s="80"/>
      <c r="Q87" s="80"/>
      <c r="R87" s="80"/>
      <c r="S87" s="80"/>
      <c r="T87" s="80"/>
      <c r="U87" s="80"/>
      <c r="V87" s="80"/>
      <c r="W87" s="80"/>
      <c r="X87" s="80"/>
      <c r="Y87" s="80"/>
      <c r="Z87" s="80"/>
      <c r="AA87" s="80"/>
      <c r="AB87" s="80">
        <v>150</v>
      </c>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25">
      <c r="A88" s="178">
        <v>23</v>
      </c>
      <c r="B88" s="87">
        <v>85</v>
      </c>
      <c r="C88" s="184" t="s">
        <v>122</v>
      </c>
      <c r="D88" s="119" t="s">
        <v>421</v>
      </c>
      <c r="E88" s="147" t="s">
        <v>229</v>
      </c>
      <c r="F88" s="104" t="s">
        <v>82</v>
      </c>
      <c r="G88" s="88" t="s">
        <v>230</v>
      </c>
      <c r="H88" s="89" t="s">
        <v>26</v>
      </c>
      <c r="I88" s="90" t="s">
        <v>78</v>
      </c>
      <c r="J88" s="137">
        <v>1.48</v>
      </c>
      <c r="K88" s="84">
        <v>500</v>
      </c>
      <c r="L88" s="83">
        <f t="shared" si="2"/>
        <v>0</v>
      </c>
      <c r="M88" s="39" t="str">
        <f t="shared" si="3"/>
        <v>OK</v>
      </c>
      <c r="N88" s="80"/>
      <c r="O88" s="80"/>
      <c r="P88" s="80"/>
      <c r="Q88" s="80">
        <v>250</v>
      </c>
      <c r="R88" s="80"/>
      <c r="S88" s="80"/>
      <c r="T88" s="80"/>
      <c r="U88" s="80"/>
      <c r="V88" s="80"/>
      <c r="W88" s="80"/>
      <c r="X88" s="80"/>
      <c r="Y88" s="80"/>
      <c r="Z88" s="80"/>
      <c r="AA88" s="80"/>
      <c r="AB88" s="80">
        <v>250</v>
      </c>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25">
      <c r="A89" s="179"/>
      <c r="B89" s="98">
        <v>86</v>
      </c>
      <c r="C89" s="185"/>
      <c r="D89" s="119" t="s">
        <v>422</v>
      </c>
      <c r="E89" s="147" t="s">
        <v>229</v>
      </c>
      <c r="F89" s="104" t="s">
        <v>82</v>
      </c>
      <c r="G89" s="88" t="s">
        <v>231</v>
      </c>
      <c r="H89" s="89" t="s">
        <v>26</v>
      </c>
      <c r="I89" s="90" t="s">
        <v>78</v>
      </c>
      <c r="J89" s="137">
        <v>1.84</v>
      </c>
      <c r="K89" s="84">
        <v>150</v>
      </c>
      <c r="L89" s="83">
        <f t="shared" si="2"/>
        <v>0</v>
      </c>
      <c r="M89" s="39" t="str">
        <f t="shared" si="3"/>
        <v>OK</v>
      </c>
      <c r="N89" s="80"/>
      <c r="O89" s="80"/>
      <c r="P89" s="80"/>
      <c r="Q89" s="80">
        <v>80</v>
      </c>
      <c r="R89" s="80"/>
      <c r="S89" s="80"/>
      <c r="T89" s="80"/>
      <c r="U89" s="80"/>
      <c r="V89" s="80"/>
      <c r="W89" s="80"/>
      <c r="X89" s="80"/>
      <c r="Y89" s="80"/>
      <c r="Z89" s="80"/>
      <c r="AA89" s="80"/>
      <c r="AB89" s="80">
        <v>70</v>
      </c>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25">
      <c r="A90" s="179"/>
      <c r="B90" s="87">
        <v>87</v>
      </c>
      <c r="C90" s="186"/>
      <c r="D90" s="119" t="s">
        <v>423</v>
      </c>
      <c r="E90" s="147" t="s">
        <v>232</v>
      </c>
      <c r="F90" s="104" t="s">
        <v>233</v>
      </c>
      <c r="G90" s="88" t="s">
        <v>234</v>
      </c>
      <c r="H90" s="89" t="s">
        <v>26</v>
      </c>
      <c r="I90" s="90" t="s">
        <v>78</v>
      </c>
      <c r="J90" s="137">
        <v>4.87</v>
      </c>
      <c r="K90" s="84">
        <v>360</v>
      </c>
      <c r="L90" s="83">
        <f t="shared" si="2"/>
        <v>240</v>
      </c>
      <c r="M90" s="39" t="str">
        <f t="shared" si="3"/>
        <v>OK</v>
      </c>
      <c r="N90" s="80"/>
      <c r="O90" s="80"/>
      <c r="P90" s="80"/>
      <c r="Q90" s="80"/>
      <c r="R90" s="80"/>
      <c r="S90" s="80"/>
      <c r="T90" s="80"/>
      <c r="U90" s="80"/>
      <c r="V90" s="80"/>
      <c r="W90" s="80"/>
      <c r="X90" s="80"/>
      <c r="Y90" s="80"/>
      <c r="Z90" s="80"/>
      <c r="AA90" s="80">
        <v>120</v>
      </c>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25">
      <c r="A91" s="96">
        <v>24</v>
      </c>
      <c r="B91" s="92">
        <v>88</v>
      </c>
      <c r="C91" s="142" t="s">
        <v>84</v>
      </c>
      <c r="D91" s="120" t="s">
        <v>424</v>
      </c>
      <c r="E91" s="148" t="s">
        <v>37</v>
      </c>
      <c r="F91" s="105" t="s">
        <v>235</v>
      </c>
      <c r="G91" s="93" t="s">
        <v>236</v>
      </c>
      <c r="H91" s="94" t="s">
        <v>33</v>
      </c>
      <c r="I91" s="95" t="s">
        <v>78</v>
      </c>
      <c r="J91" s="138">
        <v>22.22</v>
      </c>
      <c r="K91" s="84">
        <v>100</v>
      </c>
      <c r="L91" s="83">
        <f t="shared" si="2"/>
        <v>50</v>
      </c>
      <c r="M91" s="39" t="str">
        <f t="shared" si="3"/>
        <v>OK</v>
      </c>
      <c r="N91" s="80"/>
      <c r="O91" s="80"/>
      <c r="P91" s="80"/>
      <c r="Q91" s="80"/>
      <c r="R91" s="80"/>
      <c r="S91" s="80"/>
      <c r="T91" s="80"/>
      <c r="U91" s="80"/>
      <c r="V91" s="80">
        <v>30</v>
      </c>
      <c r="W91" s="80"/>
      <c r="X91" s="80"/>
      <c r="Y91" s="80"/>
      <c r="Z91" s="80"/>
      <c r="AA91" s="80"/>
      <c r="AB91" s="80"/>
      <c r="AC91" s="80"/>
      <c r="AD91" s="80"/>
      <c r="AE91" s="80"/>
      <c r="AF91" s="80"/>
      <c r="AG91" s="80">
        <v>20</v>
      </c>
      <c r="AH91" s="80"/>
      <c r="AI91" s="80"/>
      <c r="AJ91" s="80"/>
      <c r="AK91" s="80"/>
      <c r="AL91" s="80"/>
      <c r="AM91" s="80"/>
      <c r="AN91" s="80"/>
      <c r="AO91" s="80"/>
      <c r="AP91" s="80"/>
      <c r="AQ91" s="80"/>
      <c r="AR91" s="80"/>
      <c r="AS91" s="80"/>
      <c r="AT91" s="80"/>
      <c r="AU91" s="80"/>
      <c r="AV91" s="80"/>
      <c r="AW91" s="80"/>
      <c r="AX91" s="80"/>
      <c r="AY91" s="80"/>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84">
        <v>200</v>
      </c>
      <c r="L92" s="83">
        <f t="shared" si="2"/>
        <v>200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25">
      <c r="A93" s="173"/>
      <c r="B93" s="87">
        <v>90</v>
      </c>
      <c r="C93" s="185"/>
      <c r="D93" s="119" t="s">
        <v>426</v>
      </c>
      <c r="E93" s="147" t="s">
        <v>237</v>
      </c>
      <c r="F93" s="104" t="s">
        <v>240</v>
      </c>
      <c r="G93" s="88" t="s">
        <v>241</v>
      </c>
      <c r="H93" s="100" t="s">
        <v>26</v>
      </c>
      <c r="I93" s="88" t="s">
        <v>242</v>
      </c>
      <c r="J93" s="137">
        <v>25</v>
      </c>
      <c r="K93" s="84">
        <v>20</v>
      </c>
      <c r="L93" s="83">
        <f t="shared" si="2"/>
        <v>20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25">
      <c r="A94" s="173"/>
      <c r="B94" s="98">
        <v>91</v>
      </c>
      <c r="C94" s="185"/>
      <c r="D94" s="119" t="s">
        <v>427</v>
      </c>
      <c r="E94" s="147" t="s">
        <v>37</v>
      </c>
      <c r="F94" s="104" t="s">
        <v>235</v>
      </c>
      <c r="G94" s="88" t="s">
        <v>243</v>
      </c>
      <c r="H94" s="100" t="s">
        <v>26</v>
      </c>
      <c r="I94" s="90" t="s">
        <v>78</v>
      </c>
      <c r="J94" s="137">
        <v>8.59</v>
      </c>
      <c r="K94" s="84">
        <v>400</v>
      </c>
      <c r="L94" s="83">
        <f t="shared" si="2"/>
        <v>400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25">
      <c r="A95" s="174"/>
      <c r="B95" s="87">
        <v>92</v>
      </c>
      <c r="C95" s="186"/>
      <c r="D95" s="123" t="s">
        <v>428</v>
      </c>
      <c r="E95" s="147" t="s">
        <v>237</v>
      </c>
      <c r="F95" s="104" t="s">
        <v>240</v>
      </c>
      <c r="G95" s="88" t="s">
        <v>244</v>
      </c>
      <c r="H95" s="100" t="s">
        <v>26</v>
      </c>
      <c r="I95" s="90" t="s">
        <v>245</v>
      </c>
      <c r="J95" s="137">
        <v>20.309999999999999</v>
      </c>
      <c r="K95" s="84">
        <v>20</v>
      </c>
      <c r="L95" s="83">
        <f t="shared" si="2"/>
        <v>20</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84">
        <v>80</v>
      </c>
      <c r="L96" s="83">
        <f t="shared" si="2"/>
        <v>30</v>
      </c>
      <c r="M96" s="39" t="str">
        <f t="shared" si="3"/>
        <v>OK</v>
      </c>
      <c r="N96" s="80"/>
      <c r="O96" s="80"/>
      <c r="P96" s="80"/>
      <c r="Q96" s="80"/>
      <c r="R96" s="80"/>
      <c r="S96" s="80"/>
      <c r="T96" s="80"/>
      <c r="U96" s="80"/>
      <c r="V96" s="80"/>
      <c r="W96" s="80">
        <v>20</v>
      </c>
      <c r="X96" s="80"/>
      <c r="Y96" s="80"/>
      <c r="Z96" s="80"/>
      <c r="AA96" s="80"/>
      <c r="AB96" s="80"/>
      <c r="AC96" s="80"/>
      <c r="AD96" s="80"/>
      <c r="AE96" s="80"/>
      <c r="AF96" s="80"/>
      <c r="AG96" s="80"/>
      <c r="AH96" s="80">
        <v>30</v>
      </c>
      <c r="AI96" s="80"/>
      <c r="AJ96" s="80"/>
      <c r="AK96" s="80"/>
      <c r="AL96" s="80"/>
      <c r="AM96" s="80"/>
      <c r="AN96" s="80"/>
      <c r="AO96" s="80"/>
      <c r="AP96" s="80"/>
      <c r="AQ96" s="80"/>
      <c r="AR96" s="80"/>
      <c r="AS96" s="80"/>
      <c r="AT96" s="80"/>
      <c r="AU96" s="80"/>
      <c r="AV96" s="80"/>
      <c r="AW96" s="80"/>
      <c r="AX96" s="80"/>
      <c r="AY96" s="80"/>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84">
        <v>100</v>
      </c>
      <c r="L97" s="83">
        <f t="shared" si="2"/>
        <v>70</v>
      </c>
      <c r="M97" s="39" t="str">
        <f t="shared" si="3"/>
        <v>OK</v>
      </c>
      <c r="N97" s="80"/>
      <c r="O97" s="80">
        <v>30</v>
      </c>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25">
      <c r="A98" s="173"/>
      <c r="B98" s="87">
        <v>95</v>
      </c>
      <c r="C98" s="185"/>
      <c r="D98" s="119" t="s">
        <v>431</v>
      </c>
      <c r="E98" s="147" t="s">
        <v>250</v>
      </c>
      <c r="F98" s="104" t="s">
        <v>177</v>
      </c>
      <c r="G98" s="88" t="s">
        <v>252</v>
      </c>
      <c r="H98" s="100" t="s">
        <v>29</v>
      </c>
      <c r="I98" s="101" t="s">
        <v>78</v>
      </c>
      <c r="J98" s="137">
        <v>15.16</v>
      </c>
      <c r="K98" s="84">
        <v>100</v>
      </c>
      <c r="L98" s="83">
        <f t="shared" si="2"/>
        <v>100</v>
      </c>
      <c r="M98" s="39" t="str">
        <f t="shared" si="3"/>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25">
      <c r="A99" s="174"/>
      <c r="B99" s="87">
        <v>96</v>
      </c>
      <c r="C99" s="186"/>
      <c r="D99" s="123" t="s">
        <v>432</v>
      </c>
      <c r="E99" s="147" t="s">
        <v>250</v>
      </c>
      <c r="F99" s="104" t="s">
        <v>177</v>
      </c>
      <c r="G99" s="88" t="s">
        <v>253</v>
      </c>
      <c r="H99" s="100" t="s">
        <v>29</v>
      </c>
      <c r="I99" s="101" t="s">
        <v>78</v>
      </c>
      <c r="J99" s="137">
        <v>17.11</v>
      </c>
      <c r="K99" s="84">
        <v>50</v>
      </c>
      <c r="L99" s="83">
        <f t="shared" si="2"/>
        <v>0</v>
      </c>
      <c r="M99" s="39" t="str">
        <f t="shared" si="3"/>
        <v>OK</v>
      </c>
      <c r="N99" s="80"/>
      <c r="O99" s="80">
        <v>30</v>
      </c>
      <c r="P99" s="80"/>
      <c r="Q99" s="80"/>
      <c r="R99" s="80"/>
      <c r="S99" s="80"/>
      <c r="T99" s="80"/>
      <c r="U99" s="80"/>
      <c r="V99" s="80"/>
      <c r="W99" s="80"/>
      <c r="X99" s="80"/>
      <c r="Y99" s="80"/>
      <c r="Z99" s="80"/>
      <c r="AA99" s="80"/>
      <c r="AB99" s="80"/>
      <c r="AC99" s="80"/>
      <c r="AD99" s="80"/>
      <c r="AE99" s="80"/>
      <c r="AF99" s="80"/>
      <c r="AG99" s="80"/>
      <c r="AH99" s="80"/>
      <c r="AI99" s="80">
        <v>20</v>
      </c>
      <c r="AJ99" s="80"/>
      <c r="AK99" s="80"/>
      <c r="AL99" s="80"/>
      <c r="AM99" s="80"/>
      <c r="AN99" s="80"/>
      <c r="AO99" s="80"/>
      <c r="AP99" s="80"/>
      <c r="AQ99" s="80"/>
      <c r="AR99" s="80"/>
      <c r="AS99" s="80"/>
      <c r="AT99" s="80"/>
      <c r="AU99" s="80"/>
      <c r="AV99" s="80"/>
      <c r="AW99" s="80"/>
      <c r="AX99" s="80"/>
      <c r="AY99" s="80"/>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84">
        <v>50</v>
      </c>
      <c r="L100" s="83">
        <f t="shared" si="2"/>
        <v>25</v>
      </c>
      <c r="M100" s="39" t="str">
        <f t="shared" si="3"/>
        <v>OK</v>
      </c>
      <c r="N100" s="80">
        <v>25</v>
      </c>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25">
      <c r="A101" s="177"/>
      <c r="B101" s="92">
        <v>98</v>
      </c>
      <c r="C101" s="182"/>
      <c r="D101" s="124" t="s">
        <v>434</v>
      </c>
      <c r="E101" s="154" t="s">
        <v>255</v>
      </c>
      <c r="F101" s="105" t="s">
        <v>177</v>
      </c>
      <c r="G101" s="93" t="s">
        <v>257</v>
      </c>
      <c r="H101" s="106" t="s">
        <v>29</v>
      </c>
      <c r="I101" s="107" t="s">
        <v>78</v>
      </c>
      <c r="J101" s="138">
        <v>30.69</v>
      </c>
      <c r="K101" s="84">
        <v>50</v>
      </c>
      <c r="L101" s="83">
        <f t="shared" si="2"/>
        <v>25</v>
      </c>
      <c r="M101" s="39" t="str">
        <f t="shared" si="3"/>
        <v>OK</v>
      </c>
      <c r="N101" s="80">
        <v>25</v>
      </c>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15</v>
      </c>
      <c r="L102" s="83">
        <f t="shared" si="2"/>
        <v>13</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v>2</v>
      </c>
      <c r="AI102" s="80"/>
      <c r="AJ102" s="80"/>
      <c r="AK102" s="80"/>
      <c r="AL102" s="80"/>
      <c r="AM102" s="80"/>
      <c r="AN102" s="80"/>
      <c r="AO102" s="80"/>
      <c r="AP102" s="80"/>
      <c r="AQ102" s="80"/>
      <c r="AR102" s="80"/>
      <c r="AS102" s="80"/>
      <c r="AT102" s="80"/>
      <c r="AU102" s="80"/>
      <c r="AV102" s="80"/>
      <c r="AW102" s="80"/>
      <c r="AX102" s="80"/>
      <c r="AY102" s="80"/>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84">
        <v>40</v>
      </c>
      <c r="L103" s="83">
        <f t="shared" si="2"/>
        <v>0</v>
      </c>
      <c r="M103" s="39" t="str">
        <f t="shared" si="3"/>
        <v>OK</v>
      </c>
      <c r="N103" s="80"/>
      <c r="O103" s="80"/>
      <c r="P103" s="80"/>
      <c r="Q103" s="80"/>
      <c r="R103" s="80"/>
      <c r="S103" s="80"/>
      <c r="T103" s="80"/>
      <c r="U103" s="80">
        <v>40</v>
      </c>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25">
      <c r="A104" s="180"/>
      <c r="B104" s="97">
        <v>101</v>
      </c>
      <c r="C104" s="183"/>
      <c r="D104" s="120" t="s">
        <v>437</v>
      </c>
      <c r="E104" s="148" t="s">
        <v>263</v>
      </c>
      <c r="F104" s="105" t="s">
        <v>82</v>
      </c>
      <c r="G104" s="93" t="s">
        <v>264</v>
      </c>
      <c r="H104" s="106" t="s">
        <v>43</v>
      </c>
      <c r="I104" s="107" t="s">
        <v>78</v>
      </c>
      <c r="J104" s="138">
        <v>1.4</v>
      </c>
      <c r="K104" s="84">
        <v>216</v>
      </c>
      <c r="L104" s="83">
        <f t="shared" si="2"/>
        <v>216</v>
      </c>
      <c r="M104" s="39" t="str">
        <f t="shared" si="3"/>
        <v>OK</v>
      </c>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25">
      <c r="A105" s="180"/>
      <c r="B105" s="92">
        <v>102</v>
      </c>
      <c r="C105" s="183"/>
      <c r="D105" s="120" t="s">
        <v>438</v>
      </c>
      <c r="E105" s="148" t="s">
        <v>265</v>
      </c>
      <c r="F105" s="105" t="s">
        <v>266</v>
      </c>
      <c r="G105" s="93" t="s">
        <v>267</v>
      </c>
      <c r="H105" s="106" t="s">
        <v>45</v>
      </c>
      <c r="I105" s="107" t="s">
        <v>87</v>
      </c>
      <c r="J105" s="138">
        <v>14.85</v>
      </c>
      <c r="K105" s="84">
        <v>36</v>
      </c>
      <c r="L105" s="83">
        <f t="shared" si="2"/>
        <v>0</v>
      </c>
      <c r="M105" s="39" t="str">
        <f t="shared" si="3"/>
        <v>OK</v>
      </c>
      <c r="N105" s="80"/>
      <c r="O105" s="80"/>
      <c r="P105" s="80"/>
      <c r="Q105" s="80"/>
      <c r="R105" s="80"/>
      <c r="S105" s="80"/>
      <c r="T105" s="80"/>
      <c r="U105" s="80">
        <v>36</v>
      </c>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25">
      <c r="A106" s="180"/>
      <c r="B106" s="97">
        <v>103</v>
      </c>
      <c r="C106" s="183"/>
      <c r="D106" s="120" t="s">
        <v>439</v>
      </c>
      <c r="E106" s="148" t="s">
        <v>268</v>
      </c>
      <c r="F106" s="105" t="s">
        <v>82</v>
      </c>
      <c r="G106" s="93" t="s">
        <v>269</v>
      </c>
      <c r="H106" s="94" t="s">
        <v>48</v>
      </c>
      <c r="I106" s="95" t="s">
        <v>78</v>
      </c>
      <c r="J106" s="138">
        <v>2.7</v>
      </c>
      <c r="K106" s="84">
        <v>720</v>
      </c>
      <c r="L106" s="83">
        <f t="shared" si="2"/>
        <v>600</v>
      </c>
      <c r="M106" s="39" t="str">
        <f t="shared" si="3"/>
        <v>OK</v>
      </c>
      <c r="N106" s="80"/>
      <c r="O106" s="80"/>
      <c r="P106" s="80"/>
      <c r="Q106" s="80"/>
      <c r="R106" s="80"/>
      <c r="S106" s="80"/>
      <c r="T106" s="80"/>
      <c r="U106" s="80">
        <v>120</v>
      </c>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25">
      <c r="A107" s="177"/>
      <c r="B107" s="92">
        <v>104</v>
      </c>
      <c r="C107" s="182"/>
      <c r="D107" s="120" t="s">
        <v>440</v>
      </c>
      <c r="E107" s="148" t="s">
        <v>263</v>
      </c>
      <c r="F107" s="105" t="s">
        <v>82</v>
      </c>
      <c r="G107" s="93" t="s">
        <v>270</v>
      </c>
      <c r="H107" s="94" t="s">
        <v>48</v>
      </c>
      <c r="I107" s="95" t="s">
        <v>78</v>
      </c>
      <c r="J107" s="138">
        <v>1.95</v>
      </c>
      <c r="K107" s="84">
        <v>120</v>
      </c>
      <c r="L107" s="83">
        <f t="shared" si="2"/>
        <v>60</v>
      </c>
      <c r="M107" s="39" t="str">
        <f t="shared" si="3"/>
        <v>OK</v>
      </c>
      <c r="N107" s="80"/>
      <c r="O107" s="80"/>
      <c r="P107" s="80"/>
      <c r="Q107" s="80"/>
      <c r="R107" s="80"/>
      <c r="S107" s="80"/>
      <c r="T107" s="80"/>
      <c r="U107" s="80">
        <v>60</v>
      </c>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84">
        <v>240</v>
      </c>
      <c r="L108" s="83">
        <f t="shared" si="2"/>
        <v>240</v>
      </c>
      <c r="M108" s="39" t="str">
        <f t="shared" si="3"/>
        <v>OK</v>
      </c>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25">
      <c r="A109" s="173"/>
      <c r="B109" s="87">
        <v>106</v>
      </c>
      <c r="C109" s="185"/>
      <c r="D109" s="119" t="s">
        <v>442</v>
      </c>
      <c r="E109" s="147" t="s">
        <v>273</v>
      </c>
      <c r="F109" s="104" t="s">
        <v>145</v>
      </c>
      <c r="G109" s="88" t="s">
        <v>272</v>
      </c>
      <c r="H109" s="100" t="s">
        <v>26</v>
      </c>
      <c r="I109" s="101" t="s">
        <v>78</v>
      </c>
      <c r="J109" s="137">
        <v>12</v>
      </c>
      <c r="K109" s="84"/>
      <c r="L109" s="83">
        <f t="shared" si="2"/>
        <v>0</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84">
        <v>40</v>
      </c>
      <c r="L110" s="83">
        <f t="shared" si="2"/>
        <v>0</v>
      </c>
      <c r="M110" s="39" t="str">
        <f t="shared" si="3"/>
        <v>OK</v>
      </c>
      <c r="N110" s="80"/>
      <c r="O110" s="80"/>
      <c r="P110" s="80"/>
      <c r="Q110" s="80"/>
      <c r="R110" s="80"/>
      <c r="S110" s="80"/>
      <c r="T110" s="80"/>
      <c r="U110" s="80">
        <v>40</v>
      </c>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v>14</v>
      </c>
      <c r="L111" s="83">
        <f t="shared" si="2"/>
        <v>10</v>
      </c>
      <c r="M111" s="39" t="str">
        <f t="shared" si="3"/>
        <v>OK</v>
      </c>
      <c r="N111" s="80"/>
      <c r="O111" s="80"/>
      <c r="P111" s="80"/>
      <c r="Q111" s="80"/>
      <c r="R111" s="80"/>
      <c r="S111" s="80"/>
      <c r="T111" s="80"/>
      <c r="U111" s="80"/>
      <c r="V111" s="80"/>
      <c r="W111" s="80"/>
      <c r="X111" s="80">
        <v>4</v>
      </c>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25">
      <c r="A112" s="180"/>
      <c r="B112" s="92">
        <v>109</v>
      </c>
      <c r="C112" s="183"/>
      <c r="D112" s="120" t="s">
        <v>445</v>
      </c>
      <c r="E112" s="148" t="s">
        <v>278</v>
      </c>
      <c r="F112" s="105" t="s">
        <v>113</v>
      </c>
      <c r="G112" s="93" t="s">
        <v>279</v>
      </c>
      <c r="H112" s="106" t="s">
        <v>45</v>
      </c>
      <c r="I112" s="107" t="s">
        <v>115</v>
      </c>
      <c r="J112" s="138">
        <v>59.52</v>
      </c>
      <c r="K112" s="84">
        <v>14</v>
      </c>
      <c r="L112" s="83">
        <f t="shared" si="2"/>
        <v>10</v>
      </c>
      <c r="M112" s="39" t="str">
        <f t="shared" si="3"/>
        <v>OK</v>
      </c>
      <c r="N112" s="80"/>
      <c r="O112" s="80"/>
      <c r="P112" s="80"/>
      <c r="Q112" s="80"/>
      <c r="R112" s="80"/>
      <c r="S112" s="80"/>
      <c r="T112" s="80"/>
      <c r="U112" s="80"/>
      <c r="V112" s="80"/>
      <c r="W112" s="80"/>
      <c r="X112" s="80">
        <v>4</v>
      </c>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25">
      <c r="A113" s="180"/>
      <c r="B113" s="97">
        <v>110</v>
      </c>
      <c r="C113" s="183"/>
      <c r="D113" s="120" t="s">
        <v>446</v>
      </c>
      <c r="E113" s="148" t="s">
        <v>280</v>
      </c>
      <c r="F113" s="105" t="s">
        <v>113</v>
      </c>
      <c r="G113" s="93" t="s">
        <v>281</v>
      </c>
      <c r="H113" s="106" t="s">
        <v>26</v>
      </c>
      <c r="I113" s="107" t="s">
        <v>115</v>
      </c>
      <c r="J113" s="138">
        <v>75.27</v>
      </c>
      <c r="K113" s="84">
        <v>8</v>
      </c>
      <c r="L113" s="83">
        <f t="shared" si="2"/>
        <v>4</v>
      </c>
      <c r="M113" s="39" t="str">
        <f t="shared" si="3"/>
        <v>OK</v>
      </c>
      <c r="N113" s="80"/>
      <c r="O113" s="80"/>
      <c r="P113" s="80"/>
      <c r="Q113" s="80"/>
      <c r="R113" s="80"/>
      <c r="S113" s="80"/>
      <c r="T113" s="80"/>
      <c r="U113" s="80"/>
      <c r="V113" s="80"/>
      <c r="W113" s="80"/>
      <c r="X113" s="80">
        <v>4</v>
      </c>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25">
      <c r="A114" s="180"/>
      <c r="B114" s="92">
        <v>111</v>
      </c>
      <c r="C114" s="183"/>
      <c r="D114" s="124" t="s">
        <v>447</v>
      </c>
      <c r="E114" s="148" t="s">
        <v>280</v>
      </c>
      <c r="F114" s="105" t="s">
        <v>113</v>
      </c>
      <c r="G114" s="93" t="s">
        <v>282</v>
      </c>
      <c r="H114" s="106" t="s">
        <v>26</v>
      </c>
      <c r="I114" s="107" t="s">
        <v>115</v>
      </c>
      <c r="J114" s="138">
        <v>47.4</v>
      </c>
      <c r="K114" s="84">
        <v>16</v>
      </c>
      <c r="L114" s="83">
        <f t="shared" si="2"/>
        <v>10</v>
      </c>
      <c r="M114" s="39" t="str">
        <f t="shared" si="3"/>
        <v>OK</v>
      </c>
      <c r="N114" s="80"/>
      <c r="O114" s="80"/>
      <c r="P114" s="80"/>
      <c r="Q114" s="80"/>
      <c r="R114" s="80"/>
      <c r="S114" s="80"/>
      <c r="T114" s="80"/>
      <c r="U114" s="80"/>
      <c r="V114" s="80"/>
      <c r="W114" s="80"/>
      <c r="X114" s="80">
        <v>6</v>
      </c>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25">
      <c r="A115" s="180"/>
      <c r="B115" s="97">
        <v>112</v>
      </c>
      <c r="C115" s="183"/>
      <c r="D115" s="124" t="s">
        <v>448</v>
      </c>
      <c r="E115" s="154" t="s">
        <v>283</v>
      </c>
      <c r="F115" s="105" t="s">
        <v>113</v>
      </c>
      <c r="G115" s="93" t="s">
        <v>284</v>
      </c>
      <c r="H115" s="106" t="s">
        <v>45</v>
      </c>
      <c r="I115" s="107" t="s">
        <v>115</v>
      </c>
      <c r="J115" s="138">
        <v>6.47</v>
      </c>
      <c r="K115" s="84">
        <v>13</v>
      </c>
      <c r="L115" s="83">
        <f t="shared" si="2"/>
        <v>0</v>
      </c>
      <c r="M115" s="39" t="str">
        <f t="shared" si="3"/>
        <v>OK</v>
      </c>
      <c r="N115" s="80"/>
      <c r="O115" s="80"/>
      <c r="P115" s="80"/>
      <c r="Q115" s="80"/>
      <c r="R115" s="80"/>
      <c r="S115" s="80"/>
      <c r="T115" s="80"/>
      <c r="U115" s="80"/>
      <c r="V115" s="80"/>
      <c r="W115" s="80"/>
      <c r="X115" s="80">
        <v>13</v>
      </c>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25">
      <c r="A116" s="180"/>
      <c r="B116" s="92">
        <v>113</v>
      </c>
      <c r="C116" s="183"/>
      <c r="D116" s="124" t="s">
        <v>449</v>
      </c>
      <c r="E116" s="154" t="s">
        <v>285</v>
      </c>
      <c r="F116" s="105" t="s">
        <v>113</v>
      </c>
      <c r="G116" s="93" t="s">
        <v>286</v>
      </c>
      <c r="H116" s="106" t="s">
        <v>67</v>
      </c>
      <c r="I116" s="107" t="s">
        <v>115</v>
      </c>
      <c r="J116" s="138">
        <v>73.02</v>
      </c>
      <c r="K116" s="84">
        <v>3</v>
      </c>
      <c r="L116" s="83">
        <f t="shared" si="2"/>
        <v>3</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84">
        <v>10</v>
      </c>
      <c r="L119" s="83">
        <f t="shared" si="2"/>
        <v>10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25">
      <c r="A120" s="173"/>
      <c r="B120" s="98">
        <v>117</v>
      </c>
      <c r="C120" s="185"/>
      <c r="D120" s="123" t="s">
        <v>452</v>
      </c>
      <c r="E120" s="153" t="s">
        <v>295</v>
      </c>
      <c r="F120" s="104" t="s">
        <v>113</v>
      </c>
      <c r="G120" s="88" t="s">
        <v>296</v>
      </c>
      <c r="H120" s="100" t="s">
        <v>26</v>
      </c>
      <c r="I120" s="101" t="s">
        <v>115</v>
      </c>
      <c r="J120" s="137">
        <v>61.77</v>
      </c>
      <c r="K120" s="84">
        <v>14</v>
      </c>
      <c r="L120" s="83">
        <f t="shared" si="2"/>
        <v>8</v>
      </c>
      <c r="M120" s="39" t="str">
        <f t="shared" si="3"/>
        <v>OK</v>
      </c>
      <c r="N120" s="80"/>
      <c r="O120" s="80"/>
      <c r="P120" s="80"/>
      <c r="Q120" s="80"/>
      <c r="R120" s="80">
        <v>6</v>
      </c>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25">
      <c r="A121" s="174"/>
      <c r="B121" s="87">
        <v>118</v>
      </c>
      <c r="C121" s="186"/>
      <c r="D121" s="123" t="s">
        <v>453</v>
      </c>
      <c r="E121" s="153" t="s">
        <v>297</v>
      </c>
      <c r="F121" s="104" t="s">
        <v>113</v>
      </c>
      <c r="G121" s="88" t="s">
        <v>298</v>
      </c>
      <c r="H121" s="100" t="s">
        <v>26</v>
      </c>
      <c r="I121" s="101" t="s">
        <v>115</v>
      </c>
      <c r="J121" s="137">
        <v>67.67</v>
      </c>
      <c r="K121" s="84">
        <v>14</v>
      </c>
      <c r="L121" s="83">
        <f t="shared" si="2"/>
        <v>14</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84">
        <v>21</v>
      </c>
      <c r="L122" s="83">
        <f t="shared" si="2"/>
        <v>21</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25">
      <c r="A123" s="180"/>
      <c r="B123" s="97">
        <v>120</v>
      </c>
      <c r="C123" s="183"/>
      <c r="D123" s="124" t="s">
        <v>455</v>
      </c>
      <c r="E123" s="154" t="s">
        <v>299</v>
      </c>
      <c r="F123" s="105" t="s">
        <v>301</v>
      </c>
      <c r="G123" s="93" t="s">
        <v>302</v>
      </c>
      <c r="H123" s="106" t="s">
        <v>45</v>
      </c>
      <c r="I123" s="107" t="s">
        <v>245</v>
      </c>
      <c r="J123" s="138">
        <v>22.66</v>
      </c>
      <c r="K123" s="84">
        <v>10</v>
      </c>
      <c r="L123" s="83">
        <f t="shared" si="2"/>
        <v>10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25">
      <c r="A124" s="180"/>
      <c r="B124" s="97">
        <v>121</v>
      </c>
      <c r="C124" s="183"/>
      <c r="D124" s="124" t="s">
        <v>456</v>
      </c>
      <c r="E124" s="154" t="s">
        <v>299</v>
      </c>
      <c r="F124" s="105" t="s">
        <v>301</v>
      </c>
      <c r="G124" s="93" t="s">
        <v>303</v>
      </c>
      <c r="H124" s="106" t="s">
        <v>45</v>
      </c>
      <c r="I124" s="107" t="s">
        <v>115</v>
      </c>
      <c r="J124" s="138">
        <v>19.32</v>
      </c>
      <c r="K124" s="84">
        <v>20</v>
      </c>
      <c r="L124" s="83">
        <f t="shared" si="2"/>
        <v>20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84">
        <v>10</v>
      </c>
      <c r="L125" s="83">
        <f t="shared" si="2"/>
        <v>10</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c r="L126" s="83">
        <f t="shared" si="2"/>
        <v>0</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v>10</v>
      </c>
      <c r="L127" s="83">
        <f t="shared" si="2"/>
        <v>10</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v>10</v>
      </c>
      <c r="L128" s="83">
        <f t="shared" si="2"/>
        <v>10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v>10</v>
      </c>
      <c r="L129" s="83">
        <f t="shared" si="2"/>
        <v>10</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v>10</v>
      </c>
      <c r="L130" s="83">
        <f t="shared" si="2"/>
        <v>0</v>
      </c>
      <c r="M130" s="39" t="str">
        <f t="shared" si="3"/>
        <v>OK</v>
      </c>
      <c r="N130" s="80"/>
      <c r="O130" s="80"/>
      <c r="P130" s="80"/>
      <c r="Q130" s="80"/>
      <c r="R130" s="80"/>
      <c r="S130" s="80"/>
      <c r="T130" s="80">
        <v>10</v>
      </c>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v>20</v>
      </c>
      <c r="L131" s="83">
        <f t="shared" si="2"/>
        <v>10</v>
      </c>
      <c r="M131" s="39" t="str">
        <f t="shared" si="3"/>
        <v>OK</v>
      </c>
      <c r="N131" s="80"/>
      <c r="O131" s="80"/>
      <c r="P131" s="80"/>
      <c r="Q131" s="80"/>
      <c r="R131" s="80"/>
      <c r="S131" s="80"/>
      <c r="T131" s="80">
        <v>10</v>
      </c>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v>4</v>
      </c>
      <c r="L132" s="83">
        <f t="shared" si="2"/>
        <v>0</v>
      </c>
      <c r="M132" s="39" t="str">
        <f t="shared" si="3"/>
        <v>OK</v>
      </c>
      <c r="N132" s="80"/>
      <c r="O132" s="80"/>
      <c r="P132" s="80"/>
      <c r="Q132" s="80"/>
      <c r="R132" s="80"/>
      <c r="S132" s="80"/>
      <c r="T132" s="80"/>
      <c r="U132" s="80"/>
      <c r="V132" s="80"/>
      <c r="W132" s="80"/>
      <c r="X132" s="80">
        <v>4</v>
      </c>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v>4</v>
      </c>
      <c r="L133" s="83">
        <f t="shared" ref="L133:L154" si="4">K133-(SUM(N133:AY133))</f>
        <v>0</v>
      </c>
      <c r="M133" s="39" t="str">
        <f t="shared" ref="M133:M154" si="5">IF(L133&lt;0,"ATENÇÃO","OK")</f>
        <v>OK</v>
      </c>
      <c r="N133" s="80"/>
      <c r="O133" s="80"/>
      <c r="P133" s="80"/>
      <c r="Q133" s="80"/>
      <c r="R133" s="80"/>
      <c r="S133" s="80"/>
      <c r="T133" s="80"/>
      <c r="U133" s="80"/>
      <c r="V133" s="80"/>
      <c r="W133" s="80"/>
      <c r="X133" s="80">
        <v>4</v>
      </c>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v>10</v>
      </c>
      <c r="L134" s="83">
        <f t="shared" si="4"/>
        <v>5</v>
      </c>
      <c r="M134" s="39" t="str">
        <f t="shared" si="5"/>
        <v>OK</v>
      </c>
      <c r="N134" s="80"/>
      <c r="O134" s="80"/>
      <c r="P134" s="80"/>
      <c r="Q134" s="80"/>
      <c r="R134" s="80"/>
      <c r="S134" s="80"/>
      <c r="T134" s="80"/>
      <c r="U134" s="80"/>
      <c r="V134" s="80"/>
      <c r="W134" s="80"/>
      <c r="X134" s="80">
        <v>5</v>
      </c>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v>2</v>
      </c>
      <c r="L135" s="83">
        <f t="shared" si="4"/>
        <v>0</v>
      </c>
      <c r="M135" s="39" t="str">
        <f t="shared" si="5"/>
        <v>OK</v>
      </c>
      <c r="N135" s="80"/>
      <c r="O135" s="80"/>
      <c r="P135" s="80"/>
      <c r="Q135" s="80"/>
      <c r="R135" s="80"/>
      <c r="S135" s="80"/>
      <c r="T135" s="80"/>
      <c r="U135" s="80"/>
      <c r="V135" s="80"/>
      <c r="W135" s="80"/>
      <c r="X135" s="80">
        <v>2</v>
      </c>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3</v>
      </c>
      <c r="L136" s="83">
        <f t="shared" si="4"/>
        <v>0</v>
      </c>
      <c r="M136" s="39" t="str">
        <f t="shared" si="5"/>
        <v>OK</v>
      </c>
      <c r="N136" s="80"/>
      <c r="O136" s="80"/>
      <c r="P136" s="80"/>
      <c r="Q136" s="80"/>
      <c r="R136" s="80"/>
      <c r="S136" s="80"/>
      <c r="T136" s="80"/>
      <c r="U136" s="80">
        <v>3</v>
      </c>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v>50</v>
      </c>
      <c r="L137" s="83">
        <f t="shared" si="4"/>
        <v>30</v>
      </c>
      <c r="M137" s="39" t="str">
        <f t="shared" si="5"/>
        <v>OK</v>
      </c>
      <c r="N137" s="80"/>
      <c r="O137" s="80"/>
      <c r="P137" s="80"/>
      <c r="Q137" s="80"/>
      <c r="R137" s="80"/>
      <c r="S137" s="80"/>
      <c r="T137" s="80"/>
      <c r="U137" s="80">
        <v>20</v>
      </c>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v>50</v>
      </c>
      <c r="L138" s="83">
        <f t="shared" si="4"/>
        <v>30</v>
      </c>
      <c r="M138" s="39" t="str">
        <f t="shared" si="5"/>
        <v>OK</v>
      </c>
      <c r="N138" s="80"/>
      <c r="O138" s="80"/>
      <c r="P138" s="80"/>
      <c r="Q138" s="80"/>
      <c r="R138" s="80"/>
      <c r="S138" s="80"/>
      <c r="T138" s="80"/>
      <c r="U138" s="80">
        <v>20</v>
      </c>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v>60</v>
      </c>
      <c r="L139" s="83">
        <f t="shared" si="4"/>
        <v>0</v>
      </c>
      <c r="M139" s="39" t="str">
        <f t="shared" si="5"/>
        <v>OK</v>
      </c>
      <c r="N139" s="80"/>
      <c r="O139" s="80"/>
      <c r="P139" s="80"/>
      <c r="Q139" s="80"/>
      <c r="R139" s="80"/>
      <c r="S139" s="80"/>
      <c r="T139" s="80"/>
      <c r="U139" s="80">
        <v>60</v>
      </c>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v>20</v>
      </c>
      <c r="L140" s="83">
        <f t="shared" si="4"/>
        <v>10</v>
      </c>
      <c r="M140" s="39" t="str">
        <f t="shared" si="5"/>
        <v>OK</v>
      </c>
      <c r="N140" s="80"/>
      <c r="O140" s="80"/>
      <c r="P140" s="80"/>
      <c r="Q140" s="80"/>
      <c r="R140" s="80"/>
      <c r="S140" s="80"/>
      <c r="T140" s="80"/>
      <c r="U140" s="80">
        <v>10</v>
      </c>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v>10</v>
      </c>
      <c r="L141" s="83">
        <f t="shared" si="4"/>
        <v>5</v>
      </c>
      <c r="M141" s="39" t="str">
        <f t="shared" si="5"/>
        <v>OK</v>
      </c>
      <c r="N141" s="80"/>
      <c r="O141" s="80"/>
      <c r="P141" s="80"/>
      <c r="Q141" s="80"/>
      <c r="R141" s="80"/>
      <c r="S141" s="80"/>
      <c r="T141" s="80"/>
      <c r="U141" s="80">
        <v>5</v>
      </c>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v>30</v>
      </c>
      <c r="L142" s="83">
        <f t="shared" si="4"/>
        <v>20</v>
      </c>
      <c r="M142" s="39" t="str">
        <f t="shared" si="5"/>
        <v>OK</v>
      </c>
      <c r="N142" s="80"/>
      <c r="O142" s="80"/>
      <c r="P142" s="80"/>
      <c r="Q142" s="80"/>
      <c r="R142" s="80"/>
      <c r="S142" s="80"/>
      <c r="T142" s="80"/>
      <c r="U142" s="80">
        <v>10</v>
      </c>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v>50</v>
      </c>
      <c r="L143" s="83">
        <f t="shared" si="4"/>
        <v>0</v>
      </c>
      <c r="M143" s="39" t="str">
        <f t="shared" si="5"/>
        <v>OK</v>
      </c>
      <c r="N143" s="80"/>
      <c r="O143" s="80"/>
      <c r="P143" s="80"/>
      <c r="Q143" s="80"/>
      <c r="R143" s="80"/>
      <c r="S143" s="80"/>
      <c r="T143" s="80"/>
      <c r="U143" s="80">
        <v>50</v>
      </c>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v>5</v>
      </c>
      <c r="L144" s="83">
        <f t="shared" si="4"/>
        <v>0</v>
      </c>
      <c r="M144" s="39" t="str">
        <f t="shared" si="5"/>
        <v>OK</v>
      </c>
      <c r="N144" s="80"/>
      <c r="O144" s="80"/>
      <c r="P144" s="80"/>
      <c r="Q144" s="80"/>
      <c r="R144" s="80"/>
      <c r="S144" s="80"/>
      <c r="T144" s="80"/>
      <c r="U144" s="80">
        <v>5</v>
      </c>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v>100</v>
      </c>
      <c r="L145" s="83">
        <f t="shared" si="4"/>
        <v>60</v>
      </c>
      <c r="M145" s="39" t="str">
        <f t="shared" si="5"/>
        <v>OK</v>
      </c>
      <c r="N145" s="80"/>
      <c r="O145" s="80"/>
      <c r="P145" s="80"/>
      <c r="Q145" s="80"/>
      <c r="R145" s="80"/>
      <c r="S145" s="80"/>
      <c r="T145" s="80"/>
      <c r="U145" s="80">
        <v>40</v>
      </c>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v>30</v>
      </c>
      <c r="L146" s="83">
        <f t="shared" si="4"/>
        <v>0</v>
      </c>
      <c r="M146" s="39" t="str">
        <f t="shared" si="5"/>
        <v>OK</v>
      </c>
      <c r="N146" s="80"/>
      <c r="O146" s="80"/>
      <c r="P146" s="80"/>
      <c r="Q146" s="80"/>
      <c r="R146" s="80"/>
      <c r="S146" s="80"/>
      <c r="T146" s="80"/>
      <c r="U146" s="80">
        <v>30</v>
      </c>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v>60</v>
      </c>
      <c r="L147" s="83">
        <f t="shared" si="4"/>
        <v>0</v>
      </c>
      <c r="M147" s="39" t="str">
        <f t="shared" si="5"/>
        <v>OK</v>
      </c>
      <c r="N147" s="80"/>
      <c r="O147" s="80"/>
      <c r="P147" s="80"/>
      <c r="Q147" s="80"/>
      <c r="R147" s="80"/>
      <c r="S147" s="80"/>
      <c r="T147" s="80"/>
      <c r="U147" s="80">
        <v>60</v>
      </c>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v>50</v>
      </c>
      <c r="L148" s="83">
        <f t="shared" si="4"/>
        <v>20</v>
      </c>
      <c r="M148" s="39" t="str">
        <f t="shared" si="5"/>
        <v>OK</v>
      </c>
      <c r="N148" s="80"/>
      <c r="O148" s="80"/>
      <c r="P148" s="80"/>
      <c r="Q148" s="80"/>
      <c r="R148" s="80"/>
      <c r="S148" s="80"/>
      <c r="T148" s="80"/>
      <c r="U148" s="80">
        <v>30</v>
      </c>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row>
    <row r="156" spans="1:51" x14ac:dyDescent="0.25">
      <c r="A156" s="175"/>
      <c r="B156" s="175"/>
      <c r="C156" s="175"/>
    </row>
    <row r="157" spans="1:51" x14ac:dyDescent="0.25">
      <c r="A157" s="175"/>
      <c r="B157" s="175"/>
      <c r="C157" s="175"/>
    </row>
  </sheetData>
  <mergeCells count="105">
    <mergeCell ref="C126:C131"/>
    <mergeCell ref="A132:A135"/>
    <mergeCell ref="C132:C135"/>
    <mergeCell ref="A136:A149"/>
    <mergeCell ref="C136:C149"/>
    <mergeCell ref="A150:A154"/>
    <mergeCell ref="C150:C154"/>
    <mergeCell ref="D1:J1"/>
    <mergeCell ref="K1:M1"/>
    <mergeCell ref="A2:M2"/>
    <mergeCell ref="A8:A9"/>
    <mergeCell ref="C8:C9"/>
    <mergeCell ref="A10:A11"/>
    <mergeCell ref="C10:C11"/>
    <mergeCell ref="A17:A21"/>
    <mergeCell ref="C17:C21"/>
    <mergeCell ref="A119:A121"/>
    <mergeCell ref="C119:C121"/>
    <mergeCell ref="A122:A125"/>
    <mergeCell ref="C122:C125"/>
    <mergeCell ref="A126:A131"/>
    <mergeCell ref="C26:C28"/>
    <mergeCell ref="A29:A31"/>
    <mergeCell ref="C29:C31"/>
    <mergeCell ref="AW1:AW2"/>
    <mergeCell ref="AX1:AX2"/>
    <mergeCell ref="AY1:AY2"/>
    <mergeCell ref="AS1:AS2"/>
    <mergeCell ref="AT1:AT2"/>
    <mergeCell ref="U1:U2"/>
    <mergeCell ref="V1:V2"/>
    <mergeCell ref="W1:W2"/>
    <mergeCell ref="Q1:Q2"/>
    <mergeCell ref="R1:R2"/>
    <mergeCell ref="S1:S2"/>
    <mergeCell ref="T1:T2"/>
    <mergeCell ref="O1:O2"/>
    <mergeCell ref="AR1:AR2"/>
    <mergeCell ref="AI1:AI2"/>
    <mergeCell ref="AJ1:AJ2"/>
    <mergeCell ref="AK1:AK2"/>
    <mergeCell ref="AL1:AL2"/>
    <mergeCell ref="AM1:AM2"/>
    <mergeCell ref="AN1:AN2"/>
    <mergeCell ref="AO1:AO2"/>
    <mergeCell ref="AP1:AP2"/>
    <mergeCell ref="AQ1:AQ2"/>
    <mergeCell ref="A155:C155"/>
    <mergeCell ref="A156:C156"/>
    <mergeCell ref="A157:C157"/>
    <mergeCell ref="AU1:AU2"/>
    <mergeCell ref="AV1:AV2"/>
    <mergeCell ref="P1:P2"/>
    <mergeCell ref="AE1:AE2"/>
    <mergeCell ref="AF1:AF2"/>
    <mergeCell ref="AG1:AG2"/>
    <mergeCell ref="AH1:AH2"/>
    <mergeCell ref="Z1:Z2"/>
    <mergeCell ref="AA1:AA2"/>
    <mergeCell ref="AB1:AB2"/>
    <mergeCell ref="AC1:AC2"/>
    <mergeCell ref="AD1:AD2"/>
    <mergeCell ref="X1:X2"/>
    <mergeCell ref="Y1:Y2"/>
    <mergeCell ref="A1:C1"/>
    <mergeCell ref="N1:N2"/>
    <mergeCell ref="A12:A16"/>
    <mergeCell ref="C12:C16"/>
    <mergeCell ref="A23:A25"/>
    <mergeCell ref="C23:C25"/>
    <mergeCell ref="A26:A28"/>
    <mergeCell ref="A32:A33"/>
    <mergeCell ref="C32:C33"/>
    <mergeCell ref="A34:A43"/>
    <mergeCell ref="C34:C43"/>
    <mergeCell ref="A44:A52"/>
    <mergeCell ref="C44:C52"/>
    <mergeCell ref="A53:A60"/>
    <mergeCell ref="C53:C60"/>
    <mergeCell ref="A61:A67"/>
    <mergeCell ref="C61:C67"/>
    <mergeCell ref="A68:A70"/>
    <mergeCell ref="C68:C70"/>
    <mergeCell ref="A71:A77"/>
    <mergeCell ref="C71:C77"/>
    <mergeCell ref="A78:A82"/>
    <mergeCell ref="C78:C82"/>
    <mergeCell ref="A83:A85"/>
    <mergeCell ref="C83:C85"/>
    <mergeCell ref="A86:A87"/>
    <mergeCell ref="C86:C87"/>
    <mergeCell ref="A108:A110"/>
    <mergeCell ref="C108:C110"/>
    <mergeCell ref="A111:A118"/>
    <mergeCell ref="C111:C118"/>
    <mergeCell ref="A88:A90"/>
    <mergeCell ref="C88:C90"/>
    <mergeCell ref="A92:A95"/>
    <mergeCell ref="C92:C95"/>
    <mergeCell ref="A97:A99"/>
    <mergeCell ref="C97:C99"/>
    <mergeCell ref="A100:A101"/>
    <mergeCell ref="C100:C101"/>
    <mergeCell ref="A103:A107"/>
    <mergeCell ref="C103:C107"/>
  </mergeCells>
  <conditionalFormatting sqref="AS4:AU154 AW4:AY154">
    <cfRule type="cellIs" dxfId="194" priority="22" stopIfTrue="1" operator="greaterThan">
      <formula>0</formula>
    </cfRule>
    <cfRule type="cellIs" dxfId="193" priority="23" stopIfTrue="1" operator="greaterThan">
      <formula>0</formula>
    </cfRule>
    <cfRule type="cellIs" dxfId="192" priority="24" stopIfTrue="1" operator="greaterThan">
      <formula>0</formula>
    </cfRule>
  </conditionalFormatting>
  <conditionalFormatting sqref="AV4:AV154">
    <cfRule type="cellIs" dxfId="191" priority="19" stopIfTrue="1" operator="greaterThan">
      <formula>0</formula>
    </cfRule>
    <cfRule type="cellIs" dxfId="190" priority="20" stopIfTrue="1" operator="greaterThan">
      <formula>0</formula>
    </cfRule>
    <cfRule type="cellIs" dxfId="189" priority="21" stopIfTrue="1" operator="greaterThan">
      <formula>0</formula>
    </cfRule>
  </conditionalFormatting>
  <conditionalFormatting sqref="N4:X154">
    <cfRule type="cellIs" dxfId="188" priority="16" stopIfTrue="1" operator="greaterThan">
      <formula>0</formula>
    </cfRule>
    <cfRule type="cellIs" dxfId="187" priority="17" stopIfTrue="1" operator="greaterThan">
      <formula>0</formula>
    </cfRule>
    <cfRule type="cellIs" dxfId="186" priority="18" stopIfTrue="1" operator="greaterThan">
      <formula>0</formula>
    </cfRule>
  </conditionalFormatting>
  <conditionalFormatting sqref="Y4:Y154">
    <cfRule type="cellIs" dxfId="185" priority="13" stopIfTrue="1" operator="greaterThan">
      <formula>0</formula>
    </cfRule>
    <cfRule type="cellIs" dxfId="184" priority="14" stopIfTrue="1" operator="greaterThan">
      <formula>0</formula>
    </cfRule>
    <cfRule type="cellIs" dxfId="183" priority="15" stopIfTrue="1" operator="greaterThan">
      <formula>0</formula>
    </cfRule>
  </conditionalFormatting>
  <conditionalFormatting sqref="AB4:AB154">
    <cfRule type="cellIs" dxfId="182" priority="10" stopIfTrue="1" operator="greaterThan">
      <formula>0</formula>
    </cfRule>
    <cfRule type="cellIs" dxfId="181" priority="11" stopIfTrue="1" operator="greaterThan">
      <formula>0</formula>
    </cfRule>
    <cfRule type="cellIs" dxfId="180" priority="12" stopIfTrue="1" operator="greaterThan">
      <formula>0</formula>
    </cfRule>
  </conditionalFormatting>
  <conditionalFormatting sqref="AC4:AR154">
    <cfRule type="cellIs" dxfId="179" priority="7" stopIfTrue="1" operator="greaterThan">
      <formula>0</formula>
    </cfRule>
    <cfRule type="cellIs" dxfId="178" priority="8" stopIfTrue="1" operator="greaterThan">
      <formula>0</formula>
    </cfRule>
    <cfRule type="cellIs" dxfId="177" priority="9" stopIfTrue="1" operator="greaterThan">
      <formula>0</formula>
    </cfRule>
  </conditionalFormatting>
  <conditionalFormatting sqref="Z4:Z154">
    <cfRule type="cellIs" dxfId="176" priority="4" stopIfTrue="1" operator="greaterThan">
      <formula>0</formula>
    </cfRule>
    <cfRule type="cellIs" dxfId="175" priority="5" stopIfTrue="1" operator="greaterThan">
      <formula>0</formula>
    </cfRule>
    <cfRule type="cellIs" dxfId="174" priority="6" stopIfTrue="1" operator="greaterThan">
      <formula>0</formula>
    </cfRule>
  </conditionalFormatting>
  <conditionalFormatting sqref="AA4:AA154">
    <cfRule type="cellIs" dxfId="173" priority="1" stopIfTrue="1" operator="greaterThan">
      <formula>0</formula>
    </cfRule>
    <cfRule type="cellIs" dxfId="172" priority="2" stopIfTrue="1" operator="greaterThan">
      <formula>0</formula>
    </cfRule>
    <cfRule type="cellIs" dxfId="171"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57"/>
  <sheetViews>
    <sheetView topLeftCell="E148" zoomScale="80" zoomScaleNormal="80" workbookViewId="0">
      <selection activeCell="N1" sqref="N1:T1048576"/>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34" width="15.7109375" style="17" customWidth="1"/>
    <col min="35" max="51" width="15.7109375" style="14" customWidth="1"/>
    <col min="52" max="16384" width="9.7109375" style="14"/>
  </cols>
  <sheetData>
    <row r="1" spans="1:51" ht="33" customHeight="1" x14ac:dyDescent="0.25">
      <c r="A1" s="187" t="s">
        <v>70</v>
      </c>
      <c r="B1" s="187"/>
      <c r="C1" s="187"/>
      <c r="D1" s="171" t="s">
        <v>32</v>
      </c>
      <c r="E1" s="171"/>
      <c r="F1" s="171"/>
      <c r="G1" s="171"/>
      <c r="H1" s="171"/>
      <c r="I1" s="171"/>
      <c r="J1" s="171"/>
      <c r="K1" s="171" t="s">
        <v>487</v>
      </c>
      <c r="L1" s="171"/>
      <c r="M1" s="171"/>
      <c r="N1" s="169" t="s">
        <v>535</v>
      </c>
      <c r="O1" s="169" t="s">
        <v>536</v>
      </c>
      <c r="P1" s="169" t="s">
        <v>537</v>
      </c>
      <c r="Q1" s="169" t="s">
        <v>538</v>
      </c>
      <c r="R1" s="169" t="s">
        <v>539</v>
      </c>
      <c r="S1" s="169" t="s">
        <v>540</v>
      </c>
      <c r="T1" s="169" t="s">
        <v>541</v>
      </c>
      <c r="U1" s="169" t="s">
        <v>68</v>
      </c>
      <c r="V1" s="169" t="s">
        <v>68</v>
      </c>
      <c r="W1" s="169" t="s">
        <v>68</v>
      </c>
      <c r="X1" s="169" t="s">
        <v>68</v>
      </c>
      <c r="Y1" s="169" t="s">
        <v>68</v>
      </c>
      <c r="Z1" s="169" t="s">
        <v>68</v>
      </c>
      <c r="AA1" s="169" t="s">
        <v>68</v>
      </c>
      <c r="AB1" s="169" t="s">
        <v>68</v>
      </c>
      <c r="AC1" s="169" t="s">
        <v>68</v>
      </c>
      <c r="AD1" s="169" t="s">
        <v>68</v>
      </c>
      <c r="AE1" s="169" t="s">
        <v>68</v>
      </c>
      <c r="AF1" s="169" t="s">
        <v>68</v>
      </c>
      <c r="AG1" s="169" t="s">
        <v>68</v>
      </c>
      <c r="AH1" s="169" t="s">
        <v>68</v>
      </c>
      <c r="AI1" s="169" t="s">
        <v>68</v>
      </c>
      <c r="AJ1" s="169" t="s">
        <v>68</v>
      </c>
      <c r="AK1" s="169" t="s">
        <v>68</v>
      </c>
      <c r="AL1" s="169" t="s">
        <v>68</v>
      </c>
      <c r="AM1" s="169" t="s">
        <v>68</v>
      </c>
      <c r="AN1" s="169" t="s">
        <v>68</v>
      </c>
      <c r="AO1" s="169" t="s">
        <v>68</v>
      </c>
      <c r="AP1" s="169" t="s">
        <v>68</v>
      </c>
      <c r="AQ1" s="169" t="s">
        <v>68</v>
      </c>
      <c r="AR1" s="169" t="s">
        <v>68</v>
      </c>
      <c r="AS1" s="169" t="s">
        <v>68</v>
      </c>
      <c r="AT1" s="169" t="s">
        <v>68</v>
      </c>
      <c r="AU1" s="169" t="s">
        <v>68</v>
      </c>
      <c r="AV1" s="169" t="s">
        <v>68</v>
      </c>
      <c r="AW1" s="169" t="s">
        <v>68</v>
      </c>
      <c r="AX1" s="169" t="s">
        <v>68</v>
      </c>
      <c r="AY1" s="169" t="s">
        <v>68</v>
      </c>
    </row>
    <row r="2" spans="1:51"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c r="AX2" s="170"/>
      <c r="AY2" s="170"/>
    </row>
    <row r="3" spans="1:51"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43615</v>
      </c>
      <c r="O3" s="81">
        <v>43615</v>
      </c>
      <c r="P3" s="81">
        <v>43721</v>
      </c>
      <c r="Q3" s="81">
        <v>43721</v>
      </c>
      <c r="R3" s="81">
        <v>43721</v>
      </c>
      <c r="S3" s="81">
        <v>43721</v>
      </c>
      <c r="T3" s="81">
        <v>43721</v>
      </c>
      <c r="U3" s="81" t="s">
        <v>69</v>
      </c>
      <c r="V3" s="81" t="s">
        <v>69</v>
      </c>
      <c r="W3" s="81" t="s">
        <v>69</v>
      </c>
      <c r="X3" s="81" t="s">
        <v>69</v>
      </c>
      <c r="Y3" s="81" t="s">
        <v>69</v>
      </c>
      <c r="Z3" s="81" t="s">
        <v>69</v>
      </c>
      <c r="AA3" s="81" t="s">
        <v>69</v>
      </c>
      <c r="AB3" s="81" t="s">
        <v>69</v>
      </c>
      <c r="AC3" s="81" t="s">
        <v>69</v>
      </c>
      <c r="AD3" s="81" t="s">
        <v>69</v>
      </c>
      <c r="AE3" s="81" t="s">
        <v>69</v>
      </c>
      <c r="AF3" s="81" t="s">
        <v>69</v>
      </c>
      <c r="AG3" s="81" t="s">
        <v>69</v>
      </c>
      <c r="AH3" s="81" t="s">
        <v>69</v>
      </c>
      <c r="AI3" s="81" t="s">
        <v>69</v>
      </c>
      <c r="AJ3" s="81" t="s">
        <v>69</v>
      </c>
      <c r="AK3" s="81" t="s">
        <v>69</v>
      </c>
      <c r="AL3" s="81" t="s">
        <v>69</v>
      </c>
      <c r="AM3" s="81" t="s">
        <v>69</v>
      </c>
      <c r="AN3" s="81" t="s">
        <v>69</v>
      </c>
      <c r="AO3" s="81" t="s">
        <v>69</v>
      </c>
      <c r="AP3" s="81" t="s">
        <v>69</v>
      </c>
      <c r="AQ3" s="81" t="s">
        <v>69</v>
      </c>
      <c r="AR3" s="81" t="s">
        <v>69</v>
      </c>
      <c r="AS3" s="81" t="s">
        <v>69</v>
      </c>
      <c r="AT3" s="81" t="s">
        <v>69</v>
      </c>
      <c r="AU3" s="81" t="s">
        <v>69</v>
      </c>
      <c r="AV3" s="81" t="s">
        <v>69</v>
      </c>
      <c r="AW3" s="81" t="s">
        <v>69</v>
      </c>
      <c r="AX3" s="81" t="s">
        <v>69</v>
      </c>
      <c r="AY3" s="81" t="s">
        <v>69</v>
      </c>
    </row>
    <row r="4" spans="1:51" ht="90" customHeight="1" x14ac:dyDescent="0.25">
      <c r="A4" s="86">
        <v>1</v>
      </c>
      <c r="B4" s="87">
        <v>1</v>
      </c>
      <c r="C4" s="140" t="s">
        <v>64</v>
      </c>
      <c r="D4" s="119" t="s">
        <v>339</v>
      </c>
      <c r="E4" s="147" t="s">
        <v>75</v>
      </c>
      <c r="F4" s="88" t="s">
        <v>76</v>
      </c>
      <c r="G4" s="88" t="s">
        <v>77</v>
      </c>
      <c r="H4" s="89" t="s">
        <v>44</v>
      </c>
      <c r="I4" s="90" t="s">
        <v>78</v>
      </c>
      <c r="J4" s="137">
        <v>41.6</v>
      </c>
      <c r="K4" s="61">
        <v>80</v>
      </c>
      <c r="L4" s="83">
        <f>K4-(SUM(N4:AY4))</f>
        <v>50</v>
      </c>
      <c r="M4" s="39" t="str">
        <f>IF(L4&lt;0,"ATENÇÃO","OK")</f>
        <v>OK</v>
      </c>
      <c r="N4" s="80"/>
      <c r="O4" s="80">
        <v>30</v>
      </c>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row>
    <row r="5" spans="1:51" ht="90" customHeight="1" x14ac:dyDescent="0.25">
      <c r="A5" s="91">
        <v>2</v>
      </c>
      <c r="B5" s="92">
        <v>2</v>
      </c>
      <c r="C5" s="141" t="s">
        <v>64</v>
      </c>
      <c r="D5" s="120" t="s">
        <v>340</v>
      </c>
      <c r="E5" s="148" t="s">
        <v>75</v>
      </c>
      <c r="F5" s="93" t="s">
        <v>76</v>
      </c>
      <c r="G5" s="93" t="s">
        <v>79</v>
      </c>
      <c r="H5" s="94" t="s">
        <v>44</v>
      </c>
      <c r="I5" s="95" t="s">
        <v>78</v>
      </c>
      <c r="J5" s="138">
        <v>33</v>
      </c>
      <c r="K5" s="84">
        <v>30</v>
      </c>
      <c r="L5" s="83">
        <f t="shared" ref="L5:L68" si="0">K5-(SUM(N5:AY5))</f>
        <v>30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row>
    <row r="6" spans="1:51" ht="90" customHeight="1" x14ac:dyDescent="0.25">
      <c r="A6" s="86">
        <v>3</v>
      </c>
      <c r="B6" s="87">
        <v>3</v>
      </c>
      <c r="C6" s="140" t="s">
        <v>64</v>
      </c>
      <c r="D6" s="119" t="s">
        <v>341</v>
      </c>
      <c r="E6" s="147" t="s">
        <v>75</v>
      </c>
      <c r="F6" s="88" t="s">
        <v>76</v>
      </c>
      <c r="G6" s="88" t="s">
        <v>80</v>
      </c>
      <c r="H6" s="89" t="s">
        <v>43</v>
      </c>
      <c r="I6" s="90" t="s">
        <v>78</v>
      </c>
      <c r="J6" s="137">
        <v>9.52</v>
      </c>
      <c r="K6" s="84">
        <v>380</v>
      </c>
      <c r="L6" s="83">
        <f t="shared" si="0"/>
        <v>130</v>
      </c>
      <c r="M6" s="39" t="str">
        <f t="shared" si="1"/>
        <v>OK</v>
      </c>
      <c r="N6" s="79"/>
      <c r="O6" s="80">
        <v>100</v>
      </c>
      <c r="P6" s="79"/>
      <c r="Q6" s="79"/>
      <c r="R6" s="79"/>
      <c r="S6" s="79"/>
      <c r="T6" s="80">
        <v>150</v>
      </c>
      <c r="U6" s="79"/>
      <c r="V6" s="79"/>
      <c r="W6" s="79"/>
      <c r="X6" s="79"/>
      <c r="Y6" s="79"/>
      <c r="Z6" s="79"/>
      <c r="AA6" s="79"/>
      <c r="AB6" s="79"/>
      <c r="AC6" s="79"/>
      <c r="AD6" s="79"/>
      <c r="AE6" s="79"/>
      <c r="AF6" s="79"/>
      <c r="AG6" s="79"/>
      <c r="AH6" s="79"/>
      <c r="AI6" s="79"/>
      <c r="AJ6" s="79"/>
      <c r="AK6" s="79"/>
      <c r="AL6" s="79"/>
      <c r="AM6" s="79"/>
      <c r="AN6" s="79"/>
      <c r="AO6" s="79"/>
      <c r="AP6" s="79"/>
      <c r="AQ6" s="79"/>
      <c r="AR6" s="79"/>
      <c r="AS6" s="80"/>
      <c r="AT6" s="80"/>
      <c r="AU6" s="80"/>
      <c r="AV6" s="80"/>
      <c r="AW6" s="80"/>
      <c r="AX6" s="80"/>
      <c r="AY6" s="80"/>
    </row>
    <row r="7" spans="1:51" ht="90" customHeight="1" x14ac:dyDescent="0.25">
      <c r="A7" s="96">
        <v>4</v>
      </c>
      <c r="B7" s="97">
        <v>4</v>
      </c>
      <c r="C7" s="141" t="s">
        <v>81</v>
      </c>
      <c r="D7" s="120" t="s">
        <v>342</v>
      </c>
      <c r="E7" s="148" t="s">
        <v>51</v>
      </c>
      <c r="F7" s="93" t="s">
        <v>82</v>
      </c>
      <c r="G7" s="93" t="s">
        <v>83</v>
      </c>
      <c r="H7" s="94" t="s">
        <v>34</v>
      </c>
      <c r="I7" s="95" t="s">
        <v>78</v>
      </c>
      <c r="J7" s="138">
        <v>1.19</v>
      </c>
      <c r="K7" s="84">
        <v>300</v>
      </c>
      <c r="L7" s="83">
        <f t="shared" si="0"/>
        <v>180</v>
      </c>
      <c r="M7" s="39" t="str">
        <f t="shared" si="1"/>
        <v>OK</v>
      </c>
      <c r="N7" s="80">
        <v>120</v>
      </c>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row>
    <row r="8" spans="1:51" ht="90" customHeight="1" x14ac:dyDescent="0.25">
      <c r="A8" s="172">
        <v>5</v>
      </c>
      <c r="B8" s="98">
        <v>5</v>
      </c>
      <c r="C8" s="184" t="s">
        <v>84</v>
      </c>
      <c r="D8" s="119" t="s">
        <v>343</v>
      </c>
      <c r="E8" s="147" t="s">
        <v>37</v>
      </c>
      <c r="F8" s="88" t="s">
        <v>85</v>
      </c>
      <c r="G8" s="88" t="s">
        <v>86</v>
      </c>
      <c r="H8" s="89" t="s">
        <v>46</v>
      </c>
      <c r="I8" s="90" t="s">
        <v>87</v>
      </c>
      <c r="J8" s="137">
        <v>3.94</v>
      </c>
      <c r="K8" s="84">
        <v>200</v>
      </c>
      <c r="L8" s="83">
        <f t="shared" si="0"/>
        <v>200</v>
      </c>
      <c r="M8" s="39" t="str">
        <f t="shared" si="1"/>
        <v>OK</v>
      </c>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row>
    <row r="9" spans="1:51" ht="90" customHeight="1" x14ac:dyDescent="0.25">
      <c r="A9" s="174"/>
      <c r="B9" s="87">
        <v>6</v>
      </c>
      <c r="C9" s="186"/>
      <c r="D9" s="119" t="s">
        <v>344</v>
      </c>
      <c r="E9" s="147" t="s">
        <v>37</v>
      </c>
      <c r="F9" s="88" t="s">
        <v>85</v>
      </c>
      <c r="G9" s="88" t="s">
        <v>88</v>
      </c>
      <c r="H9" s="89" t="s">
        <v>45</v>
      </c>
      <c r="I9" s="90" t="s">
        <v>87</v>
      </c>
      <c r="J9" s="137">
        <v>3.6</v>
      </c>
      <c r="K9" s="84">
        <v>100</v>
      </c>
      <c r="L9" s="83">
        <f t="shared" si="0"/>
        <v>100</v>
      </c>
      <c r="M9" s="39" t="str">
        <f t="shared" si="1"/>
        <v>OK</v>
      </c>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row>
    <row r="10" spans="1:51" ht="90" customHeight="1" x14ac:dyDescent="0.25">
      <c r="A10" s="176">
        <v>6</v>
      </c>
      <c r="B10" s="97">
        <v>7</v>
      </c>
      <c r="C10" s="181" t="s">
        <v>81</v>
      </c>
      <c r="D10" s="121" t="s">
        <v>345</v>
      </c>
      <c r="E10" s="149" t="s">
        <v>51</v>
      </c>
      <c r="F10" s="99" t="s">
        <v>82</v>
      </c>
      <c r="G10" s="93" t="s">
        <v>89</v>
      </c>
      <c r="H10" s="94" t="s">
        <v>26</v>
      </c>
      <c r="I10" s="95" t="s">
        <v>78</v>
      </c>
      <c r="J10" s="138">
        <v>1</v>
      </c>
      <c r="K10" s="84">
        <v>450</v>
      </c>
      <c r="L10" s="83">
        <f t="shared" si="0"/>
        <v>300</v>
      </c>
      <c r="M10" s="39" t="str">
        <f t="shared" si="1"/>
        <v>OK</v>
      </c>
      <c r="N10" s="80">
        <v>150</v>
      </c>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row>
    <row r="11" spans="1:51" ht="90" customHeight="1" x14ac:dyDescent="0.25">
      <c r="A11" s="177"/>
      <c r="B11" s="92">
        <v>8</v>
      </c>
      <c r="C11" s="182"/>
      <c r="D11" s="120" t="s">
        <v>346</v>
      </c>
      <c r="E11" s="148" t="s">
        <v>51</v>
      </c>
      <c r="F11" s="93" t="s">
        <v>82</v>
      </c>
      <c r="G11" s="93" t="s">
        <v>90</v>
      </c>
      <c r="H11" s="94" t="s">
        <v>28</v>
      </c>
      <c r="I11" s="95" t="s">
        <v>78</v>
      </c>
      <c r="J11" s="138">
        <v>1.01</v>
      </c>
      <c r="K11" s="84">
        <v>150</v>
      </c>
      <c r="L11" s="83">
        <f t="shared" si="0"/>
        <v>102</v>
      </c>
      <c r="M11" s="39" t="str">
        <f t="shared" si="1"/>
        <v>OK</v>
      </c>
      <c r="N11" s="80">
        <v>48</v>
      </c>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row>
    <row r="12" spans="1:51" ht="90" customHeight="1" x14ac:dyDescent="0.25">
      <c r="A12" s="172">
        <v>7</v>
      </c>
      <c r="B12" s="87">
        <v>9</v>
      </c>
      <c r="C12" s="184"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row>
    <row r="13" spans="1:51"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row>
    <row r="14" spans="1:51" ht="90" customHeight="1" x14ac:dyDescent="0.25">
      <c r="A14" s="173"/>
      <c r="B14" s="98">
        <v>11</v>
      </c>
      <c r="C14" s="185"/>
      <c r="D14" s="122" t="s">
        <v>349</v>
      </c>
      <c r="E14" s="152" t="s">
        <v>97</v>
      </c>
      <c r="F14" s="102" t="s">
        <v>93</v>
      </c>
      <c r="G14" s="88" t="s">
        <v>98</v>
      </c>
      <c r="H14" s="103" t="s">
        <v>45</v>
      </c>
      <c r="I14" s="101" t="s">
        <v>78</v>
      </c>
      <c r="J14" s="137">
        <v>42.64</v>
      </c>
      <c r="K14" s="84"/>
      <c r="L14" s="83">
        <f t="shared" si="0"/>
        <v>0</v>
      </c>
      <c r="M14" s="39" t="str">
        <f t="shared" si="1"/>
        <v>OK</v>
      </c>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row>
    <row r="15" spans="1:51" ht="90" customHeight="1" x14ac:dyDescent="0.25">
      <c r="A15" s="173"/>
      <c r="B15" s="98">
        <v>12</v>
      </c>
      <c r="C15" s="185"/>
      <c r="D15" s="123" t="s">
        <v>350</v>
      </c>
      <c r="E15" s="153" t="s">
        <v>99</v>
      </c>
      <c r="F15" s="104" t="s">
        <v>93</v>
      </c>
      <c r="G15" s="88" t="s">
        <v>100</v>
      </c>
      <c r="H15" s="100" t="s">
        <v>45</v>
      </c>
      <c r="I15" s="101" t="s">
        <v>78</v>
      </c>
      <c r="J15" s="137">
        <v>78.05</v>
      </c>
      <c r="K15" s="84"/>
      <c r="L15" s="83">
        <f t="shared" si="0"/>
        <v>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row>
    <row r="16" spans="1:51"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row>
    <row r="17" spans="1:51" ht="90" customHeight="1" x14ac:dyDescent="0.25">
      <c r="A17" s="176">
        <v>8</v>
      </c>
      <c r="B17" s="92">
        <v>14</v>
      </c>
      <c r="C17" s="181" t="s">
        <v>102</v>
      </c>
      <c r="D17" s="124" t="s">
        <v>352</v>
      </c>
      <c r="E17" s="154" t="s">
        <v>103</v>
      </c>
      <c r="F17" s="105" t="s">
        <v>82</v>
      </c>
      <c r="G17" s="93" t="s">
        <v>104</v>
      </c>
      <c r="H17" s="106" t="s">
        <v>33</v>
      </c>
      <c r="I17" s="107" t="s">
        <v>78</v>
      </c>
      <c r="J17" s="138">
        <v>18.690000000000001</v>
      </c>
      <c r="K17" s="84"/>
      <c r="L17" s="83">
        <f t="shared" si="0"/>
        <v>0</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row>
    <row r="18" spans="1:51" ht="90" customHeight="1" x14ac:dyDescent="0.25">
      <c r="A18" s="180"/>
      <c r="B18" s="92">
        <v>15</v>
      </c>
      <c r="C18" s="183"/>
      <c r="D18" s="120" t="s">
        <v>353</v>
      </c>
      <c r="E18" s="154" t="s">
        <v>103</v>
      </c>
      <c r="F18" s="93" t="s">
        <v>105</v>
      </c>
      <c r="G18" s="93" t="s">
        <v>106</v>
      </c>
      <c r="H18" s="106" t="s">
        <v>47</v>
      </c>
      <c r="I18" s="107" t="s">
        <v>87</v>
      </c>
      <c r="J18" s="138">
        <v>26.71</v>
      </c>
      <c r="K18" s="84"/>
      <c r="L18" s="83">
        <f t="shared" si="0"/>
        <v>0</v>
      </c>
      <c r="M18" s="39" t="str">
        <f t="shared" si="1"/>
        <v>OK</v>
      </c>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row>
    <row r="19" spans="1:51"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row>
    <row r="20" spans="1:51" ht="90" customHeight="1" x14ac:dyDescent="0.25">
      <c r="A20" s="180"/>
      <c r="B20" s="92">
        <v>17</v>
      </c>
      <c r="C20" s="183"/>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row>
    <row r="21" spans="1:51" ht="90" customHeight="1" x14ac:dyDescent="0.25">
      <c r="A21" s="177"/>
      <c r="B21" s="92">
        <v>18</v>
      </c>
      <c r="C21" s="182"/>
      <c r="D21" s="120" t="s">
        <v>356</v>
      </c>
      <c r="E21" s="148" t="s">
        <v>110</v>
      </c>
      <c r="F21" s="93" t="s">
        <v>82</v>
      </c>
      <c r="G21" s="93" t="s">
        <v>111</v>
      </c>
      <c r="H21" s="106" t="s">
        <v>45</v>
      </c>
      <c r="I21" s="107" t="s">
        <v>78</v>
      </c>
      <c r="J21" s="138">
        <v>54.58</v>
      </c>
      <c r="K21" s="84"/>
      <c r="L21" s="83">
        <f t="shared" si="0"/>
        <v>0</v>
      </c>
      <c r="M21" s="39" t="str">
        <f t="shared" si="1"/>
        <v>OK</v>
      </c>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row>
    <row r="22" spans="1:51" ht="90" customHeight="1" x14ac:dyDescent="0.25">
      <c r="A22" s="86">
        <v>9</v>
      </c>
      <c r="B22" s="87">
        <v>19</v>
      </c>
      <c r="C22" s="140" t="s">
        <v>91</v>
      </c>
      <c r="D22" s="119" t="s">
        <v>357</v>
      </c>
      <c r="E22" s="147" t="s">
        <v>112</v>
      </c>
      <c r="F22" s="88" t="s">
        <v>113</v>
      </c>
      <c r="G22" s="88" t="s">
        <v>114</v>
      </c>
      <c r="H22" s="89" t="s">
        <v>35</v>
      </c>
      <c r="I22" s="90" t="s">
        <v>115</v>
      </c>
      <c r="J22" s="137">
        <v>2.5099999999999998</v>
      </c>
      <c r="K22" s="84">
        <v>100</v>
      </c>
      <c r="L22" s="83">
        <f t="shared" si="0"/>
        <v>100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row>
    <row r="23" spans="1:51" ht="90" customHeight="1" x14ac:dyDescent="0.25">
      <c r="A23" s="176">
        <v>10</v>
      </c>
      <c r="B23" s="97">
        <v>20</v>
      </c>
      <c r="C23" s="181" t="s">
        <v>84</v>
      </c>
      <c r="D23" s="120" t="s">
        <v>358</v>
      </c>
      <c r="E23" s="148" t="s">
        <v>37</v>
      </c>
      <c r="F23" s="93" t="s">
        <v>82</v>
      </c>
      <c r="G23" s="93" t="s">
        <v>116</v>
      </c>
      <c r="H23" s="94" t="s">
        <v>47</v>
      </c>
      <c r="I23" s="95" t="s">
        <v>78</v>
      </c>
      <c r="J23" s="138">
        <v>6.63</v>
      </c>
      <c r="K23" s="84">
        <v>200</v>
      </c>
      <c r="L23" s="83">
        <f t="shared" si="0"/>
        <v>200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row>
    <row r="24" spans="1:51" ht="90" customHeight="1" x14ac:dyDescent="0.25">
      <c r="A24" s="180"/>
      <c r="B24" s="97">
        <v>21</v>
      </c>
      <c r="C24" s="183"/>
      <c r="D24" s="120" t="s">
        <v>359</v>
      </c>
      <c r="E24" s="148" t="s">
        <v>37</v>
      </c>
      <c r="F24" s="93" t="s">
        <v>82</v>
      </c>
      <c r="G24" s="93" t="s">
        <v>117</v>
      </c>
      <c r="H24" s="94" t="s">
        <v>45</v>
      </c>
      <c r="I24" s="95" t="s">
        <v>78</v>
      </c>
      <c r="J24" s="138">
        <v>2</v>
      </c>
      <c r="K24" s="84">
        <v>100</v>
      </c>
      <c r="L24" s="83">
        <f t="shared" si="0"/>
        <v>100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row>
    <row r="25" spans="1:51"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row>
    <row r="26" spans="1:51" ht="90" customHeight="1" x14ac:dyDescent="0.25">
      <c r="A26" s="178">
        <v>11</v>
      </c>
      <c r="B26" s="87">
        <v>23</v>
      </c>
      <c r="C26" s="184" t="s">
        <v>122</v>
      </c>
      <c r="D26" s="119" t="s">
        <v>361</v>
      </c>
      <c r="E26" s="147" t="s">
        <v>123</v>
      </c>
      <c r="F26" s="88" t="s">
        <v>82</v>
      </c>
      <c r="G26" s="88" t="s">
        <v>124</v>
      </c>
      <c r="H26" s="100" t="s">
        <v>125</v>
      </c>
      <c r="I26" s="101" t="s">
        <v>78</v>
      </c>
      <c r="J26" s="137">
        <v>6.83</v>
      </c>
      <c r="K26" s="84">
        <v>100</v>
      </c>
      <c r="L26" s="83">
        <f t="shared" si="0"/>
        <v>100</v>
      </c>
      <c r="M26" s="39" t="str">
        <f t="shared" si="1"/>
        <v>OK</v>
      </c>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row>
    <row r="27" spans="1:51" ht="90" customHeight="1" x14ac:dyDescent="0.25">
      <c r="A27" s="179"/>
      <c r="B27" s="98">
        <v>24</v>
      </c>
      <c r="C27" s="185"/>
      <c r="D27" s="119" t="s">
        <v>362</v>
      </c>
      <c r="E27" s="147" t="s">
        <v>126</v>
      </c>
      <c r="F27" s="88" t="s">
        <v>82</v>
      </c>
      <c r="G27" s="88" t="s">
        <v>127</v>
      </c>
      <c r="H27" s="89" t="s">
        <v>26</v>
      </c>
      <c r="I27" s="90" t="s">
        <v>78</v>
      </c>
      <c r="J27" s="137">
        <v>1.06</v>
      </c>
      <c r="K27" s="84">
        <v>960</v>
      </c>
      <c r="L27" s="83">
        <f t="shared" si="0"/>
        <v>640</v>
      </c>
      <c r="M27" s="39" t="str">
        <f t="shared" si="1"/>
        <v>OK</v>
      </c>
      <c r="N27" s="80"/>
      <c r="O27" s="80"/>
      <c r="P27" s="80"/>
      <c r="Q27" s="80"/>
      <c r="S27" s="80">
        <v>320</v>
      </c>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row>
    <row r="28" spans="1:51" ht="90" customHeight="1" x14ac:dyDescent="0.25">
      <c r="A28" s="188"/>
      <c r="B28" s="87">
        <v>25</v>
      </c>
      <c r="C28" s="186"/>
      <c r="D28" s="123" t="s">
        <v>363</v>
      </c>
      <c r="E28" s="153" t="s">
        <v>126</v>
      </c>
      <c r="F28" s="104" t="s">
        <v>82</v>
      </c>
      <c r="G28" s="88" t="s">
        <v>128</v>
      </c>
      <c r="H28" s="89" t="s">
        <v>26</v>
      </c>
      <c r="I28" s="90" t="s">
        <v>78</v>
      </c>
      <c r="J28" s="137">
        <v>2.89</v>
      </c>
      <c r="K28" s="84">
        <v>100</v>
      </c>
      <c r="L28" s="83">
        <f t="shared" si="0"/>
        <v>100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row>
    <row r="29" spans="1:51" ht="90" customHeight="1" x14ac:dyDescent="0.25">
      <c r="A29" s="189">
        <v>12</v>
      </c>
      <c r="B29" s="97">
        <v>26</v>
      </c>
      <c r="C29" s="181" t="s">
        <v>81</v>
      </c>
      <c r="D29" s="120" t="s">
        <v>364</v>
      </c>
      <c r="E29" s="148" t="s">
        <v>129</v>
      </c>
      <c r="F29" s="93" t="s">
        <v>82</v>
      </c>
      <c r="G29" s="93" t="s">
        <v>130</v>
      </c>
      <c r="H29" s="94" t="s">
        <v>48</v>
      </c>
      <c r="I29" s="95" t="s">
        <v>78</v>
      </c>
      <c r="J29" s="138">
        <v>2.62</v>
      </c>
      <c r="K29" s="84">
        <v>450</v>
      </c>
      <c r="L29" s="83">
        <f t="shared" si="0"/>
        <v>300</v>
      </c>
      <c r="M29" s="39" t="str">
        <f t="shared" si="1"/>
        <v>OK</v>
      </c>
      <c r="N29" s="80">
        <v>150</v>
      </c>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row>
    <row r="30" spans="1:51" ht="90" customHeight="1" x14ac:dyDescent="0.25">
      <c r="A30" s="189"/>
      <c r="B30" s="97">
        <v>27</v>
      </c>
      <c r="C30" s="183"/>
      <c r="D30" s="120" t="s">
        <v>365</v>
      </c>
      <c r="E30" s="148" t="s">
        <v>51</v>
      </c>
      <c r="F30" s="93" t="s">
        <v>82</v>
      </c>
      <c r="G30" s="93" t="s">
        <v>131</v>
      </c>
      <c r="H30" s="94" t="s">
        <v>28</v>
      </c>
      <c r="I30" s="95" t="s">
        <v>78</v>
      </c>
      <c r="J30" s="138">
        <v>3.19</v>
      </c>
      <c r="K30" s="84">
        <v>100</v>
      </c>
      <c r="L30" s="83">
        <f t="shared" si="0"/>
        <v>100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row>
    <row r="31" spans="1:51" ht="90" customHeight="1" x14ac:dyDescent="0.25">
      <c r="A31" s="189"/>
      <c r="B31" s="97">
        <v>28</v>
      </c>
      <c r="C31" s="182"/>
      <c r="D31" s="120" t="s">
        <v>366</v>
      </c>
      <c r="E31" s="148" t="s">
        <v>37</v>
      </c>
      <c r="F31" s="93" t="s">
        <v>82</v>
      </c>
      <c r="G31" s="93" t="s">
        <v>132</v>
      </c>
      <c r="H31" s="94" t="s">
        <v>28</v>
      </c>
      <c r="I31" s="95" t="s">
        <v>78</v>
      </c>
      <c r="J31" s="138">
        <v>2.98</v>
      </c>
      <c r="K31" s="84">
        <v>50</v>
      </c>
      <c r="L31" s="83">
        <f t="shared" si="0"/>
        <v>50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row>
    <row r="32" spans="1:51" ht="90" customHeight="1" x14ac:dyDescent="0.25">
      <c r="A32" s="190">
        <v>13</v>
      </c>
      <c r="B32" s="108">
        <v>29</v>
      </c>
      <c r="C32" s="192" t="s">
        <v>122</v>
      </c>
      <c r="D32" s="125" t="s">
        <v>367</v>
      </c>
      <c r="E32" s="155" t="s">
        <v>126</v>
      </c>
      <c r="F32" s="109" t="s">
        <v>133</v>
      </c>
      <c r="G32" s="109" t="s">
        <v>134</v>
      </c>
      <c r="H32" s="110" t="s">
        <v>26</v>
      </c>
      <c r="I32" s="111" t="s">
        <v>135</v>
      </c>
      <c r="J32" s="139">
        <v>3.3</v>
      </c>
      <c r="K32" s="84">
        <v>50</v>
      </c>
      <c r="L32" s="83">
        <f t="shared" si="0"/>
        <v>50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row>
    <row r="33" spans="1:51" ht="90" customHeight="1" x14ac:dyDescent="0.25">
      <c r="A33" s="191"/>
      <c r="B33" s="108">
        <v>30</v>
      </c>
      <c r="C33" s="193"/>
      <c r="D33" s="125" t="s">
        <v>368</v>
      </c>
      <c r="E33" s="155" t="s">
        <v>136</v>
      </c>
      <c r="F33" s="109" t="s">
        <v>82</v>
      </c>
      <c r="G33" s="109" t="s">
        <v>137</v>
      </c>
      <c r="H33" s="112" t="s">
        <v>45</v>
      </c>
      <c r="I33" s="113" t="s">
        <v>78</v>
      </c>
      <c r="J33" s="139">
        <v>5.26</v>
      </c>
      <c r="K33" s="84">
        <v>50</v>
      </c>
      <c r="L33" s="83">
        <f t="shared" si="0"/>
        <v>50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row>
    <row r="34" spans="1:51" ht="90" customHeight="1" x14ac:dyDescent="0.25">
      <c r="A34" s="176">
        <v>14</v>
      </c>
      <c r="B34" s="97">
        <v>31</v>
      </c>
      <c r="C34" s="181" t="s">
        <v>102</v>
      </c>
      <c r="D34" s="124" t="s">
        <v>369</v>
      </c>
      <c r="E34" s="154" t="s">
        <v>138</v>
      </c>
      <c r="F34" s="105" t="s">
        <v>139</v>
      </c>
      <c r="G34" s="93" t="s">
        <v>140</v>
      </c>
      <c r="H34" s="94" t="s">
        <v>26</v>
      </c>
      <c r="I34" s="95" t="s">
        <v>78</v>
      </c>
      <c r="J34" s="138">
        <v>39.799999999999997</v>
      </c>
      <c r="K34" s="84"/>
      <c r="L34" s="83">
        <f t="shared" si="0"/>
        <v>0</v>
      </c>
      <c r="M34" s="39" t="str">
        <f t="shared" si="1"/>
        <v>OK</v>
      </c>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row>
    <row r="35" spans="1:51"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row>
    <row r="36" spans="1:51" ht="90" customHeight="1" x14ac:dyDescent="0.25">
      <c r="A36" s="180"/>
      <c r="B36" s="97">
        <v>33</v>
      </c>
      <c r="C36" s="183"/>
      <c r="D36" s="124" t="s">
        <v>371</v>
      </c>
      <c r="E36" s="154" t="s">
        <v>138</v>
      </c>
      <c r="F36" s="105" t="s">
        <v>139</v>
      </c>
      <c r="G36" s="93" t="s">
        <v>142</v>
      </c>
      <c r="H36" s="94" t="s">
        <v>26</v>
      </c>
      <c r="I36" s="95" t="s">
        <v>78</v>
      </c>
      <c r="J36" s="138">
        <v>39.53</v>
      </c>
      <c r="K36" s="84"/>
      <c r="L36" s="83">
        <f t="shared" si="0"/>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row>
    <row r="37" spans="1:51" ht="90" customHeight="1" x14ac:dyDescent="0.25">
      <c r="A37" s="180"/>
      <c r="B37" s="97">
        <v>34</v>
      </c>
      <c r="C37" s="183"/>
      <c r="D37" s="124" t="s">
        <v>372</v>
      </c>
      <c r="E37" s="154" t="s">
        <v>143</v>
      </c>
      <c r="F37" s="93" t="s">
        <v>139</v>
      </c>
      <c r="G37" s="93" t="s">
        <v>144</v>
      </c>
      <c r="H37" s="94" t="s">
        <v>26</v>
      </c>
      <c r="I37" s="95" t="s">
        <v>78</v>
      </c>
      <c r="J37" s="138">
        <v>120.59</v>
      </c>
      <c r="K37" s="84"/>
      <c r="L37" s="83">
        <f t="shared" si="0"/>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row>
    <row r="38" spans="1:51" ht="90" customHeight="1" x14ac:dyDescent="0.25">
      <c r="A38" s="180"/>
      <c r="B38" s="97">
        <v>35</v>
      </c>
      <c r="C38" s="183"/>
      <c r="D38" s="124" t="s">
        <v>373</v>
      </c>
      <c r="E38" s="154" t="s">
        <v>143</v>
      </c>
      <c r="F38" s="93" t="s">
        <v>145</v>
      </c>
      <c r="G38" s="93" t="s">
        <v>146</v>
      </c>
      <c r="H38" s="94" t="s">
        <v>26</v>
      </c>
      <c r="I38" s="95" t="s">
        <v>78</v>
      </c>
      <c r="J38" s="138">
        <v>36.049999999999997</v>
      </c>
      <c r="K38" s="84"/>
      <c r="L38" s="83">
        <f t="shared" si="0"/>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c r="AX38" s="80"/>
      <c r="AY38" s="80"/>
    </row>
    <row r="39" spans="1:51" ht="90" customHeight="1" x14ac:dyDescent="0.25">
      <c r="A39" s="180"/>
      <c r="B39" s="97">
        <v>36</v>
      </c>
      <c r="C39" s="183"/>
      <c r="D39" s="124" t="s">
        <v>374</v>
      </c>
      <c r="E39" s="154" t="s">
        <v>138</v>
      </c>
      <c r="F39" s="105" t="s">
        <v>139</v>
      </c>
      <c r="G39" s="93" t="s">
        <v>147</v>
      </c>
      <c r="H39" s="94" t="s">
        <v>26</v>
      </c>
      <c r="I39" s="95" t="s">
        <v>78</v>
      </c>
      <c r="J39" s="138">
        <v>20.62</v>
      </c>
      <c r="K39" s="84"/>
      <c r="L39" s="83">
        <f t="shared" si="0"/>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c r="AX39" s="80"/>
      <c r="AY39" s="80"/>
    </row>
    <row r="40" spans="1:51" ht="90" customHeight="1" x14ac:dyDescent="0.25">
      <c r="A40" s="180"/>
      <c r="B40" s="97">
        <v>37</v>
      </c>
      <c r="C40" s="183"/>
      <c r="D40" s="124" t="s">
        <v>375</v>
      </c>
      <c r="E40" s="154" t="s">
        <v>138</v>
      </c>
      <c r="F40" s="93" t="s">
        <v>139</v>
      </c>
      <c r="G40" s="93" t="s">
        <v>148</v>
      </c>
      <c r="H40" s="114" t="s">
        <v>26</v>
      </c>
      <c r="I40" s="95" t="s">
        <v>78</v>
      </c>
      <c r="J40" s="138">
        <v>18.600000000000001</v>
      </c>
      <c r="K40" s="84"/>
      <c r="L40" s="83">
        <f t="shared" si="0"/>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c r="AX40" s="80"/>
      <c r="AY40" s="80"/>
    </row>
    <row r="41" spans="1:51" ht="90" customHeight="1" x14ac:dyDescent="0.25">
      <c r="A41" s="180"/>
      <c r="B41" s="97">
        <v>38</v>
      </c>
      <c r="C41" s="183"/>
      <c r="D41" s="124" t="s">
        <v>376</v>
      </c>
      <c r="E41" s="154" t="s">
        <v>138</v>
      </c>
      <c r="F41" s="93" t="s">
        <v>139</v>
      </c>
      <c r="G41" s="93" t="s">
        <v>144</v>
      </c>
      <c r="H41" s="94" t="s">
        <v>26</v>
      </c>
      <c r="I41" s="95" t="s">
        <v>78</v>
      </c>
      <c r="J41" s="138">
        <v>57.31</v>
      </c>
      <c r="K41" s="84"/>
      <c r="L41" s="83">
        <f t="shared" si="0"/>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c r="AX41" s="80"/>
      <c r="AY41" s="80"/>
    </row>
    <row r="42" spans="1:51" ht="90" customHeight="1" x14ac:dyDescent="0.25">
      <c r="A42" s="180"/>
      <c r="B42" s="97">
        <v>39</v>
      </c>
      <c r="C42" s="183"/>
      <c r="D42" s="124" t="s">
        <v>377</v>
      </c>
      <c r="E42" s="154" t="s">
        <v>138</v>
      </c>
      <c r="F42" s="105" t="s">
        <v>139</v>
      </c>
      <c r="G42" s="93" t="s">
        <v>142</v>
      </c>
      <c r="H42" s="106" t="s">
        <v>26</v>
      </c>
      <c r="I42" s="107" t="s">
        <v>78</v>
      </c>
      <c r="J42" s="138">
        <v>11.22</v>
      </c>
      <c r="K42" s="84"/>
      <c r="L42" s="83">
        <f t="shared" si="0"/>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c r="AX42" s="80"/>
      <c r="AY42" s="80"/>
    </row>
    <row r="43" spans="1:51" ht="90" customHeight="1" x14ac:dyDescent="0.25">
      <c r="A43" s="177"/>
      <c r="B43" s="97">
        <v>40</v>
      </c>
      <c r="C43" s="182"/>
      <c r="D43" s="124" t="s">
        <v>378</v>
      </c>
      <c r="E43" s="154" t="s">
        <v>138</v>
      </c>
      <c r="F43" s="105" t="s">
        <v>139</v>
      </c>
      <c r="G43" s="93" t="s">
        <v>142</v>
      </c>
      <c r="H43" s="106" t="s">
        <v>26</v>
      </c>
      <c r="I43" s="107" t="s">
        <v>78</v>
      </c>
      <c r="J43" s="138">
        <v>25.85</v>
      </c>
      <c r="K43" s="84"/>
      <c r="L43" s="83">
        <f t="shared" si="0"/>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c r="AX43" s="80"/>
      <c r="AY43" s="80"/>
    </row>
    <row r="44" spans="1:51" ht="90" customHeight="1" x14ac:dyDescent="0.25">
      <c r="A44" s="172">
        <v>15</v>
      </c>
      <c r="B44" s="98">
        <v>41</v>
      </c>
      <c r="C44" s="184" t="s">
        <v>102</v>
      </c>
      <c r="D44" s="119" t="s">
        <v>379</v>
      </c>
      <c r="E44" s="147" t="s">
        <v>149</v>
      </c>
      <c r="F44" s="88" t="s">
        <v>145</v>
      </c>
      <c r="G44" s="88" t="s">
        <v>150</v>
      </c>
      <c r="H44" s="89" t="s">
        <v>26</v>
      </c>
      <c r="I44" s="90" t="s">
        <v>78</v>
      </c>
      <c r="J44" s="137">
        <v>5.12</v>
      </c>
      <c r="K44" s="84">
        <v>30</v>
      </c>
      <c r="L44" s="83">
        <f t="shared" si="0"/>
        <v>15</v>
      </c>
      <c r="M44" s="39" t="str">
        <f t="shared" si="1"/>
        <v>OK</v>
      </c>
      <c r="N44" s="80"/>
      <c r="O44" s="80"/>
      <c r="P44" s="80"/>
      <c r="Q44" s="80">
        <v>15</v>
      </c>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c r="AX44" s="80"/>
      <c r="AY44" s="80"/>
    </row>
    <row r="45" spans="1:51" ht="90" customHeight="1" x14ac:dyDescent="0.25">
      <c r="A45" s="173"/>
      <c r="B45" s="87">
        <v>42</v>
      </c>
      <c r="C45" s="185"/>
      <c r="D45" s="119" t="s">
        <v>380</v>
      </c>
      <c r="E45" s="147" t="s">
        <v>149</v>
      </c>
      <c r="F45" s="88" t="s">
        <v>145</v>
      </c>
      <c r="G45" s="88" t="s">
        <v>151</v>
      </c>
      <c r="H45" s="89" t="s">
        <v>26</v>
      </c>
      <c r="I45" s="90" t="s">
        <v>78</v>
      </c>
      <c r="J45" s="137">
        <v>5.18</v>
      </c>
      <c r="K45" s="84">
        <v>30</v>
      </c>
      <c r="L45" s="83">
        <f t="shared" si="0"/>
        <v>15</v>
      </c>
      <c r="M45" s="39" t="str">
        <f t="shared" si="1"/>
        <v>OK</v>
      </c>
      <c r="N45" s="80"/>
      <c r="O45" s="80"/>
      <c r="P45" s="80"/>
      <c r="Q45" s="80">
        <v>15</v>
      </c>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c r="AX45" s="80"/>
      <c r="AY45" s="80"/>
    </row>
    <row r="46" spans="1:51" ht="90" customHeight="1" x14ac:dyDescent="0.25">
      <c r="A46" s="173"/>
      <c r="B46" s="98">
        <v>43</v>
      </c>
      <c r="C46" s="185"/>
      <c r="D46" s="123" t="s">
        <v>381</v>
      </c>
      <c r="E46" s="153" t="s">
        <v>152</v>
      </c>
      <c r="F46" s="104" t="s">
        <v>145</v>
      </c>
      <c r="G46" s="88" t="s">
        <v>153</v>
      </c>
      <c r="H46" s="89" t="s">
        <v>26</v>
      </c>
      <c r="I46" s="90" t="s">
        <v>78</v>
      </c>
      <c r="J46" s="137">
        <v>9.0399999999999991</v>
      </c>
      <c r="K46" s="84">
        <v>30</v>
      </c>
      <c r="L46" s="83">
        <f t="shared" si="0"/>
        <v>30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c r="AX46" s="80"/>
      <c r="AY46" s="80"/>
    </row>
    <row r="47" spans="1:51" ht="90" customHeight="1" x14ac:dyDescent="0.25">
      <c r="A47" s="173"/>
      <c r="B47" s="87">
        <v>44</v>
      </c>
      <c r="C47" s="185"/>
      <c r="D47" s="123" t="s">
        <v>382</v>
      </c>
      <c r="E47" s="153" t="s">
        <v>154</v>
      </c>
      <c r="F47" s="104" t="s">
        <v>145</v>
      </c>
      <c r="G47" s="88" t="s">
        <v>155</v>
      </c>
      <c r="H47" s="89" t="s">
        <v>26</v>
      </c>
      <c r="I47" s="90" t="s">
        <v>78</v>
      </c>
      <c r="J47" s="137">
        <v>18.239999999999998</v>
      </c>
      <c r="K47" s="84"/>
      <c r="L47" s="83">
        <f t="shared" si="0"/>
        <v>0</v>
      </c>
      <c r="M47" s="39" t="str">
        <f t="shared" si="1"/>
        <v>OK</v>
      </c>
      <c r="N47" s="80"/>
      <c r="O47" s="80"/>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c r="AX47" s="80"/>
      <c r="AY47" s="80"/>
    </row>
    <row r="48" spans="1:51"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0"/>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c r="AX48" s="80"/>
      <c r="AY48" s="80"/>
    </row>
    <row r="49" spans="1:51" ht="90" customHeight="1" x14ac:dyDescent="0.25">
      <c r="A49" s="173"/>
      <c r="B49" s="87">
        <v>46</v>
      </c>
      <c r="C49" s="185"/>
      <c r="D49" s="125" t="s">
        <v>383</v>
      </c>
      <c r="E49" s="155" t="s">
        <v>159</v>
      </c>
      <c r="F49" s="109" t="s">
        <v>145</v>
      </c>
      <c r="G49" s="109" t="s">
        <v>160</v>
      </c>
      <c r="H49" s="89" t="s">
        <v>26</v>
      </c>
      <c r="I49" s="90" t="s">
        <v>78</v>
      </c>
      <c r="J49" s="137">
        <v>1.18</v>
      </c>
      <c r="K49" s="84"/>
      <c r="L49" s="83">
        <f t="shared" si="0"/>
        <v>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c r="AX49" s="80"/>
      <c r="AY49" s="80"/>
    </row>
    <row r="50" spans="1:51" ht="90" customHeight="1" x14ac:dyDescent="0.25">
      <c r="A50" s="173"/>
      <c r="B50" s="98">
        <v>47</v>
      </c>
      <c r="C50" s="185"/>
      <c r="D50" s="119" t="s">
        <v>384</v>
      </c>
      <c r="E50" s="147" t="s">
        <v>138</v>
      </c>
      <c r="F50" s="88" t="s">
        <v>145</v>
      </c>
      <c r="G50" s="88" t="s">
        <v>161</v>
      </c>
      <c r="H50" s="89" t="s">
        <v>45</v>
      </c>
      <c r="I50" s="90" t="s">
        <v>78</v>
      </c>
      <c r="J50" s="137">
        <v>0.56000000000000005</v>
      </c>
      <c r="K50" s="84">
        <v>350</v>
      </c>
      <c r="L50" s="83">
        <f t="shared" si="0"/>
        <v>0</v>
      </c>
      <c r="M50" s="39" t="str">
        <f t="shared" si="1"/>
        <v>OK</v>
      </c>
      <c r="N50" s="80"/>
      <c r="O50" s="80"/>
      <c r="P50" s="80"/>
      <c r="Q50" s="80">
        <v>350</v>
      </c>
      <c r="R50" s="80"/>
      <c r="S50" s="80"/>
      <c r="T50" s="80"/>
      <c r="U50" s="80"/>
      <c r="V50" s="80"/>
      <c r="W50" s="80"/>
      <c r="X50" s="80"/>
      <c r="Y50" s="80"/>
      <c r="Z50" s="80"/>
      <c r="AA50" s="80"/>
      <c r="AB50" s="80"/>
      <c r="AC50" s="80"/>
      <c r="AD50" s="80"/>
      <c r="AE50" s="80"/>
      <c r="AF50" s="80"/>
      <c r="AG50" s="80"/>
      <c r="AH50" s="80"/>
      <c r="AI50" s="80"/>
      <c r="AJ50" s="80"/>
      <c r="AK50" s="80"/>
      <c r="AL50" s="80"/>
      <c r="AM50" s="80"/>
      <c r="AN50" s="80"/>
      <c r="AO50" s="80"/>
      <c r="AP50" s="80"/>
      <c r="AQ50" s="80"/>
      <c r="AR50" s="80"/>
      <c r="AS50" s="80"/>
      <c r="AT50" s="80"/>
      <c r="AU50" s="80"/>
      <c r="AV50" s="80"/>
      <c r="AW50" s="80"/>
      <c r="AX50" s="80"/>
      <c r="AY50" s="80"/>
    </row>
    <row r="51" spans="1:51" ht="90" customHeight="1" x14ac:dyDescent="0.25">
      <c r="A51" s="173"/>
      <c r="B51" s="87">
        <v>48</v>
      </c>
      <c r="C51" s="185"/>
      <c r="D51" s="119" t="s">
        <v>385</v>
      </c>
      <c r="E51" s="147" t="s">
        <v>162</v>
      </c>
      <c r="F51" s="88" t="s">
        <v>145</v>
      </c>
      <c r="G51" s="88" t="s">
        <v>163</v>
      </c>
      <c r="H51" s="89" t="s">
        <v>29</v>
      </c>
      <c r="I51" s="90" t="s">
        <v>78</v>
      </c>
      <c r="J51" s="137">
        <v>1.37</v>
      </c>
      <c r="K51" s="84"/>
      <c r="L51" s="83">
        <f t="shared" si="0"/>
        <v>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c r="AX51" s="80"/>
      <c r="AY51" s="80"/>
    </row>
    <row r="52" spans="1:51" ht="90" customHeight="1" x14ac:dyDescent="0.25">
      <c r="A52" s="174"/>
      <c r="B52" s="98">
        <v>49</v>
      </c>
      <c r="C52" s="186"/>
      <c r="D52" s="119" t="s">
        <v>386</v>
      </c>
      <c r="E52" s="147" t="s">
        <v>157</v>
      </c>
      <c r="F52" s="88" t="s">
        <v>145</v>
      </c>
      <c r="G52" s="88" t="s">
        <v>164</v>
      </c>
      <c r="H52" s="89" t="s">
        <v>45</v>
      </c>
      <c r="I52" s="90" t="s">
        <v>78</v>
      </c>
      <c r="J52" s="137">
        <v>6.46</v>
      </c>
      <c r="K52" s="84">
        <v>30</v>
      </c>
      <c r="L52" s="83">
        <f t="shared" si="0"/>
        <v>30</v>
      </c>
      <c r="M52" s="39" t="str">
        <f t="shared" si="1"/>
        <v>OK</v>
      </c>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row>
    <row r="53" spans="1:51" ht="90" customHeight="1" x14ac:dyDescent="0.25">
      <c r="A53" s="176">
        <v>16</v>
      </c>
      <c r="B53" s="97">
        <v>50</v>
      </c>
      <c r="C53" s="181" t="s">
        <v>122</v>
      </c>
      <c r="D53" s="120" t="s">
        <v>387</v>
      </c>
      <c r="E53" s="148" t="s">
        <v>165</v>
      </c>
      <c r="F53" s="93" t="s">
        <v>166</v>
      </c>
      <c r="G53" s="93" t="s">
        <v>167</v>
      </c>
      <c r="H53" s="94" t="s">
        <v>27</v>
      </c>
      <c r="I53" s="95" t="s">
        <v>115</v>
      </c>
      <c r="J53" s="138">
        <v>3.39</v>
      </c>
      <c r="K53" s="84"/>
      <c r="L53" s="83">
        <f t="shared" si="0"/>
        <v>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row>
    <row r="54" spans="1:51" ht="90" customHeight="1" x14ac:dyDescent="0.25">
      <c r="A54" s="180"/>
      <c r="B54" s="92">
        <v>51</v>
      </c>
      <c r="C54" s="183"/>
      <c r="D54" s="120" t="s">
        <v>388</v>
      </c>
      <c r="E54" s="148" t="s">
        <v>168</v>
      </c>
      <c r="F54" s="93" t="s">
        <v>169</v>
      </c>
      <c r="G54" s="93" t="s">
        <v>170</v>
      </c>
      <c r="H54" s="94" t="s">
        <v>27</v>
      </c>
      <c r="I54" s="95" t="s">
        <v>115</v>
      </c>
      <c r="J54" s="138">
        <v>2.61</v>
      </c>
      <c r="K54" s="84"/>
      <c r="L54" s="83">
        <f t="shared" si="0"/>
        <v>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c r="AX54" s="80"/>
      <c r="AY54" s="80"/>
    </row>
    <row r="55" spans="1:51" ht="90" customHeight="1" x14ac:dyDescent="0.25">
      <c r="A55" s="180"/>
      <c r="B55" s="97">
        <v>52</v>
      </c>
      <c r="C55" s="183"/>
      <c r="D55" s="120" t="s">
        <v>389</v>
      </c>
      <c r="E55" s="148" t="s">
        <v>171</v>
      </c>
      <c r="F55" s="93" t="s">
        <v>172</v>
      </c>
      <c r="G55" s="93" t="s">
        <v>173</v>
      </c>
      <c r="H55" s="106" t="s">
        <v>65</v>
      </c>
      <c r="I55" s="107" t="s">
        <v>174</v>
      </c>
      <c r="J55" s="138">
        <v>4.2</v>
      </c>
      <c r="K55" s="84"/>
      <c r="L55" s="83">
        <f t="shared" si="0"/>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row>
    <row r="56" spans="1:51" ht="90" customHeight="1" x14ac:dyDescent="0.25">
      <c r="A56" s="180"/>
      <c r="B56" s="92">
        <v>53</v>
      </c>
      <c r="C56" s="183"/>
      <c r="D56" s="124" t="s">
        <v>390</v>
      </c>
      <c r="E56" s="154" t="s">
        <v>171</v>
      </c>
      <c r="F56" s="105" t="s">
        <v>172</v>
      </c>
      <c r="G56" s="93" t="s">
        <v>175</v>
      </c>
      <c r="H56" s="106" t="s">
        <v>65</v>
      </c>
      <c r="I56" s="107" t="s">
        <v>174</v>
      </c>
      <c r="J56" s="138">
        <v>4.3600000000000003</v>
      </c>
      <c r="K56" s="84"/>
      <c r="L56" s="83">
        <f t="shared" si="0"/>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row>
    <row r="57" spans="1:51" ht="90" customHeight="1" x14ac:dyDescent="0.25">
      <c r="A57" s="180"/>
      <c r="B57" s="97">
        <v>54</v>
      </c>
      <c r="C57" s="183"/>
      <c r="D57" s="124" t="s">
        <v>391</v>
      </c>
      <c r="E57" s="154" t="s">
        <v>176</v>
      </c>
      <c r="F57" s="105" t="s">
        <v>177</v>
      </c>
      <c r="G57" s="93" t="s">
        <v>178</v>
      </c>
      <c r="H57" s="106" t="s">
        <v>65</v>
      </c>
      <c r="I57" s="107" t="s">
        <v>174</v>
      </c>
      <c r="J57" s="138">
        <v>10.98</v>
      </c>
      <c r="K57" s="84"/>
      <c r="L57" s="83">
        <f t="shared" si="0"/>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row>
    <row r="58" spans="1:51" ht="90" customHeight="1" x14ac:dyDescent="0.25">
      <c r="A58" s="180"/>
      <c r="B58" s="92">
        <v>55</v>
      </c>
      <c r="C58" s="183"/>
      <c r="D58" s="124" t="s">
        <v>392</v>
      </c>
      <c r="E58" s="154" t="s">
        <v>176</v>
      </c>
      <c r="F58" s="105" t="s">
        <v>177</v>
      </c>
      <c r="G58" s="93" t="s">
        <v>179</v>
      </c>
      <c r="H58" s="106" t="s">
        <v>66</v>
      </c>
      <c r="I58" s="107" t="s">
        <v>174</v>
      </c>
      <c r="J58" s="138">
        <v>9.02</v>
      </c>
      <c r="K58" s="84"/>
      <c r="L58" s="83">
        <f t="shared" si="0"/>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row>
    <row r="59" spans="1:51" ht="90" customHeight="1" x14ac:dyDescent="0.25">
      <c r="A59" s="180"/>
      <c r="B59" s="97">
        <v>56</v>
      </c>
      <c r="C59" s="183"/>
      <c r="D59" s="124" t="s">
        <v>393</v>
      </c>
      <c r="E59" s="154" t="s">
        <v>180</v>
      </c>
      <c r="F59" s="105" t="s">
        <v>113</v>
      </c>
      <c r="G59" s="93" t="s">
        <v>181</v>
      </c>
      <c r="H59" s="106" t="s">
        <v>45</v>
      </c>
      <c r="I59" s="107" t="s">
        <v>115</v>
      </c>
      <c r="J59" s="138">
        <v>6.49</v>
      </c>
      <c r="K59" s="84"/>
      <c r="L59" s="83">
        <f t="shared" si="0"/>
        <v>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row>
    <row r="60" spans="1:51" ht="90" customHeight="1" x14ac:dyDescent="0.25">
      <c r="A60" s="177"/>
      <c r="B60" s="92">
        <v>57</v>
      </c>
      <c r="C60" s="182"/>
      <c r="D60" s="127" t="s">
        <v>394</v>
      </c>
      <c r="E60" s="157" t="s">
        <v>182</v>
      </c>
      <c r="F60" s="105" t="s">
        <v>177</v>
      </c>
      <c r="G60" s="93" t="s">
        <v>183</v>
      </c>
      <c r="H60" s="106" t="s">
        <v>184</v>
      </c>
      <c r="I60" s="107" t="s">
        <v>174</v>
      </c>
      <c r="J60" s="138">
        <v>3.23</v>
      </c>
      <c r="K60" s="84"/>
      <c r="L60" s="83">
        <f t="shared" si="0"/>
        <v>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row>
    <row r="61" spans="1:51"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0"/>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row>
    <row r="62" spans="1:51" ht="90" customHeight="1" x14ac:dyDescent="0.25">
      <c r="A62" s="173"/>
      <c r="B62" s="87">
        <v>59</v>
      </c>
      <c r="C62" s="185"/>
      <c r="D62" s="119" t="s">
        <v>396</v>
      </c>
      <c r="E62" s="147" t="s">
        <v>185</v>
      </c>
      <c r="F62" s="88" t="s">
        <v>145</v>
      </c>
      <c r="G62" s="88" t="s">
        <v>187</v>
      </c>
      <c r="H62" s="89" t="s">
        <v>26</v>
      </c>
      <c r="I62" s="90" t="s">
        <v>78</v>
      </c>
      <c r="J62" s="137">
        <v>1.55</v>
      </c>
      <c r="K62" s="84">
        <v>300</v>
      </c>
      <c r="L62" s="83">
        <f t="shared" si="0"/>
        <v>300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row>
    <row r="63" spans="1:51" ht="90" customHeight="1" x14ac:dyDescent="0.25">
      <c r="A63" s="173"/>
      <c r="B63" s="87">
        <v>60</v>
      </c>
      <c r="C63" s="185"/>
      <c r="D63" s="119" t="s">
        <v>397</v>
      </c>
      <c r="E63" s="147" t="s">
        <v>185</v>
      </c>
      <c r="F63" s="88" t="s">
        <v>145</v>
      </c>
      <c r="G63" s="88" t="s">
        <v>188</v>
      </c>
      <c r="H63" s="89" t="s">
        <v>26</v>
      </c>
      <c r="I63" s="90" t="s">
        <v>115</v>
      </c>
      <c r="J63" s="137">
        <v>2.62</v>
      </c>
      <c r="K63" s="84">
        <v>100</v>
      </c>
      <c r="L63" s="83">
        <f t="shared" si="0"/>
        <v>100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row>
    <row r="64" spans="1:51" ht="90" customHeight="1" x14ac:dyDescent="0.25">
      <c r="A64" s="173"/>
      <c r="B64" s="87">
        <v>61</v>
      </c>
      <c r="C64" s="185"/>
      <c r="D64" s="123" t="s">
        <v>398</v>
      </c>
      <c r="E64" s="147" t="s">
        <v>185</v>
      </c>
      <c r="F64" s="104" t="s">
        <v>145</v>
      </c>
      <c r="G64" s="88" t="s">
        <v>189</v>
      </c>
      <c r="H64" s="89" t="s">
        <v>43</v>
      </c>
      <c r="I64" s="90" t="s">
        <v>78</v>
      </c>
      <c r="J64" s="137">
        <v>2.4900000000000002</v>
      </c>
      <c r="K64" s="84"/>
      <c r="L64" s="83">
        <f t="shared" si="0"/>
        <v>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row>
    <row r="65" spans="1:51" ht="90" customHeight="1" x14ac:dyDescent="0.25">
      <c r="A65" s="173"/>
      <c r="B65" s="87">
        <v>62</v>
      </c>
      <c r="C65" s="185"/>
      <c r="D65" s="119" t="s">
        <v>399</v>
      </c>
      <c r="E65" s="147" t="s">
        <v>185</v>
      </c>
      <c r="F65" s="88" t="s">
        <v>145</v>
      </c>
      <c r="G65" s="88" t="s">
        <v>190</v>
      </c>
      <c r="H65" s="100" t="s">
        <v>26</v>
      </c>
      <c r="I65" s="101" t="s">
        <v>78</v>
      </c>
      <c r="J65" s="137">
        <v>3.79</v>
      </c>
      <c r="K65" s="84">
        <v>150</v>
      </c>
      <c r="L65" s="83">
        <f t="shared" si="0"/>
        <v>150</v>
      </c>
      <c r="M65" s="39" t="str">
        <f t="shared" si="1"/>
        <v>OK</v>
      </c>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row>
    <row r="66" spans="1:51" ht="90" customHeight="1" x14ac:dyDescent="0.25">
      <c r="A66" s="173"/>
      <c r="B66" s="87">
        <v>63</v>
      </c>
      <c r="C66" s="185"/>
      <c r="D66" s="123" t="s">
        <v>400</v>
      </c>
      <c r="E66" s="147" t="s">
        <v>185</v>
      </c>
      <c r="F66" s="104" t="s">
        <v>145</v>
      </c>
      <c r="G66" s="88" t="s">
        <v>191</v>
      </c>
      <c r="H66" s="100" t="s">
        <v>26</v>
      </c>
      <c r="I66" s="101" t="s">
        <v>78</v>
      </c>
      <c r="J66" s="137">
        <v>6.85</v>
      </c>
      <c r="K66" s="84">
        <v>150</v>
      </c>
      <c r="L66" s="83">
        <f t="shared" si="0"/>
        <v>150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row>
    <row r="67" spans="1:51" ht="90" customHeight="1" x14ac:dyDescent="0.25">
      <c r="A67" s="174"/>
      <c r="B67" s="87">
        <v>64</v>
      </c>
      <c r="C67" s="186"/>
      <c r="D67" s="128" t="s">
        <v>192</v>
      </c>
      <c r="E67" s="147" t="s">
        <v>185</v>
      </c>
      <c r="F67" s="115" t="s">
        <v>145</v>
      </c>
      <c r="G67" s="109" t="s">
        <v>193</v>
      </c>
      <c r="H67" s="112" t="s">
        <v>26</v>
      </c>
      <c r="I67" s="113" t="s">
        <v>78</v>
      </c>
      <c r="J67" s="139">
        <v>126.72</v>
      </c>
      <c r="K67" s="84"/>
      <c r="L67" s="83">
        <f t="shared" si="0"/>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row>
    <row r="68" spans="1:51" ht="90" customHeight="1" x14ac:dyDescent="0.25">
      <c r="A68" s="176">
        <v>18</v>
      </c>
      <c r="B68" s="97">
        <v>65</v>
      </c>
      <c r="C68" s="181" t="s">
        <v>194</v>
      </c>
      <c r="D68" s="120" t="s">
        <v>401</v>
      </c>
      <c r="E68" s="148" t="s">
        <v>195</v>
      </c>
      <c r="F68" s="93" t="s">
        <v>113</v>
      </c>
      <c r="G68" s="93" t="s">
        <v>196</v>
      </c>
      <c r="H68" s="94" t="s">
        <v>26</v>
      </c>
      <c r="I68" s="95" t="s">
        <v>115</v>
      </c>
      <c r="J68" s="138">
        <v>36.700000000000003</v>
      </c>
      <c r="K68" s="84">
        <v>50</v>
      </c>
      <c r="L68" s="83">
        <f t="shared" si="0"/>
        <v>38</v>
      </c>
      <c r="M68" s="39" t="str">
        <f t="shared" si="1"/>
        <v>OK</v>
      </c>
      <c r="N68" s="80"/>
      <c r="O68" s="80"/>
      <c r="P68" s="80"/>
      <c r="Q68" s="80"/>
      <c r="R68" s="80">
        <v>12</v>
      </c>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row>
    <row r="69" spans="1:51" ht="90" customHeight="1" x14ac:dyDescent="0.25">
      <c r="A69" s="180"/>
      <c r="B69" s="97">
        <v>66</v>
      </c>
      <c r="C69" s="183"/>
      <c r="D69" s="120" t="s">
        <v>402</v>
      </c>
      <c r="E69" s="148" t="s">
        <v>195</v>
      </c>
      <c r="F69" s="93" t="s">
        <v>113</v>
      </c>
      <c r="G69" s="93" t="s">
        <v>197</v>
      </c>
      <c r="H69" s="94" t="s">
        <v>26</v>
      </c>
      <c r="I69" s="95" t="s">
        <v>115</v>
      </c>
      <c r="J69" s="138">
        <v>45</v>
      </c>
      <c r="K69" s="84">
        <v>25</v>
      </c>
      <c r="L69" s="83">
        <f t="shared" ref="L69:L132" si="2">K69-(SUM(N69:AY69))</f>
        <v>19</v>
      </c>
      <c r="M69" s="39" t="str">
        <f t="shared" ref="M69:M132" si="3">IF(L69&lt;0,"ATENÇÃO","OK")</f>
        <v>OK</v>
      </c>
      <c r="N69" s="80"/>
      <c r="O69" s="80"/>
      <c r="P69" s="80"/>
      <c r="Q69" s="80"/>
      <c r="R69" s="80">
        <v>6</v>
      </c>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row>
    <row r="70" spans="1:51" ht="90" customHeight="1" x14ac:dyDescent="0.25">
      <c r="A70" s="177"/>
      <c r="B70" s="92">
        <v>67</v>
      </c>
      <c r="C70" s="182"/>
      <c r="D70" s="120" t="s">
        <v>403</v>
      </c>
      <c r="E70" s="148" t="s">
        <v>195</v>
      </c>
      <c r="F70" s="93" t="s">
        <v>113</v>
      </c>
      <c r="G70" s="93" t="s">
        <v>198</v>
      </c>
      <c r="H70" s="94" t="s">
        <v>26</v>
      </c>
      <c r="I70" s="95" t="s">
        <v>115</v>
      </c>
      <c r="J70" s="138">
        <v>76</v>
      </c>
      <c r="K70" s="84"/>
      <c r="L70" s="83">
        <f t="shared" si="2"/>
        <v>0</v>
      </c>
      <c r="M70" s="39" t="str">
        <f t="shared" si="3"/>
        <v>OK</v>
      </c>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row>
    <row r="71" spans="1:51" ht="90" customHeight="1" x14ac:dyDescent="0.25">
      <c r="A71" s="172">
        <v>19</v>
      </c>
      <c r="B71" s="98">
        <v>68</v>
      </c>
      <c r="C71" s="184" t="s">
        <v>122</v>
      </c>
      <c r="D71" s="123" t="s">
        <v>404</v>
      </c>
      <c r="E71" s="153" t="s">
        <v>199</v>
      </c>
      <c r="F71" s="104" t="s">
        <v>200</v>
      </c>
      <c r="G71" s="88" t="s">
        <v>201</v>
      </c>
      <c r="H71" s="100" t="s">
        <v>45</v>
      </c>
      <c r="I71" s="101" t="s">
        <v>78</v>
      </c>
      <c r="J71" s="137">
        <v>27.94</v>
      </c>
      <c r="K71" s="84">
        <v>10</v>
      </c>
      <c r="L71" s="83">
        <f t="shared" si="2"/>
        <v>10</v>
      </c>
      <c r="M71" s="39" t="str">
        <f t="shared" si="3"/>
        <v>OK</v>
      </c>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row>
    <row r="72" spans="1:51" ht="90" customHeight="1" x14ac:dyDescent="0.25">
      <c r="A72" s="173"/>
      <c r="B72" s="87">
        <v>69</v>
      </c>
      <c r="C72" s="185"/>
      <c r="D72" s="123" t="s">
        <v>405</v>
      </c>
      <c r="E72" s="153" t="s">
        <v>202</v>
      </c>
      <c r="F72" s="104" t="s">
        <v>200</v>
      </c>
      <c r="G72" s="88" t="s">
        <v>203</v>
      </c>
      <c r="H72" s="100" t="s">
        <v>45</v>
      </c>
      <c r="I72" s="101" t="s">
        <v>78</v>
      </c>
      <c r="J72" s="137">
        <v>47.99</v>
      </c>
      <c r="K72" s="84">
        <v>10</v>
      </c>
      <c r="L72" s="83">
        <f t="shared" si="2"/>
        <v>10</v>
      </c>
      <c r="M72" s="39" t="str">
        <f t="shared" si="3"/>
        <v>OK</v>
      </c>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row>
    <row r="73" spans="1:51" ht="90" customHeight="1" x14ac:dyDescent="0.25">
      <c r="A73" s="173"/>
      <c r="B73" s="98">
        <v>70</v>
      </c>
      <c r="C73" s="185"/>
      <c r="D73" s="123" t="s">
        <v>406</v>
      </c>
      <c r="E73" s="153" t="s">
        <v>202</v>
      </c>
      <c r="F73" s="104" t="s">
        <v>200</v>
      </c>
      <c r="G73" s="88" t="s">
        <v>204</v>
      </c>
      <c r="H73" s="100" t="s">
        <v>45</v>
      </c>
      <c r="I73" s="101" t="s">
        <v>78</v>
      </c>
      <c r="J73" s="137">
        <v>24.6</v>
      </c>
      <c r="K73" s="84">
        <v>10</v>
      </c>
      <c r="L73" s="83">
        <f t="shared" si="2"/>
        <v>10</v>
      </c>
      <c r="M73" s="39" t="str">
        <f t="shared" si="3"/>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row>
    <row r="74" spans="1:51" ht="90" customHeight="1" x14ac:dyDescent="0.25">
      <c r="A74" s="173"/>
      <c r="B74" s="87">
        <v>71</v>
      </c>
      <c r="C74" s="185"/>
      <c r="D74" s="123" t="s">
        <v>407</v>
      </c>
      <c r="E74" s="153" t="s">
        <v>154</v>
      </c>
      <c r="F74" s="104" t="s">
        <v>200</v>
      </c>
      <c r="G74" s="88" t="s">
        <v>205</v>
      </c>
      <c r="H74" s="100" t="s">
        <v>45</v>
      </c>
      <c r="I74" s="101" t="s">
        <v>78</v>
      </c>
      <c r="J74" s="137">
        <v>40.909999999999997</v>
      </c>
      <c r="K74" s="84">
        <v>10</v>
      </c>
      <c r="L74" s="83">
        <f t="shared" si="2"/>
        <v>10</v>
      </c>
      <c r="M74" s="39" t="str">
        <f t="shared" si="3"/>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row>
    <row r="75" spans="1:51" ht="90" customHeight="1" x14ac:dyDescent="0.25">
      <c r="A75" s="173"/>
      <c r="B75" s="98">
        <v>72</v>
      </c>
      <c r="C75" s="185"/>
      <c r="D75" s="123" t="s">
        <v>408</v>
      </c>
      <c r="E75" s="153" t="s">
        <v>138</v>
      </c>
      <c r="F75" s="104" t="s">
        <v>200</v>
      </c>
      <c r="G75" s="88" t="s">
        <v>206</v>
      </c>
      <c r="H75" s="100" t="s">
        <v>45</v>
      </c>
      <c r="I75" s="101" t="s">
        <v>78</v>
      </c>
      <c r="J75" s="137">
        <v>111.2</v>
      </c>
      <c r="K75" s="84">
        <v>10</v>
      </c>
      <c r="L75" s="83">
        <f t="shared" si="2"/>
        <v>10</v>
      </c>
      <c r="M75" s="39" t="str">
        <f t="shared" si="3"/>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row>
    <row r="76" spans="1:51" ht="90" customHeight="1" x14ac:dyDescent="0.25">
      <c r="A76" s="173"/>
      <c r="B76" s="87">
        <v>73</v>
      </c>
      <c r="C76" s="185"/>
      <c r="D76" s="123" t="s">
        <v>409</v>
      </c>
      <c r="E76" s="153" t="s">
        <v>199</v>
      </c>
      <c r="F76" s="104" t="s">
        <v>200</v>
      </c>
      <c r="G76" s="88" t="s">
        <v>207</v>
      </c>
      <c r="H76" s="100" t="s">
        <v>45</v>
      </c>
      <c r="I76" s="101" t="s">
        <v>78</v>
      </c>
      <c r="J76" s="137">
        <v>70.62</v>
      </c>
      <c r="K76" s="84">
        <v>10</v>
      </c>
      <c r="L76" s="83">
        <f t="shared" si="2"/>
        <v>10</v>
      </c>
      <c r="M76" s="39" t="str">
        <f t="shared" si="3"/>
        <v>OK</v>
      </c>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row>
    <row r="77" spans="1:51" ht="90" customHeight="1" x14ac:dyDescent="0.25">
      <c r="A77" s="174"/>
      <c r="B77" s="98">
        <v>74</v>
      </c>
      <c r="C77" s="186"/>
      <c r="D77" s="123" t="s">
        <v>410</v>
      </c>
      <c r="E77" s="153" t="s">
        <v>199</v>
      </c>
      <c r="F77" s="104" t="s">
        <v>200</v>
      </c>
      <c r="G77" s="88" t="s">
        <v>208</v>
      </c>
      <c r="H77" s="100" t="s">
        <v>45</v>
      </c>
      <c r="I77" s="101" t="s">
        <v>78</v>
      </c>
      <c r="J77" s="137">
        <v>21.57</v>
      </c>
      <c r="K77" s="84">
        <v>50</v>
      </c>
      <c r="L77" s="83">
        <f t="shared" si="2"/>
        <v>50</v>
      </c>
      <c r="M77" s="39" t="str">
        <f t="shared" si="3"/>
        <v>OK</v>
      </c>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row>
    <row r="78" spans="1:51" ht="90" customHeight="1" x14ac:dyDescent="0.25">
      <c r="A78" s="176">
        <v>20</v>
      </c>
      <c r="B78" s="92">
        <v>75</v>
      </c>
      <c r="C78" s="181" t="s">
        <v>122</v>
      </c>
      <c r="D78" s="120" t="s">
        <v>411</v>
      </c>
      <c r="E78" s="148" t="s">
        <v>209</v>
      </c>
      <c r="F78" s="93" t="s">
        <v>145</v>
      </c>
      <c r="G78" s="93" t="s">
        <v>210</v>
      </c>
      <c r="H78" s="94" t="s">
        <v>36</v>
      </c>
      <c r="I78" s="95" t="s">
        <v>78</v>
      </c>
      <c r="J78" s="138">
        <v>1.8</v>
      </c>
      <c r="K78" s="84"/>
      <c r="L78" s="83">
        <f t="shared" si="2"/>
        <v>0</v>
      </c>
      <c r="M78" s="39" t="str">
        <f t="shared" si="3"/>
        <v>OK</v>
      </c>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row>
    <row r="79" spans="1:51" ht="90" customHeight="1" x14ac:dyDescent="0.25">
      <c r="A79" s="180"/>
      <c r="B79" s="97">
        <v>76</v>
      </c>
      <c r="C79" s="183"/>
      <c r="D79" s="120" t="s">
        <v>412</v>
      </c>
      <c r="E79" s="148" t="s">
        <v>209</v>
      </c>
      <c r="F79" s="93" t="s">
        <v>145</v>
      </c>
      <c r="G79" s="93" t="s">
        <v>211</v>
      </c>
      <c r="H79" s="94" t="s">
        <v>36</v>
      </c>
      <c r="I79" s="95" t="s">
        <v>78</v>
      </c>
      <c r="J79" s="138">
        <v>1.81</v>
      </c>
      <c r="K79" s="84"/>
      <c r="L79" s="83">
        <f t="shared" si="2"/>
        <v>0</v>
      </c>
      <c r="M79" s="39" t="str">
        <f t="shared" si="3"/>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row>
    <row r="80" spans="1:51" ht="90" customHeight="1" x14ac:dyDescent="0.25">
      <c r="A80" s="180"/>
      <c r="B80" s="97">
        <v>77</v>
      </c>
      <c r="C80" s="183"/>
      <c r="D80" s="120" t="s">
        <v>413</v>
      </c>
      <c r="E80" s="148" t="s">
        <v>209</v>
      </c>
      <c r="F80" s="93" t="s">
        <v>145</v>
      </c>
      <c r="G80" s="93" t="s">
        <v>212</v>
      </c>
      <c r="H80" s="94" t="s">
        <v>36</v>
      </c>
      <c r="I80" s="95" t="s">
        <v>78</v>
      </c>
      <c r="J80" s="138">
        <v>1.81</v>
      </c>
      <c r="K80" s="84"/>
      <c r="L80" s="83">
        <f t="shared" si="2"/>
        <v>0</v>
      </c>
      <c r="M80" s="39" t="str">
        <f t="shared" si="3"/>
        <v>OK</v>
      </c>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row>
    <row r="81" spans="1:51" ht="90" customHeight="1" x14ac:dyDescent="0.25">
      <c r="A81" s="180"/>
      <c r="B81" s="92">
        <v>78</v>
      </c>
      <c r="C81" s="183"/>
      <c r="D81" s="129" t="s">
        <v>414</v>
      </c>
      <c r="E81" s="148" t="s">
        <v>209</v>
      </c>
      <c r="F81" s="116" t="s">
        <v>213</v>
      </c>
      <c r="G81" s="93" t="s">
        <v>214</v>
      </c>
      <c r="H81" s="106" t="s">
        <v>45</v>
      </c>
      <c r="I81" s="107" t="s">
        <v>215</v>
      </c>
      <c r="J81" s="138">
        <v>0.12</v>
      </c>
      <c r="K81" s="84"/>
      <c r="L81" s="83">
        <f t="shared" si="2"/>
        <v>0</v>
      </c>
      <c r="M81" s="39" t="str">
        <f t="shared" si="3"/>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row>
    <row r="82" spans="1:51" ht="90" customHeight="1" x14ac:dyDescent="0.25">
      <c r="A82" s="177"/>
      <c r="B82" s="97">
        <v>79</v>
      </c>
      <c r="C82" s="182"/>
      <c r="D82" s="124" t="s">
        <v>415</v>
      </c>
      <c r="E82" s="154" t="s">
        <v>216</v>
      </c>
      <c r="F82" s="105" t="s">
        <v>200</v>
      </c>
      <c r="G82" s="93" t="s">
        <v>217</v>
      </c>
      <c r="H82" s="106" t="s">
        <v>50</v>
      </c>
      <c r="I82" s="107" t="s">
        <v>218</v>
      </c>
      <c r="J82" s="138">
        <v>131</v>
      </c>
      <c r="K82" s="84"/>
      <c r="L82" s="83">
        <f t="shared" si="2"/>
        <v>0</v>
      </c>
      <c r="M82" s="39" t="str">
        <f t="shared" si="3"/>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row>
    <row r="83" spans="1:51" ht="90" customHeight="1" x14ac:dyDescent="0.25">
      <c r="A83" s="172">
        <v>21</v>
      </c>
      <c r="B83" s="98">
        <v>80</v>
      </c>
      <c r="C83" s="184" t="s">
        <v>122</v>
      </c>
      <c r="D83" s="123" t="s">
        <v>416</v>
      </c>
      <c r="E83" s="153" t="s">
        <v>219</v>
      </c>
      <c r="F83" s="104" t="s">
        <v>220</v>
      </c>
      <c r="G83" s="88" t="s">
        <v>221</v>
      </c>
      <c r="H83" s="100" t="s">
        <v>43</v>
      </c>
      <c r="I83" s="101" t="s">
        <v>222</v>
      </c>
      <c r="J83" s="137">
        <v>21.29</v>
      </c>
      <c r="K83" s="84"/>
      <c r="L83" s="83">
        <f t="shared" si="2"/>
        <v>0</v>
      </c>
      <c r="M83" s="39" t="str">
        <f t="shared" si="3"/>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row>
    <row r="84" spans="1:51" ht="90" customHeight="1" x14ac:dyDescent="0.25">
      <c r="A84" s="173"/>
      <c r="B84" s="87">
        <v>81</v>
      </c>
      <c r="C84" s="185"/>
      <c r="D84" s="123" t="s">
        <v>417</v>
      </c>
      <c r="E84" s="153" t="s">
        <v>219</v>
      </c>
      <c r="F84" s="104" t="s">
        <v>220</v>
      </c>
      <c r="G84" s="88" t="s">
        <v>223</v>
      </c>
      <c r="H84" s="100" t="s">
        <v>43</v>
      </c>
      <c r="I84" s="101" t="s">
        <v>222</v>
      </c>
      <c r="J84" s="137">
        <v>21.29</v>
      </c>
      <c r="K84" s="84"/>
      <c r="L84" s="83">
        <f t="shared" si="2"/>
        <v>0</v>
      </c>
      <c r="M84" s="39" t="str">
        <f t="shared" si="3"/>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row>
    <row r="85" spans="1:51" ht="90" customHeight="1" x14ac:dyDescent="0.25">
      <c r="A85" s="174"/>
      <c r="B85" s="87">
        <v>82</v>
      </c>
      <c r="C85" s="186"/>
      <c r="D85" s="123" t="s">
        <v>418</v>
      </c>
      <c r="E85" s="153" t="s">
        <v>219</v>
      </c>
      <c r="F85" s="104" t="s">
        <v>220</v>
      </c>
      <c r="G85" s="88" t="s">
        <v>224</v>
      </c>
      <c r="H85" s="100" t="s">
        <v>49</v>
      </c>
      <c r="I85" s="101" t="s">
        <v>222</v>
      </c>
      <c r="J85" s="137">
        <v>21.28</v>
      </c>
      <c r="K85" s="84"/>
      <c r="L85" s="83">
        <f t="shared" si="2"/>
        <v>0</v>
      </c>
      <c r="M85" s="39" t="str">
        <f t="shared" si="3"/>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row>
    <row r="86" spans="1:51" ht="90" customHeight="1" x14ac:dyDescent="0.25">
      <c r="A86" s="176">
        <v>22</v>
      </c>
      <c r="B86" s="97">
        <v>83</v>
      </c>
      <c r="C86" s="181" t="s">
        <v>122</v>
      </c>
      <c r="D86" s="120" t="s">
        <v>419</v>
      </c>
      <c r="E86" s="148" t="s">
        <v>225</v>
      </c>
      <c r="F86" s="105" t="s">
        <v>76</v>
      </c>
      <c r="G86" s="93" t="s">
        <v>226</v>
      </c>
      <c r="H86" s="94" t="s">
        <v>43</v>
      </c>
      <c r="I86" s="95" t="s">
        <v>78</v>
      </c>
      <c r="J86" s="138">
        <v>4.3099999999999996</v>
      </c>
      <c r="K86" s="84">
        <v>800</v>
      </c>
      <c r="L86" s="83">
        <f t="shared" si="2"/>
        <v>800</v>
      </c>
      <c r="M86" s="39" t="str">
        <f t="shared" si="3"/>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row>
    <row r="87" spans="1:51" ht="90" customHeight="1" x14ac:dyDescent="0.25">
      <c r="A87" s="177"/>
      <c r="B87" s="97">
        <v>84</v>
      </c>
      <c r="C87" s="182"/>
      <c r="D87" s="120" t="s">
        <v>420</v>
      </c>
      <c r="E87" s="148" t="s">
        <v>227</v>
      </c>
      <c r="F87" s="105" t="s">
        <v>76</v>
      </c>
      <c r="G87" s="93" t="s">
        <v>228</v>
      </c>
      <c r="H87" s="94" t="s">
        <v>29</v>
      </c>
      <c r="I87" s="95" t="s">
        <v>78</v>
      </c>
      <c r="J87" s="138">
        <v>1.89</v>
      </c>
      <c r="K87" s="84">
        <v>100</v>
      </c>
      <c r="L87" s="83">
        <f t="shared" si="2"/>
        <v>0</v>
      </c>
      <c r="M87" s="39" t="str">
        <f t="shared" si="3"/>
        <v>OK</v>
      </c>
      <c r="N87" s="80"/>
      <c r="O87" s="80"/>
      <c r="P87" s="80"/>
      <c r="Q87" s="80"/>
      <c r="R87" s="80"/>
      <c r="S87" s="80">
        <v>100</v>
      </c>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row>
    <row r="88" spans="1:51" ht="90" customHeight="1" x14ac:dyDescent="0.25">
      <c r="A88" s="178">
        <v>23</v>
      </c>
      <c r="B88" s="87">
        <v>85</v>
      </c>
      <c r="C88" s="184" t="s">
        <v>122</v>
      </c>
      <c r="D88" s="119" t="s">
        <v>421</v>
      </c>
      <c r="E88" s="147" t="s">
        <v>229</v>
      </c>
      <c r="F88" s="104" t="s">
        <v>82</v>
      </c>
      <c r="G88" s="88" t="s">
        <v>230</v>
      </c>
      <c r="H88" s="89" t="s">
        <v>26</v>
      </c>
      <c r="I88" s="90" t="s">
        <v>78</v>
      </c>
      <c r="J88" s="137">
        <v>1.48</v>
      </c>
      <c r="K88" s="84">
        <v>150</v>
      </c>
      <c r="L88" s="83">
        <f t="shared" si="2"/>
        <v>50</v>
      </c>
      <c r="M88" s="39" t="str">
        <f t="shared" si="3"/>
        <v>OK</v>
      </c>
      <c r="N88" s="80"/>
      <c r="O88" s="80"/>
      <c r="P88" s="80"/>
      <c r="Q88" s="80"/>
      <c r="R88" s="80"/>
      <c r="S88" s="80">
        <v>100</v>
      </c>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row>
    <row r="89" spans="1:51" ht="90" customHeight="1" x14ac:dyDescent="0.25">
      <c r="A89" s="179"/>
      <c r="B89" s="98">
        <v>86</v>
      </c>
      <c r="C89" s="185"/>
      <c r="D89" s="119" t="s">
        <v>422</v>
      </c>
      <c r="E89" s="147" t="s">
        <v>229</v>
      </c>
      <c r="F89" s="104" t="s">
        <v>82</v>
      </c>
      <c r="G89" s="88" t="s">
        <v>231</v>
      </c>
      <c r="H89" s="89" t="s">
        <v>26</v>
      </c>
      <c r="I89" s="90" t="s">
        <v>78</v>
      </c>
      <c r="J89" s="137">
        <v>1.84</v>
      </c>
      <c r="K89" s="84">
        <v>150</v>
      </c>
      <c r="L89" s="83">
        <f t="shared" si="2"/>
        <v>100</v>
      </c>
      <c r="M89" s="39" t="str">
        <f t="shared" si="3"/>
        <v>OK</v>
      </c>
      <c r="N89" s="80"/>
      <c r="O89" s="80"/>
      <c r="P89" s="80"/>
      <c r="Q89" s="80"/>
      <c r="R89" s="80"/>
      <c r="S89" s="80">
        <v>50</v>
      </c>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row>
    <row r="90" spans="1:51" ht="90" customHeight="1" x14ac:dyDescent="0.25">
      <c r="A90" s="179"/>
      <c r="B90" s="87">
        <v>87</v>
      </c>
      <c r="C90" s="186"/>
      <c r="D90" s="119" t="s">
        <v>423</v>
      </c>
      <c r="E90" s="147" t="s">
        <v>232</v>
      </c>
      <c r="F90" s="104" t="s">
        <v>233</v>
      </c>
      <c r="G90" s="88" t="s">
        <v>234</v>
      </c>
      <c r="H90" s="89" t="s">
        <v>26</v>
      </c>
      <c r="I90" s="90" t="s">
        <v>78</v>
      </c>
      <c r="J90" s="137">
        <v>4.87</v>
      </c>
      <c r="K90" s="84">
        <v>150</v>
      </c>
      <c r="L90" s="83">
        <f t="shared" si="2"/>
        <v>150</v>
      </c>
      <c r="M90" s="39" t="str">
        <f t="shared" si="3"/>
        <v>OK</v>
      </c>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row>
    <row r="91" spans="1:51" ht="90" customHeight="1" x14ac:dyDescent="0.25">
      <c r="A91" s="96">
        <v>24</v>
      </c>
      <c r="B91" s="92">
        <v>88</v>
      </c>
      <c r="C91" s="142" t="s">
        <v>84</v>
      </c>
      <c r="D91" s="120" t="s">
        <v>424</v>
      </c>
      <c r="E91" s="148" t="s">
        <v>37</v>
      </c>
      <c r="F91" s="105" t="s">
        <v>235</v>
      </c>
      <c r="G91" s="93" t="s">
        <v>236</v>
      </c>
      <c r="H91" s="94" t="s">
        <v>33</v>
      </c>
      <c r="I91" s="95" t="s">
        <v>78</v>
      </c>
      <c r="J91" s="138">
        <v>22.22</v>
      </c>
      <c r="K91" s="84">
        <v>120</v>
      </c>
      <c r="L91" s="83">
        <f t="shared" si="2"/>
        <v>120</v>
      </c>
      <c r="M91" s="39" t="str">
        <f t="shared" si="3"/>
        <v>OK</v>
      </c>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row>
    <row r="92" spans="1:51" ht="90" customHeight="1" x14ac:dyDescent="0.25">
      <c r="A92" s="172">
        <v>25</v>
      </c>
      <c r="B92" s="87">
        <v>89</v>
      </c>
      <c r="C92" s="184" t="s">
        <v>122</v>
      </c>
      <c r="D92" s="119" t="s">
        <v>425</v>
      </c>
      <c r="E92" s="147" t="s">
        <v>237</v>
      </c>
      <c r="F92" s="104" t="s">
        <v>235</v>
      </c>
      <c r="G92" s="88" t="s">
        <v>238</v>
      </c>
      <c r="H92" s="100" t="s">
        <v>26</v>
      </c>
      <c r="I92" s="88" t="s">
        <v>239</v>
      </c>
      <c r="J92" s="137">
        <v>10</v>
      </c>
      <c r="K92" s="84"/>
      <c r="L92" s="83">
        <f t="shared" si="2"/>
        <v>0</v>
      </c>
      <c r="M92" s="39" t="str">
        <f t="shared" si="3"/>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row>
    <row r="93" spans="1:51" ht="90" customHeight="1" x14ac:dyDescent="0.25">
      <c r="A93" s="173"/>
      <c r="B93" s="87">
        <v>90</v>
      </c>
      <c r="C93" s="185"/>
      <c r="D93" s="119" t="s">
        <v>426</v>
      </c>
      <c r="E93" s="147" t="s">
        <v>237</v>
      </c>
      <c r="F93" s="104" t="s">
        <v>240</v>
      </c>
      <c r="G93" s="88" t="s">
        <v>241</v>
      </c>
      <c r="H93" s="100" t="s">
        <v>26</v>
      </c>
      <c r="I93" s="88" t="s">
        <v>242</v>
      </c>
      <c r="J93" s="137">
        <v>25</v>
      </c>
      <c r="K93" s="84"/>
      <c r="L93" s="83">
        <f t="shared" si="2"/>
        <v>0</v>
      </c>
      <c r="M93" s="39" t="str">
        <f t="shared" si="3"/>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row>
    <row r="94" spans="1:51" ht="90" customHeight="1" x14ac:dyDescent="0.25">
      <c r="A94" s="173"/>
      <c r="B94" s="98">
        <v>91</v>
      </c>
      <c r="C94" s="185"/>
      <c r="D94" s="119" t="s">
        <v>427</v>
      </c>
      <c r="E94" s="147" t="s">
        <v>37</v>
      </c>
      <c r="F94" s="104" t="s">
        <v>235</v>
      </c>
      <c r="G94" s="88" t="s">
        <v>243</v>
      </c>
      <c r="H94" s="100" t="s">
        <v>26</v>
      </c>
      <c r="I94" s="90" t="s">
        <v>78</v>
      </c>
      <c r="J94" s="137">
        <v>8.59</v>
      </c>
      <c r="K94" s="84"/>
      <c r="L94" s="83">
        <f t="shared" si="2"/>
        <v>0</v>
      </c>
      <c r="M94" s="39" t="str">
        <f t="shared" si="3"/>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row>
    <row r="95" spans="1:51" ht="90" customHeight="1" x14ac:dyDescent="0.25">
      <c r="A95" s="174"/>
      <c r="B95" s="87">
        <v>92</v>
      </c>
      <c r="C95" s="186"/>
      <c r="D95" s="123" t="s">
        <v>428</v>
      </c>
      <c r="E95" s="147" t="s">
        <v>237</v>
      </c>
      <c r="F95" s="104" t="s">
        <v>240</v>
      </c>
      <c r="G95" s="88" t="s">
        <v>244</v>
      </c>
      <c r="H95" s="100" t="s">
        <v>26</v>
      </c>
      <c r="I95" s="90" t="s">
        <v>245</v>
      </c>
      <c r="J95" s="137">
        <v>20.309999999999999</v>
      </c>
      <c r="K95" s="84"/>
      <c r="L95" s="83">
        <f t="shared" si="2"/>
        <v>0</v>
      </c>
      <c r="M95" s="39" t="str">
        <f t="shared" si="3"/>
        <v>OK</v>
      </c>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row>
    <row r="96" spans="1:51" ht="90" customHeight="1" x14ac:dyDescent="0.25">
      <c r="A96" s="96">
        <v>26</v>
      </c>
      <c r="B96" s="97">
        <v>93</v>
      </c>
      <c r="C96" s="141" t="s">
        <v>246</v>
      </c>
      <c r="D96" s="120" t="s">
        <v>429</v>
      </c>
      <c r="E96" s="148" t="s">
        <v>247</v>
      </c>
      <c r="F96" s="105" t="s">
        <v>177</v>
      </c>
      <c r="G96" s="93" t="s">
        <v>248</v>
      </c>
      <c r="H96" s="106" t="s">
        <v>29</v>
      </c>
      <c r="I96" s="107" t="s">
        <v>78</v>
      </c>
      <c r="J96" s="138">
        <v>36</v>
      </c>
      <c r="K96" s="84">
        <v>20</v>
      </c>
      <c r="L96" s="83">
        <f t="shared" si="2"/>
        <v>20</v>
      </c>
      <c r="M96" s="39" t="str">
        <f t="shared" si="3"/>
        <v>OK</v>
      </c>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row>
    <row r="97" spans="1:51" ht="90" customHeight="1" x14ac:dyDescent="0.25">
      <c r="A97" s="172">
        <v>27</v>
      </c>
      <c r="B97" s="98">
        <v>94</v>
      </c>
      <c r="C97" s="184" t="s">
        <v>249</v>
      </c>
      <c r="D97" s="119" t="s">
        <v>430</v>
      </c>
      <c r="E97" s="147" t="s">
        <v>250</v>
      </c>
      <c r="F97" s="104" t="s">
        <v>177</v>
      </c>
      <c r="G97" s="88" t="s">
        <v>251</v>
      </c>
      <c r="H97" s="100" t="s">
        <v>29</v>
      </c>
      <c r="I97" s="101" t="s">
        <v>78</v>
      </c>
      <c r="J97" s="137">
        <v>12.06</v>
      </c>
      <c r="K97" s="84">
        <v>20</v>
      </c>
      <c r="L97" s="83">
        <f t="shared" si="2"/>
        <v>20</v>
      </c>
      <c r="M97" s="39" t="str">
        <f t="shared" si="3"/>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row>
    <row r="98" spans="1:51" ht="90" customHeight="1" x14ac:dyDescent="0.25">
      <c r="A98" s="173"/>
      <c r="B98" s="87">
        <v>95</v>
      </c>
      <c r="C98" s="185"/>
      <c r="D98" s="119" t="s">
        <v>431</v>
      </c>
      <c r="E98" s="147" t="s">
        <v>250</v>
      </c>
      <c r="F98" s="104" t="s">
        <v>177</v>
      </c>
      <c r="G98" s="88" t="s">
        <v>252</v>
      </c>
      <c r="H98" s="100" t="s">
        <v>29</v>
      </c>
      <c r="I98" s="101" t="s">
        <v>78</v>
      </c>
      <c r="J98" s="137">
        <v>15.16</v>
      </c>
      <c r="K98" s="84">
        <v>20</v>
      </c>
      <c r="L98" s="83">
        <f t="shared" si="2"/>
        <v>20</v>
      </c>
      <c r="M98" s="39" t="str">
        <f t="shared" si="3"/>
        <v>OK</v>
      </c>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row>
    <row r="99" spans="1:51" ht="90" customHeight="1" x14ac:dyDescent="0.25">
      <c r="A99" s="174"/>
      <c r="B99" s="87">
        <v>96</v>
      </c>
      <c r="C99" s="186"/>
      <c r="D99" s="123" t="s">
        <v>432</v>
      </c>
      <c r="E99" s="147" t="s">
        <v>250</v>
      </c>
      <c r="F99" s="104" t="s">
        <v>177</v>
      </c>
      <c r="G99" s="88" t="s">
        <v>253</v>
      </c>
      <c r="H99" s="100" t="s">
        <v>29</v>
      </c>
      <c r="I99" s="101" t="s">
        <v>78</v>
      </c>
      <c r="J99" s="137">
        <v>17.11</v>
      </c>
      <c r="K99" s="84">
        <v>20</v>
      </c>
      <c r="L99" s="83">
        <f t="shared" si="2"/>
        <v>20</v>
      </c>
      <c r="M99" s="39" t="str">
        <f t="shared" si="3"/>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row>
    <row r="100" spans="1:51" ht="90" customHeight="1" x14ac:dyDescent="0.25">
      <c r="A100" s="176">
        <v>28</v>
      </c>
      <c r="B100" s="92">
        <v>97</v>
      </c>
      <c r="C100" s="181" t="s">
        <v>254</v>
      </c>
      <c r="D100" s="124" t="s">
        <v>433</v>
      </c>
      <c r="E100" s="154" t="s">
        <v>255</v>
      </c>
      <c r="F100" s="105" t="s">
        <v>177</v>
      </c>
      <c r="G100" s="93" t="s">
        <v>256</v>
      </c>
      <c r="H100" s="106" t="s">
        <v>29</v>
      </c>
      <c r="I100" s="107" t="s">
        <v>78</v>
      </c>
      <c r="J100" s="138">
        <v>30.69</v>
      </c>
      <c r="K100" s="84">
        <v>5</v>
      </c>
      <c r="L100" s="83">
        <f t="shared" si="2"/>
        <v>5</v>
      </c>
      <c r="M100" s="39" t="str">
        <f t="shared" si="3"/>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row>
    <row r="101" spans="1:51" ht="90" customHeight="1" x14ac:dyDescent="0.25">
      <c r="A101" s="177"/>
      <c r="B101" s="92">
        <v>98</v>
      </c>
      <c r="C101" s="182"/>
      <c r="D101" s="124" t="s">
        <v>434</v>
      </c>
      <c r="E101" s="154" t="s">
        <v>255</v>
      </c>
      <c r="F101" s="105" t="s">
        <v>177</v>
      </c>
      <c r="G101" s="93" t="s">
        <v>257</v>
      </c>
      <c r="H101" s="106" t="s">
        <v>29</v>
      </c>
      <c r="I101" s="107" t="s">
        <v>78</v>
      </c>
      <c r="J101" s="138">
        <v>30.69</v>
      </c>
      <c r="K101" s="84">
        <v>5</v>
      </c>
      <c r="L101" s="83">
        <f t="shared" si="2"/>
        <v>5</v>
      </c>
      <c r="M101" s="39" t="str">
        <f t="shared" si="3"/>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row>
    <row r="102" spans="1:51"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1</v>
      </c>
      <c r="L102" s="83">
        <f t="shared" si="2"/>
        <v>1</v>
      </c>
      <c r="M102" s="39" t="str">
        <f t="shared" si="3"/>
        <v>OK</v>
      </c>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row>
    <row r="103" spans="1:51" ht="90" customHeight="1" x14ac:dyDescent="0.25">
      <c r="A103" s="176">
        <v>30</v>
      </c>
      <c r="B103" s="92">
        <v>100</v>
      </c>
      <c r="C103" s="181" t="s">
        <v>259</v>
      </c>
      <c r="D103" s="120" t="s">
        <v>436</v>
      </c>
      <c r="E103" s="148" t="s">
        <v>260</v>
      </c>
      <c r="F103" s="105" t="s">
        <v>261</v>
      </c>
      <c r="G103" s="93" t="s">
        <v>262</v>
      </c>
      <c r="H103" s="106" t="s">
        <v>48</v>
      </c>
      <c r="I103" s="107" t="s">
        <v>87</v>
      </c>
      <c r="J103" s="138">
        <v>7.33</v>
      </c>
      <c r="K103" s="84"/>
      <c r="L103" s="83">
        <f t="shared" si="2"/>
        <v>0</v>
      </c>
      <c r="M103" s="39" t="str">
        <f t="shared" si="3"/>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row>
    <row r="104" spans="1:51" ht="90" customHeight="1" x14ac:dyDescent="0.25">
      <c r="A104" s="180"/>
      <c r="B104" s="97">
        <v>101</v>
      </c>
      <c r="C104" s="183"/>
      <c r="D104" s="120" t="s">
        <v>437</v>
      </c>
      <c r="E104" s="148" t="s">
        <v>263</v>
      </c>
      <c r="F104" s="105" t="s">
        <v>82</v>
      </c>
      <c r="G104" s="93" t="s">
        <v>264</v>
      </c>
      <c r="H104" s="106" t="s">
        <v>43</v>
      </c>
      <c r="I104" s="107" t="s">
        <v>78</v>
      </c>
      <c r="J104" s="138">
        <v>1.4</v>
      </c>
      <c r="K104" s="84">
        <v>100</v>
      </c>
      <c r="L104" s="83">
        <f t="shared" si="2"/>
        <v>0</v>
      </c>
      <c r="M104" s="39" t="str">
        <f t="shared" si="3"/>
        <v>OK</v>
      </c>
      <c r="N104" s="80"/>
      <c r="O104" s="80"/>
      <c r="P104" s="80">
        <v>100</v>
      </c>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row>
    <row r="105" spans="1:51" ht="90" customHeight="1" x14ac:dyDescent="0.25">
      <c r="A105" s="180"/>
      <c r="B105" s="92">
        <v>102</v>
      </c>
      <c r="C105" s="183"/>
      <c r="D105" s="120" t="s">
        <v>438</v>
      </c>
      <c r="E105" s="148" t="s">
        <v>265</v>
      </c>
      <c r="F105" s="105" t="s">
        <v>266</v>
      </c>
      <c r="G105" s="93" t="s">
        <v>267</v>
      </c>
      <c r="H105" s="106" t="s">
        <v>45</v>
      </c>
      <c r="I105" s="107" t="s">
        <v>87</v>
      </c>
      <c r="J105" s="138">
        <v>14.85</v>
      </c>
      <c r="K105" s="84"/>
      <c r="L105" s="83">
        <f t="shared" si="2"/>
        <v>0</v>
      </c>
      <c r="M105" s="39" t="str">
        <f t="shared" si="3"/>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row>
    <row r="106" spans="1:51" ht="90" customHeight="1" x14ac:dyDescent="0.25">
      <c r="A106" s="180"/>
      <c r="B106" s="97">
        <v>103</v>
      </c>
      <c r="C106" s="183"/>
      <c r="D106" s="120" t="s">
        <v>439</v>
      </c>
      <c r="E106" s="148" t="s">
        <v>268</v>
      </c>
      <c r="F106" s="105" t="s">
        <v>82</v>
      </c>
      <c r="G106" s="93" t="s">
        <v>269</v>
      </c>
      <c r="H106" s="94" t="s">
        <v>48</v>
      </c>
      <c r="I106" s="95" t="s">
        <v>78</v>
      </c>
      <c r="J106" s="138">
        <v>2.7</v>
      </c>
      <c r="K106" s="84">
        <v>350</v>
      </c>
      <c r="L106" s="83">
        <f t="shared" si="2"/>
        <v>350</v>
      </c>
      <c r="M106" s="39" t="str">
        <f t="shared" si="3"/>
        <v>OK</v>
      </c>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row>
    <row r="107" spans="1:51" ht="90" customHeight="1" x14ac:dyDescent="0.25">
      <c r="A107" s="177"/>
      <c r="B107" s="92">
        <v>104</v>
      </c>
      <c r="C107" s="182"/>
      <c r="D107" s="120" t="s">
        <v>440</v>
      </c>
      <c r="E107" s="148" t="s">
        <v>263</v>
      </c>
      <c r="F107" s="105" t="s">
        <v>82</v>
      </c>
      <c r="G107" s="93" t="s">
        <v>270</v>
      </c>
      <c r="H107" s="94" t="s">
        <v>48</v>
      </c>
      <c r="I107" s="95" t="s">
        <v>78</v>
      </c>
      <c r="J107" s="138">
        <v>1.95</v>
      </c>
      <c r="K107" s="84"/>
      <c r="L107" s="83">
        <f t="shared" si="2"/>
        <v>0</v>
      </c>
      <c r="M107" s="39" t="str">
        <f t="shared" si="3"/>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row>
    <row r="108" spans="1:51" ht="90" customHeight="1" x14ac:dyDescent="0.25">
      <c r="A108" s="172">
        <v>31</v>
      </c>
      <c r="B108" s="98">
        <v>105</v>
      </c>
      <c r="C108" s="184" t="s">
        <v>259</v>
      </c>
      <c r="D108" s="119" t="s">
        <v>441</v>
      </c>
      <c r="E108" s="147" t="s">
        <v>271</v>
      </c>
      <c r="F108" s="104" t="s">
        <v>145</v>
      </c>
      <c r="G108" s="88" t="s">
        <v>272</v>
      </c>
      <c r="H108" s="100" t="s">
        <v>26</v>
      </c>
      <c r="I108" s="101" t="s">
        <v>78</v>
      </c>
      <c r="J108" s="137">
        <v>9</v>
      </c>
      <c r="K108" s="84">
        <v>60</v>
      </c>
      <c r="L108" s="83">
        <f t="shared" si="2"/>
        <v>30</v>
      </c>
      <c r="M108" s="39" t="str">
        <f t="shared" si="3"/>
        <v>OK</v>
      </c>
      <c r="N108" s="80"/>
      <c r="O108" s="80"/>
      <c r="P108" s="80">
        <v>30</v>
      </c>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row>
    <row r="109" spans="1:51" ht="90" customHeight="1" x14ac:dyDescent="0.25">
      <c r="A109" s="173"/>
      <c r="B109" s="87">
        <v>106</v>
      </c>
      <c r="C109" s="185"/>
      <c r="D109" s="119" t="s">
        <v>442</v>
      </c>
      <c r="E109" s="147" t="s">
        <v>273</v>
      </c>
      <c r="F109" s="104" t="s">
        <v>145</v>
      </c>
      <c r="G109" s="88" t="s">
        <v>272</v>
      </c>
      <c r="H109" s="100" t="s">
        <v>26</v>
      </c>
      <c r="I109" s="101" t="s">
        <v>78</v>
      </c>
      <c r="J109" s="137">
        <v>12</v>
      </c>
      <c r="K109" s="84">
        <v>36</v>
      </c>
      <c r="L109" s="83">
        <f t="shared" si="2"/>
        <v>36</v>
      </c>
      <c r="M109" s="39" t="str">
        <f t="shared" si="3"/>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row>
    <row r="110" spans="1:51"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2"/>
        <v>0</v>
      </c>
      <c r="M110" s="39" t="str">
        <f t="shared" si="3"/>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row>
    <row r="111" spans="1:51"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c r="L111" s="83">
        <f t="shared" si="2"/>
        <v>0</v>
      </c>
      <c r="M111" s="39" t="str">
        <f t="shared" si="3"/>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row>
    <row r="112" spans="1:51" ht="90" customHeight="1" x14ac:dyDescent="0.25">
      <c r="A112" s="180"/>
      <c r="B112" s="92">
        <v>109</v>
      </c>
      <c r="C112" s="183"/>
      <c r="D112" s="120" t="s">
        <v>445</v>
      </c>
      <c r="E112" s="148" t="s">
        <v>278</v>
      </c>
      <c r="F112" s="105" t="s">
        <v>113</v>
      </c>
      <c r="G112" s="93" t="s">
        <v>279</v>
      </c>
      <c r="H112" s="106" t="s">
        <v>45</v>
      </c>
      <c r="I112" s="107" t="s">
        <v>115</v>
      </c>
      <c r="J112" s="138">
        <v>59.52</v>
      </c>
      <c r="K112" s="84"/>
      <c r="L112" s="83">
        <f t="shared" si="2"/>
        <v>0</v>
      </c>
      <c r="M112" s="39" t="str">
        <f t="shared" si="3"/>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row>
    <row r="113" spans="1:51" ht="90" customHeight="1" x14ac:dyDescent="0.25">
      <c r="A113" s="180"/>
      <c r="B113" s="97">
        <v>110</v>
      </c>
      <c r="C113" s="183"/>
      <c r="D113" s="120" t="s">
        <v>446</v>
      </c>
      <c r="E113" s="148" t="s">
        <v>280</v>
      </c>
      <c r="F113" s="105" t="s">
        <v>113</v>
      </c>
      <c r="G113" s="93" t="s">
        <v>281</v>
      </c>
      <c r="H113" s="106" t="s">
        <v>26</v>
      </c>
      <c r="I113" s="107" t="s">
        <v>115</v>
      </c>
      <c r="J113" s="138">
        <v>75.27</v>
      </c>
      <c r="K113" s="84"/>
      <c r="L113" s="83">
        <f t="shared" si="2"/>
        <v>0</v>
      </c>
      <c r="M113" s="39" t="str">
        <f t="shared" si="3"/>
        <v>OK</v>
      </c>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row>
    <row r="114" spans="1:51" ht="90" customHeight="1" x14ac:dyDescent="0.25">
      <c r="A114" s="180"/>
      <c r="B114" s="92">
        <v>111</v>
      </c>
      <c r="C114" s="183"/>
      <c r="D114" s="124" t="s">
        <v>447</v>
      </c>
      <c r="E114" s="148" t="s">
        <v>280</v>
      </c>
      <c r="F114" s="105" t="s">
        <v>113</v>
      </c>
      <c r="G114" s="93" t="s">
        <v>282</v>
      </c>
      <c r="H114" s="106" t="s">
        <v>26</v>
      </c>
      <c r="I114" s="107" t="s">
        <v>115</v>
      </c>
      <c r="J114" s="138">
        <v>47.4</v>
      </c>
      <c r="K114" s="84"/>
      <c r="L114" s="83">
        <f t="shared" si="2"/>
        <v>0</v>
      </c>
      <c r="M114" s="39" t="str">
        <f t="shared" si="3"/>
        <v>OK</v>
      </c>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row>
    <row r="115" spans="1:51" ht="90" customHeight="1" x14ac:dyDescent="0.25">
      <c r="A115" s="180"/>
      <c r="B115" s="97">
        <v>112</v>
      </c>
      <c r="C115" s="183"/>
      <c r="D115" s="124" t="s">
        <v>448</v>
      </c>
      <c r="E115" s="154" t="s">
        <v>283</v>
      </c>
      <c r="F115" s="105" t="s">
        <v>113</v>
      </c>
      <c r="G115" s="93" t="s">
        <v>284</v>
      </c>
      <c r="H115" s="106" t="s">
        <v>45</v>
      </c>
      <c r="I115" s="107" t="s">
        <v>115</v>
      </c>
      <c r="J115" s="138">
        <v>6.47</v>
      </c>
      <c r="K115" s="84"/>
      <c r="L115" s="83">
        <f t="shared" si="2"/>
        <v>0</v>
      </c>
      <c r="M115" s="39" t="str">
        <f t="shared" si="3"/>
        <v>OK</v>
      </c>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row>
    <row r="116" spans="1:51" ht="90" customHeight="1" x14ac:dyDescent="0.25">
      <c r="A116" s="180"/>
      <c r="B116" s="92">
        <v>113</v>
      </c>
      <c r="C116" s="183"/>
      <c r="D116" s="124" t="s">
        <v>449</v>
      </c>
      <c r="E116" s="154" t="s">
        <v>285</v>
      </c>
      <c r="F116" s="105" t="s">
        <v>113</v>
      </c>
      <c r="G116" s="93" t="s">
        <v>286</v>
      </c>
      <c r="H116" s="106" t="s">
        <v>67</v>
      </c>
      <c r="I116" s="107" t="s">
        <v>115</v>
      </c>
      <c r="J116" s="138">
        <v>73.02</v>
      </c>
      <c r="K116" s="84"/>
      <c r="L116" s="83">
        <f t="shared" si="2"/>
        <v>0</v>
      </c>
      <c r="M116" s="45" t="str">
        <f t="shared" si="3"/>
        <v>OK</v>
      </c>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row>
    <row r="117" spans="1:51"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2"/>
        <v>0</v>
      </c>
      <c r="M117" s="39" t="str">
        <f t="shared" si="3"/>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row>
    <row r="118" spans="1:51"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2"/>
        <v>0</v>
      </c>
      <c r="M118" s="39" t="str">
        <f t="shared" si="3"/>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row>
    <row r="119" spans="1:51" ht="90" customHeight="1" x14ac:dyDescent="0.25">
      <c r="A119" s="172">
        <v>33</v>
      </c>
      <c r="B119" s="87">
        <v>116</v>
      </c>
      <c r="C119" s="184" t="s">
        <v>292</v>
      </c>
      <c r="D119" s="123" t="s">
        <v>451</v>
      </c>
      <c r="E119" s="153" t="s">
        <v>293</v>
      </c>
      <c r="F119" s="104" t="s">
        <v>113</v>
      </c>
      <c r="G119" s="88" t="s">
        <v>294</v>
      </c>
      <c r="H119" s="100" t="s">
        <v>26</v>
      </c>
      <c r="I119" s="101" t="s">
        <v>115</v>
      </c>
      <c r="J119" s="137">
        <v>26.58</v>
      </c>
      <c r="K119" s="84"/>
      <c r="L119" s="83">
        <f t="shared" si="2"/>
        <v>0</v>
      </c>
      <c r="M119" s="39" t="str">
        <f t="shared" si="3"/>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row>
    <row r="120" spans="1:51" ht="90" customHeight="1" x14ac:dyDescent="0.25">
      <c r="A120" s="173"/>
      <c r="B120" s="98">
        <v>117</v>
      </c>
      <c r="C120" s="185"/>
      <c r="D120" s="123" t="s">
        <v>452</v>
      </c>
      <c r="E120" s="153" t="s">
        <v>295</v>
      </c>
      <c r="F120" s="104" t="s">
        <v>113</v>
      </c>
      <c r="G120" s="88" t="s">
        <v>296</v>
      </c>
      <c r="H120" s="100" t="s">
        <v>26</v>
      </c>
      <c r="I120" s="101" t="s">
        <v>115</v>
      </c>
      <c r="J120" s="137">
        <v>61.77</v>
      </c>
      <c r="K120" s="84"/>
      <c r="L120" s="83">
        <f t="shared" si="2"/>
        <v>0</v>
      </c>
      <c r="M120" s="39" t="str">
        <f t="shared" si="3"/>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row>
    <row r="121" spans="1:51" ht="90" customHeight="1" x14ac:dyDescent="0.25">
      <c r="A121" s="174"/>
      <c r="B121" s="87">
        <v>118</v>
      </c>
      <c r="C121" s="186"/>
      <c r="D121" s="123" t="s">
        <v>453</v>
      </c>
      <c r="E121" s="153" t="s">
        <v>297</v>
      </c>
      <c r="F121" s="104" t="s">
        <v>113</v>
      </c>
      <c r="G121" s="88" t="s">
        <v>298</v>
      </c>
      <c r="H121" s="100" t="s">
        <v>26</v>
      </c>
      <c r="I121" s="101" t="s">
        <v>115</v>
      </c>
      <c r="J121" s="137">
        <v>67.67</v>
      </c>
      <c r="K121" s="84"/>
      <c r="L121" s="83">
        <f t="shared" si="2"/>
        <v>0</v>
      </c>
      <c r="M121" s="39" t="str">
        <f t="shared" si="3"/>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row>
    <row r="122" spans="1:51" ht="90" customHeight="1" x14ac:dyDescent="0.25">
      <c r="A122" s="176">
        <v>34</v>
      </c>
      <c r="B122" s="97">
        <v>119</v>
      </c>
      <c r="C122" s="181" t="s">
        <v>292</v>
      </c>
      <c r="D122" s="124" t="s">
        <v>454</v>
      </c>
      <c r="E122" s="154" t="s">
        <v>299</v>
      </c>
      <c r="F122" s="105" t="s">
        <v>113</v>
      </c>
      <c r="G122" s="93" t="s">
        <v>300</v>
      </c>
      <c r="H122" s="106" t="s">
        <v>45</v>
      </c>
      <c r="I122" s="107" t="s">
        <v>115</v>
      </c>
      <c r="J122" s="138">
        <v>25.97</v>
      </c>
      <c r="K122" s="84"/>
      <c r="L122" s="83">
        <f t="shared" si="2"/>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row>
    <row r="123" spans="1:51" ht="90" customHeight="1" x14ac:dyDescent="0.25">
      <c r="A123" s="180"/>
      <c r="B123" s="97">
        <v>120</v>
      </c>
      <c r="C123" s="183"/>
      <c r="D123" s="124" t="s">
        <v>455</v>
      </c>
      <c r="E123" s="154" t="s">
        <v>299</v>
      </c>
      <c r="F123" s="105" t="s">
        <v>301</v>
      </c>
      <c r="G123" s="93" t="s">
        <v>302</v>
      </c>
      <c r="H123" s="106" t="s">
        <v>45</v>
      </c>
      <c r="I123" s="107" t="s">
        <v>245</v>
      </c>
      <c r="J123" s="138">
        <v>22.66</v>
      </c>
      <c r="K123" s="84">
        <v>30</v>
      </c>
      <c r="L123" s="83">
        <f t="shared" si="2"/>
        <v>30</v>
      </c>
      <c r="M123" s="39" t="str">
        <f t="shared" si="3"/>
        <v>OK</v>
      </c>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row>
    <row r="124" spans="1:51" ht="90" customHeight="1" x14ac:dyDescent="0.25">
      <c r="A124" s="180"/>
      <c r="B124" s="97">
        <v>121</v>
      </c>
      <c r="C124" s="183"/>
      <c r="D124" s="124" t="s">
        <v>456</v>
      </c>
      <c r="E124" s="154" t="s">
        <v>299</v>
      </c>
      <c r="F124" s="105" t="s">
        <v>301</v>
      </c>
      <c r="G124" s="93" t="s">
        <v>303</v>
      </c>
      <c r="H124" s="106" t="s">
        <v>45</v>
      </c>
      <c r="I124" s="107" t="s">
        <v>115</v>
      </c>
      <c r="J124" s="138">
        <v>19.32</v>
      </c>
      <c r="K124" s="84">
        <v>10</v>
      </c>
      <c r="L124" s="83">
        <f t="shared" si="2"/>
        <v>10</v>
      </c>
      <c r="M124" s="39" t="str">
        <f t="shared" si="3"/>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row>
    <row r="125" spans="1:51" ht="90" customHeight="1" x14ac:dyDescent="0.25">
      <c r="A125" s="177"/>
      <c r="B125" s="97">
        <v>122</v>
      </c>
      <c r="C125" s="182"/>
      <c r="D125" s="124" t="s">
        <v>457</v>
      </c>
      <c r="E125" s="154" t="s">
        <v>299</v>
      </c>
      <c r="F125" s="105" t="s">
        <v>301</v>
      </c>
      <c r="G125" s="93" t="s">
        <v>304</v>
      </c>
      <c r="H125" s="106" t="s">
        <v>45</v>
      </c>
      <c r="I125" s="107" t="s">
        <v>115</v>
      </c>
      <c r="J125" s="138">
        <v>116.32</v>
      </c>
      <c r="K125" s="84">
        <v>15</v>
      </c>
      <c r="L125" s="83">
        <f t="shared" si="2"/>
        <v>15</v>
      </c>
      <c r="M125" s="39" t="str">
        <f t="shared" si="3"/>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row>
    <row r="126" spans="1:51"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c r="L126" s="83">
        <f t="shared" si="2"/>
        <v>0</v>
      </c>
      <c r="M126" s="39" t="str">
        <f t="shared" si="3"/>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row>
    <row r="127" spans="1:51" ht="90" customHeight="1" x14ac:dyDescent="0.25">
      <c r="A127" s="173"/>
      <c r="B127" s="87">
        <v>124</v>
      </c>
      <c r="C127" s="185"/>
      <c r="D127" s="123" t="s">
        <v>459</v>
      </c>
      <c r="E127" s="153" t="s">
        <v>154</v>
      </c>
      <c r="F127" s="104" t="s">
        <v>145</v>
      </c>
      <c r="G127" s="88" t="s">
        <v>306</v>
      </c>
      <c r="H127" s="100" t="s">
        <v>45</v>
      </c>
      <c r="I127" s="101" t="s">
        <v>78</v>
      </c>
      <c r="J127" s="137">
        <v>41.95</v>
      </c>
      <c r="K127" s="84"/>
      <c r="L127" s="83">
        <f t="shared" si="2"/>
        <v>0</v>
      </c>
      <c r="M127" s="39" t="str">
        <f t="shared" si="3"/>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row>
    <row r="128" spans="1:51" ht="90" customHeight="1" x14ac:dyDescent="0.25">
      <c r="A128" s="173"/>
      <c r="B128" s="87">
        <v>125</v>
      </c>
      <c r="C128" s="185"/>
      <c r="D128" s="123" t="s">
        <v>460</v>
      </c>
      <c r="E128" s="153" t="s">
        <v>154</v>
      </c>
      <c r="F128" s="104" t="s">
        <v>145</v>
      </c>
      <c r="G128" s="88" t="s">
        <v>307</v>
      </c>
      <c r="H128" s="100" t="s">
        <v>45</v>
      </c>
      <c r="I128" s="101" t="s">
        <v>78</v>
      </c>
      <c r="J128" s="137">
        <v>16</v>
      </c>
      <c r="K128" s="84"/>
      <c r="L128" s="83">
        <f t="shared" si="2"/>
        <v>0</v>
      </c>
      <c r="M128" s="39" t="str">
        <f t="shared" si="3"/>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row>
    <row r="129" spans="1:51" ht="90" customHeight="1" x14ac:dyDescent="0.25">
      <c r="A129" s="173"/>
      <c r="B129" s="87">
        <v>126</v>
      </c>
      <c r="C129" s="185"/>
      <c r="D129" s="123" t="s">
        <v>461</v>
      </c>
      <c r="E129" s="153" t="s">
        <v>154</v>
      </c>
      <c r="F129" s="104" t="s">
        <v>145</v>
      </c>
      <c r="G129" s="88" t="s">
        <v>308</v>
      </c>
      <c r="H129" s="100" t="s">
        <v>45</v>
      </c>
      <c r="I129" s="101" t="s">
        <v>78</v>
      </c>
      <c r="J129" s="137">
        <v>15.13</v>
      </c>
      <c r="K129" s="84"/>
      <c r="L129" s="83">
        <f t="shared" si="2"/>
        <v>0</v>
      </c>
      <c r="M129" s="39" t="str">
        <f t="shared" si="3"/>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row>
    <row r="130" spans="1:51" ht="90" customHeight="1" x14ac:dyDescent="0.25">
      <c r="A130" s="173"/>
      <c r="B130" s="87">
        <v>127</v>
      </c>
      <c r="C130" s="185"/>
      <c r="D130" s="123" t="s">
        <v>462</v>
      </c>
      <c r="E130" s="153" t="s">
        <v>154</v>
      </c>
      <c r="F130" s="104" t="s">
        <v>145</v>
      </c>
      <c r="G130" s="88" t="s">
        <v>309</v>
      </c>
      <c r="H130" s="100" t="s">
        <v>45</v>
      </c>
      <c r="I130" s="101" t="s">
        <v>78</v>
      </c>
      <c r="J130" s="137">
        <v>53.93</v>
      </c>
      <c r="K130" s="84"/>
      <c r="L130" s="83">
        <f t="shared" si="2"/>
        <v>0</v>
      </c>
      <c r="M130" s="39" t="str">
        <f t="shared" si="3"/>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row>
    <row r="131" spans="1:51"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2"/>
        <v>0</v>
      </c>
      <c r="M131" s="39" t="str">
        <f t="shared" si="3"/>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row>
    <row r="132" spans="1:51" ht="90" customHeight="1" x14ac:dyDescent="0.25">
      <c r="A132" s="176">
        <v>36</v>
      </c>
      <c r="B132" s="97">
        <v>129</v>
      </c>
      <c r="C132" s="181" t="s">
        <v>194</v>
      </c>
      <c r="D132" s="131" t="s">
        <v>464</v>
      </c>
      <c r="E132" s="159" t="s">
        <v>311</v>
      </c>
      <c r="F132" s="105" t="s">
        <v>200</v>
      </c>
      <c r="G132" s="93" t="s">
        <v>312</v>
      </c>
      <c r="H132" s="106" t="s">
        <v>45</v>
      </c>
      <c r="I132" s="107" t="s">
        <v>218</v>
      </c>
      <c r="J132" s="138">
        <v>431.02</v>
      </c>
      <c r="K132" s="84"/>
      <c r="L132" s="83">
        <f t="shared" si="2"/>
        <v>0</v>
      </c>
      <c r="M132" s="39" t="str">
        <f t="shared" si="3"/>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row>
    <row r="133" spans="1:51" ht="90" customHeight="1" x14ac:dyDescent="0.25">
      <c r="A133" s="180"/>
      <c r="B133" s="97">
        <v>130</v>
      </c>
      <c r="C133" s="183"/>
      <c r="D133" s="131" t="s">
        <v>465</v>
      </c>
      <c r="E133" s="159" t="s">
        <v>311</v>
      </c>
      <c r="F133" s="105" t="s">
        <v>200</v>
      </c>
      <c r="G133" s="93" t="s">
        <v>312</v>
      </c>
      <c r="H133" s="106" t="s">
        <v>45</v>
      </c>
      <c r="I133" s="107" t="s">
        <v>218</v>
      </c>
      <c r="J133" s="138">
        <v>392.7</v>
      </c>
      <c r="K133" s="84"/>
      <c r="L133" s="83">
        <f t="shared" ref="L133:L154" si="4">K133-(SUM(N133:AY133))</f>
        <v>0</v>
      </c>
      <c r="M133" s="39" t="str">
        <f t="shared" ref="M133:M154" si="5">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row>
    <row r="134" spans="1:51" ht="90" customHeight="1" x14ac:dyDescent="0.25">
      <c r="A134" s="180"/>
      <c r="B134" s="97">
        <v>131</v>
      </c>
      <c r="C134" s="183"/>
      <c r="D134" s="131" t="s">
        <v>466</v>
      </c>
      <c r="E134" s="159" t="s">
        <v>311</v>
      </c>
      <c r="F134" s="105" t="s">
        <v>200</v>
      </c>
      <c r="G134" s="93" t="s">
        <v>312</v>
      </c>
      <c r="H134" s="106" t="s">
        <v>45</v>
      </c>
      <c r="I134" s="107" t="s">
        <v>218</v>
      </c>
      <c r="J134" s="138">
        <v>245.8</v>
      </c>
      <c r="K134" s="84"/>
      <c r="L134" s="83">
        <f t="shared" si="4"/>
        <v>0</v>
      </c>
      <c r="M134" s="39" t="str">
        <f t="shared" si="5"/>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row>
    <row r="135" spans="1:51"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4"/>
        <v>0</v>
      </c>
      <c r="M135" s="39" t="str">
        <f t="shared" si="5"/>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row>
    <row r="136" spans="1:51" ht="90" customHeight="1" x14ac:dyDescent="0.25">
      <c r="A136" s="172">
        <v>37</v>
      </c>
      <c r="B136" s="87">
        <v>133</v>
      </c>
      <c r="C136" s="184" t="s">
        <v>259</v>
      </c>
      <c r="D136" s="123" t="s">
        <v>468</v>
      </c>
      <c r="E136" s="153" t="s">
        <v>313</v>
      </c>
      <c r="F136" s="104" t="s">
        <v>314</v>
      </c>
      <c r="G136" s="88" t="s">
        <v>315</v>
      </c>
      <c r="H136" s="100" t="s">
        <v>45</v>
      </c>
      <c r="I136" s="101" t="s">
        <v>316</v>
      </c>
      <c r="J136" s="137">
        <v>121.49</v>
      </c>
      <c r="K136" s="84"/>
      <c r="L136" s="83">
        <f t="shared" si="4"/>
        <v>0</v>
      </c>
      <c r="M136" s="39" t="str">
        <f t="shared" si="5"/>
        <v>OK</v>
      </c>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row>
    <row r="137" spans="1:51" ht="90" customHeight="1" x14ac:dyDescent="0.25">
      <c r="A137" s="173"/>
      <c r="B137" s="87">
        <v>134</v>
      </c>
      <c r="C137" s="185"/>
      <c r="D137" s="119" t="s">
        <v>469</v>
      </c>
      <c r="E137" s="147" t="s">
        <v>317</v>
      </c>
      <c r="F137" s="104" t="s">
        <v>145</v>
      </c>
      <c r="G137" s="88" t="s">
        <v>318</v>
      </c>
      <c r="H137" s="89" t="s">
        <v>26</v>
      </c>
      <c r="I137" s="90" t="s">
        <v>78</v>
      </c>
      <c r="J137" s="137">
        <v>4.2</v>
      </c>
      <c r="K137" s="84">
        <v>25</v>
      </c>
      <c r="L137" s="83">
        <f t="shared" si="4"/>
        <v>25</v>
      </c>
      <c r="M137" s="39" t="str">
        <f t="shared" si="5"/>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row>
    <row r="138" spans="1:51" ht="90" customHeight="1" x14ac:dyDescent="0.25">
      <c r="A138" s="173"/>
      <c r="B138" s="87">
        <v>135</v>
      </c>
      <c r="C138" s="185"/>
      <c r="D138" s="119" t="s">
        <v>470</v>
      </c>
      <c r="E138" s="147" t="s">
        <v>317</v>
      </c>
      <c r="F138" s="104" t="s">
        <v>145</v>
      </c>
      <c r="G138" s="88" t="s">
        <v>319</v>
      </c>
      <c r="H138" s="89" t="s">
        <v>26</v>
      </c>
      <c r="I138" s="90" t="s">
        <v>78</v>
      </c>
      <c r="J138" s="137">
        <v>5.97</v>
      </c>
      <c r="K138" s="84">
        <v>30</v>
      </c>
      <c r="L138" s="83">
        <f t="shared" si="4"/>
        <v>30</v>
      </c>
      <c r="M138" s="39" t="str">
        <f t="shared" si="5"/>
        <v>OK</v>
      </c>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row>
    <row r="139" spans="1:51" ht="90" customHeight="1" x14ac:dyDescent="0.25">
      <c r="A139" s="173"/>
      <c r="B139" s="87">
        <v>136</v>
      </c>
      <c r="C139" s="185"/>
      <c r="D139" s="119" t="s">
        <v>471</v>
      </c>
      <c r="E139" s="147" t="s">
        <v>320</v>
      </c>
      <c r="F139" s="104" t="s">
        <v>145</v>
      </c>
      <c r="G139" s="88" t="s">
        <v>321</v>
      </c>
      <c r="H139" s="89" t="s">
        <v>26</v>
      </c>
      <c r="I139" s="90" t="s">
        <v>78</v>
      </c>
      <c r="J139" s="137">
        <v>3.8</v>
      </c>
      <c r="K139" s="84"/>
      <c r="L139" s="83">
        <f t="shared" si="4"/>
        <v>0</v>
      </c>
      <c r="M139" s="39" t="str">
        <f t="shared" si="5"/>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row>
    <row r="140" spans="1:51" ht="90" customHeight="1" x14ac:dyDescent="0.25">
      <c r="A140" s="173"/>
      <c r="B140" s="87">
        <v>137</v>
      </c>
      <c r="C140" s="185"/>
      <c r="D140" s="119" t="s">
        <v>472</v>
      </c>
      <c r="E140" s="147" t="s">
        <v>322</v>
      </c>
      <c r="F140" s="104" t="s">
        <v>261</v>
      </c>
      <c r="G140" s="88" t="s">
        <v>323</v>
      </c>
      <c r="H140" s="100" t="s">
        <v>45</v>
      </c>
      <c r="I140" s="101" t="s">
        <v>87</v>
      </c>
      <c r="J140" s="137">
        <v>3.41</v>
      </c>
      <c r="K140" s="84"/>
      <c r="L140" s="83">
        <f t="shared" si="4"/>
        <v>0</v>
      </c>
      <c r="M140" s="39" t="str">
        <f t="shared" si="5"/>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row>
    <row r="141" spans="1:51" ht="90" customHeight="1" x14ac:dyDescent="0.25">
      <c r="A141" s="173"/>
      <c r="B141" s="87">
        <v>138</v>
      </c>
      <c r="C141" s="185"/>
      <c r="D141" s="119" t="s">
        <v>473</v>
      </c>
      <c r="E141" s="147" t="s">
        <v>322</v>
      </c>
      <c r="F141" s="104" t="s">
        <v>324</v>
      </c>
      <c r="G141" s="88" t="s">
        <v>325</v>
      </c>
      <c r="H141" s="100" t="s">
        <v>26</v>
      </c>
      <c r="I141" s="101" t="s">
        <v>78</v>
      </c>
      <c r="J141" s="137">
        <v>14.94</v>
      </c>
      <c r="K141" s="84"/>
      <c r="L141" s="83">
        <f t="shared" si="4"/>
        <v>0</v>
      </c>
      <c r="M141" s="39" t="str">
        <f t="shared" si="5"/>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row>
    <row r="142" spans="1:51" ht="90" customHeight="1" x14ac:dyDescent="0.25">
      <c r="A142" s="173"/>
      <c r="B142" s="87">
        <v>139</v>
      </c>
      <c r="C142" s="185"/>
      <c r="D142" s="119" t="s">
        <v>474</v>
      </c>
      <c r="E142" s="147" t="s">
        <v>322</v>
      </c>
      <c r="F142" s="104" t="s">
        <v>261</v>
      </c>
      <c r="G142" s="88" t="s">
        <v>326</v>
      </c>
      <c r="H142" s="100" t="s">
        <v>45</v>
      </c>
      <c r="I142" s="101" t="s">
        <v>87</v>
      </c>
      <c r="J142" s="137">
        <v>10.74</v>
      </c>
      <c r="K142" s="84"/>
      <c r="L142" s="83">
        <f t="shared" si="4"/>
        <v>0</v>
      </c>
      <c r="M142" s="39" t="str">
        <f t="shared" si="5"/>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row>
    <row r="143" spans="1:51" ht="90" customHeight="1" x14ac:dyDescent="0.25">
      <c r="A143" s="173"/>
      <c r="B143" s="87">
        <v>140</v>
      </c>
      <c r="C143" s="185"/>
      <c r="D143" s="119" t="s">
        <v>475</v>
      </c>
      <c r="E143" s="147" t="s">
        <v>327</v>
      </c>
      <c r="F143" s="104" t="s">
        <v>82</v>
      </c>
      <c r="G143" s="88" t="s">
        <v>328</v>
      </c>
      <c r="H143" s="100" t="s">
        <v>45</v>
      </c>
      <c r="I143" s="101" t="s">
        <v>78</v>
      </c>
      <c r="J143" s="137">
        <v>2.2000000000000002</v>
      </c>
      <c r="K143" s="84">
        <v>100</v>
      </c>
      <c r="L143" s="83">
        <f t="shared" si="4"/>
        <v>100</v>
      </c>
      <c r="M143" s="39" t="str">
        <f t="shared" si="5"/>
        <v>OK</v>
      </c>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row>
    <row r="144" spans="1:51" ht="90" customHeight="1" x14ac:dyDescent="0.25">
      <c r="A144" s="173"/>
      <c r="B144" s="87">
        <v>141</v>
      </c>
      <c r="C144" s="185"/>
      <c r="D144" s="123" t="s">
        <v>476</v>
      </c>
      <c r="E144" s="153" t="s">
        <v>138</v>
      </c>
      <c r="F144" s="104" t="s">
        <v>145</v>
      </c>
      <c r="G144" s="88" t="s">
        <v>329</v>
      </c>
      <c r="H144" s="89" t="s">
        <v>26</v>
      </c>
      <c r="I144" s="90" t="s">
        <v>78</v>
      </c>
      <c r="J144" s="137">
        <v>27.59</v>
      </c>
      <c r="K144" s="84"/>
      <c r="L144" s="83">
        <f t="shared" si="4"/>
        <v>0</v>
      </c>
      <c r="M144" s="39" t="str">
        <f t="shared" si="5"/>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row>
    <row r="145" spans="1:51" ht="90" customHeight="1" x14ac:dyDescent="0.25">
      <c r="A145" s="173"/>
      <c r="B145" s="87">
        <v>142</v>
      </c>
      <c r="C145" s="185"/>
      <c r="D145" s="119" t="s">
        <v>477</v>
      </c>
      <c r="E145" s="147" t="s">
        <v>330</v>
      </c>
      <c r="F145" s="104" t="s">
        <v>145</v>
      </c>
      <c r="G145" s="88" t="s">
        <v>331</v>
      </c>
      <c r="H145" s="89" t="s">
        <v>26</v>
      </c>
      <c r="I145" s="90" t="s">
        <v>78</v>
      </c>
      <c r="J145" s="137">
        <v>2.6</v>
      </c>
      <c r="K145" s="84"/>
      <c r="L145" s="83">
        <f t="shared" si="4"/>
        <v>0</v>
      </c>
      <c r="M145" s="39" t="str">
        <f t="shared" si="5"/>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row>
    <row r="146" spans="1:51" ht="90" customHeight="1" x14ac:dyDescent="0.25">
      <c r="A146" s="173"/>
      <c r="B146" s="87">
        <v>143</v>
      </c>
      <c r="C146" s="185"/>
      <c r="D146" s="119" t="s">
        <v>478</v>
      </c>
      <c r="E146" s="147" t="s">
        <v>332</v>
      </c>
      <c r="F146" s="104" t="s">
        <v>145</v>
      </c>
      <c r="G146" s="88" t="s">
        <v>333</v>
      </c>
      <c r="H146" s="89" t="s">
        <v>26</v>
      </c>
      <c r="I146" s="90" t="s">
        <v>78</v>
      </c>
      <c r="J146" s="137">
        <v>4.49</v>
      </c>
      <c r="K146" s="84"/>
      <c r="L146" s="83">
        <f t="shared" si="4"/>
        <v>0</v>
      </c>
      <c r="M146" s="39" t="str">
        <f t="shared" si="5"/>
        <v>OK</v>
      </c>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row>
    <row r="147" spans="1:51" ht="90" customHeight="1" x14ac:dyDescent="0.25">
      <c r="A147" s="173"/>
      <c r="B147" s="87">
        <v>144</v>
      </c>
      <c r="C147" s="185"/>
      <c r="D147" s="119" t="s">
        <v>479</v>
      </c>
      <c r="E147" s="147" t="s">
        <v>330</v>
      </c>
      <c r="F147" s="104" t="s">
        <v>145</v>
      </c>
      <c r="G147" s="88" t="s">
        <v>334</v>
      </c>
      <c r="H147" s="100" t="s">
        <v>26</v>
      </c>
      <c r="I147" s="101" t="s">
        <v>78</v>
      </c>
      <c r="J147" s="137">
        <v>5.5</v>
      </c>
      <c r="K147" s="84">
        <v>50</v>
      </c>
      <c r="L147" s="83">
        <f t="shared" si="4"/>
        <v>50</v>
      </c>
      <c r="M147" s="39" t="str">
        <f t="shared" si="5"/>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row>
    <row r="148" spans="1:51" ht="90" customHeight="1" x14ac:dyDescent="0.25">
      <c r="A148" s="173"/>
      <c r="B148" s="87">
        <v>145</v>
      </c>
      <c r="C148" s="185"/>
      <c r="D148" s="123" t="s">
        <v>480</v>
      </c>
      <c r="E148" s="153" t="s">
        <v>335</v>
      </c>
      <c r="F148" s="104" t="s">
        <v>145</v>
      </c>
      <c r="G148" s="88" t="s">
        <v>336</v>
      </c>
      <c r="H148" s="100" t="s">
        <v>26</v>
      </c>
      <c r="I148" s="101" t="s">
        <v>78</v>
      </c>
      <c r="J148" s="137">
        <v>25.9</v>
      </c>
      <c r="K148" s="84">
        <v>50</v>
      </c>
      <c r="L148" s="83">
        <f t="shared" si="4"/>
        <v>50</v>
      </c>
      <c r="M148" s="39" t="str">
        <f t="shared" si="5"/>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row>
    <row r="149" spans="1:51"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4"/>
        <v>0</v>
      </c>
      <c r="M149" s="39" t="str">
        <f t="shared" si="5"/>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row>
    <row r="150" spans="1:51" ht="90" customHeight="1" x14ac:dyDescent="0.25">
      <c r="A150" s="189">
        <v>38</v>
      </c>
      <c r="B150" s="97">
        <v>147</v>
      </c>
      <c r="C150" s="194" t="s">
        <v>337</v>
      </c>
      <c r="D150" s="133" t="s">
        <v>482</v>
      </c>
      <c r="E150" s="157"/>
      <c r="F150" s="105"/>
      <c r="G150" s="93"/>
      <c r="H150" s="106" t="s">
        <v>26</v>
      </c>
      <c r="I150" s="107" t="s">
        <v>245</v>
      </c>
      <c r="J150" s="138">
        <v>0</v>
      </c>
      <c r="K150" s="84"/>
      <c r="L150" s="83">
        <f t="shared" si="4"/>
        <v>0</v>
      </c>
      <c r="M150" s="39" t="str">
        <f t="shared" si="5"/>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row>
    <row r="151" spans="1:51" ht="90" customHeight="1" x14ac:dyDescent="0.25">
      <c r="A151" s="189"/>
      <c r="B151" s="97">
        <v>148</v>
      </c>
      <c r="C151" s="195"/>
      <c r="D151" s="134" t="s">
        <v>483</v>
      </c>
      <c r="E151" s="160"/>
      <c r="F151" s="105"/>
      <c r="G151" s="93"/>
      <c r="H151" s="106" t="s">
        <v>26</v>
      </c>
      <c r="I151" s="107" t="s">
        <v>338</v>
      </c>
      <c r="J151" s="138">
        <v>0</v>
      </c>
      <c r="K151" s="84"/>
      <c r="L151" s="83">
        <f t="shared" si="4"/>
        <v>0</v>
      </c>
      <c r="M151" s="39" t="str">
        <f t="shared" si="5"/>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row>
    <row r="152" spans="1:51" ht="90" customHeight="1" x14ac:dyDescent="0.25">
      <c r="A152" s="189"/>
      <c r="B152" s="97">
        <v>149</v>
      </c>
      <c r="C152" s="195"/>
      <c r="D152" s="134" t="s">
        <v>484</v>
      </c>
      <c r="E152" s="160"/>
      <c r="F152" s="105"/>
      <c r="G152" s="93"/>
      <c r="H152" s="106" t="s">
        <v>26</v>
      </c>
      <c r="I152" s="107" t="s">
        <v>338</v>
      </c>
      <c r="J152" s="138">
        <v>0</v>
      </c>
      <c r="K152" s="84"/>
      <c r="L152" s="83">
        <f t="shared" si="4"/>
        <v>0</v>
      </c>
      <c r="M152" s="39" t="str">
        <f t="shared" si="5"/>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row>
    <row r="153" spans="1:51" ht="90" customHeight="1" x14ac:dyDescent="0.25">
      <c r="A153" s="189"/>
      <c r="B153" s="97">
        <v>150</v>
      </c>
      <c r="C153" s="195"/>
      <c r="D153" s="134" t="s">
        <v>485</v>
      </c>
      <c r="E153" s="160"/>
      <c r="F153" s="105"/>
      <c r="G153" s="93"/>
      <c r="H153" s="106" t="s">
        <v>26</v>
      </c>
      <c r="I153" s="107" t="s">
        <v>78</v>
      </c>
      <c r="J153" s="138">
        <v>0</v>
      </c>
      <c r="K153" s="84"/>
      <c r="L153" s="83">
        <f t="shared" si="4"/>
        <v>0</v>
      </c>
      <c r="M153" s="39" t="str">
        <f t="shared" si="5"/>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row>
    <row r="154" spans="1:51" ht="90" customHeight="1" x14ac:dyDescent="0.25">
      <c r="A154" s="189"/>
      <c r="B154" s="97">
        <v>151</v>
      </c>
      <c r="C154" s="196"/>
      <c r="D154" s="134" t="s">
        <v>486</v>
      </c>
      <c r="E154" s="160"/>
      <c r="F154" s="105"/>
      <c r="G154" s="93"/>
      <c r="H154" s="106" t="s">
        <v>26</v>
      </c>
      <c r="I154" s="107" t="s">
        <v>78</v>
      </c>
      <c r="J154" s="138">
        <v>0</v>
      </c>
      <c r="K154" s="84"/>
      <c r="L154" s="83">
        <f t="shared" si="4"/>
        <v>0</v>
      </c>
      <c r="M154" s="39" t="str">
        <f t="shared" si="5"/>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row>
    <row r="155" spans="1:51" x14ac:dyDescent="0.25">
      <c r="A155" s="175"/>
      <c r="B155" s="175"/>
      <c r="C155" s="175"/>
    </row>
    <row r="156" spans="1:51" x14ac:dyDescent="0.25">
      <c r="A156" s="175"/>
      <c r="B156" s="175"/>
      <c r="C156" s="175"/>
    </row>
    <row r="157" spans="1:51" x14ac:dyDescent="0.25">
      <c r="A157" s="175"/>
      <c r="B157" s="175"/>
      <c r="C157" s="175"/>
    </row>
  </sheetData>
  <mergeCells count="105">
    <mergeCell ref="C126:C131"/>
    <mergeCell ref="A132:A135"/>
    <mergeCell ref="C132:C135"/>
    <mergeCell ref="A136:A149"/>
    <mergeCell ref="C136:C149"/>
    <mergeCell ref="A150:A154"/>
    <mergeCell ref="C150:C154"/>
    <mergeCell ref="AW1:AW2"/>
    <mergeCell ref="AX1:AX2"/>
    <mergeCell ref="U1:U2"/>
    <mergeCell ref="V1:V2"/>
    <mergeCell ref="W1:W2"/>
    <mergeCell ref="A119:A121"/>
    <mergeCell ref="C119:C121"/>
    <mergeCell ref="A122:A125"/>
    <mergeCell ref="C122:C125"/>
    <mergeCell ref="A126:A131"/>
    <mergeCell ref="AV1:AV2"/>
    <mergeCell ref="C23:C25"/>
    <mergeCell ref="A26:A28"/>
    <mergeCell ref="C26:C28"/>
    <mergeCell ref="A29:A31"/>
    <mergeCell ref="C29:C31"/>
    <mergeCell ref="A32:A33"/>
    <mergeCell ref="AY1:AY2"/>
    <mergeCell ref="A2:M2"/>
    <mergeCell ref="A8:A9"/>
    <mergeCell ref="C8:C9"/>
    <mergeCell ref="A10:A11"/>
    <mergeCell ref="C10:C11"/>
    <mergeCell ref="A17:A21"/>
    <mergeCell ref="C17:C21"/>
    <mergeCell ref="Q1:Q2"/>
    <mergeCell ref="R1:R2"/>
    <mergeCell ref="S1:S2"/>
    <mergeCell ref="T1:T2"/>
    <mergeCell ref="O1:O2"/>
    <mergeCell ref="P1:P2"/>
    <mergeCell ref="A1:C1"/>
    <mergeCell ref="N1:N2"/>
    <mergeCell ref="D1:J1"/>
    <mergeCell ref="K1:M1"/>
    <mergeCell ref="AG1:AG2"/>
    <mergeCell ref="X1:X2"/>
    <mergeCell ref="Y1:Y2"/>
    <mergeCell ref="Z1:Z2"/>
    <mergeCell ref="AA1:AA2"/>
    <mergeCell ref="AB1:AB2"/>
    <mergeCell ref="A155:C155"/>
    <mergeCell ref="A156:C156"/>
    <mergeCell ref="A157:C157"/>
    <mergeCell ref="AP1:AP2"/>
    <mergeCell ref="AQ1:AQ2"/>
    <mergeCell ref="AR1:AR2"/>
    <mergeCell ref="AS1:AS2"/>
    <mergeCell ref="AT1:AT2"/>
    <mergeCell ref="AU1:AU2"/>
    <mergeCell ref="AI1:AI2"/>
    <mergeCell ref="AJ1:AJ2"/>
    <mergeCell ref="AK1:AK2"/>
    <mergeCell ref="AL1:AL2"/>
    <mergeCell ref="AM1:AM2"/>
    <mergeCell ref="AN1:AN2"/>
    <mergeCell ref="AO1:AO2"/>
    <mergeCell ref="AH1:AH2"/>
    <mergeCell ref="AC1:AC2"/>
    <mergeCell ref="AD1:AD2"/>
    <mergeCell ref="AE1:AE2"/>
    <mergeCell ref="AF1:AF2"/>
    <mergeCell ref="A12:A16"/>
    <mergeCell ref="C12:C16"/>
    <mergeCell ref="A23:A25"/>
    <mergeCell ref="C32:C33"/>
    <mergeCell ref="A34:A43"/>
    <mergeCell ref="C34:C43"/>
    <mergeCell ref="A44:A52"/>
    <mergeCell ref="C44:C52"/>
    <mergeCell ref="A53:A60"/>
    <mergeCell ref="C53:C60"/>
    <mergeCell ref="A61:A67"/>
    <mergeCell ref="C61:C67"/>
    <mergeCell ref="A68:A70"/>
    <mergeCell ref="C68:C70"/>
    <mergeCell ref="A71:A77"/>
    <mergeCell ref="C71:C77"/>
    <mergeCell ref="A78:A82"/>
    <mergeCell ref="C78:C82"/>
    <mergeCell ref="A83:A85"/>
    <mergeCell ref="C83:C85"/>
    <mergeCell ref="A86:A87"/>
    <mergeCell ref="C86:C87"/>
    <mergeCell ref="A108:A110"/>
    <mergeCell ref="C108:C110"/>
    <mergeCell ref="A111:A118"/>
    <mergeCell ref="C111:C118"/>
    <mergeCell ref="A88:A90"/>
    <mergeCell ref="C88:C90"/>
    <mergeCell ref="A92:A95"/>
    <mergeCell ref="C92:C95"/>
    <mergeCell ref="A97:A99"/>
    <mergeCell ref="C97:C99"/>
    <mergeCell ref="A100:A101"/>
    <mergeCell ref="C100:C101"/>
    <mergeCell ref="A103:A107"/>
    <mergeCell ref="C103:C107"/>
  </mergeCells>
  <conditionalFormatting sqref="AS4:AU154 AW4:AY154">
    <cfRule type="cellIs" dxfId="170" priority="31" stopIfTrue="1" operator="greaterThan">
      <formula>0</formula>
    </cfRule>
    <cfRule type="cellIs" dxfId="169" priority="32" stopIfTrue="1" operator="greaterThan">
      <formula>0</formula>
    </cfRule>
    <cfRule type="cellIs" dxfId="168" priority="33" stopIfTrue="1" operator="greaterThan">
      <formula>0</formula>
    </cfRule>
  </conditionalFormatting>
  <conditionalFormatting sqref="AV4:AV154">
    <cfRule type="cellIs" dxfId="167" priority="28" stopIfTrue="1" operator="greaterThan">
      <formula>0</formula>
    </cfRule>
    <cfRule type="cellIs" dxfId="166" priority="29" stopIfTrue="1" operator="greaterThan">
      <formula>0</formula>
    </cfRule>
    <cfRule type="cellIs" dxfId="165" priority="30" stopIfTrue="1" operator="greaterThan">
      <formula>0</formula>
    </cfRule>
  </conditionalFormatting>
  <conditionalFormatting sqref="U4:X154">
    <cfRule type="cellIs" dxfId="164" priority="25" stopIfTrue="1" operator="greaterThan">
      <formula>0</formula>
    </cfRule>
    <cfRule type="cellIs" dxfId="163" priority="26" stopIfTrue="1" operator="greaterThan">
      <formula>0</formula>
    </cfRule>
    <cfRule type="cellIs" dxfId="162" priority="27" stopIfTrue="1" operator="greaterThan">
      <formula>0</formula>
    </cfRule>
  </conditionalFormatting>
  <conditionalFormatting sqref="Y4:Y154">
    <cfRule type="cellIs" dxfId="161" priority="22" stopIfTrue="1" operator="greaterThan">
      <formula>0</formula>
    </cfRule>
    <cfRule type="cellIs" dxfId="160" priority="23" stopIfTrue="1" operator="greaterThan">
      <formula>0</formula>
    </cfRule>
    <cfRule type="cellIs" dxfId="159" priority="24" stopIfTrue="1" operator="greaterThan">
      <formula>0</formula>
    </cfRule>
  </conditionalFormatting>
  <conditionalFormatting sqref="AB4:AB154">
    <cfRule type="cellIs" dxfId="158" priority="13" stopIfTrue="1" operator="greaterThan">
      <formula>0</formula>
    </cfRule>
    <cfRule type="cellIs" dxfId="157" priority="14" stopIfTrue="1" operator="greaterThan">
      <formula>0</formula>
    </cfRule>
    <cfRule type="cellIs" dxfId="156" priority="15" stopIfTrue="1" operator="greaterThan">
      <formula>0</formula>
    </cfRule>
  </conditionalFormatting>
  <conditionalFormatting sqref="AC4:AR154">
    <cfRule type="cellIs" dxfId="155" priority="10" stopIfTrue="1" operator="greaterThan">
      <formula>0</formula>
    </cfRule>
    <cfRule type="cellIs" dxfId="154" priority="11" stopIfTrue="1" operator="greaterThan">
      <formula>0</formula>
    </cfRule>
    <cfRule type="cellIs" dxfId="153" priority="12" stopIfTrue="1" operator="greaterThan">
      <formula>0</formula>
    </cfRule>
  </conditionalFormatting>
  <conditionalFormatting sqref="Z4:Z154">
    <cfRule type="cellIs" dxfId="152" priority="19" stopIfTrue="1" operator="greaterThan">
      <formula>0</formula>
    </cfRule>
    <cfRule type="cellIs" dxfId="151" priority="20" stopIfTrue="1" operator="greaterThan">
      <formula>0</formula>
    </cfRule>
    <cfRule type="cellIs" dxfId="150" priority="21" stopIfTrue="1" operator="greaterThan">
      <formula>0</formula>
    </cfRule>
  </conditionalFormatting>
  <conditionalFormatting sqref="AA4:AA154">
    <cfRule type="cellIs" dxfId="149" priority="16" stopIfTrue="1" operator="greaterThan">
      <formula>0</formula>
    </cfRule>
    <cfRule type="cellIs" dxfId="148" priority="17" stopIfTrue="1" operator="greaterThan">
      <formula>0</formula>
    </cfRule>
    <cfRule type="cellIs" dxfId="147" priority="18" stopIfTrue="1" operator="greaterThan">
      <formula>0</formula>
    </cfRule>
  </conditionalFormatting>
  <conditionalFormatting sqref="N27:Q27 S27 N87:Q89 S87:S89">
    <cfRule type="cellIs" dxfId="146" priority="7" stopIfTrue="1" operator="greaterThan">
      <formula>0</formula>
    </cfRule>
    <cfRule type="cellIs" dxfId="145" priority="8" stopIfTrue="1" operator="greaterThan">
      <formula>0</formula>
    </cfRule>
    <cfRule type="cellIs" dxfId="144" priority="9" stopIfTrue="1" operator="greaterThan">
      <formula>0</formula>
    </cfRule>
  </conditionalFormatting>
  <conditionalFormatting sqref="N28:T86 T27 N90:T154 T87:T89 N4:T26">
    <cfRule type="cellIs" dxfId="143" priority="4" stopIfTrue="1" operator="greaterThan">
      <formula>0</formula>
    </cfRule>
    <cfRule type="cellIs" dxfId="142" priority="5" stopIfTrue="1" operator="greaterThan">
      <formula>0</formula>
    </cfRule>
    <cfRule type="cellIs" dxfId="141" priority="6" stopIfTrue="1" operator="greaterThan">
      <formula>0</formula>
    </cfRule>
  </conditionalFormatting>
  <conditionalFormatting sqref="R87:R89">
    <cfRule type="cellIs" dxfId="140" priority="1" stopIfTrue="1" operator="greaterThan">
      <formula>0</formula>
    </cfRule>
    <cfRule type="cellIs" dxfId="139" priority="2" stopIfTrue="1" operator="greaterThan">
      <formula>0</formula>
    </cfRule>
    <cfRule type="cellIs" dxfId="138"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W157"/>
  <sheetViews>
    <sheetView tabSelected="1" topLeftCell="A64" zoomScale="70" zoomScaleNormal="70" workbookViewId="0">
      <selection activeCell="N1" sqref="N1:AN1048576"/>
    </sheetView>
  </sheetViews>
  <sheetFormatPr defaultColWidth="9.7109375" defaultRowHeight="15.75" x14ac:dyDescent="0.25"/>
  <cols>
    <col min="1" max="1" width="6.28515625" style="85" customWidth="1"/>
    <col min="2" max="2" width="7.140625" style="85" customWidth="1"/>
    <col min="3" max="3" width="52.7109375" style="144" customWidth="1"/>
    <col min="4" max="4" width="53.85546875" style="135" bestFit="1" customWidth="1"/>
    <col min="5" max="5" width="19" style="146" customWidth="1"/>
    <col min="6" max="6" width="13.140625" style="85" customWidth="1"/>
    <col min="7" max="7" width="16.42578125" style="85" customWidth="1"/>
    <col min="8" max="8" width="13.140625" style="85" customWidth="1"/>
    <col min="9" max="9" width="16.85546875" style="85" customWidth="1"/>
    <col min="10" max="10" width="12.7109375" style="27" bestFit="1" customWidth="1"/>
    <col min="11" max="11" width="12.5703125" style="19" customWidth="1"/>
    <col min="12" max="12" width="13.28515625" style="41" customWidth="1"/>
    <col min="13" max="13" width="12.5703125" style="16" customWidth="1"/>
    <col min="14" max="34" width="15.7109375" style="17" customWidth="1"/>
    <col min="35" max="49" width="15.7109375" style="14" customWidth="1"/>
    <col min="50" max="16384" width="9.7109375" style="14"/>
  </cols>
  <sheetData>
    <row r="1" spans="1:49" ht="33" customHeight="1" x14ac:dyDescent="0.25">
      <c r="A1" s="187" t="s">
        <v>70</v>
      </c>
      <c r="B1" s="187"/>
      <c r="C1" s="187"/>
      <c r="D1" s="171" t="s">
        <v>32</v>
      </c>
      <c r="E1" s="171"/>
      <c r="F1" s="171"/>
      <c r="G1" s="171"/>
      <c r="H1" s="171"/>
      <c r="I1" s="171"/>
      <c r="J1" s="171"/>
      <c r="K1" s="171" t="s">
        <v>487</v>
      </c>
      <c r="L1" s="171"/>
      <c r="M1" s="171"/>
      <c r="N1" s="169" t="s">
        <v>564</v>
      </c>
      <c r="O1" s="169" t="s">
        <v>565</v>
      </c>
      <c r="P1" s="169" t="s">
        <v>566</v>
      </c>
      <c r="Q1" s="169" t="s">
        <v>567</v>
      </c>
      <c r="R1" s="169" t="s">
        <v>568</v>
      </c>
      <c r="S1" s="169" t="s">
        <v>569</v>
      </c>
      <c r="T1" s="169" t="s">
        <v>570</v>
      </c>
      <c r="U1" s="169" t="s">
        <v>571</v>
      </c>
      <c r="V1" s="169" t="s">
        <v>572</v>
      </c>
      <c r="W1" s="169" t="s">
        <v>573</v>
      </c>
      <c r="X1" s="169" t="s">
        <v>574</v>
      </c>
      <c r="Y1" s="169" t="s">
        <v>575</v>
      </c>
      <c r="Z1" s="169" t="s">
        <v>576</v>
      </c>
      <c r="AA1" s="169" t="s">
        <v>577</v>
      </c>
      <c r="AB1" s="169" t="s">
        <v>68</v>
      </c>
      <c r="AC1" s="169" t="s">
        <v>578</v>
      </c>
      <c r="AD1" s="169" t="s">
        <v>579</v>
      </c>
      <c r="AE1" s="169" t="s">
        <v>580</v>
      </c>
      <c r="AF1" s="169" t="s">
        <v>581</v>
      </c>
      <c r="AG1" s="169" t="s">
        <v>582</v>
      </c>
      <c r="AH1" s="169" t="s">
        <v>583</v>
      </c>
      <c r="AI1" s="169" t="s">
        <v>68</v>
      </c>
      <c r="AJ1" s="169" t="s">
        <v>584</v>
      </c>
      <c r="AK1" s="169" t="s">
        <v>585</v>
      </c>
      <c r="AL1" s="169" t="s">
        <v>68</v>
      </c>
      <c r="AM1" s="169" t="s">
        <v>586</v>
      </c>
      <c r="AN1" s="169" t="s">
        <v>708</v>
      </c>
      <c r="AO1" s="169" t="s">
        <v>68</v>
      </c>
      <c r="AP1" s="169" t="s">
        <v>68</v>
      </c>
      <c r="AQ1" s="169" t="s">
        <v>68</v>
      </c>
      <c r="AR1" s="169" t="s">
        <v>68</v>
      </c>
      <c r="AS1" s="169" t="s">
        <v>68</v>
      </c>
      <c r="AT1" s="169" t="s">
        <v>68</v>
      </c>
      <c r="AU1" s="169" t="s">
        <v>68</v>
      </c>
      <c r="AV1" s="169" t="s">
        <v>68</v>
      </c>
      <c r="AW1" s="169" t="s">
        <v>68</v>
      </c>
    </row>
    <row r="2" spans="1:49" ht="21.75" customHeight="1" x14ac:dyDescent="0.25">
      <c r="A2" s="171" t="s">
        <v>60</v>
      </c>
      <c r="B2" s="171"/>
      <c r="C2" s="171"/>
      <c r="D2" s="171"/>
      <c r="E2" s="171"/>
      <c r="F2" s="171"/>
      <c r="G2" s="171"/>
      <c r="H2" s="171"/>
      <c r="I2" s="171"/>
      <c r="J2" s="171"/>
      <c r="K2" s="171"/>
      <c r="L2" s="171"/>
      <c r="M2" s="171"/>
      <c r="N2" s="170"/>
      <c r="O2" s="170"/>
      <c r="P2" s="170"/>
      <c r="Q2" s="170"/>
      <c r="R2" s="170"/>
      <c r="S2" s="170"/>
      <c r="T2" s="170"/>
      <c r="U2" s="170"/>
      <c r="V2" s="170"/>
      <c r="W2" s="170"/>
      <c r="X2" s="170"/>
      <c r="Y2" s="170"/>
      <c r="Z2" s="170"/>
      <c r="AA2" s="170"/>
      <c r="AB2" s="170"/>
      <c r="AC2" s="170"/>
      <c r="AD2" s="170"/>
      <c r="AE2" s="170"/>
      <c r="AF2" s="170"/>
      <c r="AG2" s="170"/>
      <c r="AH2" s="170"/>
      <c r="AI2" s="170"/>
      <c r="AJ2" s="170"/>
      <c r="AK2" s="170"/>
      <c r="AL2" s="170"/>
      <c r="AM2" s="170"/>
      <c r="AN2" s="170"/>
      <c r="AO2" s="170"/>
      <c r="AP2" s="170"/>
      <c r="AQ2" s="170"/>
      <c r="AR2" s="170"/>
      <c r="AS2" s="170"/>
      <c r="AT2" s="170"/>
      <c r="AU2" s="170"/>
      <c r="AV2" s="170"/>
      <c r="AW2" s="170"/>
    </row>
    <row r="3" spans="1:49" s="15" customFormat="1" ht="45" x14ac:dyDescent="0.2">
      <c r="A3" s="33" t="s">
        <v>1</v>
      </c>
      <c r="B3" s="33" t="s">
        <v>2</v>
      </c>
      <c r="C3" s="136" t="s">
        <v>61</v>
      </c>
      <c r="D3" s="118" t="s">
        <v>62</v>
      </c>
      <c r="E3" s="145" t="s">
        <v>63</v>
      </c>
      <c r="F3" s="34" t="s">
        <v>71</v>
      </c>
      <c r="G3" s="34" t="s">
        <v>72</v>
      </c>
      <c r="H3" s="34" t="s">
        <v>73</v>
      </c>
      <c r="I3" s="34" t="s">
        <v>74</v>
      </c>
      <c r="J3" s="42" t="s">
        <v>3</v>
      </c>
      <c r="K3" s="82" t="s">
        <v>25</v>
      </c>
      <c r="L3" s="37" t="s">
        <v>0</v>
      </c>
      <c r="M3" s="33" t="s">
        <v>4</v>
      </c>
      <c r="N3" s="81">
        <v>43605</v>
      </c>
      <c r="O3" s="81">
        <v>43614</v>
      </c>
      <c r="P3" s="81">
        <v>43614</v>
      </c>
      <c r="Q3" s="81">
        <v>43614</v>
      </c>
      <c r="R3" s="81">
        <v>43614</v>
      </c>
      <c r="S3" s="81">
        <v>43614</v>
      </c>
      <c r="T3" s="81">
        <v>43614</v>
      </c>
      <c r="U3" s="81">
        <v>43614</v>
      </c>
      <c r="V3" s="81">
        <v>43614</v>
      </c>
      <c r="W3" s="81">
        <v>43614</v>
      </c>
      <c r="X3" s="81">
        <v>43614</v>
      </c>
      <c r="Y3" s="81">
        <v>43614</v>
      </c>
      <c r="Z3" s="81">
        <v>43614</v>
      </c>
      <c r="AA3" s="81">
        <v>43614</v>
      </c>
      <c r="AB3" s="81" t="s">
        <v>709</v>
      </c>
      <c r="AC3" s="81">
        <v>43691</v>
      </c>
      <c r="AD3" s="81">
        <v>43733</v>
      </c>
      <c r="AE3" s="81">
        <v>43733</v>
      </c>
      <c r="AF3" s="81">
        <v>43733</v>
      </c>
      <c r="AG3" s="81">
        <v>43741</v>
      </c>
      <c r="AH3" s="81">
        <v>43748</v>
      </c>
      <c r="AI3" s="81" t="s">
        <v>587</v>
      </c>
      <c r="AJ3" s="81">
        <v>43748</v>
      </c>
      <c r="AK3" s="81">
        <v>43748</v>
      </c>
      <c r="AL3" s="81" t="s">
        <v>709</v>
      </c>
      <c r="AM3" s="81">
        <v>43748</v>
      </c>
      <c r="AN3" s="81" t="s">
        <v>69</v>
      </c>
      <c r="AO3" s="81" t="s">
        <v>69</v>
      </c>
      <c r="AP3" s="81" t="s">
        <v>69</v>
      </c>
      <c r="AQ3" s="81" t="s">
        <v>69</v>
      </c>
      <c r="AR3" s="81" t="s">
        <v>69</v>
      </c>
      <c r="AS3" s="81" t="s">
        <v>69</v>
      </c>
      <c r="AT3" s="81" t="s">
        <v>69</v>
      </c>
      <c r="AU3" s="81" t="s">
        <v>69</v>
      </c>
      <c r="AV3" s="81" t="s">
        <v>69</v>
      </c>
      <c r="AW3" s="81" t="s">
        <v>69</v>
      </c>
    </row>
    <row r="4" spans="1:49" ht="90" customHeight="1" x14ac:dyDescent="0.25">
      <c r="A4" s="86">
        <v>1</v>
      </c>
      <c r="B4" s="87">
        <v>1</v>
      </c>
      <c r="C4" s="140" t="s">
        <v>64</v>
      </c>
      <c r="D4" s="119" t="s">
        <v>339</v>
      </c>
      <c r="E4" s="147" t="s">
        <v>75</v>
      </c>
      <c r="F4" s="88" t="s">
        <v>76</v>
      </c>
      <c r="G4" s="88" t="s">
        <v>77</v>
      </c>
      <c r="H4" s="89" t="s">
        <v>44</v>
      </c>
      <c r="I4" s="90" t="s">
        <v>78</v>
      </c>
      <c r="J4" s="137">
        <v>41.6</v>
      </c>
      <c r="K4" s="61">
        <v>300</v>
      </c>
      <c r="L4" s="83">
        <f t="shared" ref="L4:L35" si="0">K4-(SUM(N4:AW4))</f>
        <v>140</v>
      </c>
      <c r="M4" s="39" t="str">
        <f>IF(L4&lt;0,"ATENÇÃO","OK")</f>
        <v>OK</v>
      </c>
      <c r="N4" s="80">
        <v>80</v>
      </c>
      <c r="O4" s="80"/>
      <c r="P4" s="80"/>
      <c r="Q4" s="80"/>
      <c r="R4" s="80"/>
      <c r="S4" s="80"/>
      <c r="T4" s="80"/>
      <c r="U4" s="80"/>
      <c r="V4" s="80"/>
      <c r="W4" s="80"/>
      <c r="X4" s="80"/>
      <c r="Y4" s="80"/>
      <c r="Z4" s="80"/>
      <c r="AA4" s="80"/>
      <c r="AB4" s="80"/>
      <c r="AC4" s="80">
        <v>80</v>
      </c>
      <c r="AD4" s="80"/>
      <c r="AE4" s="80"/>
      <c r="AF4" s="80"/>
      <c r="AG4" s="80"/>
      <c r="AH4" s="80"/>
      <c r="AI4" s="80"/>
      <c r="AJ4" s="80"/>
      <c r="AK4" s="80"/>
      <c r="AL4" s="80"/>
      <c r="AM4" s="80"/>
      <c r="AN4" s="80"/>
      <c r="AO4" s="80"/>
      <c r="AP4" s="80"/>
      <c r="AQ4" s="80"/>
      <c r="AR4" s="80"/>
      <c r="AS4" s="80"/>
      <c r="AT4" s="80"/>
      <c r="AU4" s="80"/>
      <c r="AV4" s="80"/>
      <c r="AW4" s="80"/>
    </row>
    <row r="5" spans="1:49" ht="90" customHeight="1" x14ac:dyDescent="0.25">
      <c r="A5" s="91">
        <v>2</v>
      </c>
      <c r="B5" s="92">
        <v>2</v>
      </c>
      <c r="C5" s="141" t="s">
        <v>64</v>
      </c>
      <c r="D5" s="120" t="s">
        <v>340</v>
      </c>
      <c r="E5" s="148" t="s">
        <v>75</v>
      </c>
      <c r="F5" s="93" t="s">
        <v>76</v>
      </c>
      <c r="G5" s="93" t="s">
        <v>79</v>
      </c>
      <c r="H5" s="94" t="s">
        <v>44</v>
      </c>
      <c r="I5" s="95" t="s">
        <v>78</v>
      </c>
      <c r="J5" s="138">
        <v>33</v>
      </c>
      <c r="K5" s="84"/>
      <c r="L5" s="83">
        <f t="shared" si="0"/>
        <v>0</v>
      </c>
      <c r="M5" s="39" t="str">
        <f t="shared" ref="M5:M68" si="1">IF(L5&lt;0,"ATENÇÃO","OK")</f>
        <v>OK</v>
      </c>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row>
    <row r="6" spans="1:49" ht="90" customHeight="1" x14ac:dyDescent="0.25">
      <c r="A6" s="86">
        <v>3</v>
      </c>
      <c r="B6" s="87">
        <v>3</v>
      </c>
      <c r="C6" s="140" t="s">
        <v>64</v>
      </c>
      <c r="D6" s="119" t="s">
        <v>341</v>
      </c>
      <c r="E6" s="147" t="s">
        <v>75</v>
      </c>
      <c r="F6" s="88" t="s">
        <v>76</v>
      </c>
      <c r="G6" s="88" t="s">
        <v>80</v>
      </c>
      <c r="H6" s="89" t="s">
        <v>43</v>
      </c>
      <c r="I6" s="90" t="s">
        <v>78</v>
      </c>
      <c r="J6" s="137">
        <v>9.52</v>
      </c>
      <c r="K6" s="84">
        <f>3500-100-75</f>
        <v>3325</v>
      </c>
      <c r="L6" s="83">
        <f t="shared" si="0"/>
        <v>1750</v>
      </c>
      <c r="M6" s="39" t="str">
        <f t="shared" si="1"/>
        <v>OK</v>
      </c>
      <c r="N6" s="79"/>
      <c r="O6" s="79"/>
      <c r="P6" s="79"/>
      <c r="Q6" s="79"/>
      <c r="R6" s="79"/>
      <c r="S6" s="79"/>
      <c r="T6" s="79"/>
      <c r="U6" s="79"/>
      <c r="V6" s="79"/>
      <c r="W6" s="79"/>
      <c r="X6" s="79"/>
      <c r="Y6" s="79"/>
      <c r="Z6" s="79"/>
      <c r="AA6" s="79"/>
      <c r="AB6" s="79">
        <v>100</v>
      </c>
      <c r="AC6" s="79"/>
      <c r="AD6" s="79"/>
      <c r="AE6" s="79">
        <v>1400</v>
      </c>
      <c r="AF6" s="79"/>
      <c r="AG6" s="79"/>
      <c r="AH6" s="79"/>
      <c r="AI6" s="79"/>
      <c r="AJ6" s="79"/>
      <c r="AK6" s="79"/>
      <c r="AL6" s="79">
        <v>75</v>
      </c>
      <c r="AM6" s="79"/>
      <c r="AN6" s="79"/>
      <c r="AO6" s="79"/>
      <c r="AP6" s="79"/>
      <c r="AQ6" s="80"/>
      <c r="AR6" s="80"/>
      <c r="AS6" s="80"/>
      <c r="AT6" s="80"/>
      <c r="AU6" s="80"/>
      <c r="AV6" s="80"/>
      <c r="AW6" s="80"/>
    </row>
    <row r="7" spans="1:49" ht="90" customHeight="1" x14ac:dyDescent="0.25">
      <c r="A7" s="96">
        <v>4</v>
      </c>
      <c r="B7" s="97">
        <v>4</v>
      </c>
      <c r="C7" s="141" t="s">
        <v>81</v>
      </c>
      <c r="D7" s="120" t="s">
        <v>342</v>
      </c>
      <c r="E7" s="148" t="s">
        <v>51</v>
      </c>
      <c r="F7" s="93" t="s">
        <v>82</v>
      </c>
      <c r="G7" s="93" t="s">
        <v>83</v>
      </c>
      <c r="H7" s="94" t="s">
        <v>34</v>
      </c>
      <c r="I7" s="95" t="s">
        <v>78</v>
      </c>
      <c r="J7" s="138">
        <v>1.19</v>
      </c>
      <c r="K7" s="84">
        <v>1800</v>
      </c>
      <c r="L7" s="83">
        <f t="shared" si="0"/>
        <v>504</v>
      </c>
      <c r="M7" s="39" t="str">
        <f t="shared" si="1"/>
        <v>OK</v>
      </c>
      <c r="N7" s="80"/>
      <c r="O7" s="80"/>
      <c r="P7" s="80"/>
      <c r="Q7" s="80"/>
      <c r="R7" s="80">
        <v>780</v>
      </c>
      <c r="S7" s="80"/>
      <c r="T7" s="80"/>
      <c r="U7" s="80"/>
      <c r="V7" s="80"/>
      <c r="W7" s="80"/>
      <c r="X7" s="80"/>
      <c r="Y7" s="80"/>
      <c r="Z7" s="80"/>
      <c r="AA7" s="80"/>
      <c r="AB7" s="80"/>
      <c r="AC7" s="80"/>
      <c r="AD7" s="80"/>
      <c r="AE7" s="80"/>
      <c r="AF7" s="80">
        <v>504</v>
      </c>
      <c r="AG7" s="80"/>
      <c r="AH7" s="80"/>
      <c r="AI7" s="80"/>
      <c r="AJ7" s="80"/>
      <c r="AK7" s="80">
        <v>12</v>
      </c>
      <c r="AL7" s="80"/>
      <c r="AM7" s="80"/>
      <c r="AN7" s="80"/>
      <c r="AO7" s="80"/>
      <c r="AP7" s="80"/>
      <c r="AQ7" s="80"/>
      <c r="AR7" s="80"/>
      <c r="AS7" s="80"/>
      <c r="AT7" s="80"/>
      <c r="AU7" s="80"/>
      <c r="AV7" s="80"/>
      <c r="AW7" s="80"/>
    </row>
    <row r="8" spans="1:49" ht="90" customHeight="1" x14ac:dyDescent="0.25">
      <c r="A8" s="172">
        <v>5</v>
      </c>
      <c r="B8" s="98">
        <v>5</v>
      </c>
      <c r="C8" s="184" t="s">
        <v>84</v>
      </c>
      <c r="D8" s="119" t="s">
        <v>343</v>
      </c>
      <c r="E8" s="147" t="s">
        <v>37</v>
      </c>
      <c r="F8" s="88" t="s">
        <v>85</v>
      </c>
      <c r="G8" s="88" t="s">
        <v>86</v>
      </c>
      <c r="H8" s="89" t="s">
        <v>46</v>
      </c>
      <c r="I8" s="90" t="s">
        <v>87</v>
      </c>
      <c r="J8" s="137">
        <v>3.94</v>
      </c>
      <c r="K8" s="84">
        <v>1800</v>
      </c>
      <c r="L8" s="83">
        <f t="shared" si="0"/>
        <v>888</v>
      </c>
      <c r="M8" s="39" t="str">
        <f t="shared" si="1"/>
        <v>OK</v>
      </c>
      <c r="N8" s="80"/>
      <c r="O8" s="80"/>
      <c r="P8" s="80"/>
      <c r="Q8" s="80"/>
      <c r="R8" s="80"/>
      <c r="S8" s="80"/>
      <c r="T8" s="80"/>
      <c r="U8" s="80"/>
      <c r="V8" s="80"/>
      <c r="W8" s="80"/>
      <c r="X8" s="80"/>
      <c r="Y8" s="80">
        <v>408</v>
      </c>
      <c r="Z8" s="80"/>
      <c r="AA8" s="80"/>
      <c r="AB8" s="80"/>
      <c r="AC8" s="80"/>
      <c r="AD8" s="80">
        <v>504</v>
      </c>
      <c r="AE8" s="80"/>
      <c r="AF8" s="80"/>
      <c r="AG8" s="80"/>
      <c r="AH8" s="80"/>
      <c r="AI8" s="80"/>
      <c r="AJ8" s="80"/>
      <c r="AK8" s="80"/>
      <c r="AL8" s="80"/>
      <c r="AM8" s="80"/>
      <c r="AN8" s="80"/>
      <c r="AO8" s="80"/>
      <c r="AP8" s="80"/>
      <c r="AQ8" s="80"/>
      <c r="AR8" s="80"/>
      <c r="AS8" s="80"/>
      <c r="AT8" s="80"/>
      <c r="AU8" s="80"/>
      <c r="AV8" s="80"/>
      <c r="AW8" s="80"/>
    </row>
    <row r="9" spans="1:49" ht="90" customHeight="1" x14ac:dyDescent="0.25">
      <c r="A9" s="174"/>
      <c r="B9" s="87">
        <v>6</v>
      </c>
      <c r="C9" s="186"/>
      <c r="D9" s="119" t="s">
        <v>344</v>
      </c>
      <c r="E9" s="147" t="s">
        <v>37</v>
      </c>
      <c r="F9" s="88" t="s">
        <v>85</v>
      </c>
      <c r="G9" s="88" t="s">
        <v>88</v>
      </c>
      <c r="H9" s="89" t="s">
        <v>45</v>
      </c>
      <c r="I9" s="90" t="s">
        <v>87</v>
      </c>
      <c r="J9" s="137">
        <v>3.6</v>
      </c>
      <c r="K9" s="84">
        <v>120</v>
      </c>
      <c r="L9" s="83">
        <f t="shared" si="0"/>
        <v>0</v>
      </c>
      <c r="M9" s="39" t="str">
        <f t="shared" si="1"/>
        <v>OK</v>
      </c>
      <c r="N9" s="80"/>
      <c r="O9" s="80"/>
      <c r="P9" s="80"/>
      <c r="Q9" s="80"/>
      <c r="R9" s="80"/>
      <c r="S9" s="80"/>
      <c r="T9" s="80"/>
      <c r="U9" s="80"/>
      <c r="V9" s="80"/>
      <c r="W9" s="80"/>
      <c r="X9" s="80"/>
      <c r="Y9" s="80">
        <v>120</v>
      </c>
      <c r="Z9" s="80"/>
      <c r="AA9" s="80"/>
      <c r="AB9" s="80"/>
      <c r="AC9" s="80"/>
      <c r="AD9" s="80"/>
      <c r="AE9" s="80"/>
      <c r="AF9" s="80"/>
      <c r="AG9" s="80"/>
      <c r="AH9" s="80"/>
      <c r="AI9" s="80"/>
      <c r="AJ9" s="80"/>
      <c r="AK9" s="80"/>
      <c r="AL9" s="80"/>
      <c r="AM9" s="80"/>
      <c r="AN9" s="80"/>
      <c r="AO9" s="80"/>
      <c r="AP9" s="80"/>
      <c r="AQ9" s="80"/>
      <c r="AR9" s="80"/>
      <c r="AS9" s="80"/>
      <c r="AT9" s="80"/>
      <c r="AU9" s="80"/>
      <c r="AV9" s="80"/>
      <c r="AW9" s="80"/>
    </row>
    <row r="10" spans="1:49" ht="90" customHeight="1" x14ac:dyDescent="0.25">
      <c r="A10" s="176">
        <v>6</v>
      </c>
      <c r="B10" s="97">
        <v>7</v>
      </c>
      <c r="C10" s="181" t="s">
        <v>81</v>
      </c>
      <c r="D10" s="121" t="s">
        <v>345</v>
      </c>
      <c r="E10" s="149" t="s">
        <v>51</v>
      </c>
      <c r="F10" s="99" t="s">
        <v>82</v>
      </c>
      <c r="G10" s="93" t="s">
        <v>89</v>
      </c>
      <c r="H10" s="94" t="s">
        <v>26</v>
      </c>
      <c r="I10" s="95" t="s">
        <v>78</v>
      </c>
      <c r="J10" s="138">
        <v>1</v>
      </c>
      <c r="K10" s="84">
        <v>500</v>
      </c>
      <c r="L10" s="83">
        <f t="shared" si="0"/>
        <v>260</v>
      </c>
      <c r="M10" s="39" t="str">
        <f t="shared" si="1"/>
        <v>OK</v>
      </c>
      <c r="N10" s="80"/>
      <c r="O10" s="80"/>
      <c r="P10" s="80"/>
      <c r="Q10" s="80"/>
      <c r="R10" s="80">
        <v>240</v>
      </c>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row>
    <row r="11" spans="1:49" ht="90" customHeight="1" x14ac:dyDescent="0.25">
      <c r="A11" s="177"/>
      <c r="B11" s="92">
        <v>8</v>
      </c>
      <c r="C11" s="182"/>
      <c r="D11" s="120" t="s">
        <v>346</v>
      </c>
      <c r="E11" s="148" t="s">
        <v>51</v>
      </c>
      <c r="F11" s="93" t="s">
        <v>82</v>
      </c>
      <c r="G11" s="93" t="s">
        <v>90</v>
      </c>
      <c r="H11" s="94" t="s">
        <v>28</v>
      </c>
      <c r="I11" s="95" t="s">
        <v>78</v>
      </c>
      <c r="J11" s="138">
        <v>1.01</v>
      </c>
      <c r="K11" s="84">
        <v>1500</v>
      </c>
      <c r="L11" s="83">
        <f t="shared" si="0"/>
        <v>756</v>
      </c>
      <c r="M11" s="39" t="str">
        <f t="shared" si="1"/>
        <v>OK</v>
      </c>
      <c r="N11" s="80"/>
      <c r="O11" s="80"/>
      <c r="P11" s="80"/>
      <c r="Q11" s="80"/>
      <c r="R11" s="80">
        <v>408</v>
      </c>
      <c r="S11" s="80"/>
      <c r="T11" s="80"/>
      <c r="U11" s="80"/>
      <c r="V11" s="80"/>
      <c r="W11" s="80"/>
      <c r="X11" s="80"/>
      <c r="Y11" s="80"/>
      <c r="Z11" s="80"/>
      <c r="AA11" s="80"/>
      <c r="AB11" s="80"/>
      <c r="AC11" s="80"/>
      <c r="AD11" s="80"/>
      <c r="AE11" s="80"/>
      <c r="AF11" s="80">
        <v>336</v>
      </c>
      <c r="AG11" s="80"/>
      <c r="AH11" s="80"/>
      <c r="AI11" s="80"/>
      <c r="AJ11" s="80"/>
      <c r="AK11" s="80"/>
      <c r="AL11" s="80"/>
      <c r="AM11" s="80"/>
      <c r="AN11" s="80"/>
      <c r="AO11" s="80"/>
      <c r="AP11" s="80"/>
      <c r="AQ11" s="80"/>
      <c r="AR11" s="80"/>
      <c r="AS11" s="80"/>
      <c r="AT11" s="80"/>
      <c r="AU11" s="80"/>
      <c r="AV11" s="80"/>
      <c r="AW11" s="80"/>
    </row>
    <row r="12" spans="1:49" ht="90" customHeight="1" x14ac:dyDescent="0.25">
      <c r="A12" s="172">
        <v>7</v>
      </c>
      <c r="B12" s="87">
        <v>9</v>
      </c>
      <c r="C12" s="184" t="s">
        <v>91</v>
      </c>
      <c r="D12" s="119" t="s">
        <v>347</v>
      </c>
      <c r="E12" s="150" t="s">
        <v>92</v>
      </c>
      <c r="F12" s="88" t="s">
        <v>93</v>
      </c>
      <c r="G12" s="88" t="s">
        <v>94</v>
      </c>
      <c r="H12" s="100" t="s">
        <v>47</v>
      </c>
      <c r="I12" s="101" t="s">
        <v>78</v>
      </c>
      <c r="J12" s="137">
        <v>31.36</v>
      </c>
      <c r="K12" s="84"/>
      <c r="L12" s="83">
        <f t="shared" si="0"/>
        <v>0</v>
      </c>
      <c r="M12" s="39" t="str">
        <f t="shared" si="1"/>
        <v>OK</v>
      </c>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row>
    <row r="13" spans="1:49" ht="90" customHeight="1" x14ac:dyDescent="0.25">
      <c r="A13" s="173"/>
      <c r="B13" s="87">
        <v>10</v>
      </c>
      <c r="C13" s="185"/>
      <c r="D13" s="119" t="s">
        <v>348</v>
      </c>
      <c r="E13" s="151" t="s">
        <v>95</v>
      </c>
      <c r="F13" s="88" t="s">
        <v>93</v>
      </c>
      <c r="G13" s="88" t="s">
        <v>96</v>
      </c>
      <c r="H13" s="100" t="s">
        <v>47</v>
      </c>
      <c r="I13" s="101" t="s">
        <v>78</v>
      </c>
      <c r="J13" s="137">
        <v>36.700000000000003</v>
      </c>
      <c r="K13" s="84"/>
      <c r="L13" s="83">
        <f t="shared" si="0"/>
        <v>0</v>
      </c>
      <c r="M13" s="39" t="str">
        <f t="shared" si="1"/>
        <v>OK</v>
      </c>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row>
    <row r="14" spans="1:49" ht="90" customHeight="1" x14ac:dyDescent="0.25">
      <c r="A14" s="173"/>
      <c r="B14" s="98">
        <v>11</v>
      </c>
      <c r="C14" s="185"/>
      <c r="D14" s="122" t="s">
        <v>349</v>
      </c>
      <c r="E14" s="152" t="s">
        <v>97</v>
      </c>
      <c r="F14" s="102" t="s">
        <v>93</v>
      </c>
      <c r="G14" s="88" t="s">
        <v>98</v>
      </c>
      <c r="H14" s="103" t="s">
        <v>45</v>
      </c>
      <c r="I14" s="101" t="s">
        <v>78</v>
      </c>
      <c r="J14" s="137">
        <v>42.64</v>
      </c>
      <c r="K14" s="84">
        <v>150</v>
      </c>
      <c r="L14" s="83">
        <f t="shared" si="0"/>
        <v>70</v>
      </c>
      <c r="M14" s="39" t="str">
        <f t="shared" si="1"/>
        <v>OK</v>
      </c>
      <c r="N14" s="80"/>
      <c r="O14" s="80"/>
      <c r="P14" s="80"/>
      <c r="Q14" s="80">
        <v>80</v>
      </c>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row>
    <row r="15" spans="1:49" ht="90" customHeight="1" x14ac:dyDescent="0.25">
      <c r="A15" s="173"/>
      <c r="B15" s="98">
        <v>12</v>
      </c>
      <c r="C15" s="185"/>
      <c r="D15" s="123" t="s">
        <v>350</v>
      </c>
      <c r="E15" s="153" t="s">
        <v>99</v>
      </c>
      <c r="F15" s="104" t="s">
        <v>93</v>
      </c>
      <c r="G15" s="88" t="s">
        <v>100</v>
      </c>
      <c r="H15" s="100" t="s">
        <v>45</v>
      </c>
      <c r="I15" s="101" t="s">
        <v>78</v>
      </c>
      <c r="J15" s="137">
        <v>78.05</v>
      </c>
      <c r="K15" s="84">
        <v>80</v>
      </c>
      <c r="L15" s="83">
        <f t="shared" si="0"/>
        <v>80</v>
      </c>
      <c r="M15" s="39" t="str">
        <f t="shared" si="1"/>
        <v>OK</v>
      </c>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row>
    <row r="16" spans="1:49" ht="90" customHeight="1" x14ac:dyDescent="0.25">
      <c r="A16" s="174"/>
      <c r="B16" s="87">
        <v>13</v>
      </c>
      <c r="C16" s="186"/>
      <c r="D16" s="119" t="s">
        <v>351</v>
      </c>
      <c r="E16" s="153" t="s">
        <v>99</v>
      </c>
      <c r="F16" s="88" t="s">
        <v>93</v>
      </c>
      <c r="G16" s="88" t="s">
        <v>101</v>
      </c>
      <c r="H16" s="100" t="s">
        <v>45</v>
      </c>
      <c r="I16" s="101" t="s">
        <v>78</v>
      </c>
      <c r="J16" s="137">
        <v>9.36</v>
      </c>
      <c r="K16" s="84"/>
      <c r="L16" s="83">
        <f t="shared" si="0"/>
        <v>0</v>
      </c>
      <c r="M16" s="39" t="str">
        <f t="shared" si="1"/>
        <v>OK</v>
      </c>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row>
    <row r="17" spans="1:49" ht="90" customHeight="1" x14ac:dyDescent="0.25">
      <c r="A17" s="176">
        <v>8</v>
      </c>
      <c r="B17" s="92">
        <v>14</v>
      </c>
      <c r="C17" s="181" t="s">
        <v>102</v>
      </c>
      <c r="D17" s="124" t="s">
        <v>352</v>
      </c>
      <c r="E17" s="154" t="s">
        <v>103</v>
      </c>
      <c r="F17" s="105" t="s">
        <v>82</v>
      </c>
      <c r="G17" s="93" t="s">
        <v>104</v>
      </c>
      <c r="H17" s="106" t="s">
        <v>33</v>
      </c>
      <c r="I17" s="107" t="s">
        <v>78</v>
      </c>
      <c r="J17" s="138">
        <v>18.690000000000001</v>
      </c>
      <c r="K17" s="84">
        <v>150</v>
      </c>
      <c r="L17" s="83">
        <f t="shared" si="0"/>
        <v>150</v>
      </c>
      <c r="M17" s="39" t="str">
        <f t="shared" si="1"/>
        <v>OK</v>
      </c>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row>
    <row r="18" spans="1:49" ht="90" customHeight="1" x14ac:dyDescent="0.25">
      <c r="A18" s="180"/>
      <c r="B18" s="92">
        <v>15</v>
      </c>
      <c r="C18" s="183"/>
      <c r="D18" s="120" t="s">
        <v>353</v>
      </c>
      <c r="E18" s="154" t="s">
        <v>103</v>
      </c>
      <c r="F18" s="93" t="s">
        <v>105</v>
      </c>
      <c r="G18" s="93" t="s">
        <v>106</v>
      </c>
      <c r="H18" s="106" t="s">
        <v>47</v>
      </c>
      <c r="I18" s="107" t="s">
        <v>87</v>
      </c>
      <c r="J18" s="138">
        <v>26.71</v>
      </c>
      <c r="K18" s="84">
        <v>25</v>
      </c>
      <c r="L18" s="83">
        <f t="shared" si="0"/>
        <v>15</v>
      </c>
      <c r="M18" s="39" t="str">
        <f t="shared" si="1"/>
        <v>OK</v>
      </c>
      <c r="N18" s="80"/>
      <c r="O18" s="80"/>
      <c r="P18" s="80">
        <v>10</v>
      </c>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row>
    <row r="19" spans="1:49" ht="90" customHeight="1" x14ac:dyDescent="0.25">
      <c r="A19" s="180"/>
      <c r="B19" s="92">
        <v>16</v>
      </c>
      <c r="C19" s="183"/>
      <c r="D19" s="120" t="s">
        <v>354</v>
      </c>
      <c r="E19" s="148" t="s">
        <v>107</v>
      </c>
      <c r="F19" s="105" t="s">
        <v>82</v>
      </c>
      <c r="G19" s="93" t="s">
        <v>108</v>
      </c>
      <c r="H19" s="106" t="s">
        <v>26</v>
      </c>
      <c r="I19" s="107" t="s">
        <v>78</v>
      </c>
      <c r="J19" s="138">
        <v>11.6</v>
      </c>
      <c r="K19" s="84"/>
      <c r="L19" s="83">
        <f t="shared" si="0"/>
        <v>0</v>
      </c>
      <c r="M19" s="39" t="str">
        <f t="shared" si="1"/>
        <v>OK</v>
      </c>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row>
    <row r="20" spans="1:49" ht="90" customHeight="1" x14ac:dyDescent="0.25">
      <c r="A20" s="180"/>
      <c r="B20" s="92">
        <v>17</v>
      </c>
      <c r="C20" s="183"/>
      <c r="D20" s="120" t="s">
        <v>355</v>
      </c>
      <c r="E20" s="148" t="s">
        <v>52</v>
      </c>
      <c r="F20" s="93" t="s">
        <v>82</v>
      </c>
      <c r="G20" s="93" t="s">
        <v>109</v>
      </c>
      <c r="H20" s="94" t="s">
        <v>45</v>
      </c>
      <c r="I20" s="95" t="s">
        <v>78</v>
      </c>
      <c r="J20" s="138">
        <v>9.76</v>
      </c>
      <c r="K20" s="84"/>
      <c r="L20" s="83">
        <f t="shared" si="0"/>
        <v>0</v>
      </c>
      <c r="M20" s="39" t="str">
        <f t="shared" si="1"/>
        <v>OK</v>
      </c>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row>
    <row r="21" spans="1:49" ht="90" customHeight="1" x14ac:dyDescent="0.25">
      <c r="A21" s="177"/>
      <c r="B21" s="92">
        <v>18</v>
      </c>
      <c r="C21" s="182"/>
      <c r="D21" s="120" t="s">
        <v>356</v>
      </c>
      <c r="E21" s="148" t="s">
        <v>110</v>
      </c>
      <c r="F21" s="93" t="s">
        <v>82</v>
      </c>
      <c r="G21" s="93" t="s">
        <v>111</v>
      </c>
      <c r="H21" s="106" t="s">
        <v>45</v>
      </c>
      <c r="I21" s="107" t="s">
        <v>78</v>
      </c>
      <c r="J21" s="138">
        <v>54.58</v>
      </c>
      <c r="K21" s="84">
        <v>25</v>
      </c>
      <c r="L21" s="83">
        <f t="shared" si="0"/>
        <v>15</v>
      </c>
      <c r="M21" s="39" t="str">
        <f t="shared" si="1"/>
        <v>OK</v>
      </c>
      <c r="N21" s="80"/>
      <c r="O21" s="80">
        <v>10</v>
      </c>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row>
    <row r="22" spans="1:49" ht="90" customHeight="1" x14ac:dyDescent="0.25">
      <c r="A22" s="86">
        <v>9</v>
      </c>
      <c r="B22" s="87">
        <v>19</v>
      </c>
      <c r="C22" s="140" t="s">
        <v>91</v>
      </c>
      <c r="D22" s="119" t="s">
        <v>357</v>
      </c>
      <c r="E22" s="147" t="s">
        <v>112</v>
      </c>
      <c r="F22" s="88" t="s">
        <v>113</v>
      </c>
      <c r="G22" s="88" t="s">
        <v>114</v>
      </c>
      <c r="H22" s="89" t="s">
        <v>35</v>
      </c>
      <c r="I22" s="90" t="s">
        <v>115</v>
      </c>
      <c r="J22" s="137">
        <v>2.5099999999999998</v>
      </c>
      <c r="K22" s="84">
        <v>400</v>
      </c>
      <c r="L22" s="83">
        <f t="shared" si="0"/>
        <v>400</v>
      </c>
      <c r="M22" s="39" t="str">
        <f t="shared" si="1"/>
        <v>OK</v>
      </c>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row>
    <row r="23" spans="1:49" ht="90" customHeight="1" x14ac:dyDescent="0.25">
      <c r="A23" s="176">
        <v>10</v>
      </c>
      <c r="B23" s="97">
        <v>20</v>
      </c>
      <c r="C23" s="181" t="s">
        <v>84</v>
      </c>
      <c r="D23" s="120" t="s">
        <v>358</v>
      </c>
      <c r="E23" s="148" t="s">
        <v>37</v>
      </c>
      <c r="F23" s="93" t="s">
        <v>82</v>
      </c>
      <c r="G23" s="93" t="s">
        <v>116</v>
      </c>
      <c r="H23" s="94" t="s">
        <v>47</v>
      </c>
      <c r="I23" s="95" t="s">
        <v>78</v>
      </c>
      <c r="J23" s="138">
        <v>6.63</v>
      </c>
      <c r="K23" s="84"/>
      <c r="L23" s="83">
        <f t="shared" si="0"/>
        <v>0</v>
      </c>
      <c r="M23" s="39" t="str">
        <f t="shared" si="1"/>
        <v>OK</v>
      </c>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row>
    <row r="24" spans="1:49" ht="90" customHeight="1" x14ac:dyDescent="0.25">
      <c r="A24" s="180"/>
      <c r="B24" s="97">
        <v>21</v>
      </c>
      <c r="C24" s="183"/>
      <c r="D24" s="120" t="s">
        <v>359</v>
      </c>
      <c r="E24" s="148" t="s">
        <v>37</v>
      </c>
      <c r="F24" s="93" t="s">
        <v>82</v>
      </c>
      <c r="G24" s="93" t="s">
        <v>117</v>
      </c>
      <c r="H24" s="94" t="s">
        <v>45</v>
      </c>
      <c r="I24" s="95" t="s">
        <v>78</v>
      </c>
      <c r="J24" s="138">
        <v>2</v>
      </c>
      <c r="K24" s="84"/>
      <c r="L24" s="83">
        <f t="shared" si="0"/>
        <v>0</v>
      </c>
      <c r="M24" s="39" t="str">
        <f t="shared" si="1"/>
        <v>OK</v>
      </c>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row>
    <row r="25" spans="1:49" ht="90" customHeight="1" x14ac:dyDescent="0.25">
      <c r="A25" s="177"/>
      <c r="B25" s="97">
        <v>22</v>
      </c>
      <c r="C25" s="182"/>
      <c r="D25" s="120" t="s">
        <v>360</v>
      </c>
      <c r="E25" s="148" t="s">
        <v>118</v>
      </c>
      <c r="F25" s="105" t="s">
        <v>119</v>
      </c>
      <c r="G25" s="93" t="s">
        <v>120</v>
      </c>
      <c r="H25" s="106" t="s">
        <v>26</v>
      </c>
      <c r="I25" s="107" t="s">
        <v>121</v>
      </c>
      <c r="J25" s="138">
        <v>2.1</v>
      </c>
      <c r="K25" s="84"/>
      <c r="L25" s="83">
        <f t="shared" si="0"/>
        <v>0</v>
      </c>
      <c r="M25" s="39" t="str">
        <f t="shared" si="1"/>
        <v>OK</v>
      </c>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row>
    <row r="26" spans="1:49" ht="90" customHeight="1" x14ac:dyDescent="0.25">
      <c r="A26" s="178">
        <v>11</v>
      </c>
      <c r="B26" s="87">
        <v>23</v>
      </c>
      <c r="C26" s="184" t="s">
        <v>122</v>
      </c>
      <c r="D26" s="119" t="s">
        <v>361</v>
      </c>
      <c r="E26" s="147" t="s">
        <v>123</v>
      </c>
      <c r="F26" s="88" t="s">
        <v>82</v>
      </c>
      <c r="G26" s="88" t="s">
        <v>124</v>
      </c>
      <c r="H26" s="100" t="s">
        <v>125</v>
      </c>
      <c r="I26" s="101" t="s">
        <v>78</v>
      </c>
      <c r="J26" s="137">
        <v>6.83</v>
      </c>
      <c r="K26" s="84">
        <v>80</v>
      </c>
      <c r="L26" s="83">
        <f t="shared" si="0"/>
        <v>0</v>
      </c>
      <c r="M26" s="39" t="str">
        <f t="shared" si="1"/>
        <v>OK</v>
      </c>
      <c r="N26" s="80"/>
      <c r="O26" s="80"/>
      <c r="P26" s="80"/>
      <c r="Q26" s="80"/>
      <c r="R26" s="80"/>
      <c r="S26" s="80"/>
      <c r="T26" s="80"/>
      <c r="U26" s="80">
        <v>80</v>
      </c>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row>
    <row r="27" spans="1:49" ht="90" customHeight="1" x14ac:dyDescent="0.25">
      <c r="A27" s="179"/>
      <c r="B27" s="98">
        <v>24</v>
      </c>
      <c r="C27" s="185"/>
      <c r="D27" s="119" t="s">
        <v>362</v>
      </c>
      <c r="E27" s="147" t="s">
        <v>126</v>
      </c>
      <c r="F27" s="88" t="s">
        <v>82</v>
      </c>
      <c r="G27" s="88" t="s">
        <v>127</v>
      </c>
      <c r="H27" s="89" t="s">
        <v>26</v>
      </c>
      <c r="I27" s="90" t="s">
        <v>78</v>
      </c>
      <c r="J27" s="137">
        <v>1.06</v>
      </c>
      <c r="K27" s="84"/>
      <c r="L27" s="83">
        <f t="shared" si="0"/>
        <v>0</v>
      </c>
      <c r="M27" s="39" t="str">
        <f t="shared" si="1"/>
        <v>OK</v>
      </c>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row>
    <row r="28" spans="1:49" ht="90" customHeight="1" x14ac:dyDescent="0.25">
      <c r="A28" s="188"/>
      <c r="B28" s="87">
        <v>25</v>
      </c>
      <c r="C28" s="186"/>
      <c r="D28" s="123" t="s">
        <v>363</v>
      </c>
      <c r="E28" s="153" t="s">
        <v>126</v>
      </c>
      <c r="F28" s="104" t="s">
        <v>82</v>
      </c>
      <c r="G28" s="88" t="s">
        <v>128</v>
      </c>
      <c r="H28" s="89" t="s">
        <v>26</v>
      </c>
      <c r="I28" s="90" t="s">
        <v>78</v>
      </c>
      <c r="J28" s="137">
        <v>2.89</v>
      </c>
      <c r="K28" s="84"/>
      <c r="L28" s="83">
        <f t="shared" si="0"/>
        <v>0</v>
      </c>
      <c r="M28" s="39" t="str">
        <f t="shared" si="1"/>
        <v>OK</v>
      </c>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row>
    <row r="29" spans="1:49" ht="90" customHeight="1" x14ac:dyDescent="0.25">
      <c r="A29" s="189">
        <v>12</v>
      </c>
      <c r="B29" s="97">
        <v>26</v>
      </c>
      <c r="C29" s="181" t="s">
        <v>81</v>
      </c>
      <c r="D29" s="120" t="s">
        <v>364</v>
      </c>
      <c r="E29" s="148" t="s">
        <v>129</v>
      </c>
      <c r="F29" s="93" t="s">
        <v>82</v>
      </c>
      <c r="G29" s="93" t="s">
        <v>130</v>
      </c>
      <c r="H29" s="94" t="s">
        <v>48</v>
      </c>
      <c r="I29" s="95" t="s">
        <v>78</v>
      </c>
      <c r="J29" s="138">
        <v>2.62</v>
      </c>
      <c r="K29" s="84">
        <v>500</v>
      </c>
      <c r="L29" s="83">
        <f t="shared" si="0"/>
        <v>284</v>
      </c>
      <c r="M29" s="39" t="str">
        <f t="shared" si="1"/>
        <v>OK</v>
      </c>
      <c r="N29" s="80"/>
      <c r="O29" s="80"/>
      <c r="P29" s="80"/>
      <c r="Q29" s="80"/>
      <c r="R29" s="80">
        <v>216</v>
      </c>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row>
    <row r="30" spans="1:49" ht="90" customHeight="1" x14ac:dyDescent="0.25">
      <c r="A30" s="189"/>
      <c r="B30" s="97">
        <v>27</v>
      </c>
      <c r="C30" s="183"/>
      <c r="D30" s="120" t="s">
        <v>365</v>
      </c>
      <c r="E30" s="148" t="s">
        <v>51</v>
      </c>
      <c r="F30" s="93" t="s">
        <v>82</v>
      </c>
      <c r="G30" s="93" t="s">
        <v>131</v>
      </c>
      <c r="H30" s="94" t="s">
        <v>28</v>
      </c>
      <c r="I30" s="95" t="s">
        <v>78</v>
      </c>
      <c r="J30" s="138">
        <v>3.19</v>
      </c>
      <c r="K30" s="84">
        <v>200</v>
      </c>
      <c r="L30" s="83">
        <f t="shared" si="0"/>
        <v>200</v>
      </c>
      <c r="M30" s="39" t="str">
        <f t="shared" si="1"/>
        <v>OK</v>
      </c>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row>
    <row r="31" spans="1:49" ht="90" customHeight="1" x14ac:dyDescent="0.25">
      <c r="A31" s="189"/>
      <c r="B31" s="97">
        <v>28</v>
      </c>
      <c r="C31" s="182"/>
      <c r="D31" s="120" t="s">
        <v>366</v>
      </c>
      <c r="E31" s="148" t="s">
        <v>37</v>
      </c>
      <c r="F31" s="93" t="s">
        <v>82</v>
      </c>
      <c r="G31" s="93" t="s">
        <v>132</v>
      </c>
      <c r="H31" s="94" t="s">
        <v>28</v>
      </c>
      <c r="I31" s="95" t="s">
        <v>78</v>
      </c>
      <c r="J31" s="138">
        <v>2.98</v>
      </c>
      <c r="K31" s="84">
        <v>500</v>
      </c>
      <c r="L31" s="83">
        <f t="shared" si="0"/>
        <v>500</v>
      </c>
      <c r="M31" s="39" t="str">
        <f t="shared" si="1"/>
        <v>OK</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row>
    <row r="32" spans="1:49" ht="90" customHeight="1" x14ac:dyDescent="0.25">
      <c r="A32" s="190">
        <v>13</v>
      </c>
      <c r="B32" s="108">
        <v>29</v>
      </c>
      <c r="C32" s="192" t="s">
        <v>122</v>
      </c>
      <c r="D32" s="125" t="s">
        <v>367</v>
      </c>
      <c r="E32" s="155" t="s">
        <v>126</v>
      </c>
      <c r="F32" s="109" t="s">
        <v>133</v>
      </c>
      <c r="G32" s="109" t="s">
        <v>134</v>
      </c>
      <c r="H32" s="110" t="s">
        <v>26</v>
      </c>
      <c r="I32" s="111" t="s">
        <v>135</v>
      </c>
      <c r="J32" s="139">
        <v>3.3</v>
      </c>
      <c r="K32" s="84"/>
      <c r="L32" s="83">
        <f t="shared" si="0"/>
        <v>0</v>
      </c>
      <c r="M32" s="39" t="str">
        <f t="shared" si="1"/>
        <v>OK</v>
      </c>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row>
    <row r="33" spans="1:49" ht="90" customHeight="1" x14ac:dyDescent="0.25">
      <c r="A33" s="191"/>
      <c r="B33" s="108">
        <v>30</v>
      </c>
      <c r="C33" s="193"/>
      <c r="D33" s="125" t="s">
        <v>368</v>
      </c>
      <c r="E33" s="155" t="s">
        <v>136</v>
      </c>
      <c r="F33" s="109" t="s">
        <v>82</v>
      </c>
      <c r="G33" s="109" t="s">
        <v>137</v>
      </c>
      <c r="H33" s="112" t="s">
        <v>45</v>
      </c>
      <c r="I33" s="113" t="s">
        <v>78</v>
      </c>
      <c r="J33" s="139">
        <v>5.26</v>
      </c>
      <c r="K33" s="84"/>
      <c r="L33" s="83">
        <f t="shared" si="0"/>
        <v>0</v>
      </c>
      <c r="M33" s="39" t="str">
        <f t="shared" si="1"/>
        <v>OK</v>
      </c>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row>
    <row r="34" spans="1:49" ht="90" customHeight="1" x14ac:dyDescent="0.25">
      <c r="A34" s="176">
        <v>14</v>
      </c>
      <c r="B34" s="97">
        <v>31</v>
      </c>
      <c r="C34" s="181" t="s">
        <v>102</v>
      </c>
      <c r="D34" s="124" t="s">
        <v>369</v>
      </c>
      <c r="E34" s="154" t="s">
        <v>138</v>
      </c>
      <c r="F34" s="105" t="s">
        <v>139</v>
      </c>
      <c r="G34" s="93" t="s">
        <v>140</v>
      </c>
      <c r="H34" s="94" t="s">
        <v>26</v>
      </c>
      <c r="I34" s="95" t="s">
        <v>78</v>
      </c>
      <c r="J34" s="138">
        <v>39.799999999999997</v>
      </c>
      <c r="K34" s="84">
        <v>2</v>
      </c>
      <c r="L34" s="83">
        <f t="shared" si="0"/>
        <v>0</v>
      </c>
      <c r="M34" s="39" t="str">
        <f t="shared" si="1"/>
        <v>OK</v>
      </c>
      <c r="N34" s="80"/>
      <c r="O34" s="80">
        <v>2</v>
      </c>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row>
    <row r="35" spans="1:49" ht="90" customHeight="1" x14ac:dyDescent="0.25">
      <c r="A35" s="180"/>
      <c r="B35" s="97">
        <v>32</v>
      </c>
      <c r="C35" s="183"/>
      <c r="D35" s="124" t="s">
        <v>370</v>
      </c>
      <c r="E35" s="154" t="s">
        <v>138</v>
      </c>
      <c r="F35" s="105" t="s">
        <v>139</v>
      </c>
      <c r="G35" s="93" t="s">
        <v>141</v>
      </c>
      <c r="H35" s="94" t="s">
        <v>26</v>
      </c>
      <c r="I35" s="95" t="s">
        <v>78</v>
      </c>
      <c r="J35" s="138">
        <v>38.979999999999997</v>
      </c>
      <c r="K35" s="84"/>
      <c r="L35" s="83">
        <f t="shared" si="0"/>
        <v>0</v>
      </c>
      <c r="M35" s="39" t="str">
        <f t="shared" si="1"/>
        <v>OK</v>
      </c>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row>
    <row r="36" spans="1:49" ht="90" customHeight="1" x14ac:dyDescent="0.25">
      <c r="A36" s="180"/>
      <c r="B36" s="97">
        <v>33</v>
      </c>
      <c r="C36" s="183"/>
      <c r="D36" s="124" t="s">
        <v>371</v>
      </c>
      <c r="E36" s="154" t="s">
        <v>138</v>
      </c>
      <c r="F36" s="105" t="s">
        <v>139</v>
      </c>
      <c r="G36" s="93" t="s">
        <v>142</v>
      </c>
      <c r="H36" s="94" t="s">
        <v>26</v>
      </c>
      <c r="I36" s="95" t="s">
        <v>78</v>
      </c>
      <c r="J36" s="138">
        <v>39.53</v>
      </c>
      <c r="K36" s="84"/>
      <c r="L36" s="83">
        <f t="shared" ref="L36:L67" si="2">K36-(SUM(N36:AW36))</f>
        <v>0</v>
      </c>
      <c r="M36" s="39" t="str">
        <f t="shared" si="1"/>
        <v>OK</v>
      </c>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row>
    <row r="37" spans="1:49" ht="90" customHeight="1" x14ac:dyDescent="0.25">
      <c r="A37" s="180"/>
      <c r="B37" s="97">
        <v>34</v>
      </c>
      <c r="C37" s="183"/>
      <c r="D37" s="124" t="s">
        <v>372</v>
      </c>
      <c r="E37" s="154" t="s">
        <v>143</v>
      </c>
      <c r="F37" s="93" t="s">
        <v>139</v>
      </c>
      <c r="G37" s="93" t="s">
        <v>144</v>
      </c>
      <c r="H37" s="94" t="s">
        <v>26</v>
      </c>
      <c r="I37" s="95" t="s">
        <v>78</v>
      </c>
      <c r="J37" s="138">
        <v>120.59</v>
      </c>
      <c r="K37" s="84"/>
      <c r="L37" s="83">
        <f t="shared" si="2"/>
        <v>0</v>
      </c>
      <c r="M37" s="39" t="str">
        <f t="shared" si="1"/>
        <v>OK</v>
      </c>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row>
    <row r="38" spans="1:49" ht="90" customHeight="1" x14ac:dyDescent="0.25">
      <c r="A38" s="180"/>
      <c r="B38" s="97">
        <v>35</v>
      </c>
      <c r="C38" s="183"/>
      <c r="D38" s="124" t="s">
        <v>373</v>
      </c>
      <c r="E38" s="154" t="s">
        <v>143</v>
      </c>
      <c r="F38" s="93" t="s">
        <v>145</v>
      </c>
      <c r="G38" s="93" t="s">
        <v>146</v>
      </c>
      <c r="H38" s="94" t="s">
        <v>26</v>
      </c>
      <c r="I38" s="95" t="s">
        <v>78</v>
      </c>
      <c r="J38" s="138">
        <v>36.049999999999997</v>
      </c>
      <c r="K38" s="84"/>
      <c r="L38" s="83">
        <f t="shared" si="2"/>
        <v>0</v>
      </c>
      <c r="M38" s="39" t="str">
        <f t="shared" si="1"/>
        <v>OK</v>
      </c>
      <c r="N38" s="80"/>
      <c r="O38" s="80"/>
      <c r="P38" s="80"/>
      <c r="Q38" s="80"/>
      <c r="R38" s="80"/>
      <c r="S38" s="80"/>
      <c r="T38" s="80"/>
      <c r="U38" s="80"/>
      <c r="V38" s="80"/>
      <c r="W38" s="80"/>
      <c r="X38" s="80"/>
      <c r="Y38" s="80"/>
      <c r="Z38" s="80"/>
      <c r="AA38" s="80"/>
      <c r="AB38" s="80"/>
      <c r="AC38" s="80"/>
      <c r="AD38" s="80"/>
      <c r="AE38" s="80"/>
      <c r="AF38" s="80"/>
      <c r="AG38" s="80"/>
      <c r="AH38" s="80"/>
      <c r="AI38" s="80"/>
      <c r="AJ38" s="80"/>
      <c r="AK38" s="80"/>
      <c r="AL38" s="80"/>
      <c r="AM38" s="80"/>
      <c r="AN38" s="80"/>
      <c r="AO38" s="80"/>
      <c r="AP38" s="80"/>
      <c r="AQ38" s="80"/>
      <c r="AR38" s="80"/>
      <c r="AS38" s="80"/>
      <c r="AT38" s="80"/>
      <c r="AU38" s="80"/>
      <c r="AV38" s="80"/>
      <c r="AW38" s="80"/>
    </row>
    <row r="39" spans="1:49" ht="90" customHeight="1" x14ac:dyDescent="0.25">
      <c r="A39" s="180"/>
      <c r="B39" s="97">
        <v>36</v>
      </c>
      <c r="C39" s="183"/>
      <c r="D39" s="124" t="s">
        <v>374</v>
      </c>
      <c r="E39" s="154" t="s">
        <v>138</v>
      </c>
      <c r="F39" s="105" t="s">
        <v>139</v>
      </c>
      <c r="G39" s="93" t="s">
        <v>147</v>
      </c>
      <c r="H39" s="94" t="s">
        <v>26</v>
      </c>
      <c r="I39" s="95" t="s">
        <v>78</v>
      </c>
      <c r="J39" s="138">
        <v>20.62</v>
      </c>
      <c r="K39" s="84"/>
      <c r="L39" s="83">
        <f t="shared" si="2"/>
        <v>0</v>
      </c>
      <c r="M39" s="39" t="str">
        <f t="shared" si="1"/>
        <v>OK</v>
      </c>
      <c r="N39" s="80"/>
      <c r="O39" s="80"/>
      <c r="P39" s="80"/>
      <c r="Q39" s="80"/>
      <c r="R39" s="80"/>
      <c r="S39" s="80"/>
      <c r="T39" s="80"/>
      <c r="U39" s="80"/>
      <c r="V39" s="80"/>
      <c r="W39" s="80"/>
      <c r="X39" s="80"/>
      <c r="Y39" s="80"/>
      <c r="Z39" s="80"/>
      <c r="AA39" s="80"/>
      <c r="AB39" s="80"/>
      <c r="AC39" s="80"/>
      <c r="AD39" s="80"/>
      <c r="AE39" s="80"/>
      <c r="AF39" s="80"/>
      <c r="AG39" s="80"/>
      <c r="AH39" s="80"/>
      <c r="AI39" s="80"/>
      <c r="AJ39" s="80"/>
      <c r="AK39" s="80"/>
      <c r="AL39" s="80"/>
      <c r="AM39" s="80"/>
      <c r="AN39" s="80"/>
      <c r="AO39" s="80"/>
      <c r="AP39" s="80"/>
      <c r="AQ39" s="80"/>
      <c r="AR39" s="80"/>
      <c r="AS39" s="80"/>
      <c r="AT39" s="80"/>
      <c r="AU39" s="80"/>
      <c r="AV39" s="80"/>
      <c r="AW39" s="80"/>
    </row>
    <row r="40" spans="1:49" ht="90" customHeight="1" x14ac:dyDescent="0.25">
      <c r="A40" s="180"/>
      <c r="B40" s="97">
        <v>37</v>
      </c>
      <c r="C40" s="183"/>
      <c r="D40" s="124" t="s">
        <v>375</v>
      </c>
      <c r="E40" s="154" t="s">
        <v>138</v>
      </c>
      <c r="F40" s="93" t="s">
        <v>139</v>
      </c>
      <c r="G40" s="93" t="s">
        <v>148</v>
      </c>
      <c r="H40" s="114" t="s">
        <v>26</v>
      </c>
      <c r="I40" s="95" t="s">
        <v>78</v>
      </c>
      <c r="J40" s="138">
        <v>18.600000000000001</v>
      </c>
      <c r="K40" s="84"/>
      <c r="L40" s="83">
        <f t="shared" si="2"/>
        <v>0</v>
      </c>
      <c r="M40" s="39" t="str">
        <f t="shared" si="1"/>
        <v>OK</v>
      </c>
      <c r="N40" s="80"/>
      <c r="O40" s="80"/>
      <c r="P40" s="80"/>
      <c r="Q40" s="80"/>
      <c r="R40" s="80"/>
      <c r="S40" s="80"/>
      <c r="T40" s="80"/>
      <c r="U40" s="80"/>
      <c r="V40" s="80"/>
      <c r="W40" s="80"/>
      <c r="X40" s="80"/>
      <c r="Y40" s="80"/>
      <c r="Z40" s="80"/>
      <c r="AA40" s="80"/>
      <c r="AB40" s="80"/>
      <c r="AC40" s="80"/>
      <c r="AD40" s="80"/>
      <c r="AE40" s="80"/>
      <c r="AF40" s="80"/>
      <c r="AG40" s="80"/>
      <c r="AH40" s="80"/>
      <c r="AI40" s="80"/>
      <c r="AJ40" s="80"/>
      <c r="AK40" s="80"/>
      <c r="AL40" s="80"/>
      <c r="AM40" s="80"/>
      <c r="AN40" s="80"/>
      <c r="AO40" s="80"/>
      <c r="AP40" s="80"/>
      <c r="AQ40" s="80"/>
      <c r="AR40" s="80"/>
      <c r="AS40" s="80"/>
      <c r="AT40" s="80"/>
      <c r="AU40" s="80"/>
      <c r="AV40" s="80"/>
      <c r="AW40" s="80"/>
    </row>
    <row r="41" spans="1:49" ht="90" customHeight="1" x14ac:dyDescent="0.25">
      <c r="A41" s="180"/>
      <c r="B41" s="97">
        <v>38</v>
      </c>
      <c r="C41" s="183"/>
      <c r="D41" s="124" t="s">
        <v>376</v>
      </c>
      <c r="E41" s="154" t="s">
        <v>138</v>
      </c>
      <c r="F41" s="93" t="s">
        <v>139</v>
      </c>
      <c r="G41" s="93" t="s">
        <v>144</v>
      </c>
      <c r="H41" s="94" t="s">
        <v>26</v>
      </c>
      <c r="I41" s="95" t="s">
        <v>78</v>
      </c>
      <c r="J41" s="138">
        <v>57.31</v>
      </c>
      <c r="K41" s="84"/>
      <c r="L41" s="83">
        <f t="shared" si="2"/>
        <v>0</v>
      </c>
      <c r="M41" s="39" t="str">
        <f t="shared" si="1"/>
        <v>OK</v>
      </c>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0"/>
      <c r="AR41" s="80"/>
      <c r="AS41" s="80"/>
      <c r="AT41" s="80"/>
      <c r="AU41" s="80"/>
      <c r="AV41" s="80"/>
      <c r="AW41" s="80"/>
    </row>
    <row r="42" spans="1:49" ht="90" customHeight="1" x14ac:dyDescent="0.25">
      <c r="A42" s="180"/>
      <c r="B42" s="97">
        <v>39</v>
      </c>
      <c r="C42" s="183"/>
      <c r="D42" s="124" t="s">
        <v>377</v>
      </c>
      <c r="E42" s="154" t="s">
        <v>138</v>
      </c>
      <c r="F42" s="105" t="s">
        <v>139</v>
      </c>
      <c r="G42" s="93" t="s">
        <v>142</v>
      </c>
      <c r="H42" s="106" t="s">
        <v>26</v>
      </c>
      <c r="I42" s="107" t="s">
        <v>78</v>
      </c>
      <c r="J42" s="138">
        <v>11.22</v>
      </c>
      <c r="K42" s="84"/>
      <c r="L42" s="83">
        <f t="shared" si="2"/>
        <v>0</v>
      </c>
      <c r="M42" s="39" t="str">
        <f t="shared" si="1"/>
        <v>OK</v>
      </c>
      <c r="N42" s="80"/>
      <c r="O42" s="80"/>
      <c r="P42" s="80"/>
      <c r="Q42" s="80"/>
      <c r="R42" s="80"/>
      <c r="S42" s="80"/>
      <c r="T42" s="80"/>
      <c r="U42" s="80"/>
      <c r="V42" s="80"/>
      <c r="W42" s="80"/>
      <c r="X42" s="80"/>
      <c r="Y42" s="80"/>
      <c r="Z42" s="80"/>
      <c r="AA42" s="80"/>
      <c r="AB42" s="80"/>
      <c r="AC42" s="80"/>
      <c r="AD42" s="80"/>
      <c r="AE42" s="80"/>
      <c r="AF42" s="80"/>
      <c r="AG42" s="80"/>
      <c r="AH42" s="80"/>
      <c r="AI42" s="80"/>
      <c r="AJ42" s="80"/>
      <c r="AK42" s="80"/>
      <c r="AL42" s="80"/>
      <c r="AM42" s="80"/>
      <c r="AN42" s="80"/>
      <c r="AO42" s="80"/>
      <c r="AP42" s="80"/>
      <c r="AQ42" s="80"/>
      <c r="AR42" s="80"/>
      <c r="AS42" s="80"/>
      <c r="AT42" s="80"/>
      <c r="AU42" s="80"/>
      <c r="AV42" s="80"/>
      <c r="AW42" s="80"/>
    </row>
    <row r="43" spans="1:49" ht="90" customHeight="1" x14ac:dyDescent="0.25">
      <c r="A43" s="177"/>
      <c r="B43" s="97">
        <v>40</v>
      </c>
      <c r="C43" s="182"/>
      <c r="D43" s="124" t="s">
        <v>378</v>
      </c>
      <c r="E43" s="154" t="s">
        <v>138</v>
      </c>
      <c r="F43" s="105" t="s">
        <v>139</v>
      </c>
      <c r="G43" s="93" t="s">
        <v>142</v>
      </c>
      <c r="H43" s="106" t="s">
        <v>26</v>
      </c>
      <c r="I43" s="107" t="s">
        <v>78</v>
      </c>
      <c r="J43" s="138">
        <v>25.85</v>
      </c>
      <c r="K43" s="84"/>
      <c r="L43" s="83">
        <f t="shared" si="2"/>
        <v>0</v>
      </c>
      <c r="M43" s="39" t="str">
        <f t="shared" si="1"/>
        <v>OK</v>
      </c>
      <c r="N43" s="80"/>
      <c r="O43" s="80"/>
      <c r="P43" s="80"/>
      <c r="Q43" s="80"/>
      <c r="R43" s="80"/>
      <c r="S43" s="80"/>
      <c r="T43" s="80"/>
      <c r="U43" s="80"/>
      <c r="V43" s="80"/>
      <c r="W43" s="80"/>
      <c r="X43" s="80"/>
      <c r="Y43" s="80"/>
      <c r="Z43" s="80"/>
      <c r="AA43" s="80"/>
      <c r="AB43" s="80"/>
      <c r="AC43" s="80"/>
      <c r="AD43" s="80"/>
      <c r="AE43" s="80"/>
      <c r="AF43" s="80"/>
      <c r="AG43" s="80"/>
      <c r="AH43" s="80"/>
      <c r="AI43" s="80"/>
      <c r="AJ43" s="80"/>
      <c r="AK43" s="80"/>
      <c r="AL43" s="80"/>
      <c r="AM43" s="80"/>
      <c r="AN43" s="80"/>
      <c r="AO43" s="80"/>
      <c r="AP43" s="80"/>
      <c r="AQ43" s="80"/>
      <c r="AR43" s="80"/>
      <c r="AS43" s="80"/>
      <c r="AT43" s="80"/>
      <c r="AU43" s="80"/>
      <c r="AV43" s="80"/>
      <c r="AW43" s="80"/>
    </row>
    <row r="44" spans="1:49" ht="90" customHeight="1" x14ac:dyDescent="0.25">
      <c r="A44" s="172">
        <v>15</v>
      </c>
      <c r="B44" s="98">
        <v>41</v>
      </c>
      <c r="C44" s="184" t="s">
        <v>102</v>
      </c>
      <c r="D44" s="119" t="s">
        <v>379</v>
      </c>
      <c r="E44" s="147" t="s">
        <v>149</v>
      </c>
      <c r="F44" s="88" t="s">
        <v>145</v>
      </c>
      <c r="G44" s="88" t="s">
        <v>150</v>
      </c>
      <c r="H44" s="89" t="s">
        <v>26</v>
      </c>
      <c r="I44" s="90" t="s">
        <v>78</v>
      </c>
      <c r="J44" s="137">
        <v>5.12</v>
      </c>
      <c r="K44" s="84">
        <v>200</v>
      </c>
      <c r="L44" s="83">
        <f t="shared" si="2"/>
        <v>150</v>
      </c>
      <c r="M44" s="39" t="str">
        <f t="shared" si="1"/>
        <v>OK</v>
      </c>
      <c r="N44" s="80"/>
      <c r="O44" s="80">
        <v>50</v>
      </c>
      <c r="P44" s="80"/>
      <c r="Q44" s="80"/>
      <c r="R44" s="80"/>
      <c r="S44" s="80"/>
      <c r="T44" s="80"/>
      <c r="U44" s="80"/>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80"/>
      <c r="AU44" s="80"/>
      <c r="AV44" s="80"/>
      <c r="AW44" s="80"/>
    </row>
    <row r="45" spans="1:49" ht="90" customHeight="1" x14ac:dyDescent="0.25">
      <c r="A45" s="173"/>
      <c r="B45" s="87">
        <v>42</v>
      </c>
      <c r="C45" s="185"/>
      <c r="D45" s="119" t="s">
        <v>380</v>
      </c>
      <c r="E45" s="147" t="s">
        <v>149</v>
      </c>
      <c r="F45" s="88" t="s">
        <v>145</v>
      </c>
      <c r="G45" s="88" t="s">
        <v>151</v>
      </c>
      <c r="H45" s="89" t="s">
        <v>26</v>
      </c>
      <c r="I45" s="90" t="s">
        <v>78</v>
      </c>
      <c r="J45" s="137">
        <v>5.18</v>
      </c>
      <c r="K45" s="84">
        <v>30</v>
      </c>
      <c r="L45" s="83">
        <f t="shared" si="2"/>
        <v>15</v>
      </c>
      <c r="M45" s="39" t="str">
        <f t="shared" si="1"/>
        <v>OK</v>
      </c>
      <c r="N45" s="80"/>
      <c r="O45" s="80">
        <v>15</v>
      </c>
      <c r="P45" s="80"/>
      <c r="Q45" s="80"/>
      <c r="R45" s="80"/>
      <c r="S45" s="80"/>
      <c r="T45" s="80"/>
      <c r="U45" s="80"/>
      <c r="V45" s="80"/>
      <c r="W45" s="80"/>
      <c r="X45" s="80"/>
      <c r="Y45" s="80"/>
      <c r="Z45" s="80"/>
      <c r="AA45" s="80"/>
      <c r="AB45" s="80"/>
      <c r="AC45" s="80"/>
      <c r="AD45" s="80"/>
      <c r="AE45" s="80"/>
      <c r="AF45" s="80"/>
      <c r="AG45" s="80"/>
      <c r="AH45" s="80"/>
      <c r="AI45" s="80"/>
      <c r="AJ45" s="80"/>
      <c r="AK45" s="80"/>
      <c r="AL45" s="80"/>
      <c r="AM45" s="80"/>
      <c r="AN45" s="80"/>
      <c r="AO45" s="80"/>
      <c r="AP45" s="80"/>
      <c r="AQ45" s="80"/>
      <c r="AR45" s="80"/>
      <c r="AS45" s="80"/>
      <c r="AT45" s="80"/>
      <c r="AU45" s="80"/>
      <c r="AV45" s="80"/>
      <c r="AW45" s="80"/>
    </row>
    <row r="46" spans="1:49" ht="90" customHeight="1" x14ac:dyDescent="0.25">
      <c r="A46" s="173"/>
      <c r="B46" s="98">
        <v>43</v>
      </c>
      <c r="C46" s="185"/>
      <c r="D46" s="123" t="s">
        <v>381</v>
      </c>
      <c r="E46" s="153" t="s">
        <v>152</v>
      </c>
      <c r="F46" s="104" t="s">
        <v>145</v>
      </c>
      <c r="G46" s="88" t="s">
        <v>153</v>
      </c>
      <c r="H46" s="89" t="s">
        <v>26</v>
      </c>
      <c r="I46" s="90" t="s">
        <v>78</v>
      </c>
      <c r="J46" s="137">
        <v>9.0399999999999991</v>
      </c>
      <c r="K46" s="84">
        <v>30</v>
      </c>
      <c r="L46" s="83">
        <f t="shared" si="2"/>
        <v>30</v>
      </c>
      <c r="M46" s="39" t="str">
        <f t="shared" si="1"/>
        <v>OK</v>
      </c>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L46" s="80"/>
      <c r="AM46" s="80"/>
      <c r="AN46" s="80"/>
      <c r="AO46" s="80"/>
      <c r="AP46" s="80"/>
      <c r="AQ46" s="80"/>
      <c r="AR46" s="80"/>
      <c r="AS46" s="80"/>
      <c r="AT46" s="80"/>
      <c r="AU46" s="80"/>
      <c r="AV46" s="80"/>
      <c r="AW46" s="80"/>
    </row>
    <row r="47" spans="1:49" ht="90" customHeight="1" x14ac:dyDescent="0.25">
      <c r="A47" s="173"/>
      <c r="B47" s="87">
        <v>44</v>
      </c>
      <c r="C47" s="185"/>
      <c r="D47" s="123" t="s">
        <v>382</v>
      </c>
      <c r="E47" s="153" t="s">
        <v>154</v>
      </c>
      <c r="F47" s="104" t="s">
        <v>145</v>
      </c>
      <c r="G47" s="88" t="s">
        <v>155</v>
      </c>
      <c r="H47" s="89" t="s">
        <v>26</v>
      </c>
      <c r="I47" s="90" t="s">
        <v>78</v>
      </c>
      <c r="J47" s="137">
        <v>18.239999999999998</v>
      </c>
      <c r="K47" s="84">
        <v>50</v>
      </c>
      <c r="L47" s="83">
        <f t="shared" si="2"/>
        <v>20</v>
      </c>
      <c r="M47" s="39" t="str">
        <f t="shared" si="1"/>
        <v>OK</v>
      </c>
      <c r="N47" s="80"/>
      <c r="O47" s="80">
        <v>30</v>
      </c>
      <c r="P47" s="80"/>
      <c r="Q47" s="80"/>
      <c r="R47" s="80"/>
      <c r="S47" s="80"/>
      <c r="T47" s="80"/>
      <c r="U47" s="80"/>
      <c r="V47" s="80"/>
      <c r="W47" s="80"/>
      <c r="X47" s="80"/>
      <c r="Y47" s="80"/>
      <c r="Z47" s="80"/>
      <c r="AA47" s="80"/>
      <c r="AB47" s="80"/>
      <c r="AC47" s="80"/>
      <c r="AD47" s="80"/>
      <c r="AE47" s="80"/>
      <c r="AF47" s="80"/>
      <c r="AG47" s="80"/>
      <c r="AH47" s="80"/>
      <c r="AI47" s="80"/>
      <c r="AJ47" s="80"/>
      <c r="AK47" s="80"/>
      <c r="AL47" s="80"/>
      <c r="AM47" s="80"/>
      <c r="AN47" s="80"/>
      <c r="AO47" s="80"/>
      <c r="AP47" s="80"/>
      <c r="AQ47" s="80"/>
      <c r="AR47" s="80"/>
      <c r="AS47" s="80"/>
      <c r="AT47" s="80"/>
      <c r="AU47" s="80"/>
      <c r="AV47" s="80"/>
      <c r="AW47" s="80"/>
    </row>
    <row r="48" spans="1:49" ht="90" customHeight="1" x14ac:dyDescent="0.25">
      <c r="A48" s="173"/>
      <c r="B48" s="98">
        <v>45</v>
      </c>
      <c r="C48" s="185"/>
      <c r="D48" s="126" t="s">
        <v>156</v>
      </c>
      <c r="E48" s="156" t="s">
        <v>157</v>
      </c>
      <c r="F48" s="115" t="s">
        <v>145</v>
      </c>
      <c r="G48" s="109" t="s">
        <v>158</v>
      </c>
      <c r="H48" s="100" t="s">
        <v>26</v>
      </c>
      <c r="I48" s="101" t="s">
        <v>78</v>
      </c>
      <c r="J48" s="137">
        <v>19.329999999999998</v>
      </c>
      <c r="K48" s="84"/>
      <c r="L48" s="83">
        <f t="shared" si="2"/>
        <v>0</v>
      </c>
      <c r="M48" s="39" t="str">
        <f t="shared" si="1"/>
        <v>OK</v>
      </c>
      <c r="N48" s="80"/>
      <c r="O48" s="80"/>
      <c r="P48" s="80"/>
      <c r="Q48" s="80"/>
      <c r="R48" s="80"/>
      <c r="S48" s="80"/>
      <c r="T48" s="80"/>
      <c r="U48" s="80"/>
      <c r="V48" s="80"/>
      <c r="W48" s="80"/>
      <c r="X48" s="80"/>
      <c r="Y48" s="80"/>
      <c r="Z48" s="80"/>
      <c r="AA48" s="80"/>
      <c r="AB48" s="80"/>
      <c r="AC48" s="80"/>
      <c r="AD48" s="80"/>
      <c r="AE48" s="80"/>
      <c r="AF48" s="80"/>
      <c r="AG48" s="80"/>
      <c r="AH48" s="80"/>
      <c r="AI48" s="80"/>
      <c r="AJ48" s="80"/>
      <c r="AK48" s="80"/>
      <c r="AL48" s="80"/>
      <c r="AM48" s="80"/>
      <c r="AN48" s="80"/>
      <c r="AO48" s="80"/>
      <c r="AP48" s="80"/>
      <c r="AQ48" s="80"/>
      <c r="AR48" s="80"/>
      <c r="AS48" s="80"/>
      <c r="AT48" s="80"/>
      <c r="AU48" s="80"/>
      <c r="AV48" s="80"/>
      <c r="AW48" s="80"/>
    </row>
    <row r="49" spans="1:49" ht="90" customHeight="1" x14ac:dyDescent="0.25">
      <c r="A49" s="173"/>
      <c r="B49" s="87">
        <v>46</v>
      </c>
      <c r="C49" s="185"/>
      <c r="D49" s="125" t="s">
        <v>383</v>
      </c>
      <c r="E49" s="155" t="s">
        <v>159</v>
      </c>
      <c r="F49" s="109" t="s">
        <v>145</v>
      </c>
      <c r="G49" s="109" t="s">
        <v>160</v>
      </c>
      <c r="H49" s="89" t="s">
        <v>26</v>
      </c>
      <c r="I49" s="90" t="s">
        <v>78</v>
      </c>
      <c r="J49" s="137">
        <v>1.18</v>
      </c>
      <c r="K49" s="84">
        <v>200</v>
      </c>
      <c r="L49" s="83">
        <f t="shared" si="2"/>
        <v>200</v>
      </c>
      <c r="M49" s="39" t="str">
        <f t="shared" si="1"/>
        <v>OK</v>
      </c>
      <c r="N49" s="80"/>
      <c r="O49" s="80"/>
      <c r="P49" s="80"/>
      <c r="Q49" s="80"/>
      <c r="R49" s="80"/>
      <c r="S49" s="80"/>
      <c r="T49" s="80"/>
      <c r="U49" s="80"/>
      <c r="V49" s="80"/>
      <c r="W49" s="80"/>
      <c r="X49" s="80"/>
      <c r="Y49" s="80"/>
      <c r="Z49" s="80"/>
      <c r="AA49" s="80"/>
      <c r="AB49" s="80"/>
      <c r="AC49" s="80"/>
      <c r="AD49" s="80"/>
      <c r="AE49" s="80"/>
      <c r="AF49" s="80"/>
      <c r="AG49" s="80"/>
      <c r="AH49" s="80"/>
      <c r="AI49" s="80"/>
      <c r="AJ49" s="80"/>
      <c r="AK49" s="80"/>
      <c r="AL49" s="80"/>
      <c r="AM49" s="80"/>
      <c r="AN49" s="80"/>
      <c r="AO49" s="80"/>
      <c r="AP49" s="80"/>
      <c r="AQ49" s="80"/>
      <c r="AR49" s="80"/>
      <c r="AS49" s="80"/>
      <c r="AT49" s="80"/>
      <c r="AU49" s="80"/>
      <c r="AV49" s="80"/>
      <c r="AW49" s="80"/>
    </row>
    <row r="50" spans="1:49" ht="90" customHeight="1" x14ac:dyDescent="0.25">
      <c r="A50" s="173"/>
      <c r="B50" s="98">
        <v>47</v>
      </c>
      <c r="C50" s="185"/>
      <c r="D50" s="119" t="s">
        <v>384</v>
      </c>
      <c r="E50" s="147" t="s">
        <v>138</v>
      </c>
      <c r="F50" s="88" t="s">
        <v>145</v>
      </c>
      <c r="G50" s="88" t="s">
        <v>161</v>
      </c>
      <c r="H50" s="89" t="s">
        <v>45</v>
      </c>
      <c r="I50" s="90" t="s">
        <v>78</v>
      </c>
      <c r="J50" s="137">
        <v>0.56000000000000005</v>
      </c>
      <c r="K50" s="84">
        <v>1500</v>
      </c>
      <c r="L50" s="83">
        <f t="shared" si="2"/>
        <v>1320</v>
      </c>
      <c r="M50" s="39" t="str">
        <f t="shared" si="1"/>
        <v>OK</v>
      </c>
      <c r="N50" s="80"/>
      <c r="O50" s="80"/>
      <c r="P50" s="80"/>
      <c r="Q50" s="80"/>
      <c r="R50" s="80"/>
      <c r="S50" s="80"/>
      <c r="T50" s="80"/>
      <c r="U50" s="80"/>
      <c r="V50" s="80"/>
      <c r="W50" s="80"/>
      <c r="X50" s="80"/>
      <c r="Y50" s="80"/>
      <c r="Z50" s="80"/>
      <c r="AA50" s="80"/>
      <c r="AB50" s="80"/>
      <c r="AC50" s="80"/>
      <c r="AD50" s="80"/>
      <c r="AE50" s="80"/>
      <c r="AF50" s="80"/>
      <c r="AG50" s="80"/>
      <c r="AH50" s="80">
        <v>180</v>
      </c>
      <c r="AI50" s="80"/>
      <c r="AJ50" s="80"/>
      <c r="AK50" s="80"/>
      <c r="AL50" s="80"/>
      <c r="AM50" s="80"/>
      <c r="AN50" s="80"/>
      <c r="AO50" s="80"/>
      <c r="AP50" s="80"/>
      <c r="AQ50" s="80"/>
      <c r="AR50" s="80"/>
      <c r="AS50" s="80"/>
      <c r="AT50" s="80"/>
      <c r="AU50" s="80"/>
      <c r="AV50" s="80"/>
      <c r="AW50" s="80"/>
    </row>
    <row r="51" spans="1:49" ht="90" customHeight="1" x14ac:dyDescent="0.25">
      <c r="A51" s="173"/>
      <c r="B51" s="87">
        <v>48</v>
      </c>
      <c r="C51" s="185"/>
      <c r="D51" s="119" t="s">
        <v>385</v>
      </c>
      <c r="E51" s="147" t="s">
        <v>162</v>
      </c>
      <c r="F51" s="88" t="s">
        <v>145</v>
      </c>
      <c r="G51" s="88" t="s">
        <v>163</v>
      </c>
      <c r="H51" s="89" t="s">
        <v>29</v>
      </c>
      <c r="I51" s="90" t="s">
        <v>78</v>
      </c>
      <c r="J51" s="137">
        <v>1.37</v>
      </c>
      <c r="K51" s="84">
        <v>200</v>
      </c>
      <c r="L51" s="83">
        <f t="shared" si="2"/>
        <v>200</v>
      </c>
      <c r="M51" s="39" t="str">
        <f t="shared" si="1"/>
        <v>OK</v>
      </c>
      <c r="N51" s="80"/>
      <c r="O51" s="80"/>
      <c r="P51" s="80"/>
      <c r="Q51" s="80"/>
      <c r="R51" s="80"/>
      <c r="S51" s="80"/>
      <c r="T51" s="80"/>
      <c r="U51" s="80"/>
      <c r="V51" s="80"/>
      <c r="W51" s="80"/>
      <c r="X51" s="80"/>
      <c r="Y51" s="80"/>
      <c r="Z51" s="80"/>
      <c r="AA51" s="80"/>
      <c r="AB51" s="80"/>
      <c r="AC51" s="80"/>
      <c r="AD51" s="80"/>
      <c r="AE51" s="80"/>
      <c r="AF51" s="80"/>
      <c r="AG51" s="80"/>
      <c r="AH51" s="80"/>
      <c r="AI51" s="80"/>
      <c r="AJ51" s="80"/>
      <c r="AK51" s="80"/>
      <c r="AL51" s="80"/>
      <c r="AM51" s="80"/>
      <c r="AN51" s="80"/>
      <c r="AO51" s="80"/>
      <c r="AP51" s="80"/>
      <c r="AQ51" s="80"/>
      <c r="AR51" s="80"/>
      <c r="AS51" s="80"/>
      <c r="AT51" s="80"/>
      <c r="AU51" s="80"/>
      <c r="AV51" s="80"/>
      <c r="AW51" s="80"/>
    </row>
    <row r="52" spans="1:49" ht="90" customHeight="1" x14ac:dyDescent="0.25">
      <c r="A52" s="174"/>
      <c r="B52" s="98">
        <v>49</v>
      </c>
      <c r="C52" s="186"/>
      <c r="D52" s="119" t="s">
        <v>386</v>
      </c>
      <c r="E52" s="147" t="s">
        <v>157</v>
      </c>
      <c r="F52" s="88" t="s">
        <v>145</v>
      </c>
      <c r="G52" s="88" t="s">
        <v>164</v>
      </c>
      <c r="H52" s="89" t="s">
        <v>45</v>
      </c>
      <c r="I52" s="90" t="s">
        <v>78</v>
      </c>
      <c r="J52" s="137">
        <v>6.46</v>
      </c>
      <c r="K52" s="84">
        <v>5</v>
      </c>
      <c r="L52" s="83">
        <f t="shared" si="2"/>
        <v>0</v>
      </c>
      <c r="M52" s="39" t="str">
        <f t="shared" si="1"/>
        <v>OK</v>
      </c>
      <c r="N52" s="80"/>
      <c r="O52" s="80">
        <v>5</v>
      </c>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row>
    <row r="53" spans="1:49" ht="90" customHeight="1" x14ac:dyDescent="0.25">
      <c r="A53" s="176">
        <v>16</v>
      </c>
      <c r="B53" s="97">
        <v>50</v>
      </c>
      <c r="C53" s="181" t="s">
        <v>122</v>
      </c>
      <c r="D53" s="120" t="s">
        <v>387</v>
      </c>
      <c r="E53" s="148" t="s">
        <v>165</v>
      </c>
      <c r="F53" s="93" t="s">
        <v>166</v>
      </c>
      <c r="G53" s="93" t="s">
        <v>167</v>
      </c>
      <c r="H53" s="94" t="s">
        <v>27</v>
      </c>
      <c r="I53" s="95" t="s">
        <v>115</v>
      </c>
      <c r="J53" s="138">
        <v>3.39</v>
      </c>
      <c r="K53" s="84">
        <v>300</v>
      </c>
      <c r="L53" s="83">
        <f t="shared" si="2"/>
        <v>300</v>
      </c>
      <c r="M53" s="39" t="str">
        <f t="shared" si="1"/>
        <v>OK</v>
      </c>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row>
    <row r="54" spans="1:49" ht="90" customHeight="1" x14ac:dyDescent="0.25">
      <c r="A54" s="180"/>
      <c r="B54" s="92">
        <v>51</v>
      </c>
      <c r="C54" s="183"/>
      <c r="D54" s="120" t="s">
        <v>388</v>
      </c>
      <c r="E54" s="148" t="s">
        <v>168</v>
      </c>
      <c r="F54" s="93" t="s">
        <v>169</v>
      </c>
      <c r="G54" s="93" t="s">
        <v>170</v>
      </c>
      <c r="H54" s="94" t="s">
        <v>27</v>
      </c>
      <c r="I54" s="95" t="s">
        <v>115</v>
      </c>
      <c r="J54" s="138">
        <v>2.61</v>
      </c>
      <c r="K54" s="84"/>
      <c r="L54" s="83">
        <f t="shared" si="2"/>
        <v>0</v>
      </c>
      <c r="M54" s="39" t="str">
        <f t="shared" si="1"/>
        <v>OK</v>
      </c>
      <c r="N54" s="80"/>
      <c r="O54" s="80"/>
      <c r="P54" s="80"/>
      <c r="Q54" s="80"/>
      <c r="R54" s="80"/>
      <c r="S54" s="80"/>
      <c r="T54" s="80"/>
      <c r="U54" s="80"/>
      <c r="V54" s="80"/>
      <c r="W54" s="80"/>
      <c r="X54" s="80"/>
      <c r="Y54" s="80"/>
      <c r="Z54" s="80"/>
      <c r="AA54" s="80"/>
      <c r="AB54" s="80"/>
      <c r="AC54" s="80"/>
      <c r="AD54" s="80"/>
      <c r="AE54" s="80"/>
      <c r="AF54" s="80"/>
      <c r="AG54" s="80"/>
      <c r="AH54" s="80"/>
      <c r="AI54" s="80"/>
      <c r="AJ54" s="80"/>
      <c r="AK54" s="80"/>
      <c r="AL54" s="80"/>
      <c r="AM54" s="80"/>
      <c r="AN54" s="80"/>
      <c r="AO54" s="80"/>
      <c r="AP54" s="80"/>
      <c r="AQ54" s="80"/>
      <c r="AR54" s="80"/>
      <c r="AS54" s="80"/>
      <c r="AT54" s="80"/>
      <c r="AU54" s="80"/>
      <c r="AV54" s="80"/>
      <c r="AW54" s="80"/>
    </row>
    <row r="55" spans="1:49" ht="90" customHeight="1" x14ac:dyDescent="0.25">
      <c r="A55" s="180"/>
      <c r="B55" s="97">
        <v>52</v>
      </c>
      <c r="C55" s="183"/>
      <c r="D55" s="120" t="s">
        <v>389</v>
      </c>
      <c r="E55" s="148" t="s">
        <v>171</v>
      </c>
      <c r="F55" s="93" t="s">
        <v>172</v>
      </c>
      <c r="G55" s="93" t="s">
        <v>173</v>
      </c>
      <c r="H55" s="106" t="s">
        <v>65</v>
      </c>
      <c r="I55" s="107" t="s">
        <v>174</v>
      </c>
      <c r="J55" s="138">
        <v>4.2</v>
      </c>
      <c r="K55" s="84"/>
      <c r="L55" s="83">
        <f t="shared" si="2"/>
        <v>0</v>
      </c>
      <c r="M55" s="39" t="str">
        <f t="shared" si="1"/>
        <v>OK</v>
      </c>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row>
    <row r="56" spans="1:49" ht="90" customHeight="1" x14ac:dyDescent="0.25">
      <c r="A56" s="180"/>
      <c r="B56" s="92">
        <v>53</v>
      </c>
      <c r="C56" s="183"/>
      <c r="D56" s="124" t="s">
        <v>390</v>
      </c>
      <c r="E56" s="154" t="s">
        <v>171</v>
      </c>
      <c r="F56" s="105" t="s">
        <v>172</v>
      </c>
      <c r="G56" s="93" t="s">
        <v>175</v>
      </c>
      <c r="H56" s="106" t="s">
        <v>65</v>
      </c>
      <c r="I56" s="107" t="s">
        <v>174</v>
      </c>
      <c r="J56" s="138">
        <v>4.3600000000000003</v>
      </c>
      <c r="K56" s="84"/>
      <c r="L56" s="83">
        <f t="shared" si="2"/>
        <v>0</v>
      </c>
      <c r="M56" s="39" t="str">
        <f t="shared" si="1"/>
        <v>OK</v>
      </c>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row>
    <row r="57" spans="1:49" ht="90" customHeight="1" x14ac:dyDescent="0.25">
      <c r="A57" s="180"/>
      <c r="B57" s="97">
        <v>54</v>
      </c>
      <c r="C57" s="183"/>
      <c r="D57" s="124" t="s">
        <v>391</v>
      </c>
      <c r="E57" s="154" t="s">
        <v>176</v>
      </c>
      <c r="F57" s="105" t="s">
        <v>177</v>
      </c>
      <c r="G57" s="93" t="s">
        <v>178</v>
      </c>
      <c r="H57" s="106" t="s">
        <v>65</v>
      </c>
      <c r="I57" s="107" t="s">
        <v>174</v>
      </c>
      <c r="J57" s="138">
        <v>10.98</v>
      </c>
      <c r="K57" s="84"/>
      <c r="L57" s="83">
        <f t="shared" si="2"/>
        <v>0</v>
      </c>
      <c r="M57" s="39" t="str">
        <f t="shared" si="1"/>
        <v>OK</v>
      </c>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row>
    <row r="58" spans="1:49" ht="90" customHeight="1" x14ac:dyDescent="0.25">
      <c r="A58" s="180"/>
      <c r="B58" s="92">
        <v>55</v>
      </c>
      <c r="C58" s="183"/>
      <c r="D58" s="124" t="s">
        <v>392</v>
      </c>
      <c r="E58" s="154" t="s">
        <v>176</v>
      </c>
      <c r="F58" s="105" t="s">
        <v>177</v>
      </c>
      <c r="G58" s="93" t="s">
        <v>179</v>
      </c>
      <c r="H58" s="106" t="s">
        <v>66</v>
      </c>
      <c r="I58" s="107" t="s">
        <v>174</v>
      </c>
      <c r="J58" s="138">
        <v>9.02</v>
      </c>
      <c r="K58" s="84"/>
      <c r="L58" s="83">
        <f t="shared" si="2"/>
        <v>0</v>
      </c>
      <c r="M58" s="39" t="str">
        <f t="shared" si="1"/>
        <v>OK</v>
      </c>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row>
    <row r="59" spans="1:49" ht="90" customHeight="1" x14ac:dyDescent="0.25">
      <c r="A59" s="180"/>
      <c r="B59" s="97">
        <v>56</v>
      </c>
      <c r="C59" s="183"/>
      <c r="D59" s="124" t="s">
        <v>393</v>
      </c>
      <c r="E59" s="154" t="s">
        <v>180</v>
      </c>
      <c r="F59" s="105" t="s">
        <v>113</v>
      </c>
      <c r="G59" s="93" t="s">
        <v>181</v>
      </c>
      <c r="H59" s="106" t="s">
        <v>45</v>
      </c>
      <c r="I59" s="107" t="s">
        <v>115</v>
      </c>
      <c r="J59" s="138">
        <v>6.49</v>
      </c>
      <c r="K59" s="84">
        <v>10</v>
      </c>
      <c r="L59" s="83">
        <f t="shared" si="2"/>
        <v>10</v>
      </c>
      <c r="M59" s="39" t="str">
        <f t="shared" si="1"/>
        <v>OK</v>
      </c>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row>
    <row r="60" spans="1:49" ht="90" customHeight="1" x14ac:dyDescent="0.25">
      <c r="A60" s="177"/>
      <c r="B60" s="92">
        <v>57</v>
      </c>
      <c r="C60" s="182"/>
      <c r="D60" s="127" t="s">
        <v>394</v>
      </c>
      <c r="E60" s="157" t="s">
        <v>182</v>
      </c>
      <c r="F60" s="105" t="s">
        <v>177</v>
      </c>
      <c r="G60" s="93" t="s">
        <v>183</v>
      </c>
      <c r="H60" s="106" t="s">
        <v>184</v>
      </c>
      <c r="I60" s="107" t="s">
        <v>174</v>
      </c>
      <c r="J60" s="138">
        <v>3.23</v>
      </c>
      <c r="K60" s="84">
        <v>20</v>
      </c>
      <c r="L60" s="83">
        <f t="shared" si="2"/>
        <v>20</v>
      </c>
      <c r="M60" s="39" t="str">
        <f t="shared" si="1"/>
        <v>OK</v>
      </c>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row>
    <row r="61" spans="1:49" ht="90" customHeight="1" x14ac:dyDescent="0.25">
      <c r="A61" s="172">
        <v>17</v>
      </c>
      <c r="B61" s="87">
        <v>58</v>
      </c>
      <c r="C61" s="184" t="s">
        <v>122</v>
      </c>
      <c r="D61" s="119" t="s">
        <v>395</v>
      </c>
      <c r="E61" s="147" t="s">
        <v>185</v>
      </c>
      <c r="F61" s="88" t="s">
        <v>145</v>
      </c>
      <c r="G61" s="88" t="s">
        <v>186</v>
      </c>
      <c r="H61" s="100" t="s">
        <v>45</v>
      </c>
      <c r="I61" s="101" t="s">
        <v>78</v>
      </c>
      <c r="J61" s="137">
        <v>24.94</v>
      </c>
      <c r="K61" s="84"/>
      <c r="L61" s="83">
        <f t="shared" si="2"/>
        <v>0</v>
      </c>
      <c r="M61" s="39" t="str">
        <f t="shared" si="1"/>
        <v>OK</v>
      </c>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row>
    <row r="62" spans="1:49" ht="90" customHeight="1" x14ac:dyDescent="0.25">
      <c r="A62" s="173"/>
      <c r="B62" s="87">
        <v>59</v>
      </c>
      <c r="C62" s="185"/>
      <c r="D62" s="119" t="s">
        <v>396</v>
      </c>
      <c r="E62" s="147" t="s">
        <v>185</v>
      </c>
      <c r="F62" s="88" t="s">
        <v>145</v>
      </c>
      <c r="G62" s="88" t="s">
        <v>187</v>
      </c>
      <c r="H62" s="89" t="s">
        <v>26</v>
      </c>
      <c r="I62" s="90" t="s">
        <v>78</v>
      </c>
      <c r="J62" s="137">
        <v>1.55</v>
      </c>
      <c r="K62" s="84">
        <v>50</v>
      </c>
      <c r="L62" s="83">
        <f t="shared" si="2"/>
        <v>0</v>
      </c>
      <c r="M62" s="39" t="str">
        <f t="shared" si="1"/>
        <v>OK</v>
      </c>
      <c r="N62" s="80"/>
      <c r="O62" s="80"/>
      <c r="P62" s="80"/>
      <c r="Q62" s="80"/>
      <c r="R62" s="80"/>
      <c r="S62" s="80"/>
      <c r="T62" s="80"/>
      <c r="U62" s="80"/>
      <c r="V62" s="80"/>
      <c r="W62" s="80"/>
      <c r="X62" s="80"/>
      <c r="Y62" s="80"/>
      <c r="Z62" s="80"/>
      <c r="AA62" s="80"/>
      <c r="AB62" s="80"/>
      <c r="AC62" s="80"/>
      <c r="AD62" s="80"/>
      <c r="AE62" s="80"/>
      <c r="AF62" s="80"/>
      <c r="AG62" s="80"/>
      <c r="AH62" s="80"/>
      <c r="AI62" s="80"/>
      <c r="AJ62" s="80">
        <v>50</v>
      </c>
      <c r="AK62" s="80"/>
      <c r="AL62" s="80"/>
      <c r="AM62" s="80"/>
      <c r="AN62" s="80"/>
      <c r="AO62" s="80"/>
      <c r="AP62" s="80"/>
      <c r="AQ62" s="80"/>
      <c r="AR62" s="80"/>
      <c r="AS62" s="80"/>
      <c r="AT62" s="80"/>
      <c r="AU62" s="80"/>
      <c r="AV62" s="80"/>
      <c r="AW62" s="80"/>
    </row>
    <row r="63" spans="1:49" ht="90" customHeight="1" x14ac:dyDescent="0.25">
      <c r="A63" s="173"/>
      <c r="B63" s="87">
        <v>60</v>
      </c>
      <c r="C63" s="185"/>
      <c r="D63" s="119" t="s">
        <v>397</v>
      </c>
      <c r="E63" s="147" t="s">
        <v>185</v>
      </c>
      <c r="F63" s="88" t="s">
        <v>145</v>
      </c>
      <c r="G63" s="88" t="s">
        <v>188</v>
      </c>
      <c r="H63" s="89" t="s">
        <v>26</v>
      </c>
      <c r="I63" s="90" t="s">
        <v>115</v>
      </c>
      <c r="J63" s="137">
        <v>2.62</v>
      </c>
      <c r="K63" s="84">
        <v>300</v>
      </c>
      <c r="L63" s="83">
        <f t="shared" si="2"/>
        <v>300</v>
      </c>
      <c r="M63" s="39" t="str">
        <f t="shared" si="1"/>
        <v>OK</v>
      </c>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row>
    <row r="64" spans="1:49" ht="90" customHeight="1" x14ac:dyDescent="0.25">
      <c r="A64" s="173"/>
      <c r="B64" s="87">
        <v>61</v>
      </c>
      <c r="C64" s="185"/>
      <c r="D64" s="123" t="s">
        <v>398</v>
      </c>
      <c r="E64" s="147" t="s">
        <v>185</v>
      </c>
      <c r="F64" s="104" t="s">
        <v>145</v>
      </c>
      <c r="G64" s="88" t="s">
        <v>189</v>
      </c>
      <c r="H64" s="89" t="s">
        <v>43</v>
      </c>
      <c r="I64" s="90" t="s">
        <v>78</v>
      </c>
      <c r="J64" s="137">
        <v>2.4900000000000002</v>
      </c>
      <c r="K64" s="84"/>
      <c r="L64" s="83">
        <f t="shared" si="2"/>
        <v>0</v>
      </c>
      <c r="M64" s="39" t="str">
        <f t="shared" si="1"/>
        <v>OK</v>
      </c>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row>
    <row r="65" spans="1:49" ht="90" customHeight="1" x14ac:dyDescent="0.25">
      <c r="A65" s="173"/>
      <c r="B65" s="87">
        <v>62</v>
      </c>
      <c r="C65" s="185"/>
      <c r="D65" s="119" t="s">
        <v>399</v>
      </c>
      <c r="E65" s="147" t="s">
        <v>185</v>
      </c>
      <c r="F65" s="88" t="s">
        <v>145</v>
      </c>
      <c r="G65" s="88" t="s">
        <v>190</v>
      </c>
      <c r="H65" s="100" t="s">
        <v>26</v>
      </c>
      <c r="I65" s="101" t="s">
        <v>78</v>
      </c>
      <c r="J65" s="137">
        <v>3.79</v>
      </c>
      <c r="K65" s="84">
        <v>500</v>
      </c>
      <c r="L65" s="83">
        <f t="shared" si="2"/>
        <v>150</v>
      </c>
      <c r="M65" s="39" t="str">
        <f t="shared" si="1"/>
        <v>OK</v>
      </c>
      <c r="N65" s="80"/>
      <c r="O65" s="80"/>
      <c r="P65" s="80"/>
      <c r="Q65" s="80"/>
      <c r="R65" s="80"/>
      <c r="S65" s="80"/>
      <c r="T65" s="80"/>
      <c r="U65" s="80">
        <v>350</v>
      </c>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row>
    <row r="66" spans="1:49" ht="90" customHeight="1" x14ac:dyDescent="0.25">
      <c r="A66" s="173"/>
      <c r="B66" s="87">
        <v>63</v>
      </c>
      <c r="C66" s="185"/>
      <c r="D66" s="123" t="s">
        <v>400</v>
      </c>
      <c r="E66" s="147" t="s">
        <v>185</v>
      </c>
      <c r="F66" s="104" t="s">
        <v>145</v>
      </c>
      <c r="G66" s="88" t="s">
        <v>191</v>
      </c>
      <c r="H66" s="100" t="s">
        <v>26</v>
      </c>
      <c r="I66" s="101" t="s">
        <v>78</v>
      </c>
      <c r="J66" s="137">
        <v>6.85</v>
      </c>
      <c r="K66" s="84">
        <v>350</v>
      </c>
      <c r="L66" s="83">
        <f t="shared" si="2"/>
        <v>350</v>
      </c>
      <c r="M66" s="39" t="str">
        <f t="shared" si="1"/>
        <v>OK</v>
      </c>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row>
    <row r="67" spans="1:49" ht="90" customHeight="1" x14ac:dyDescent="0.25">
      <c r="A67" s="174"/>
      <c r="B67" s="87">
        <v>64</v>
      </c>
      <c r="C67" s="186"/>
      <c r="D67" s="128" t="s">
        <v>192</v>
      </c>
      <c r="E67" s="147" t="s">
        <v>185</v>
      </c>
      <c r="F67" s="115" t="s">
        <v>145</v>
      </c>
      <c r="G67" s="109" t="s">
        <v>193</v>
      </c>
      <c r="H67" s="112" t="s">
        <v>26</v>
      </c>
      <c r="I67" s="113" t="s">
        <v>78</v>
      </c>
      <c r="J67" s="139">
        <v>126.72</v>
      </c>
      <c r="K67" s="84">
        <v>5</v>
      </c>
      <c r="L67" s="83">
        <f t="shared" si="2"/>
        <v>0</v>
      </c>
      <c r="M67" s="39" t="str">
        <f t="shared" si="1"/>
        <v>OK</v>
      </c>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v>5</v>
      </c>
      <c r="AN67" s="80"/>
      <c r="AO67" s="80"/>
      <c r="AP67" s="80"/>
      <c r="AQ67" s="80"/>
      <c r="AR67" s="80"/>
      <c r="AS67" s="80"/>
      <c r="AT67" s="80"/>
      <c r="AU67" s="80"/>
      <c r="AV67" s="80"/>
      <c r="AW67" s="80"/>
    </row>
    <row r="68" spans="1:49" ht="90" customHeight="1" x14ac:dyDescent="0.25">
      <c r="A68" s="176">
        <v>18</v>
      </c>
      <c r="B68" s="97">
        <v>65</v>
      </c>
      <c r="C68" s="181" t="s">
        <v>194</v>
      </c>
      <c r="D68" s="120" t="s">
        <v>401</v>
      </c>
      <c r="E68" s="148" t="s">
        <v>195</v>
      </c>
      <c r="F68" s="93" t="s">
        <v>113</v>
      </c>
      <c r="G68" s="93" t="s">
        <v>196</v>
      </c>
      <c r="H68" s="94" t="s">
        <v>26</v>
      </c>
      <c r="I68" s="95" t="s">
        <v>115</v>
      </c>
      <c r="J68" s="138">
        <v>36.700000000000003</v>
      </c>
      <c r="K68" s="84">
        <f>30+6</f>
        <v>36</v>
      </c>
      <c r="L68" s="83">
        <f t="shared" ref="L68:L99" si="3">K68-(SUM(N68:AW68))</f>
        <v>16</v>
      </c>
      <c r="M68" s="39" t="str">
        <f t="shared" si="1"/>
        <v>OK</v>
      </c>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v>20</v>
      </c>
      <c r="AO68" s="80"/>
      <c r="AP68" s="80"/>
      <c r="AQ68" s="80"/>
      <c r="AR68" s="80"/>
      <c r="AS68" s="80"/>
      <c r="AT68" s="80"/>
      <c r="AU68" s="80"/>
      <c r="AV68" s="80"/>
      <c r="AW68" s="80"/>
    </row>
    <row r="69" spans="1:49" ht="90" customHeight="1" x14ac:dyDescent="0.25">
      <c r="A69" s="180"/>
      <c r="B69" s="97">
        <v>66</v>
      </c>
      <c r="C69" s="183"/>
      <c r="D69" s="120" t="s">
        <v>402</v>
      </c>
      <c r="E69" s="148" t="s">
        <v>195</v>
      </c>
      <c r="F69" s="93" t="s">
        <v>113</v>
      </c>
      <c r="G69" s="93" t="s">
        <v>197</v>
      </c>
      <c r="H69" s="94" t="s">
        <v>26</v>
      </c>
      <c r="I69" s="95" t="s">
        <v>115</v>
      </c>
      <c r="J69" s="138">
        <v>45</v>
      </c>
      <c r="K69" s="84">
        <f>2+10</f>
        <v>12</v>
      </c>
      <c r="L69" s="83">
        <f t="shared" si="3"/>
        <v>0</v>
      </c>
      <c r="M69" s="39" t="str">
        <f t="shared" ref="M69:M132" si="4">IF(L69&lt;0,"ATENÇÃO","OK")</f>
        <v>OK</v>
      </c>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v>12</v>
      </c>
      <c r="AO69" s="80"/>
      <c r="AP69" s="80"/>
      <c r="AQ69" s="80"/>
      <c r="AR69" s="80"/>
      <c r="AS69" s="80"/>
      <c r="AT69" s="80"/>
      <c r="AU69" s="80"/>
      <c r="AV69" s="80"/>
      <c r="AW69" s="80"/>
    </row>
    <row r="70" spans="1:49" ht="90" customHeight="1" x14ac:dyDescent="0.25">
      <c r="A70" s="177"/>
      <c r="B70" s="92">
        <v>67</v>
      </c>
      <c r="C70" s="182"/>
      <c r="D70" s="120" t="s">
        <v>403</v>
      </c>
      <c r="E70" s="148" t="s">
        <v>195</v>
      </c>
      <c r="F70" s="93" t="s">
        <v>113</v>
      </c>
      <c r="G70" s="93" t="s">
        <v>198</v>
      </c>
      <c r="H70" s="94" t="s">
        <v>26</v>
      </c>
      <c r="I70" s="95" t="s">
        <v>115</v>
      </c>
      <c r="J70" s="138">
        <v>76</v>
      </c>
      <c r="K70" s="84">
        <f>20+2+5</f>
        <v>27</v>
      </c>
      <c r="L70" s="83">
        <f t="shared" si="3"/>
        <v>0</v>
      </c>
      <c r="M70" s="39" t="str">
        <f t="shared" si="4"/>
        <v>OK</v>
      </c>
      <c r="N70" s="80"/>
      <c r="O70" s="80"/>
      <c r="P70" s="80"/>
      <c r="Q70" s="80"/>
      <c r="R70" s="80"/>
      <c r="S70" s="80"/>
      <c r="T70" s="80"/>
      <c r="U70" s="80"/>
      <c r="V70" s="80">
        <v>20</v>
      </c>
      <c r="W70" s="80"/>
      <c r="X70" s="80"/>
      <c r="Y70" s="80"/>
      <c r="Z70" s="80"/>
      <c r="AA70" s="80"/>
      <c r="AB70" s="80"/>
      <c r="AC70" s="80"/>
      <c r="AD70" s="80"/>
      <c r="AE70" s="80"/>
      <c r="AF70" s="80"/>
      <c r="AG70" s="80"/>
      <c r="AH70" s="80"/>
      <c r="AI70" s="80"/>
      <c r="AJ70" s="80"/>
      <c r="AK70" s="80"/>
      <c r="AL70" s="80"/>
      <c r="AM70" s="80"/>
      <c r="AN70" s="80">
        <v>7</v>
      </c>
      <c r="AO70" s="80"/>
      <c r="AP70" s="80"/>
      <c r="AQ70" s="80"/>
      <c r="AR70" s="80"/>
      <c r="AS70" s="80"/>
      <c r="AT70" s="80"/>
      <c r="AU70" s="80"/>
      <c r="AV70" s="80"/>
      <c r="AW70" s="80"/>
    </row>
    <row r="71" spans="1:49" ht="90" customHeight="1" x14ac:dyDescent="0.25">
      <c r="A71" s="172">
        <v>19</v>
      </c>
      <c r="B71" s="98">
        <v>68</v>
      </c>
      <c r="C71" s="184" t="s">
        <v>122</v>
      </c>
      <c r="D71" s="123" t="s">
        <v>404</v>
      </c>
      <c r="E71" s="153" t="s">
        <v>199</v>
      </c>
      <c r="F71" s="104" t="s">
        <v>200</v>
      </c>
      <c r="G71" s="88" t="s">
        <v>201</v>
      </c>
      <c r="H71" s="100" t="s">
        <v>45</v>
      </c>
      <c r="I71" s="101" t="s">
        <v>78</v>
      </c>
      <c r="J71" s="137">
        <v>27.94</v>
      </c>
      <c r="K71" s="84">
        <v>30</v>
      </c>
      <c r="L71" s="83">
        <f t="shared" si="3"/>
        <v>15</v>
      </c>
      <c r="M71" s="39" t="str">
        <f t="shared" si="4"/>
        <v>OK</v>
      </c>
      <c r="N71" s="80"/>
      <c r="O71" s="80"/>
      <c r="P71" s="80"/>
      <c r="Q71" s="80"/>
      <c r="R71" s="80"/>
      <c r="S71" s="80"/>
      <c r="T71" s="80"/>
      <c r="U71" s="80">
        <v>15</v>
      </c>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row>
    <row r="72" spans="1:49" ht="90" customHeight="1" x14ac:dyDescent="0.25">
      <c r="A72" s="173"/>
      <c r="B72" s="87">
        <v>69</v>
      </c>
      <c r="C72" s="185"/>
      <c r="D72" s="123" t="s">
        <v>405</v>
      </c>
      <c r="E72" s="153" t="s">
        <v>202</v>
      </c>
      <c r="F72" s="104" t="s">
        <v>200</v>
      </c>
      <c r="G72" s="88" t="s">
        <v>203</v>
      </c>
      <c r="H72" s="100" t="s">
        <v>45</v>
      </c>
      <c r="I72" s="101" t="s">
        <v>78</v>
      </c>
      <c r="J72" s="137">
        <v>47.99</v>
      </c>
      <c r="K72" s="84">
        <v>30</v>
      </c>
      <c r="L72" s="83">
        <f t="shared" si="3"/>
        <v>15</v>
      </c>
      <c r="M72" s="39" t="str">
        <f t="shared" si="4"/>
        <v>OK</v>
      </c>
      <c r="N72" s="80"/>
      <c r="O72" s="80"/>
      <c r="P72" s="80"/>
      <c r="Q72" s="80"/>
      <c r="R72" s="80"/>
      <c r="S72" s="80"/>
      <c r="T72" s="80"/>
      <c r="U72" s="80">
        <v>15</v>
      </c>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row>
    <row r="73" spans="1:49" ht="90" customHeight="1" x14ac:dyDescent="0.25">
      <c r="A73" s="173"/>
      <c r="B73" s="98">
        <v>70</v>
      </c>
      <c r="C73" s="185"/>
      <c r="D73" s="123" t="s">
        <v>406</v>
      </c>
      <c r="E73" s="153" t="s">
        <v>202</v>
      </c>
      <c r="F73" s="104" t="s">
        <v>200</v>
      </c>
      <c r="G73" s="88" t="s">
        <v>204</v>
      </c>
      <c r="H73" s="100" t="s">
        <v>45</v>
      </c>
      <c r="I73" s="101" t="s">
        <v>78</v>
      </c>
      <c r="J73" s="137">
        <v>24.6</v>
      </c>
      <c r="K73" s="84"/>
      <c r="L73" s="83">
        <f t="shared" si="3"/>
        <v>0</v>
      </c>
      <c r="M73" s="39" t="str">
        <f t="shared" si="4"/>
        <v>OK</v>
      </c>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row>
    <row r="74" spans="1:49" ht="90" customHeight="1" x14ac:dyDescent="0.25">
      <c r="A74" s="173"/>
      <c r="B74" s="87">
        <v>71</v>
      </c>
      <c r="C74" s="185"/>
      <c r="D74" s="123" t="s">
        <v>407</v>
      </c>
      <c r="E74" s="153" t="s">
        <v>154</v>
      </c>
      <c r="F74" s="104" t="s">
        <v>200</v>
      </c>
      <c r="G74" s="88" t="s">
        <v>205</v>
      </c>
      <c r="H74" s="100" t="s">
        <v>45</v>
      </c>
      <c r="I74" s="101" t="s">
        <v>78</v>
      </c>
      <c r="J74" s="137">
        <v>40.909999999999997</v>
      </c>
      <c r="K74" s="84"/>
      <c r="L74" s="83">
        <f t="shared" si="3"/>
        <v>0</v>
      </c>
      <c r="M74" s="39" t="str">
        <f t="shared" si="4"/>
        <v>OK</v>
      </c>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row>
    <row r="75" spans="1:49" ht="90" customHeight="1" x14ac:dyDescent="0.25">
      <c r="A75" s="173"/>
      <c r="B75" s="98">
        <v>72</v>
      </c>
      <c r="C75" s="185"/>
      <c r="D75" s="123" t="s">
        <v>408</v>
      </c>
      <c r="E75" s="153" t="s">
        <v>138</v>
      </c>
      <c r="F75" s="104" t="s">
        <v>200</v>
      </c>
      <c r="G75" s="88" t="s">
        <v>206</v>
      </c>
      <c r="H75" s="100" t="s">
        <v>45</v>
      </c>
      <c r="I75" s="101" t="s">
        <v>78</v>
      </c>
      <c r="J75" s="137">
        <v>111.2</v>
      </c>
      <c r="K75" s="84"/>
      <c r="L75" s="83">
        <f t="shared" si="3"/>
        <v>0</v>
      </c>
      <c r="M75" s="39" t="str">
        <f t="shared" si="4"/>
        <v>OK</v>
      </c>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row>
    <row r="76" spans="1:49" ht="90" customHeight="1" x14ac:dyDescent="0.25">
      <c r="A76" s="173"/>
      <c r="B76" s="87">
        <v>73</v>
      </c>
      <c r="C76" s="185"/>
      <c r="D76" s="123" t="s">
        <v>409</v>
      </c>
      <c r="E76" s="153" t="s">
        <v>199</v>
      </c>
      <c r="F76" s="104" t="s">
        <v>200</v>
      </c>
      <c r="G76" s="88" t="s">
        <v>207</v>
      </c>
      <c r="H76" s="100" t="s">
        <v>45</v>
      </c>
      <c r="I76" s="101" t="s">
        <v>78</v>
      </c>
      <c r="J76" s="137">
        <v>70.62</v>
      </c>
      <c r="K76" s="84">
        <v>27</v>
      </c>
      <c r="L76" s="83">
        <f t="shared" si="3"/>
        <v>12</v>
      </c>
      <c r="M76" s="39" t="str">
        <f t="shared" si="4"/>
        <v>OK</v>
      </c>
      <c r="N76" s="80"/>
      <c r="O76" s="80"/>
      <c r="P76" s="80"/>
      <c r="Q76" s="80"/>
      <c r="R76" s="80"/>
      <c r="S76" s="80"/>
      <c r="T76" s="80"/>
      <c r="U76" s="80">
        <v>15</v>
      </c>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row>
    <row r="77" spans="1:49" ht="90" customHeight="1" x14ac:dyDescent="0.25">
      <c r="A77" s="174"/>
      <c r="B77" s="98">
        <v>74</v>
      </c>
      <c r="C77" s="186"/>
      <c r="D77" s="123" t="s">
        <v>410</v>
      </c>
      <c r="E77" s="153" t="s">
        <v>199</v>
      </c>
      <c r="F77" s="104" t="s">
        <v>200</v>
      </c>
      <c r="G77" s="88" t="s">
        <v>208</v>
      </c>
      <c r="H77" s="100" t="s">
        <v>45</v>
      </c>
      <c r="I77" s="101" t="s">
        <v>78</v>
      </c>
      <c r="J77" s="137">
        <v>21.57</v>
      </c>
      <c r="K77" s="84">
        <v>30</v>
      </c>
      <c r="L77" s="83">
        <f t="shared" si="3"/>
        <v>10</v>
      </c>
      <c r="M77" s="39" t="str">
        <f t="shared" si="4"/>
        <v>OK</v>
      </c>
      <c r="N77" s="80"/>
      <c r="O77" s="80"/>
      <c r="P77" s="80"/>
      <c r="Q77" s="80"/>
      <c r="R77" s="80"/>
      <c r="S77" s="80"/>
      <c r="T77" s="80"/>
      <c r="U77" s="80">
        <v>20</v>
      </c>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row>
    <row r="78" spans="1:49" ht="90" customHeight="1" x14ac:dyDescent="0.25">
      <c r="A78" s="176">
        <v>20</v>
      </c>
      <c r="B78" s="92">
        <v>75</v>
      </c>
      <c r="C78" s="181" t="s">
        <v>122</v>
      </c>
      <c r="D78" s="120" t="s">
        <v>411</v>
      </c>
      <c r="E78" s="148" t="s">
        <v>209</v>
      </c>
      <c r="F78" s="93" t="s">
        <v>145</v>
      </c>
      <c r="G78" s="93" t="s">
        <v>210</v>
      </c>
      <c r="H78" s="94" t="s">
        <v>36</v>
      </c>
      <c r="I78" s="95" t="s">
        <v>78</v>
      </c>
      <c r="J78" s="138">
        <v>1.8</v>
      </c>
      <c r="K78" s="84">
        <v>100</v>
      </c>
      <c r="L78" s="83">
        <f t="shared" si="3"/>
        <v>20</v>
      </c>
      <c r="M78" s="39" t="str">
        <f t="shared" si="4"/>
        <v>OK</v>
      </c>
      <c r="N78" s="80"/>
      <c r="O78" s="80"/>
      <c r="P78" s="80"/>
      <c r="Q78" s="80"/>
      <c r="R78" s="80"/>
      <c r="S78" s="80"/>
      <c r="T78" s="80"/>
      <c r="U78" s="80">
        <v>80</v>
      </c>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row>
    <row r="79" spans="1:49" ht="90" customHeight="1" x14ac:dyDescent="0.25">
      <c r="A79" s="180"/>
      <c r="B79" s="97">
        <v>76</v>
      </c>
      <c r="C79" s="183"/>
      <c r="D79" s="120" t="s">
        <v>412</v>
      </c>
      <c r="E79" s="148" t="s">
        <v>209</v>
      </c>
      <c r="F79" s="93" t="s">
        <v>145</v>
      </c>
      <c r="G79" s="93" t="s">
        <v>211</v>
      </c>
      <c r="H79" s="94" t="s">
        <v>36</v>
      </c>
      <c r="I79" s="95" t="s">
        <v>78</v>
      </c>
      <c r="J79" s="138">
        <v>1.81</v>
      </c>
      <c r="K79" s="84">
        <v>100</v>
      </c>
      <c r="L79" s="83">
        <f t="shared" si="3"/>
        <v>100</v>
      </c>
      <c r="M79" s="39" t="str">
        <f t="shared" si="4"/>
        <v>OK</v>
      </c>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row>
    <row r="80" spans="1:49" ht="90" customHeight="1" x14ac:dyDescent="0.25">
      <c r="A80" s="180"/>
      <c r="B80" s="97">
        <v>77</v>
      </c>
      <c r="C80" s="183"/>
      <c r="D80" s="120" t="s">
        <v>413</v>
      </c>
      <c r="E80" s="148" t="s">
        <v>209</v>
      </c>
      <c r="F80" s="93" t="s">
        <v>145</v>
      </c>
      <c r="G80" s="93" t="s">
        <v>212</v>
      </c>
      <c r="H80" s="94" t="s">
        <v>36</v>
      </c>
      <c r="I80" s="95" t="s">
        <v>78</v>
      </c>
      <c r="J80" s="138">
        <v>1.81</v>
      </c>
      <c r="K80" s="84">
        <v>100</v>
      </c>
      <c r="L80" s="83">
        <f t="shared" si="3"/>
        <v>20</v>
      </c>
      <c r="M80" s="39" t="str">
        <f t="shared" si="4"/>
        <v>OK</v>
      </c>
      <c r="N80" s="80"/>
      <c r="O80" s="80"/>
      <c r="P80" s="80"/>
      <c r="Q80" s="80"/>
      <c r="R80" s="80"/>
      <c r="S80" s="80"/>
      <c r="T80" s="80"/>
      <c r="U80" s="80">
        <v>80</v>
      </c>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row>
    <row r="81" spans="1:49" ht="90" customHeight="1" x14ac:dyDescent="0.25">
      <c r="A81" s="180"/>
      <c r="B81" s="92">
        <v>78</v>
      </c>
      <c r="C81" s="183"/>
      <c r="D81" s="129" t="s">
        <v>414</v>
      </c>
      <c r="E81" s="148" t="s">
        <v>209</v>
      </c>
      <c r="F81" s="116" t="s">
        <v>213</v>
      </c>
      <c r="G81" s="93" t="s">
        <v>214</v>
      </c>
      <c r="H81" s="106" t="s">
        <v>45</v>
      </c>
      <c r="I81" s="107" t="s">
        <v>215</v>
      </c>
      <c r="J81" s="138">
        <v>0.12</v>
      </c>
      <c r="K81" s="84"/>
      <c r="L81" s="83">
        <f t="shared" si="3"/>
        <v>0</v>
      </c>
      <c r="M81" s="39" t="str">
        <f t="shared" si="4"/>
        <v>OK</v>
      </c>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row>
    <row r="82" spans="1:49" ht="90" customHeight="1" x14ac:dyDescent="0.25">
      <c r="A82" s="177"/>
      <c r="B82" s="97">
        <v>79</v>
      </c>
      <c r="C82" s="182"/>
      <c r="D82" s="124" t="s">
        <v>415</v>
      </c>
      <c r="E82" s="154" t="s">
        <v>216</v>
      </c>
      <c r="F82" s="105" t="s">
        <v>200</v>
      </c>
      <c r="G82" s="93" t="s">
        <v>217</v>
      </c>
      <c r="H82" s="106" t="s">
        <v>50</v>
      </c>
      <c r="I82" s="107" t="s">
        <v>218</v>
      </c>
      <c r="J82" s="138">
        <v>131</v>
      </c>
      <c r="K82" s="84"/>
      <c r="L82" s="83">
        <f t="shared" si="3"/>
        <v>0</v>
      </c>
      <c r="M82" s="39" t="str">
        <f t="shared" si="4"/>
        <v>OK</v>
      </c>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row>
    <row r="83" spans="1:49" ht="90" customHeight="1" x14ac:dyDescent="0.25">
      <c r="A83" s="172">
        <v>21</v>
      </c>
      <c r="B83" s="98">
        <v>80</v>
      </c>
      <c r="C83" s="184" t="s">
        <v>122</v>
      </c>
      <c r="D83" s="123" t="s">
        <v>416</v>
      </c>
      <c r="E83" s="153" t="s">
        <v>219</v>
      </c>
      <c r="F83" s="104" t="s">
        <v>220</v>
      </c>
      <c r="G83" s="88" t="s">
        <v>221</v>
      </c>
      <c r="H83" s="100" t="s">
        <v>43</v>
      </c>
      <c r="I83" s="101" t="s">
        <v>222</v>
      </c>
      <c r="J83" s="137">
        <v>21.29</v>
      </c>
      <c r="K83" s="84"/>
      <c r="L83" s="83">
        <f t="shared" si="3"/>
        <v>0</v>
      </c>
      <c r="M83" s="39" t="str">
        <f t="shared" si="4"/>
        <v>OK</v>
      </c>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row>
    <row r="84" spans="1:49" ht="90" customHeight="1" x14ac:dyDescent="0.25">
      <c r="A84" s="173"/>
      <c r="B84" s="87">
        <v>81</v>
      </c>
      <c r="C84" s="185"/>
      <c r="D84" s="123" t="s">
        <v>417</v>
      </c>
      <c r="E84" s="153" t="s">
        <v>219</v>
      </c>
      <c r="F84" s="104" t="s">
        <v>220</v>
      </c>
      <c r="G84" s="88" t="s">
        <v>223</v>
      </c>
      <c r="H84" s="100" t="s">
        <v>43</v>
      </c>
      <c r="I84" s="101" t="s">
        <v>222</v>
      </c>
      <c r="J84" s="137">
        <v>21.29</v>
      </c>
      <c r="K84" s="84"/>
      <c r="L84" s="83">
        <f t="shared" si="3"/>
        <v>0</v>
      </c>
      <c r="M84" s="39" t="str">
        <f t="shared" si="4"/>
        <v>OK</v>
      </c>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row>
    <row r="85" spans="1:49" ht="90" customHeight="1" x14ac:dyDescent="0.25">
      <c r="A85" s="174"/>
      <c r="B85" s="87">
        <v>82</v>
      </c>
      <c r="C85" s="186"/>
      <c r="D85" s="123" t="s">
        <v>418</v>
      </c>
      <c r="E85" s="153" t="s">
        <v>219</v>
      </c>
      <c r="F85" s="104" t="s">
        <v>220</v>
      </c>
      <c r="G85" s="88" t="s">
        <v>224</v>
      </c>
      <c r="H85" s="100" t="s">
        <v>49</v>
      </c>
      <c r="I85" s="101" t="s">
        <v>222</v>
      </c>
      <c r="J85" s="137">
        <v>21.28</v>
      </c>
      <c r="K85" s="84"/>
      <c r="L85" s="83">
        <f t="shared" si="3"/>
        <v>0</v>
      </c>
      <c r="M85" s="39" t="str">
        <f t="shared" si="4"/>
        <v>OK</v>
      </c>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row>
    <row r="86" spans="1:49" ht="90" customHeight="1" x14ac:dyDescent="0.25">
      <c r="A86" s="176">
        <v>22</v>
      </c>
      <c r="B86" s="97">
        <v>83</v>
      </c>
      <c r="C86" s="181" t="s">
        <v>122</v>
      </c>
      <c r="D86" s="120" t="s">
        <v>419</v>
      </c>
      <c r="E86" s="148" t="s">
        <v>225</v>
      </c>
      <c r="F86" s="105" t="s">
        <v>76</v>
      </c>
      <c r="G86" s="93" t="s">
        <v>226</v>
      </c>
      <c r="H86" s="94" t="s">
        <v>43</v>
      </c>
      <c r="I86" s="95" t="s">
        <v>78</v>
      </c>
      <c r="J86" s="138">
        <v>4.3099999999999996</v>
      </c>
      <c r="K86" s="84">
        <v>160</v>
      </c>
      <c r="L86" s="83">
        <f t="shared" si="3"/>
        <v>160</v>
      </c>
      <c r="M86" s="39" t="str">
        <f t="shared" si="4"/>
        <v>OK</v>
      </c>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row>
    <row r="87" spans="1:49" ht="90" customHeight="1" x14ac:dyDescent="0.25">
      <c r="A87" s="177"/>
      <c r="B87" s="97">
        <v>84</v>
      </c>
      <c r="C87" s="182"/>
      <c r="D87" s="120" t="s">
        <v>420</v>
      </c>
      <c r="E87" s="148" t="s">
        <v>227</v>
      </c>
      <c r="F87" s="105" t="s">
        <v>76</v>
      </c>
      <c r="G87" s="93" t="s">
        <v>228</v>
      </c>
      <c r="H87" s="94" t="s">
        <v>29</v>
      </c>
      <c r="I87" s="95" t="s">
        <v>78</v>
      </c>
      <c r="J87" s="138">
        <v>1.89</v>
      </c>
      <c r="K87" s="84">
        <v>80</v>
      </c>
      <c r="L87" s="83">
        <f t="shared" si="3"/>
        <v>80</v>
      </c>
      <c r="M87" s="39" t="str">
        <f t="shared" si="4"/>
        <v>OK</v>
      </c>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row>
    <row r="88" spans="1:49" ht="90" customHeight="1" x14ac:dyDescent="0.25">
      <c r="A88" s="178">
        <v>23</v>
      </c>
      <c r="B88" s="87">
        <v>85</v>
      </c>
      <c r="C88" s="184" t="s">
        <v>122</v>
      </c>
      <c r="D88" s="119" t="s">
        <v>421</v>
      </c>
      <c r="E88" s="147" t="s">
        <v>229</v>
      </c>
      <c r="F88" s="104" t="s">
        <v>82</v>
      </c>
      <c r="G88" s="88" t="s">
        <v>230</v>
      </c>
      <c r="H88" s="89" t="s">
        <v>26</v>
      </c>
      <c r="I88" s="90" t="s">
        <v>78</v>
      </c>
      <c r="J88" s="137">
        <v>1.48</v>
      </c>
      <c r="K88" s="84"/>
      <c r="L88" s="83">
        <f t="shared" si="3"/>
        <v>0</v>
      </c>
      <c r="M88" s="39" t="str">
        <f t="shared" si="4"/>
        <v>OK</v>
      </c>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row>
    <row r="89" spans="1:49" ht="90" customHeight="1" x14ac:dyDescent="0.25">
      <c r="A89" s="179"/>
      <c r="B89" s="98">
        <v>86</v>
      </c>
      <c r="C89" s="185"/>
      <c r="D89" s="119" t="s">
        <v>422</v>
      </c>
      <c r="E89" s="147" t="s">
        <v>229</v>
      </c>
      <c r="F89" s="104" t="s">
        <v>82</v>
      </c>
      <c r="G89" s="88" t="s">
        <v>231</v>
      </c>
      <c r="H89" s="89" t="s">
        <v>26</v>
      </c>
      <c r="I89" s="90" t="s">
        <v>78</v>
      </c>
      <c r="J89" s="137">
        <v>1.84</v>
      </c>
      <c r="K89" s="84"/>
      <c r="L89" s="83">
        <f t="shared" si="3"/>
        <v>0</v>
      </c>
      <c r="M89" s="39" t="str">
        <f t="shared" si="4"/>
        <v>OK</v>
      </c>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row>
    <row r="90" spans="1:49" ht="90" customHeight="1" x14ac:dyDescent="0.25">
      <c r="A90" s="179"/>
      <c r="B90" s="87">
        <v>87</v>
      </c>
      <c r="C90" s="186"/>
      <c r="D90" s="119" t="s">
        <v>423</v>
      </c>
      <c r="E90" s="147" t="s">
        <v>232</v>
      </c>
      <c r="F90" s="104" t="s">
        <v>233</v>
      </c>
      <c r="G90" s="88" t="s">
        <v>234</v>
      </c>
      <c r="H90" s="89" t="s">
        <v>26</v>
      </c>
      <c r="I90" s="90" t="s">
        <v>78</v>
      </c>
      <c r="J90" s="137">
        <v>4.87</v>
      </c>
      <c r="K90" s="84">
        <v>1500</v>
      </c>
      <c r="L90" s="83">
        <f t="shared" si="3"/>
        <v>1044</v>
      </c>
      <c r="M90" s="39" t="str">
        <f t="shared" si="4"/>
        <v>OK</v>
      </c>
      <c r="N90" s="80"/>
      <c r="O90" s="80"/>
      <c r="P90" s="80"/>
      <c r="Q90" s="80"/>
      <c r="R90" s="80"/>
      <c r="S90" s="80"/>
      <c r="T90" s="80"/>
      <c r="U90" s="80">
        <v>336</v>
      </c>
      <c r="V90" s="80"/>
      <c r="W90" s="80"/>
      <c r="X90" s="80"/>
      <c r="Y90" s="80"/>
      <c r="Z90" s="80"/>
      <c r="AA90" s="80"/>
      <c r="AB90" s="80"/>
      <c r="AC90" s="80"/>
      <c r="AD90" s="80"/>
      <c r="AE90" s="80"/>
      <c r="AF90" s="80"/>
      <c r="AG90" s="80"/>
      <c r="AH90" s="80"/>
      <c r="AI90" s="80"/>
      <c r="AJ90" s="80">
        <v>120</v>
      </c>
      <c r="AK90" s="80"/>
      <c r="AL90" s="80"/>
      <c r="AM90" s="80"/>
      <c r="AN90" s="80"/>
      <c r="AO90" s="80"/>
      <c r="AP90" s="80"/>
      <c r="AQ90" s="80"/>
      <c r="AR90" s="80"/>
      <c r="AS90" s="80"/>
      <c r="AT90" s="80"/>
      <c r="AU90" s="80"/>
      <c r="AV90" s="80"/>
      <c r="AW90" s="80"/>
    </row>
    <row r="91" spans="1:49" ht="90" customHeight="1" x14ac:dyDescent="0.25">
      <c r="A91" s="96">
        <v>24</v>
      </c>
      <c r="B91" s="92">
        <v>88</v>
      </c>
      <c r="C91" s="142" t="s">
        <v>84</v>
      </c>
      <c r="D91" s="120" t="s">
        <v>424</v>
      </c>
      <c r="E91" s="148" t="s">
        <v>37</v>
      </c>
      <c r="F91" s="105" t="s">
        <v>235</v>
      </c>
      <c r="G91" s="93" t="s">
        <v>236</v>
      </c>
      <c r="H91" s="94" t="s">
        <v>33</v>
      </c>
      <c r="I91" s="95" t="s">
        <v>78</v>
      </c>
      <c r="J91" s="138">
        <v>22.22</v>
      </c>
      <c r="K91" s="84">
        <v>200</v>
      </c>
      <c r="L91" s="83">
        <f t="shared" si="3"/>
        <v>160</v>
      </c>
      <c r="M91" s="39" t="str">
        <f t="shared" si="4"/>
        <v>OK</v>
      </c>
      <c r="N91" s="80"/>
      <c r="O91" s="80"/>
      <c r="P91" s="80"/>
      <c r="Q91" s="80"/>
      <c r="R91" s="80"/>
      <c r="S91" s="80"/>
      <c r="T91" s="80"/>
      <c r="U91" s="80"/>
      <c r="V91" s="80"/>
      <c r="W91" s="80"/>
      <c r="X91" s="80"/>
      <c r="Y91" s="80"/>
      <c r="Z91" s="80">
        <v>40</v>
      </c>
      <c r="AA91" s="80"/>
      <c r="AB91" s="80"/>
      <c r="AC91" s="80"/>
      <c r="AD91" s="80"/>
      <c r="AE91" s="80"/>
      <c r="AF91" s="80"/>
      <c r="AG91" s="80"/>
      <c r="AH91" s="80"/>
      <c r="AI91" s="80"/>
      <c r="AJ91" s="80"/>
      <c r="AK91" s="80"/>
      <c r="AL91" s="80"/>
      <c r="AM91" s="80"/>
      <c r="AN91" s="80"/>
      <c r="AO91" s="80"/>
      <c r="AP91" s="80"/>
      <c r="AQ91" s="80"/>
      <c r="AR91" s="80"/>
      <c r="AS91" s="80"/>
      <c r="AT91" s="80"/>
      <c r="AU91" s="80"/>
      <c r="AV91" s="80"/>
      <c r="AW91" s="80"/>
    </row>
    <row r="92" spans="1:49" ht="90" customHeight="1" x14ac:dyDescent="0.25">
      <c r="A92" s="172">
        <v>25</v>
      </c>
      <c r="B92" s="87">
        <v>89</v>
      </c>
      <c r="C92" s="184" t="s">
        <v>122</v>
      </c>
      <c r="D92" s="119" t="s">
        <v>425</v>
      </c>
      <c r="E92" s="147" t="s">
        <v>237</v>
      </c>
      <c r="F92" s="104" t="s">
        <v>235</v>
      </c>
      <c r="G92" s="88" t="s">
        <v>238</v>
      </c>
      <c r="H92" s="100" t="s">
        <v>26</v>
      </c>
      <c r="I92" s="88" t="s">
        <v>239</v>
      </c>
      <c r="J92" s="137">
        <v>10</v>
      </c>
      <c r="K92" s="84"/>
      <c r="L92" s="83">
        <f t="shared" si="3"/>
        <v>0</v>
      </c>
      <c r="M92" s="39" t="str">
        <f t="shared" si="4"/>
        <v>OK</v>
      </c>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row>
    <row r="93" spans="1:49" ht="90" customHeight="1" x14ac:dyDescent="0.25">
      <c r="A93" s="173"/>
      <c r="B93" s="87">
        <v>90</v>
      </c>
      <c r="C93" s="185"/>
      <c r="D93" s="119" t="s">
        <v>426</v>
      </c>
      <c r="E93" s="147" t="s">
        <v>237</v>
      </c>
      <c r="F93" s="104" t="s">
        <v>240</v>
      </c>
      <c r="G93" s="88" t="s">
        <v>241</v>
      </c>
      <c r="H93" s="100" t="s">
        <v>26</v>
      </c>
      <c r="I93" s="88" t="s">
        <v>242</v>
      </c>
      <c r="J93" s="137">
        <v>25</v>
      </c>
      <c r="K93" s="84"/>
      <c r="L93" s="83">
        <f t="shared" si="3"/>
        <v>0</v>
      </c>
      <c r="M93" s="39" t="str">
        <f t="shared" si="4"/>
        <v>OK</v>
      </c>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row>
    <row r="94" spans="1:49" ht="90" customHeight="1" x14ac:dyDescent="0.25">
      <c r="A94" s="173"/>
      <c r="B94" s="98">
        <v>91</v>
      </c>
      <c r="C94" s="185"/>
      <c r="D94" s="119" t="s">
        <v>427</v>
      </c>
      <c r="E94" s="147" t="s">
        <v>37</v>
      </c>
      <c r="F94" s="104" t="s">
        <v>235</v>
      </c>
      <c r="G94" s="88" t="s">
        <v>243</v>
      </c>
      <c r="H94" s="100" t="s">
        <v>26</v>
      </c>
      <c r="I94" s="90" t="s">
        <v>78</v>
      </c>
      <c r="J94" s="137">
        <v>8.59</v>
      </c>
      <c r="K94" s="84"/>
      <c r="L94" s="83">
        <f t="shared" si="3"/>
        <v>0</v>
      </c>
      <c r="M94" s="39" t="str">
        <f t="shared" si="4"/>
        <v>OK</v>
      </c>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row>
    <row r="95" spans="1:49" ht="90" customHeight="1" x14ac:dyDescent="0.25">
      <c r="A95" s="174"/>
      <c r="B95" s="87">
        <v>92</v>
      </c>
      <c r="C95" s="186"/>
      <c r="D95" s="123" t="s">
        <v>428</v>
      </c>
      <c r="E95" s="147" t="s">
        <v>237</v>
      </c>
      <c r="F95" s="104" t="s">
        <v>240</v>
      </c>
      <c r="G95" s="88" t="s">
        <v>244</v>
      </c>
      <c r="H95" s="100" t="s">
        <v>26</v>
      </c>
      <c r="I95" s="90" t="s">
        <v>245</v>
      </c>
      <c r="J95" s="137">
        <v>20.309999999999999</v>
      </c>
      <c r="K95" s="84">
        <v>50</v>
      </c>
      <c r="L95" s="83">
        <f t="shared" si="3"/>
        <v>35</v>
      </c>
      <c r="M95" s="39" t="str">
        <f t="shared" si="4"/>
        <v>OK</v>
      </c>
      <c r="N95" s="80"/>
      <c r="O95" s="80"/>
      <c r="P95" s="80"/>
      <c r="Q95" s="80"/>
      <c r="R95" s="80"/>
      <c r="S95" s="80"/>
      <c r="T95" s="80">
        <v>15</v>
      </c>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row>
    <row r="96" spans="1:49" ht="90" customHeight="1" x14ac:dyDescent="0.25">
      <c r="A96" s="96">
        <v>26</v>
      </c>
      <c r="B96" s="97">
        <v>93</v>
      </c>
      <c r="C96" s="141" t="s">
        <v>246</v>
      </c>
      <c r="D96" s="120" t="s">
        <v>429</v>
      </c>
      <c r="E96" s="148" t="s">
        <v>247</v>
      </c>
      <c r="F96" s="105" t="s">
        <v>177</v>
      </c>
      <c r="G96" s="93" t="s">
        <v>248</v>
      </c>
      <c r="H96" s="106" t="s">
        <v>29</v>
      </c>
      <c r="I96" s="107" t="s">
        <v>78</v>
      </c>
      <c r="J96" s="138">
        <v>36</v>
      </c>
      <c r="K96" s="84">
        <v>200</v>
      </c>
      <c r="L96" s="83">
        <f t="shared" si="3"/>
        <v>120</v>
      </c>
      <c r="M96" s="39" t="str">
        <f t="shared" si="4"/>
        <v>OK</v>
      </c>
      <c r="N96" s="80"/>
      <c r="O96" s="80"/>
      <c r="P96" s="80"/>
      <c r="Q96" s="80"/>
      <c r="R96" s="80"/>
      <c r="S96" s="80">
        <v>80</v>
      </c>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row>
    <row r="97" spans="1:49" ht="90" customHeight="1" x14ac:dyDescent="0.25">
      <c r="A97" s="172">
        <v>27</v>
      </c>
      <c r="B97" s="98">
        <v>94</v>
      </c>
      <c r="C97" s="184" t="s">
        <v>249</v>
      </c>
      <c r="D97" s="119" t="s">
        <v>430</v>
      </c>
      <c r="E97" s="147" t="s">
        <v>250</v>
      </c>
      <c r="F97" s="104" t="s">
        <v>177</v>
      </c>
      <c r="G97" s="88" t="s">
        <v>251</v>
      </c>
      <c r="H97" s="100" t="s">
        <v>29</v>
      </c>
      <c r="I97" s="101" t="s">
        <v>78</v>
      </c>
      <c r="J97" s="137">
        <v>12.06</v>
      </c>
      <c r="K97" s="84">
        <v>200</v>
      </c>
      <c r="L97" s="83">
        <f t="shared" si="3"/>
        <v>200</v>
      </c>
      <c r="M97" s="39" t="str">
        <f t="shared" si="4"/>
        <v>OK</v>
      </c>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row>
    <row r="98" spans="1:49" ht="90" customHeight="1" x14ac:dyDescent="0.25">
      <c r="A98" s="173"/>
      <c r="B98" s="87">
        <v>95</v>
      </c>
      <c r="C98" s="185"/>
      <c r="D98" s="119" t="s">
        <v>431</v>
      </c>
      <c r="E98" s="147" t="s">
        <v>250</v>
      </c>
      <c r="F98" s="104" t="s">
        <v>177</v>
      </c>
      <c r="G98" s="88" t="s">
        <v>252</v>
      </c>
      <c r="H98" s="100" t="s">
        <v>29</v>
      </c>
      <c r="I98" s="101" t="s">
        <v>78</v>
      </c>
      <c r="J98" s="137">
        <v>15.16</v>
      </c>
      <c r="K98" s="84">
        <v>200</v>
      </c>
      <c r="L98" s="83">
        <f t="shared" si="3"/>
        <v>120</v>
      </c>
      <c r="M98" s="39" t="str">
        <f t="shared" si="4"/>
        <v>OK</v>
      </c>
      <c r="N98" s="80"/>
      <c r="O98" s="80"/>
      <c r="P98" s="80"/>
      <c r="Q98" s="80"/>
      <c r="R98" s="80"/>
      <c r="S98" s="80"/>
      <c r="T98" s="80"/>
      <c r="U98" s="80"/>
      <c r="V98" s="80"/>
      <c r="W98" s="80"/>
      <c r="X98" s="80"/>
      <c r="Y98" s="80"/>
      <c r="Z98" s="80"/>
      <c r="AA98" s="80">
        <v>80</v>
      </c>
      <c r="AB98" s="80"/>
      <c r="AC98" s="80"/>
      <c r="AD98" s="80"/>
      <c r="AE98" s="80"/>
      <c r="AF98" s="80"/>
      <c r="AG98" s="80"/>
      <c r="AH98" s="80"/>
      <c r="AI98" s="80"/>
      <c r="AJ98" s="80"/>
      <c r="AK98" s="80"/>
      <c r="AL98" s="80"/>
      <c r="AM98" s="80"/>
      <c r="AN98" s="80"/>
      <c r="AO98" s="80"/>
      <c r="AP98" s="80"/>
      <c r="AQ98" s="80"/>
      <c r="AR98" s="80"/>
      <c r="AS98" s="80"/>
      <c r="AT98" s="80"/>
      <c r="AU98" s="80"/>
      <c r="AV98" s="80"/>
      <c r="AW98" s="80"/>
    </row>
    <row r="99" spans="1:49" ht="90" customHeight="1" x14ac:dyDescent="0.25">
      <c r="A99" s="174"/>
      <c r="B99" s="87">
        <v>96</v>
      </c>
      <c r="C99" s="186"/>
      <c r="D99" s="123" t="s">
        <v>432</v>
      </c>
      <c r="E99" s="147" t="s">
        <v>250</v>
      </c>
      <c r="F99" s="104" t="s">
        <v>177</v>
      </c>
      <c r="G99" s="88" t="s">
        <v>253</v>
      </c>
      <c r="H99" s="100" t="s">
        <v>29</v>
      </c>
      <c r="I99" s="101" t="s">
        <v>78</v>
      </c>
      <c r="J99" s="137">
        <v>17.11</v>
      </c>
      <c r="K99" s="84">
        <v>150</v>
      </c>
      <c r="L99" s="83">
        <f t="shared" si="3"/>
        <v>150</v>
      </c>
      <c r="M99" s="39" t="str">
        <f t="shared" si="4"/>
        <v>OK</v>
      </c>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row>
    <row r="100" spans="1:49" ht="90" customHeight="1" x14ac:dyDescent="0.25">
      <c r="A100" s="176">
        <v>28</v>
      </c>
      <c r="B100" s="92">
        <v>97</v>
      </c>
      <c r="C100" s="181" t="s">
        <v>254</v>
      </c>
      <c r="D100" s="124" t="s">
        <v>433</v>
      </c>
      <c r="E100" s="154" t="s">
        <v>255</v>
      </c>
      <c r="F100" s="105" t="s">
        <v>177</v>
      </c>
      <c r="G100" s="93" t="s">
        <v>256</v>
      </c>
      <c r="H100" s="106" t="s">
        <v>29</v>
      </c>
      <c r="I100" s="107" t="s">
        <v>78</v>
      </c>
      <c r="J100" s="138">
        <v>30.69</v>
      </c>
      <c r="K100" s="84"/>
      <c r="L100" s="83">
        <f t="shared" ref="L100:L131" si="5">K100-(SUM(N100:AW100))</f>
        <v>0</v>
      </c>
      <c r="M100" s="39" t="str">
        <f t="shared" si="4"/>
        <v>OK</v>
      </c>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row>
    <row r="101" spans="1:49" ht="90" customHeight="1" x14ac:dyDescent="0.25">
      <c r="A101" s="177"/>
      <c r="B101" s="92">
        <v>98</v>
      </c>
      <c r="C101" s="182"/>
      <c r="D101" s="124" t="s">
        <v>434</v>
      </c>
      <c r="E101" s="154" t="s">
        <v>255</v>
      </c>
      <c r="F101" s="105" t="s">
        <v>177</v>
      </c>
      <c r="G101" s="93" t="s">
        <v>257</v>
      </c>
      <c r="H101" s="106" t="s">
        <v>29</v>
      </c>
      <c r="I101" s="107" t="s">
        <v>78</v>
      </c>
      <c r="J101" s="138">
        <v>30.69</v>
      </c>
      <c r="K101" s="84"/>
      <c r="L101" s="83">
        <f t="shared" si="5"/>
        <v>0</v>
      </c>
      <c r="M101" s="39" t="str">
        <f t="shared" si="4"/>
        <v>OK</v>
      </c>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row>
    <row r="102" spans="1:49" ht="90" customHeight="1" x14ac:dyDescent="0.25">
      <c r="A102" s="117">
        <v>29</v>
      </c>
      <c r="B102" s="98">
        <v>99</v>
      </c>
      <c r="C102" s="143" t="s">
        <v>246</v>
      </c>
      <c r="D102" s="119" t="s">
        <v>435</v>
      </c>
      <c r="E102" s="147" t="s">
        <v>247</v>
      </c>
      <c r="F102" s="104" t="s">
        <v>177</v>
      </c>
      <c r="G102" s="88" t="s">
        <v>258</v>
      </c>
      <c r="H102" s="100" t="s">
        <v>44</v>
      </c>
      <c r="I102" s="101" t="s">
        <v>78</v>
      </c>
      <c r="J102" s="137">
        <v>77.739999999999995</v>
      </c>
      <c r="K102" s="84">
        <v>200</v>
      </c>
      <c r="L102" s="83">
        <f t="shared" si="5"/>
        <v>140</v>
      </c>
      <c r="M102" s="39" t="str">
        <f t="shared" si="4"/>
        <v>OK</v>
      </c>
      <c r="N102" s="80"/>
      <c r="O102" s="80"/>
      <c r="P102" s="80"/>
      <c r="Q102" s="80"/>
      <c r="R102" s="80"/>
      <c r="S102" s="80">
        <v>60</v>
      </c>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row>
    <row r="103" spans="1:49" ht="90" customHeight="1" x14ac:dyDescent="0.25">
      <c r="A103" s="176">
        <v>30</v>
      </c>
      <c r="B103" s="92">
        <v>100</v>
      </c>
      <c r="C103" s="181" t="s">
        <v>259</v>
      </c>
      <c r="D103" s="120" t="s">
        <v>436</v>
      </c>
      <c r="E103" s="148" t="s">
        <v>260</v>
      </c>
      <c r="F103" s="105" t="s">
        <v>261</v>
      </c>
      <c r="G103" s="93" t="s">
        <v>262</v>
      </c>
      <c r="H103" s="106" t="s">
        <v>48</v>
      </c>
      <c r="I103" s="107" t="s">
        <v>87</v>
      </c>
      <c r="J103" s="138">
        <v>7.33</v>
      </c>
      <c r="K103" s="84"/>
      <c r="L103" s="83">
        <f t="shared" si="5"/>
        <v>0</v>
      </c>
      <c r="M103" s="39" t="str">
        <f t="shared" si="4"/>
        <v>OK</v>
      </c>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row>
    <row r="104" spans="1:49" ht="90" customHeight="1" x14ac:dyDescent="0.25">
      <c r="A104" s="180"/>
      <c r="B104" s="97">
        <v>101</v>
      </c>
      <c r="C104" s="183"/>
      <c r="D104" s="120" t="s">
        <v>437</v>
      </c>
      <c r="E104" s="148" t="s">
        <v>263</v>
      </c>
      <c r="F104" s="105" t="s">
        <v>82</v>
      </c>
      <c r="G104" s="93" t="s">
        <v>264</v>
      </c>
      <c r="H104" s="106" t="s">
        <v>43</v>
      </c>
      <c r="I104" s="107" t="s">
        <v>78</v>
      </c>
      <c r="J104" s="138">
        <v>1.4</v>
      </c>
      <c r="K104" s="84">
        <v>100</v>
      </c>
      <c r="L104" s="83">
        <f t="shared" si="5"/>
        <v>20</v>
      </c>
      <c r="M104" s="39" t="str">
        <f t="shared" si="4"/>
        <v>OK</v>
      </c>
      <c r="N104" s="80"/>
      <c r="O104" s="80"/>
      <c r="P104" s="80"/>
      <c r="Q104" s="80"/>
      <c r="R104" s="80"/>
      <c r="S104" s="80"/>
      <c r="T104" s="80"/>
      <c r="U104" s="80"/>
      <c r="V104" s="80"/>
      <c r="W104" s="80">
        <v>80</v>
      </c>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row>
    <row r="105" spans="1:49" ht="90" customHeight="1" x14ac:dyDescent="0.25">
      <c r="A105" s="180"/>
      <c r="B105" s="92">
        <v>102</v>
      </c>
      <c r="C105" s="183"/>
      <c r="D105" s="120" t="s">
        <v>438</v>
      </c>
      <c r="E105" s="148" t="s">
        <v>265</v>
      </c>
      <c r="F105" s="105" t="s">
        <v>266</v>
      </c>
      <c r="G105" s="93" t="s">
        <v>267</v>
      </c>
      <c r="H105" s="106" t="s">
        <v>45</v>
      </c>
      <c r="I105" s="107" t="s">
        <v>87</v>
      </c>
      <c r="J105" s="138">
        <v>14.85</v>
      </c>
      <c r="K105" s="84"/>
      <c r="L105" s="83">
        <f t="shared" si="5"/>
        <v>0</v>
      </c>
      <c r="M105" s="39" t="str">
        <f t="shared" si="4"/>
        <v>OK</v>
      </c>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row>
    <row r="106" spans="1:49" ht="90" customHeight="1" x14ac:dyDescent="0.25">
      <c r="A106" s="180"/>
      <c r="B106" s="97">
        <v>103</v>
      </c>
      <c r="C106" s="183"/>
      <c r="D106" s="120" t="s">
        <v>439</v>
      </c>
      <c r="E106" s="148" t="s">
        <v>268</v>
      </c>
      <c r="F106" s="105" t="s">
        <v>82</v>
      </c>
      <c r="G106" s="93" t="s">
        <v>269</v>
      </c>
      <c r="H106" s="94" t="s">
        <v>48</v>
      </c>
      <c r="I106" s="95" t="s">
        <v>78</v>
      </c>
      <c r="J106" s="138">
        <v>2.7</v>
      </c>
      <c r="K106" s="84">
        <v>400</v>
      </c>
      <c r="L106" s="83">
        <f t="shared" si="5"/>
        <v>76</v>
      </c>
      <c r="M106" s="39" t="str">
        <f t="shared" si="4"/>
        <v>OK</v>
      </c>
      <c r="N106" s="80"/>
      <c r="O106" s="80"/>
      <c r="P106" s="80"/>
      <c r="Q106" s="80"/>
      <c r="R106" s="80"/>
      <c r="S106" s="80"/>
      <c r="T106" s="80"/>
      <c r="U106" s="80"/>
      <c r="V106" s="80"/>
      <c r="W106" s="80">
        <v>288</v>
      </c>
      <c r="X106" s="80"/>
      <c r="Y106" s="80"/>
      <c r="Z106" s="80"/>
      <c r="AA106" s="80"/>
      <c r="AB106" s="80"/>
      <c r="AC106" s="80"/>
      <c r="AD106" s="80"/>
      <c r="AE106" s="80"/>
      <c r="AF106" s="80"/>
      <c r="AG106" s="80"/>
      <c r="AH106" s="80"/>
      <c r="AI106" s="80">
        <v>36</v>
      </c>
      <c r="AJ106" s="80"/>
      <c r="AK106" s="80"/>
      <c r="AL106" s="80"/>
      <c r="AM106" s="80"/>
      <c r="AN106" s="80"/>
      <c r="AO106" s="80"/>
      <c r="AP106" s="80"/>
      <c r="AQ106" s="80"/>
      <c r="AR106" s="80"/>
      <c r="AS106" s="80"/>
      <c r="AT106" s="80"/>
      <c r="AU106" s="80"/>
      <c r="AV106" s="80"/>
      <c r="AW106" s="80"/>
    </row>
    <row r="107" spans="1:49" ht="90" customHeight="1" x14ac:dyDescent="0.25">
      <c r="A107" s="177"/>
      <c r="B107" s="92">
        <v>104</v>
      </c>
      <c r="C107" s="182"/>
      <c r="D107" s="120" t="s">
        <v>440</v>
      </c>
      <c r="E107" s="148" t="s">
        <v>263</v>
      </c>
      <c r="F107" s="105" t="s">
        <v>82</v>
      </c>
      <c r="G107" s="93" t="s">
        <v>270</v>
      </c>
      <c r="H107" s="94" t="s">
        <v>48</v>
      </c>
      <c r="I107" s="95" t="s">
        <v>78</v>
      </c>
      <c r="J107" s="138">
        <v>1.95</v>
      </c>
      <c r="K107" s="84"/>
      <c r="L107" s="83">
        <f t="shared" si="5"/>
        <v>0</v>
      </c>
      <c r="M107" s="39" t="str">
        <f t="shared" si="4"/>
        <v>OK</v>
      </c>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row>
    <row r="108" spans="1:49" ht="90" customHeight="1" x14ac:dyDescent="0.25">
      <c r="A108" s="172">
        <v>31</v>
      </c>
      <c r="B108" s="98">
        <v>105</v>
      </c>
      <c r="C108" s="184" t="s">
        <v>259</v>
      </c>
      <c r="D108" s="119" t="s">
        <v>441</v>
      </c>
      <c r="E108" s="147" t="s">
        <v>271</v>
      </c>
      <c r="F108" s="104" t="s">
        <v>145</v>
      </c>
      <c r="G108" s="88" t="s">
        <v>272</v>
      </c>
      <c r="H108" s="100" t="s">
        <v>26</v>
      </c>
      <c r="I108" s="101" t="s">
        <v>78</v>
      </c>
      <c r="J108" s="137">
        <v>9</v>
      </c>
      <c r="K108" s="84">
        <v>300</v>
      </c>
      <c r="L108" s="83">
        <f t="shared" si="5"/>
        <v>100</v>
      </c>
      <c r="M108" s="39" t="str">
        <f t="shared" si="4"/>
        <v>OK</v>
      </c>
      <c r="N108" s="80"/>
      <c r="O108" s="80"/>
      <c r="P108" s="80"/>
      <c r="Q108" s="80"/>
      <c r="R108" s="80"/>
      <c r="S108" s="80"/>
      <c r="T108" s="80"/>
      <c r="U108" s="80"/>
      <c r="V108" s="80"/>
      <c r="W108" s="80">
        <v>150</v>
      </c>
      <c r="X108" s="80"/>
      <c r="Y108" s="80"/>
      <c r="Z108" s="80"/>
      <c r="AA108" s="80"/>
      <c r="AB108" s="80"/>
      <c r="AC108" s="80"/>
      <c r="AD108" s="80"/>
      <c r="AE108" s="80"/>
      <c r="AF108" s="80"/>
      <c r="AG108" s="80"/>
      <c r="AH108" s="80"/>
      <c r="AI108" s="80">
        <v>50</v>
      </c>
      <c r="AJ108" s="80"/>
      <c r="AK108" s="80"/>
      <c r="AL108" s="80"/>
      <c r="AM108" s="80"/>
      <c r="AN108" s="80"/>
      <c r="AO108" s="80"/>
      <c r="AP108" s="80"/>
      <c r="AQ108" s="80"/>
      <c r="AR108" s="80"/>
      <c r="AS108" s="80"/>
      <c r="AT108" s="80"/>
      <c r="AU108" s="80"/>
      <c r="AV108" s="80"/>
      <c r="AW108" s="80"/>
    </row>
    <row r="109" spans="1:49" ht="90" customHeight="1" x14ac:dyDescent="0.25">
      <c r="A109" s="173"/>
      <c r="B109" s="87">
        <v>106</v>
      </c>
      <c r="C109" s="185"/>
      <c r="D109" s="119" t="s">
        <v>442</v>
      </c>
      <c r="E109" s="147" t="s">
        <v>273</v>
      </c>
      <c r="F109" s="104" t="s">
        <v>145</v>
      </c>
      <c r="G109" s="88" t="s">
        <v>272</v>
      </c>
      <c r="H109" s="100" t="s">
        <v>26</v>
      </c>
      <c r="I109" s="101" t="s">
        <v>78</v>
      </c>
      <c r="J109" s="137">
        <v>12</v>
      </c>
      <c r="K109" s="84"/>
      <c r="L109" s="83">
        <f t="shared" si="5"/>
        <v>0</v>
      </c>
      <c r="M109" s="39" t="str">
        <f t="shared" si="4"/>
        <v>OK</v>
      </c>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row>
    <row r="110" spans="1:49" ht="90" customHeight="1" x14ac:dyDescent="0.25">
      <c r="A110" s="174"/>
      <c r="B110" s="108">
        <v>107</v>
      </c>
      <c r="C110" s="186"/>
      <c r="D110" s="130" t="s">
        <v>443</v>
      </c>
      <c r="E110" s="158" t="s">
        <v>274</v>
      </c>
      <c r="F110" s="115" t="s">
        <v>145</v>
      </c>
      <c r="G110" s="109" t="s">
        <v>275</v>
      </c>
      <c r="H110" s="112" t="s">
        <v>26</v>
      </c>
      <c r="I110" s="113" t="s">
        <v>78</v>
      </c>
      <c r="J110" s="139">
        <v>11.05</v>
      </c>
      <c r="K110" s="84"/>
      <c r="L110" s="83">
        <f t="shared" si="5"/>
        <v>0</v>
      </c>
      <c r="M110" s="39" t="str">
        <f t="shared" si="4"/>
        <v>OK</v>
      </c>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row>
    <row r="111" spans="1:49" ht="90" customHeight="1" x14ac:dyDescent="0.25">
      <c r="A111" s="176">
        <v>32</v>
      </c>
      <c r="B111" s="97">
        <v>108</v>
      </c>
      <c r="C111" s="181" t="s">
        <v>194</v>
      </c>
      <c r="D111" s="124" t="s">
        <v>444</v>
      </c>
      <c r="E111" s="154" t="s">
        <v>276</v>
      </c>
      <c r="F111" s="105" t="s">
        <v>113</v>
      </c>
      <c r="G111" s="93" t="s">
        <v>277</v>
      </c>
      <c r="H111" s="106" t="s">
        <v>45</v>
      </c>
      <c r="I111" s="107" t="s">
        <v>115</v>
      </c>
      <c r="J111" s="138">
        <v>34.119999999999997</v>
      </c>
      <c r="K111" s="84"/>
      <c r="L111" s="83">
        <f t="shared" si="5"/>
        <v>0</v>
      </c>
      <c r="M111" s="39" t="str">
        <f t="shared" si="4"/>
        <v>OK</v>
      </c>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row>
    <row r="112" spans="1:49" ht="90" customHeight="1" x14ac:dyDescent="0.25">
      <c r="A112" s="180"/>
      <c r="B112" s="92">
        <v>109</v>
      </c>
      <c r="C112" s="183"/>
      <c r="D112" s="120" t="s">
        <v>445</v>
      </c>
      <c r="E112" s="148" t="s">
        <v>278</v>
      </c>
      <c r="F112" s="105" t="s">
        <v>113</v>
      </c>
      <c r="G112" s="93" t="s">
        <v>279</v>
      </c>
      <c r="H112" s="106" t="s">
        <v>45</v>
      </c>
      <c r="I112" s="107" t="s">
        <v>115</v>
      </c>
      <c r="J112" s="138">
        <v>59.52</v>
      </c>
      <c r="K112" s="84"/>
      <c r="L112" s="83">
        <f t="shared" si="5"/>
        <v>0</v>
      </c>
      <c r="M112" s="39" t="str">
        <f t="shared" si="4"/>
        <v>OK</v>
      </c>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row>
    <row r="113" spans="1:49" ht="90" customHeight="1" x14ac:dyDescent="0.25">
      <c r="A113" s="180"/>
      <c r="B113" s="97">
        <v>110</v>
      </c>
      <c r="C113" s="183"/>
      <c r="D113" s="120" t="s">
        <v>446</v>
      </c>
      <c r="E113" s="148" t="s">
        <v>280</v>
      </c>
      <c r="F113" s="105" t="s">
        <v>113</v>
      </c>
      <c r="G113" s="93" t="s">
        <v>281</v>
      </c>
      <c r="H113" s="106" t="s">
        <v>26</v>
      </c>
      <c r="I113" s="107" t="s">
        <v>115</v>
      </c>
      <c r="J113" s="138">
        <v>75.27</v>
      </c>
      <c r="K113" s="84">
        <v>2</v>
      </c>
      <c r="L113" s="83">
        <f t="shared" si="5"/>
        <v>0</v>
      </c>
      <c r="M113" s="39" t="str">
        <f t="shared" si="4"/>
        <v>OK</v>
      </c>
      <c r="N113" s="80"/>
      <c r="O113" s="80"/>
      <c r="P113" s="80"/>
      <c r="Q113" s="80"/>
      <c r="R113" s="80"/>
      <c r="S113" s="80"/>
      <c r="T113" s="80"/>
      <c r="U113" s="80"/>
      <c r="V113" s="80">
        <v>2</v>
      </c>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row>
    <row r="114" spans="1:49" ht="90" customHeight="1" x14ac:dyDescent="0.25">
      <c r="A114" s="180"/>
      <c r="B114" s="92">
        <v>111</v>
      </c>
      <c r="C114" s="183"/>
      <c r="D114" s="124" t="s">
        <v>447</v>
      </c>
      <c r="E114" s="148" t="s">
        <v>280</v>
      </c>
      <c r="F114" s="105" t="s">
        <v>113</v>
      </c>
      <c r="G114" s="93" t="s">
        <v>282</v>
      </c>
      <c r="H114" s="106" t="s">
        <v>26</v>
      </c>
      <c r="I114" s="107" t="s">
        <v>115</v>
      </c>
      <c r="J114" s="138">
        <v>47.4</v>
      </c>
      <c r="K114" s="84">
        <v>2</v>
      </c>
      <c r="L114" s="83">
        <f t="shared" si="5"/>
        <v>0</v>
      </c>
      <c r="M114" s="39" t="str">
        <f t="shared" si="4"/>
        <v>OK</v>
      </c>
      <c r="N114" s="80"/>
      <c r="O114" s="80"/>
      <c r="P114" s="80"/>
      <c r="Q114" s="80"/>
      <c r="R114" s="80"/>
      <c r="S114" s="80"/>
      <c r="T114" s="80"/>
      <c r="U114" s="80"/>
      <c r="V114" s="80">
        <v>2</v>
      </c>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row>
    <row r="115" spans="1:49" ht="90" customHeight="1" x14ac:dyDescent="0.25">
      <c r="A115" s="180"/>
      <c r="B115" s="97">
        <v>112</v>
      </c>
      <c r="C115" s="183"/>
      <c r="D115" s="124" t="s">
        <v>448</v>
      </c>
      <c r="E115" s="154" t="s">
        <v>283</v>
      </c>
      <c r="F115" s="105" t="s">
        <v>113</v>
      </c>
      <c r="G115" s="93" t="s">
        <v>284</v>
      </c>
      <c r="H115" s="106" t="s">
        <v>45</v>
      </c>
      <c r="I115" s="107" t="s">
        <v>115</v>
      </c>
      <c r="J115" s="138">
        <v>6.47</v>
      </c>
      <c r="K115" s="84">
        <v>36</v>
      </c>
      <c r="L115" s="83">
        <f t="shared" si="5"/>
        <v>0</v>
      </c>
      <c r="M115" s="39" t="str">
        <f t="shared" si="4"/>
        <v>OK</v>
      </c>
      <c r="N115" s="80"/>
      <c r="O115" s="80"/>
      <c r="P115" s="80"/>
      <c r="Q115" s="80"/>
      <c r="R115" s="80"/>
      <c r="S115" s="80"/>
      <c r="T115" s="80"/>
      <c r="U115" s="80"/>
      <c r="V115" s="80">
        <v>36</v>
      </c>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row>
    <row r="116" spans="1:49" ht="90" customHeight="1" x14ac:dyDescent="0.25">
      <c r="A116" s="180"/>
      <c r="B116" s="92">
        <v>113</v>
      </c>
      <c r="C116" s="183"/>
      <c r="D116" s="124" t="s">
        <v>449</v>
      </c>
      <c r="E116" s="154" t="s">
        <v>285</v>
      </c>
      <c r="F116" s="105" t="s">
        <v>113</v>
      </c>
      <c r="G116" s="93" t="s">
        <v>286</v>
      </c>
      <c r="H116" s="106" t="s">
        <v>67</v>
      </c>
      <c r="I116" s="107" t="s">
        <v>115</v>
      </c>
      <c r="J116" s="138">
        <v>73.02</v>
      </c>
      <c r="K116" s="84">
        <v>3</v>
      </c>
      <c r="L116" s="83">
        <f t="shared" si="5"/>
        <v>1</v>
      </c>
      <c r="M116" s="45" t="str">
        <f t="shared" si="4"/>
        <v>OK</v>
      </c>
      <c r="N116" s="80"/>
      <c r="O116" s="80"/>
      <c r="P116" s="80"/>
      <c r="Q116" s="80"/>
      <c r="R116" s="80"/>
      <c r="S116" s="80"/>
      <c r="T116" s="80"/>
      <c r="U116" s="80"/>
      <c r="V116" s="80">
        <v>2</v>
      </c>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row>
    <row r="117" spans="1:49" ht="90" customHeight="1" x14ac:dyDescent="0.25">
      <c r="A117" s="180"/>
      <c r="B117" s="97">
        <v>114</v>
      </c>
      <c r="C117" s="183"/>
      <c r="D117" s="124" t="s">
        <v>450</v>
      </c>
      <c r="E117" s="154" t="s">
        <v>287</v>
      </c>
      <c r="F117" s="105" t="s">
        <v>113</v>
      </c>
      <c r="G117" s="93" t="s">
        <v>288</v>
      </c>
      <c r="H117" s="106" t="s">
        <v>45</v>
      </c>
      <c r="I117" s="107" t="s">
        <v>115</v>
      </c>
      <c r="J117" s="138">
        <v>6.47</v>
      </c>
      <c r="K117" s="84"/>
      <c r="L117" s="83">
        <f t="shared" si="5"/>
        <v>0</v>
      </c>
      <c r="M117" s="39" t="str">
        <f t="shared" si="4"/>
        <v>OK</v>
      </c>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row>
    <row r="118" spans="1:49" ht="90" customHeight="1" x14ac:dyDescent="0.25">
      <c r="A118" s="177"/>
      <c r="B118" s="92">
        <v>115</v>
      </c>
      <c r="C118" s="182"/>
      <c r="D118" s="124" t="s">
        <v>289</v>
      </c>
      <c r="E118" s="154" t="s">
        <v>290</v>
      </c>
      <c r="F118" s="105" t="s">
        <v>113</v>
      </c>
      <c r="G118" s="93" t="s">
        <v>291</v>
      </c>
      <c r="H118" s="106" t="s">
        <v>45</v>
      </c>
      <c r="I118" s="107" t="s">
        <v>115</v>
      </c>
      <c r="J118" s="138">
        <v>1.4</v>
      </c>
      <c r="K118" s="84"/>
      <c r="L118" s="83">
        <f t="shared" si="5"/>
        <v>0</v>
      </c>
      <c r="M118" s="39" t="str">
        <f t="shared" si="4"/>
        <v>OK</v>
      </c>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row>
    <row r="119" spans="1:49" ht="90" customHeight="1" x14ac:dyDescent="0.25">
      <c r="A119" s="172">
        <v>33</v>
      </c>
      <c r="B119" s="87">
        <v>116</v>
      </c>
      <c r="C119" s="184" t="s">
        <v>292</v>
      </c>
      <c r="D119" s="123" t="s">
        <v>451</v>
      </c>
      <c r="E119" s="153" t="s">
        <v>293</v>
      </c>
      <c r="F119" s="104" t="s">
        <v>113</v>
      </c>
      <c r="G119" s="88" t="s">
        <v>294</v>
      </c>
      <c r="H119" s="100" t="s">
        <v>26</v>
      </c>
      <c r="I119" s="101" t="s">
        <v>115</v>
      </c>
      <c r="J119" s="137">
        <v>26.58</v>
      </c>
      <c r="K119" s="84"/>
      <c r="L119" s="83">
        <f t="shared" si="5"/>
        <v>0</v>
      </c>
      <c r="M119" s="39" t="str">
        <f t="shared" si="4"/>
        <v>OK</v>
      </c>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row>
    <row r="120" spans="1:49" ht="90" customHeight="1" x14ac:dyDescent="0.25">
      <c r="A120" s="173"/>
      <c r="B120" s="98">
        <v>117</v>
      </c>
      <c r="C120" s="185"/>
      <c r="D120" s="123" t="s">
        <v>452</v>
      </c>
      <c r="E120" s="153" t="s">
        <v>295</v>
      </c>
      <c r="F120" s="104" t="s">
        <v>113</v>
      </c>
      <c r="G120" s="88" t="s">
        <v>296</v>
      </c>
      <c r="H120" s="100" t="s">
        <v>26</v>
      </c>
      <c r="I120" s="101" t="s">
        <v>115</v>
      </c>
      <c r="J120" s="137">
        <v>61.77</v>
      </c>
      <c r="K120" s="84"/>
      <c r="L120" s="83">
        <f t="shared" si="5"/>
        <v>0</v>
      </c>
      <c r="M120" s="39" t="str">
        <f t="shared" si="4"/>
        <v>OK</v>
      </c>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row>
    <row r="121" spans="1:49" ht="90" customHeight="1" x14ac:dyDescent="0.25">
      <c r="A121" s="174"/>
      <c r="B121" s="87">
        <v>118</v>
      </c>
      <c r="C121" s="186"/>
      <c r="D121" s="123" t="s">
        <v>453</v>
      </c>
      <c r="E121" s="153" t="s">
        <v>297</v>
      </c>
      <c r="F121" s="104" t="s">
        <v>113</v>
      </c>
      <c r="G121" s="88" t="s">
        <v>298</v>
      </c>
      <c r="H121" s="100" t="s">
        <v>26</v>
      </c>
      <c r="I121" s="101" t="s">
        <v>115</v>
      </c>
      <c r="J121" s="137">
        <v>67.67</v>
      </c>
      <c r="K121" s="84"/>
      <c r="L121" s="83">
        <f t="shared" si="5"/>
        <v>0</v>
      </c>
      <c r="M121" s="39" t="str">
        <f t="shared" si="4"/>
        <v>OK</v>
      </c>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row>
    <row r="122" spans="1:49" ht="90" customHeight="1" x14ac:dyDescent="0.25">
      <c r="A122" s="176">
        <v>34</v>
      </c>
      <c r="B122" s="97">
        <v>119</v>
      </c>
      <c r="C122" s="181" t="s">
        <v>292</v>
      </c>
      <c r="D122" s="124" t="s">
        <v>454</v>
      </c>
      <c r="E122" s="154" t="s">
        <v>299</v>
      </c>
      <c r="F122" s="105" t="s">
        <v>113</v>
      </c>
      <c r="G122" s="93" t="s">
        <v>300</v>
      </c>
      <c r="H122" s="106" t="s">
        <v>45</v>
      </c>
      <c r="I122" s="107" t="s">
        <v>115</v>
      </c>
      <c r="J122" s="138">
        <v>25.97</v>
      </c>
      <c r="K122" s="84"/>
      <c r="L122" s="83">
        <f t="shared" si="5"/>
        <v>0</v>
      </c>
      <c r="M122" s="46" t="str">
        <f>IF(L122&lt;0,"ATENÇÃO","OK")</f>
        <v>OK</v>
      </c>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row>
    <row r="123" spans="1:49" ht="90" customHeight="1" x14ac:dyDescent="0.25">
      <c r="A123" s="180"/>
      <c r="B123" s="97">
        <v>120</v>
      </c>
      <c r="C123" s="183"/>
      <c r="D123" s="124" t="s">
        <v>455</v>
      </c>
      <c r="E123" s="154" t="s">
        <v>299</v>
      </c>
      <c r="F123" s="105" t="s">
        <v>301</v>
      </c>
      <c r="G123" s="93" t="s">
        <v>302</v>
      </c>
      <c r="H123" s="106" t="s">
        <v>45</v>
      </c>
      <c r="I123" s="107" t="s">
        <v>245</v>
      </c>
      <c r="J123" s="138">
        <v>22.66</v>
      </c>
      <c r="K123" s="84">
        <v>50</v>
      </c>
      <c r="L123" s="83">
        <f t="shared" si="5"/>
        <v>20</v>
      </c>
      <c r="M123" s="39" t="str">
        <f t="shared" si="4"/>
        <v>OK</v>
      </c>
      <c r="N123" s="80"/>
      <c r="O123" s="80"/>
      <c r="P123" s="80"/>
      <c r="Q123" s="80"/>
      <c r="R123" s="80"/>
      <c r="S123" s="80"/>
      <c r="T123" s="80"/>
      <c r="U123" s="80"/>
      <c r="V123" s="80"/>
      <c r="W123" s="80"/>
      <c r="X123" s="80"/>
      <c r="Y123" s="80"/>
      <c r="Z123" s="80"/>
      <c r="AA123" s="80"/>
      <c r="AB123" s="80"/>
      <c r="AC123" s="80"/>
      <c r="AD123" s="80"/>
      <c r="AE123" s="80"/>
      <c r="AF123" s="80"/>
      <c r="AG123" s="80">
        <v>30</v>
      </c>
      <c r="AH123" s="80"/>
      <c r="AI123" s="80"/>
      <c r="AJ123" s="80"/>
      <c r="AK123" s="80"/>
      <c r="AL123" s="80"/>
      <c r="AM123" s="80"/>
      <c r="AN123" s="80"/>
      <c r="AO123" s="80"/>
      <c r="AP123" s="80"/>
      <c r="AQ123" s="80"/>
      <c r="AR123" s="80"/>
      <c r="AS123" s="80"/>
      <c r="AT123" s="80"/>
      <c r="AU123" s="80"/>
      <c r="AV123" s="80"/>
      <c r="AW123" s="80"/>
    </row>
    <row r="124" spans="1:49" ht="90" customHeight="1" x14ac:dyDescent="0.25">
      <c r="A124" s="180"/>
      <c r="B124" s="97">
        <v>121</v>
      </c>
      <c r="C124" s="183"/>
      <c r="D124" s="124" t="s">
        <v>456</v>
      </c>
      <c r="E124" s="154" t="s">
        <v>299</v>
      </c>
      <c r="F124" s="105" t="s">
        <v>301</v>
      </c>
      <c r="G124" s="93" t="s">
        <v>303</v>
      </c>
      <c r="H124" s="106" t="s">
        <v>45</v>
      </c>
      <c r="I124" s="107" t="s">
        <v>115</v>
      </c>
      <c r="J124" s="138">
        <v>19.32</v>
      </c>
      <c r="K124" s="84"/>
      <c r="L124" s="83">
        <f t="shared" si="5"/>
        <v>0</v>
      </c>
      <c r="M124" s="39" t="str">
        <f t="shared" si="4"/>
        <v>OK</v>
      </c>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row>
    <row r="125" spans="1:49" ht="90" customHeight="1" x14ac:dyDescent="0.25">
      <c r="A125" s="177"/>
      <c r="B125" s="97">
        <v>122</v>
      </c>
      <c r="C125" s="182"/>
      <c r="D125" s="124" t="s">
        <v>457</v>
      </c>
      <c r="E125" s="154" t="s">
        <v>299</v>
      </c>
      <c r="F125" s="105" t="s">
        <v>301</v>
      </c>
      <c r="G125" s="93" t="s">
        <v>304</v>
      </c>
      <c r="H125" s="106" t="s">
        <v>45</v>
      </c>
      <c r="I125" s="107" t="s">
        <v>115</v>
      </c>
      <c r="J125" s="138">
        <v>116.32</v>
      </c>
      <c r="K125" s="84"/>
      <c r="L125" s="83">
        <f t="shared" si="5"/>
        <v>0</v>
      </c>
      <c r="M125" s="39" t="str">
        <f t="shared" si="4"/>
        <v>OK</v>
      </c>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row>
    <row r="126" spans="1:49" ht="90" customHeight="1" x14ac:dyDescent="0.25">
      <c r="A126" s="172">
        <v>35</v>
      </c>
      <c r="B126" s="87">
        <v>123</v>
      </c>
      <c r="C126" s="184" t="s">
        <v>102</v>
      </c>
      <c r="D126" s="123" t="s">
        <v>458</v>
      </c>
      <c r="E126" s="153" t="s">
        <v>154</v>
      </c>
      <c r="F126" s="104" t="s">
        <v>145</v>
      </c>
      <c r="G126" s="88" t="s">
        <v>305</v>
      </c>
      <c r="H126" s="89" t="s">
        <v>26</v>
      </c>
      <c r="I126" s="90" t="s">
        <v>78</v>
      </c>
      <c r="J126" s="137">
        <v>288.52999999999997</v>
      </c>
      <c r="K126" s="84"/>
      <c r="L126" s="83">
        <f t="shared" si="5"/>
        <v>0</v>
      </c>
      <c r="M126" s="39" t="str">
        <f t="shared" si="4"/>
        <v>OK</v>
      </c>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row>
    <row r="127" spans="1:49" ht="90" customHeight="1" x14ac:dyDescent="0.25">
      <c r="A127" s="173"/>
      <c r="B127" s="87">
        <v>124</v>
      </c>
      <c r="C127" s="185"/>
      <c r="D127" s="123" t="s">
        <v>459</v>
      </c>
      <c r="E127" s="153" t="s">
        <v>154</v>
      </c>
      <c r="F127" s="104" t="s">
        <v>145</v>
      </c>
      <c r="G127" s="88" t="s">
        <v>306</v>
      </c>
      <c r="H127" s="100" t="s">
        <v>45</v>
      </c>
      <c r="I127" s="101" t="s">
        <v>78</v>
      </c>
      <c r="J127" s="137">
        <v>41.95</v>
      </c>
      <c r="K127" s="84"/>
      <c r="L127" s="83">
        <f t="shared" si="5"/>
        <v>0</v>
      </c>
      <c r="M127" s="39" t="str">
        <f t="shared" si="4"/>
        <v>OK</v>
      </c>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row>
    <row r="128" spans="1:49" ht="90" customHeight="1" x14ac:dyDescent="0.25">
      <c r="A128" s="173"/>
      <c r="B128" s="87">
        <v>125</v>
      </c>
      <c r="C128" s="185"/>
      <c r="D128" s="123" t="s">
        <v>460</v>
      </c>
      <c r="E128" s="153" t="s">
        <v>154</v>
      </c>
      <c r="F128" s="104" t="s">
        <v>145</v>
      </c>
      <c r="G128" s="88" t="s">
        <v>307</v>
      </c>
      <c r="H128" s="100" t="s">
        <v>45</v>
      </c>
      <c r="I128" s="101" t="s">
        <v>78</v>
      </c>
      <c r="J128" s="137">
        <v>16</v>
      </c>
      <c r="K128" s="84"/>
      <c r="L128" s="83">
        <f t="shared" si="5"/>
        <v>0</v>
      </c>
      <c r="M128" s="39" t="str">
        <f t="shared" si="4"/>
        <v>OK</v>
      </c>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row>
    <row r="129" spans="1:49" ht="90" customHeight="1" x14ac:dyDescent="0.25">
      <c r="A129" s="173"/>
      <c r="B129" s="87">
        <v>126</v>
      </c>
      <c r="C129" s="185"/>
      <c r="D129" s="123" t="s">
        <v>461</v>
      </c>
      <c r="E129" s="153" t="s">
        <v>154</v>
      </c>
      <c r="F129" s="104" t="s">
        <v>145</v>
      </c>
      <c r="G129" s="88" t="s">
        <v>308</v>
      </c>
      <c r="H129" s="100" t="s">
        <v>45</v>
      </c>
      <c r="I129" s="101" t="s">
        <v>78</v>
      </c>
      <c r="J129" s="137">
        <v>15.13</v>
      </c>
      <c r="K129" s="84"/>
      <c r="L129" s="83">
        <f t="shared" si="5"/>
        <v>0</v>
      </c>
      <c r="M129" s="39" t="str">
        <f t="shared" si="4"/>
        <v>OK</v>
      </c>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row>
    <row r="130" spans="1:49" ht="90" customHeight="1" x14ac:dyDescent="0.25">
      <c r="A130" s="173"/>
      <c r="B130" s="87">
        <v>127</v>
      </c>
      <c r="C130" s="185"/>
      <c r="D130" s="123" t="s">
        <v>462</v>
      </c>
      <c r="E130" s="153" t="s">
        <v>154</v>
      </c>
      <c r="F130" s="104" t="s">
        <v>145</v>
      </c>
      <c r="G130" s="88" t="s">
        <v>309</v>
      </c>
      <c r="H130" s="100" t="s">
        <v>45</v>
      </c>
      <c r="I130" s="101" t="s">
        <v>78</v>
      </c>
      <c r="J130" s="137">
        <v>53.93</v>
      </c>
      <c r="K130" s="84"/>
      <c r="L130" s="83">
        <f t="shared" si="5"/>
        <v>0</v>
      </c>
      <c r="M130" s="39" t="str">
        <f t="shared" si="4"/>
        <v>OK</v>
      </c>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row>
    <row r="131" spans="1:49" ht="90" customHeight="1" x14ac:dyDescent="0.25">
      <c r="A131" s="174"/>
      <c r="B131" s="87">
        <v>128</v>
      </c>
      <c r="C131" s="186"/>
      <c r="D131" s="123" t="s">
        <v>463</v>
      </c>
      <c r="E131" s="153" t="s">
        <v>154</v>
      </c>
      <c r="F131" s="104" t="s">
        <v>145</v>
      </c>
      <c r="G131" s="88" t="s">
        <v>310</v>
      </c>
      <c r="H131" s="100" t="s">
        <v>45</v>
      </c>
      <c r="I131" s="101" t="s">
        <v>78</v>
      </c>
      <c r="J131" s="137">
        <v>27.94</v>
      </c>
      <c r="K131" s="84"/>
      <c r="L131" s="83">
        <f t="shared" si="5"/>
        <v>0</v>
      </c>
      <c r="M131" s="39" t="str">
        <f t="shared" si="4"/>
        <v>OK</v>
      </c>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row>
    <row r="132" spans="1:49" ht="90" customHeight="1" x14ac:dyDescent="0.25">
      <c r="A132" s="176">
        <v>36</v>
      </c>
      <c r="B132" s="97">
        <v>129</v>
      </c>
      <c r="C132" s="181" t="s">
        <v>194</v>
      </c>
      <c r="D132" s="131" t="s">
        <v>464</v>
      </c>
      <c r="E132" s="159" t="s">
        <v>311</v>
      </c>
      <c r="F132" s="105" t="s">
        <v>200</v>
      </c>
      <c r="G132" s="93" t="s">
        <v>312</v>
      </c>
      <c r="H132" s="106" t="s">
        <v>45</v>
      </c>
      <c r="I132" s="107" t="s">
        <v>218</v>
      </c>
      <c r="J132" s="138">
        <v>431.02</v>
      </c>
      <c r="K132" s="84"/>
      <c r="L132" s="83">
        <f t="shared" ref="L132:L154" si="6">K132-(SUM(N132:AW132))</f>
        <v>0</v>
      </c>
      <c r="M132" s="39" t="str">
        <f t="shared" si="4"/>
        <v>OK</v>
      </c>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row>
    <row r="133" spans="1:49" ht="90" customHeight="1" x14ac:dyDescent="0.25">
      <c r="A133" s="180"/>
      <c r="B133" s="97">
        <v>130</v>
      </c>
      <c r="C133" s="183"/>
      <c r="D133" s="131" t="s">
        <v>465</v>
      </c>
      <c r="E133" s="159" t="s">
        <v>311</v>
      </c>
      <c r="F133" s="105" t="s">
        <v>200</v>
      </c>
      <c r="G133" s="93" t="s">
        <v>312</v>
      </c>
      <c r="H133" s="106" t="s">
        <v>45</v>
      </c>
      <c r="I133" s="107" t="s">
        <v>218</v>
      </c>
      <c r="J133" s="138">
        <v>392.7</v>
      </c>
      <c r="K133" s="84"/>
      <c r="L133" s="83">
        <f t="shared" si="6"/>
        <v>0</v>
      </c>
      <c r="M133" s="39" t="str">
        <f t="shared" ref="M133:M154" si="7">IF(L133&lt;0,"ATENÇÃO","OK")</f>
        <v>OK</v>
      </c>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row>
    <row r="134" spans="1:49" ht="90" customHeight="1" x14ac:dyDescent="0.25">
      <c r="A134" s="180"/>
      <c r="B134" s="97">
        <v>131</v>
      </c>
      <c r="C134" s="183"/>
      <c r="D134" s="131" t="s">
        <v>466</v>
      </c>
      <c r="E134" s="159" t="s">
        <v>311</v>
      </c>
      <c r="F134" s="105" t="s">
        <v>200</v>
      </c>
      <c r="G134" s="93" t="s">
        <v>312</v>
      </c>
      <c r="H134" s="106" t="s">
        <v>45</v>
      </c>
      <c r="I134" s="107" t="s">
        <v>218</v>
      </c>
      <c r="J134" s="138">
        <v>245.8</v>
      </c>
      <c r="K134" s="84"/>
      <c r="L134" s="83">
        <f t="shared" si="6"/>
        <v>0</v>
      </c>
      <c r="M134" s="39" t="str">
        <f t="shared" si="7"/>
        <v>OK</v>
      </c>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row>
    <row r="135" spans="1:49" ht="90" customHeight="1" x14ac:dyDescent="0.25">
      <c r="A135" s="177"/>
      <c r="B135" s="97">
        <v>132</v>
      </c>
      <c r="C135" s="182"/>
      <c r="D135" s="131" t="s">
        <v>467</v>
      </c>
      <c r="E135" s="159" t="s">
        <v>311</v>
      </c>
      <c r="F135" s="105" t="s">
        <v>200</v>
      </c>
      <c r="G135" s="93" t="s">
        <v>312</v>
      </c>
      <c r="H135" s="106" t="s">
        <v>45</v>
      </c>
      <c r="I135" s="107" t="s">
        <v>218</v>
      </c>
      <c r="J135" s="138">
        <v>697.04</v>
      </c>
      <c r="K135" s="84"/>
      <c r="L135" s="83">
        <f t="shared" si="6"/>
        <v>0</v>
      </c>
      <c r="M135" s="39" t="str">
        <f t="shared" si="7"/>
        <v>OK</v>
      </c>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row>
    <row r="136" spans="1:49" ht="90" customHeight="1" x14ac:dyDescent="0.25">
      <c r="A136" s="172">
        <v>37</v>
      </c>
      <c r="B136" s="87">
        <v>133</v>
      </c>
      <c r="C136" s="184" t="s">
        <v>259</v>
      </c>
      <c r="D136" s="123" t="s">
        <v>468</v>
      </c>
      <c r="E136" s="153" t="s">
        <v>313</v>
      </c>
      <c r="F136" s="104" t="s">
        <v>314</v>
      </c>
      <c r="G136" s="88" t="s">
        <v>315</v>
      </c>
      <c r="H136" s="100" t="s">
        <v>45</v>
      </c>
      <c r="I136" s="101" t="s">
        <v>316</v>
      </c>
      <c r="J136" s="137">
        <v>121.49</v>
      </c>
      <c r="K136" s="84">
        <v>3</v>
      </c>
      <c r="L136" s="83">
        <f t="shared" si="6"/>
        <v>0</v>
      </c>
      <c r="M136" s="39" t="str">
        <f t="shared" si="7"/>
        <v>OK</v>
      </c>
      <c r="N136" s="80"/>
      <c r="O136" s="80"/>
      <c r="P136" s="80"/>
      <c r="Q136" s="80"/>
      <c r="R136" s="80"/>
      <c r="S136" s="80"/>
      <c r="T136" s="80"/>
      <c r="U136" s="80"/>
      <c r="V136" s="80"/>
      <c r="W136" s="80"/>
      <c r="X136" s="80">
        <v>3</v>
      </c>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row>
    <row r="137" spans="1:49" ht="90" customHeight="1" x14ac:dyDescent="0.25">
      <c r="A137" s="173"/>
      <c r="B137" s="87">
        <v>134</v>
      </c>
      <c r="C137" s="185"/>
      <c r="D137" s="119" t="s">
        <v>469</v>
      </c>
      <c r="E137" s="147" t="s">
        <v>317</v>
      </c>
      <c r="F137" s="104" t="s">
        <v>145</v>
      </c>
      <c r="G137" s="88" t="s">
        <v>318</v>
      </c>
      <c r="H137" s="89" t="s">
        <v>26</v>
      </c>
      <c r="I137" s="90" t="s">
        <v>78</v>
      </c>
      <c r="J137" s="137">
        <v>4.2</v>
      </c>
      <c r="K137" s="84"/>
      <c r="L137" s="83">
        <f t="shared" si="6"/>
        <v>0</v>
      </c>
      <c r="M137" s="39" t="str">
        <f t="shared" si="7"/>
        <v>OK</v>
      </c>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row>
    <row r="138" spans="1:49" ht="90" customHeight="1" x14ac:dyDescent="0.25">
      <c r="A138" s="173"/>
      <c r="B138" s="87">
        <v>135</v>
      </c>
      <c r="C138" s="185"/>
      <c r="D138" s="119" t="s">
        <v>470</v>
      </c>
      <c r="E138" s="147" t="s">
        <v>317</v>
      </c>
      <c r="F138" s="104" t="s">
        <v>145</v>
      </c>
      <c r="G138" s="88" t="s">
        <v>319</v>
      </c>
      <c r="H138" s="89" t="s">
        <v>26</v>
      </c>
      <c r="I138" s="90" t="s">
        <v>78</v>
      </c>
      <c r="J138" s="137">
        <v>5.97</v>
      </c>
      <c r="K138" s="84">
        <v>80</v>
      </c>
      <c r="L138" s="83">
        <f t="shared" si="6"/>
        <v>55</v>
      </c>
      <c r="M138" s="39" t="str">
        <f t="shared" si="7"/>
        <v>OK</v>
      </c>
      <c r="N138" s="80"/>
      <c r="O138" s="80"/>
      <c r="P138" s="80"/>
      <c r="Q138" s="80"/>
      <c r="R138" s="80"/>
      <c r="S138" s="80"/>
      <c r="T138" s="80"/>
      <c r="U138" s="80"/>
      <c r="V138" s="80"/>
      <c r="W138" s="80">
        <v>25</v>
      </c>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row>
    <row r="139" spans="1:49" ht="90" customHeight="1" x14ac:dyDescent="0.25">
      <c r="A139" s="173"/>
      <c r="B139" s="87">
        <v>136</v>
      </c>
      <c r="C139" s="185"/>
      <c r="D139" s="119" t="s">
        <v>471</v>
      </c>
      <c r="E139" s="147" t="s">
        <v>320</v>
      </c>
      <c r="F139" s="104" t="s">
        <v>145</v>
      </c>
      <c r="G139" s="88" t="s">
        <v>321</v>
      </c>
      <c r="H139" s="89" t="s">
        <v>26</v>
      </c>
      <c r="I139" s="90" t="s">
        <v>78</v>
      </c>
      <c r="J139" s="137">
        <v>3.8</v>
      </c>
      <c r="K139" s="84"/>
      <c r="L139" s="83">
        <f t="shared" si="6"/>
        <v>0</v>
      </c>
      <c r="M139" s="39" t="str">
        <f t="shared" si="7"/>
        <v>OK</v>
      </c>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row>
    <row r="140" spans="1:49" ht="90" customHeight="1" x14ac:dyDescent="0.25">
      <c r="A140" s="173"/>
      <c r="B140" s="87">
        <v>137</v>
      </c>
      <c r="C140" s="185"/>
      <c r="D140" s="119" t="s">
        <v>472</v>
      </c>
      <c r="E140" s="147" t="s">
        <v>322</v>
      </c>
      <c r="F140" s="104" t="s">
        <v>261</v>
      </c>
      <c r="G140" s="88" t="s">
        <v>323</v>
      </c>
      <c r="H140" s="100" t="s">
        <v>45</v>
      </c>
      <c r="I140" s="101" t="s">
        <v>87</v>
      </c>
      <c r="J140" s="137">
        <v>3.41</v>
      </c>
      <c r="K140" s="84"/>
      <c r="L140" s="83">
        <f t="shared" si="6"/>
        <v>0</v>
      </c>
      <c r="M140" s="39" t="str">
        <f t="shared" si="7"/>
        <v>OK</v>
      </c>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row>
    <row r="141" spans="1:49" ht="90" customHeight="1" x14ac:dyDescent="0.25">
      <c r="A141" s="173"/>
      <c r="B141" s="87">
        <v>138</v>
      </c>
      <c r="C141" s="185"/>
      <c r="D141" s="119" t="s">
        <v>473</v>
      </c>
      <c r="E141" s="147" t="s">
        <v>322</v>
      </c>
      <c r="F141" s="104" t="s">
        <v>324</v>
      </c>
      <c r="G141" s="88" t="s">
        <v>325</v>
      </c>
      <c r="H141" s="100" t="s">
        <v>26</v>
      </c>
      <c r="I141" s="101" t="s">
        <v>78</v>
      </c>
      <c r="J141" s="137">
        <v>14.94</v>
      </c>
      <c r="K141" s="84"/>
      <c r="L141" s="83">
        <f t="shared" si="6"/>
        <v>0</v>
      </c>
      <c r="M141" s="39" t="str">
        <f t="shared" si="7"/>
        <v>OK</v>
      </c>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row>
    <row r="142" spans="1:49" ht="90" customHeight="1" x14ac:dyDescent="0.25">
      <c r="A142" s="173"/>
      <c r="B142" s="87">
        <v>139</v>
      </c>
      <c r="C142" s="185"/>
      <c r="D142" s="119" t="s">
        <v>474</v>
      </c>
      <c r="E142" s="147" t="s">
        <v>322</v>
      </c>
      <c r="F142" s="104" t="s">
        <v>261</v>
      </c>
      <c r="G142" s="88" t="s">
        <v>326</v>
      </c>
      <c r="H142" s="100" t="s">
        <v>45</v>
      </c>
      <c r="I142" s="101" t="s">
        <v>87</v>
      </c>
      <c r="J142" s="137">
        <v>10.74</v>
      </c>
      <c r="K142" s="84"/>
      <c r="L142" s="83">
        <f t="shared" si="6"/>
        <v>0</v>
      </c>
      <c r="M142" s="39" t="str">
        <f t="shared" si="7"/>
        <v>OK</v>
      </c>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row>
    <row r="143" spans="1:49" ht="90" customHeight="1" x14ac:dyDescent="0.25">
      <c r="A143" s="173"/>
      <c r="B143" s="87">
        <v>140</v>
      </c>
      <c r="C143" s="185"/>
      <c r="D143" s="119" t="s">
        <v>475</v>
      </c>
      <c r="E143" s="147" t="s">
        <v>327</v>
      </c>
      <c r="F143" s="104" t="s">
        <v>82</v>
      </c>
      <c r="G143" s="88" t="s">
        <v>328</v>
      </c>
      <c r="H143" s="100" t="s">
        <v>45</v>
      </c>
      <c r="I143" s="101" t="s">
        <v>78</v>
      </c>
      <c r="J143" s="137">
        <v>2.2000000000000002</v>
      </c>
      <c r="K143" s="84">
        <v>300</v>
      </c>
      <c r="L143" s="83">
        <f t="shared" si="6"/>
        <v>0</v>
      </c>
      <c r="M143" s="39" t="str">
        <f t="shared" si="7"/>
        <v>OK</v>
      </c>
      <c r="N143" s="80"/>
      <c r="O143" s="80"/>
      <c r="P143" s="80"/>
      <c r="Q143" s="80"/>
      <c r="R143" s="80"/>
      <c r="S143" s="80"/>
      <c r="T143" s="80"/>
      <c r="U143" s="80"/>
      <c r="V143" s="80"/>
      <c r="W143" s="80">
        <v>300</v>
      </c>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row>
    <row r="144" spans="1:49" ht="90" customHeight="1" x14ac:dyDescent="0.25">
      <c r="A144" s="173"/>
      <c r="B144" s="87">
        <v>141</v>
      </c>
      <c r="C144" s="185"/>
      <c r="D144" s="123" t="s">
        <v>476</v>
      </c>
      <c r="E144" s="153" t="s">
        <v>138</v>
      </c>
      <c r="F144" s="104" t="s">
        <v>145</v>
      </c>
      <c r="G144" s="88" t="s">
        <v>329</v>
      </c>
      <c r="H144" s="89" t="s">
        <v>26</v>
      </c>
      <c r="I144" s="90" t="s">
        <v>78</v>
      </c>
      <c r="J144" s="137">
        <v>27.59</v>
      </c>
      <c r="K144" s="84"/>
      <c r="L144" s="83">
        <f t="shared" si="6"/>
        <v>0</v>
      </c>
      <c r="M144" s="39" t="str">
        <f t="shared" si="7"/>
        <v>OK</v>
      </c>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row>
    <row r="145" spans="1:49" ht="90" customHeight="1" x14ac:dyDescent="0.25">
      <c r="A145" s="173"/>
      <c r="B145" s="87">
        <v>142</v>
      </c>
      <c r="C145" s="185"/>
      <c r="D145" s="119" t="s">
        <v>477</v>
      </c>
      <c r="E145" s="147" t="s">
        <v>330</v>
      </c>
      <c r="F145" s="104" t="s">
        <v>145</v>
      </c>
      <c r="G145" s="88" t="s">
        <v>331</v>
      </c>
      <c r="H145" s="89" t="s">
        <v>26</v>
      </c>
      <c r="I145" s="90" t="s">
        <v>78</v>
      </c>
      <c r="J145" s="137">
        <v>2.6</v>
      </c>
      <c r="K145" s="84">
        <v>80</v>
      </c>
      <c r="L145" s="83">
        <f t="shared" si="6"/>
        <v>80</v>
      </c>
      <c r="M145" s="39" t="str">
        <f t="shared" si="7"/>
        <v>OK</v>
      </c>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row>
    <row r="146" spans="1:49" ht="90" customHeight="1" x14ac:dyDescent="0.25">
      <c r="A146" s="173"/>
      <c r="B146" s="87">
        <v>143</v>
      </c>
      <c r="C146" s="185"/>
      <c r="D146" s="119" t="s">
        <v>478</v>
      </c>
      <c r="E146" s="147" t="s">
        <v>332</v>
      </c>
      <c r="F146" s="104" t="s">
        <v>145</v>
      </c>
      <c r="G146" s="88" t="s">
        <v>333</v>
      </c>
      <c r="H146" s="89" t="s">
        <v>26</v>
      </c>
      <c r="I146" s="90" t="s">
        <v>78</v>
      </c>
      <c r="J146" s="137">
        <v>4.49</v>
      </c>
      <c r="K146" s="84">
        <v>80</v>
      </c>
      <c r="L146" s="83">
        <f t="shared" si="6"/>
        <v>55</v>
      </c>
      <c r="M146" s="39" t="str">
        <f t="shared" si="7"/>
        <v>OK</v>
      </c>
      <c r="N146" s="80"/>
      <c r="O146" s="80"/>
      <c r="P146" s="80"/>
      <c r="Q146" s="80"/>
      <c r="R146" s="80"/>
      <c r="S146" s="80"/>
      <c r="T146" s="80"/>
      <c r="U146" s="80"/>
      <c r="V146" s="80"/>
      <c r="W146" s="80">
        <v>25</v>
      </c>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row>
    <row r="147" spans="1:49" ht="90" customHeight="1" x14ac:dyDescent="0.25">
      <c r="A147" s="173"/>
      <c r="B147" s="87">
        <v>144</v>
      </c>
      <c r="C147" s="185"/>
      <c r="D147" s="119" t="s">
        <v>479</v>
      </c>
      <c r="E147" s="147" t="s">
        <v>330</v>
      </c>
      <c r="F147" s="104" t="s">
        <v>145</v>
      </c>
      <c r="G147" s="88" t="s">
        <v>334</v>
      </c>
      <c r="H147" s="100" t="s">
        <v>26</v>
      </c>
      <c r="I147" s="101" t="s">
        <v>78</v>
      </c>
      <c r="J147" s="137">
        <v>5.5</v>
      </c>
      <c r="K147" s="84">
        <v>100</v>
      </c>
      <c r="L147" s="83">
        <f t="shared" si="6"/>
        <v>100</v>
      </c>
      <c r="M147" s="39" t="str">
        <f t="shared" si="7"/>
        <v>OK</v>
      </c>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row>
    <row r="148" spans="1:49" ht="90" customHeight="1" x14ac:dyDescent="0.25">
      <c r="A148" s="173"/>
      <c r="B148" s="87">
        <v>145</v>
      </c>
      <c r="C148" s="185"/>
      <c r="D148" s="123" t="s">
        <v>480</v>
      </c>
      <c r="E148" s="153" t="s">
        <v>335</v>
      </c>
      <c r="F148" s="104" t="s">
        <v>145</v>
      </c>
      <c r="G148" s="88" t="s">
        <v>336</v>
      </c>
      <c r="H148" s="100" t="s">
        <v>26</v>
      </c>
      <c r="I148" s="101" t="s">
        <v>78</v>
      </c>
      <c r="J148" s="137">
        <v>25.9</v>
      </c>
      <c r="K148" s="84">
        <v>100</v>
      </c>
      <c r="L148" s="83">
        <f t="shared" si="6"/>
        <v>100</v>
      </c>
      <c r="M148" s="39" t="str">
        <f t="shared" si="7"/>
        <v>OK</v>
      </c>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row>
    <row r="149" spans="1:49" ht="90" customHeight="1" x14ac:dyDescent="0.25">
      <c r="A149" s="174"/>
      <c r="B149" s="87">
        <v>146</v>
      </c>
      <c r="C149" s="186"/>
      <c r="D149" s="132" t="s">
        <v>481</v>
      </c>
      <c r="E149" s="158" t="s">
        <v>335</v>
      </c>
      <c r="F149" s="115" t="s">
        <v>145</v>
      </c>
      <c r="G149" s="109" t="s">
        <v>336</v>
      </c>
      <c r="H149" s="112" t="s">
        <v>26</v>
      </c>
      <c r="I149" s="113" t="s">
        <v>78</v>
      </c>
      <c r="J149" s="139">
        <v>42.55</v>
      </c>
      <c r="K149" s="84"/>
      <c r="L149" s="83">
        <f t="shared" si="6"/>
        <v>0</v>
      </c>
      <c r="M149" s="39" t="str">
        <f t="shared" si="7"/>
        <v>OK</v>
      </c>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row>
    <row r="150" spans="1:49" ht="90" customHeight="1" x14ac:dyDescent="0.25">
      <c r="A150" s="189">
        <v>38</v>
      </c>
      <c r="B150" s="97">
        <v>147</v>
      </c>
      <c r="C150" s="194" t="s">
        <v>337</v>
      </c>
      <c r="D150" s="133" t="s">
        <v>482</v>
      </c>
      <c r="E150" s="157"/>
      <c r="F150" s="105"/>
      <c r="G150" s="93"/>
      <c r="H150" s="106" t="s">
        <v>26</v>
      </c>
      <c r="I150" s="107" t="s">
        <v>245</v>
      </c>
      <c r="J150" s="138">
        <v>0</v>
      </c>
      <c r="K150" s="84"/>
      <c r="L150" s="83">
        <f t="shared" si="6"/>
        <v>0</v>
      </c>
      <c r="M150" s="39" t="str">
        <f t="shared" si="7"/>
        <v>OK</v>
      </c>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row>
    <row r="151" spans="1:49" ht="90" customHeight="1" x14ac:dyDescent="0.25">
      <c r="A151" s="189"/>
      <c r="B151" s="97">
        <v>148</v>
      </c>
      <c r="C151" s="195"/>
      <c r="D151" s="134" t="s">
        <v>483</v>
      </c>
      <c r="E151" s="160"/>
      <c r="F151" s="105"/>
      <c r="G151" s="93"/>
      <c r="H151" s="106" t="s">
        <v>26</v>
      </c>
      <c r="I151" s="107" t="s">
        <v>338</v>
      </c>
      <c r="J151" s="138">
        <v>0</v>
      </c>
      <c r="K151" s="84"/>
      <c r="L151" s="83">
        <f t="shared" si="6"/>
        <v>0</v>
      </c>
      <c r="M151" s="39" t="str">
        <f t="shared" si="7"/>
        <v>OK</v>
      </c>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row>
    <row r="152" spans="1:49" ht="90" customHeight="1" x14ac:dyDescent="0.25">
      <c r="A152" s="189"/>
      <c r="B152" s="97">
        <v>149</v>
      </c>
      <c r="C152" s="195"/>
      <c r="D152" s="134" t="s">
        <v>484</v>
      </c>
      <c r="E152" s="160"/>
      <c r="F152" s="105"/>
      <c r="G152" s="93"/>
      <c r="H152" s="106" t="s">
        <v>26</v>
      </c>
      <c r="I152" s="107" t="s">
        <v>338</v>
      </c>
      <c r="J152" s="138">
        <v>0</v>
      </c>
      <c r="K152" s="84"/>
      <c r="L152" s="83">
        <f t="shared" si="6"/>
        <v>0</v>
      </c>
      <c r="M152" s="39" t="str">
        <f t="shared" si="7"/>
        <v>OK</v>
      </c>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row>
    <row r="153" spans="1:49" ht="90" customHeight="1" x14ac:dyDescent="0.25">
      <c r="A153" s="189"/>
      <c r="B153" s="97">
        <v>150</v>
      </c>
      <c r="C153" s="195"/>
      <c r="D153" s="134" t="s">
        <v>485</v>
      </c>
      <c r="E153" s="160"/>
      <c r="F153" s="105"/>
      <c r="G153" s="93"/>
      <c r="H153" s="106" t="s">
        <v>26</v>
      </c>
      <c r="I153" s="107" t="s">
        <v>78</v>
      </c>
      <c r="J153" s="138">
        <v>0</v>
      </c>
      <c r="K153" s="84"/>
      <c r="L153" s="83">
        <f t="shared" si="6"/>
        <v>0</v>
      </c>
      <c r="M153" s="39" t="str">
        <f t="shared" si="7"/>
        <v>OK</v>
      </c>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row>
    <row r="154" spans="1:49" ht="90" customHeight="1" x14ac:dyDescent="0.25">
      <c r="A154" s="189"/>
      <c r="B154" s="97">
        <v>151</v>
      </c>
      <c r="C154" s="196"/>
      <c r="D154" s="134" t="s">
        <v>486</v>
      </c>
      <c r="E154" s="160"/>
      <c r="F154" s="105"/>
      <c r="G154" s="93"/>
      <c r="H154" s="106" t="s">
        <v>26</v>
      </c>
      <c r="I154" s="107" t="s">
        <v>78</v>
      </c>
      <c r="J154" s="138">
        <v>0</v>
      </c>
      <c r="K154" s="84"/>
      <c r="L154" s="83">
        <f t="shared" si="6"/>
        <v>0</v>
      </c>
      <c r="M154" s="39" t="str">
        <f t="shared" si="7"/>
        <v>OK</v>
      </c>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row>
    <row r="155" spans="1:49" x14ac:dyDescent="0.25">
      <c r="A155" s="175"/>
      <c r="B155" s="175"/>
      <c r="C155" s="175"/>
    </row>
    <row r="156" spans="1:49" x14ac:dyDescent="0.25">
      <c r="A156" s="175"/>
      <c r="B156" s="175"/>
      <c r="C156" s="175"/>
    </row>
    <row r="157" spans="1:49" x14ac:dyDescent="0.25">
      <c r="A157" s="175"/>
      <c r="B157" s="175"/>
      <c r="C157" s="175"/>
    </row>
  </sheetData>
  <mergeCells count="103">
    <mergeCell ref="C126:C131"/>
    <mergeCell ref="A132:A135"/>
    <mergeCell ref="C132:C135"/>
    <mergeCell ref="A136:A149"/>
    <mergeCell ref="C136:C149"/>
    <mergeCell ref="A150:A154"/>
    <mergeCell ref="C150:C154"/>
    <mergeCell ref="A34:A43"/>
    <mergeCell ref="C34:C43"/>
    <mergeCell ref="A44:A52"/>
    <mergeCell ref="C44:C52"/>
    <mergeCell ref="A53:A60"/>
    <mergeCell ref="C53:C60"/>
    <mergeCell ref="A61:A67"/>
    <mergeCell ref="C61:C67"/>
    <mergeCell ref="A68:A70"/>
    <mergeCell ref="C68:C70"/>
    <mergeCell ref="A119:A121"/>
    <mergeCell ref="C119:C121"/>
    <mergeCell ref="A122:A125"/>
    <mergeCell ref="C122:C125"/>
    <mergeCell ref="A126:A131"/>
    <mergeCell ref="C111:C118"/>
    <mergeCell ref="A17:A21"/>
    <mergeCell ref="C17:C21"/>
    <mergeCell ref="A23:A25"/>
    <mergeCell ref="C23:C25"/>
    <mergeCell ref="A26:A28"/>
    <mergeCell ref="C26:C28"/>
    <mergeCell ref="A29:A31"/>
    <mergeCell ref="C29:C31"/>
    <mergeCell ref="A32:A33"/>
    <mergeCell ref="C32:C33"/>
    <mergeCell ref="AU1:AU2"/>
    <mergeCell ref="AV1:AV2"/>
    <mergeCell ref="AW1:AW2"/>
    <mergeCell ref="A2:M2"/>
    <mergeCell ref="A8:A9"/>
    <mergeCell ref="C8:C9"/>
    <mergeCell ref="A10:A11"/>
    <mergeCell ref="C10:C11"/>
    <mergeCell ref="AT1:AT2"/>
    <mergeCell ref="AK1:AK2"/>
    <mergeCell ref="AL1:AL2"/>
    <mergeCell ref="AM1:AM2"/>
    <mergeCell ref="AN1:AN2"/>
    <mergeCell ref="AO1:AO2"/>
    <mergeCell ref="AP1:AP2"/>
    <mergeCell ref="AQ1:AQ2"/>
    <mergeCell ref="AR1:AR2"/>
    <mergeCell ref="AS1:AS2"/>
    <mergeCell ref="AH1:AH2"/>
    <mergeCell ref="AI1:AI2"/>
    <mergeCell ref="AJ1:AJ2"/>
    <mergeCell ref="N1:N2"/>
    <mergeCell ref="AF1:AF2"/>
    <mergeCell ref="AG1:AG2"/>
    <mergeCell ref="A12:A16"/>
    <mergeCell ref="C12:C16"/>
    <mergeCell ref="AD1:AD2"/>
    <mergeCell ref="AE1:AE2"/>
    <mergeCell ref="Q1:Q2"/>
    <mergeCell ref="R1:R2"/>
    <mergeCell ref="S1:S2"/>
    <mergeCell ref="T1:T2"/>
    <mergeCell ref="O1:O2"/>
    <mergeCell ref="P1:P2"/>
    <mergeCell ref="A1:C1"/>
    <mergeCell ref="D1:J1"/>
    <mergeCell ref="K1:M1"/>
    <mergeCell ref="Z1:Z2"/>
    <mergeCell ref="AA1:AA2"/>
    <mergeCell ref="AB1:AB2"/>
    <mergeCell ref="AC1:AC2"/>
    <mergeCell ref="U1:U2"/>
    <mergeCell ref="V1:V2"/>
    <mergeCell ref="W1:W2"/>
    <mergeCell ref="X1:X2"/>
    <mergeCell ref="Y1:Y2"/>
    <mergeCell ref="A155:C155"/>
    <mergeCell ref="A156:C156"/>
    <mergeCell ref="A157:C157"/>
    <mergeCell ref="A71:A77"/>
    <mergeCell ref="C71:C77"/>
    <mergeCell ref="A78:A82"/>
    <mergeCell ref="C78:C82"/>
    <mergeCell ref="A83:A85"/>
    <mergeCell ref="C83:C85"/>
    <mergeCell ref="A86:A87"/>
    <mergeCell ref="C86:C87"/>
    <mergeCell ref="A88:A90"/>
    <mergeCell ref="C88:C90"/>
    <mergeCell ref="A92:A95"/>
    <mergeCell ref="C92:C95"/>
    <mergeCell ref="A97:A99"/>
    <mergeCell ref="C97:C99"/>
    <mergeCell ref="A100:A101"/>
    <mergeCell ref="C100:C101"/>
    <mergeCell ref="A103:A107"/>
    <mergeCell ref="C103:C107"/>
    <mergeCell ref="A108:A110"/>
    <mergeCell ref="C108:C110"/>
    <mergeCell ref="A111:A118"/>
  </mergeCells>
  <conditionalFormatting sqref="AQ4:AS154 AU4:AW154">
    <cfRule type="cellIs" dxfId="137" priority="58" stopIfTrue="1" operator="greaterThan">
      <formula>0</formula>
    </cfRule>
    <cfRule type="cellIs" dxfId="136" priority="59" stopIfTrue="1" operator="greaterThan">
      <formula>0</formula>
    </cfRule>
    <cfRule type="cellIs" dxfId="135" priority="60" stopIfTrue="1" operator="greaterThan">
      <formula>0</formula>
    </cfRule>
  </conditionalFormatting>
  <conditionalFormatting sqref="AT4:AT154">
    <cfRule type="cellIs" dxfId="134" priority="55" stopIfTrue="1" operator="greaterThan">
      <formula>0</formula>
    </cfRule>
    <cfRule type="cellIs" dxfId="133" priority="56" stopIfTrue="1" operator="greaterThan">
      <formula>0</formula>
    </cfRule>
    <cfRule type="cellIs" dxfId="132" priority="57" stopIfTrue="1" operator="greaterThan">
      <formula>0</formula>
    </cfRule>
  </conditionalFormatting>
  <conditionalFormatting sqref="AO4:AP154">
    <cfRule type="cellIs" dxfId="119" priority="37" stopIfTrue="1" operator="greaterThan">
      <formula>0</formula>
    </cfRule>
    <cfRule type="cellIs" dxfId="118" priority="38" stopIfTrue="1" operator="greaterThan">
      <formula>0</formula>
    </cfRule>
    <cfRule type="cellIs" dxfId="117" priority="39" stopIfTrue="1" operator="greaterThan">
      <formula>0</formula>
    </cfRule>
  </conditionalFormatting>
  <conditionalFormatting sqref="N4:X154">
    <cfRule type="cellIs" dxfId="17" priority="16" stopIfTrue="1" operator="greaterThan">
      <formula>0</formula>
    </cfRule>
    <cfRule type="cellIs" dxfId="16" priority="17" stopIfTrue="1" operator="greaterThan">
      <formula>0</formula>
    </cfRule>
    <cfRule type="cellIs" dxfId="15" priority="18" stopIfTrue="1" operator="greaterThan">
      <formula>0</formula>
    </cfRule>
  </conditionalFormatting>
  <conditionalFormatting sqref="Y4:Y154">
    <cfRule type="cellIs" dxfId="14" priority="13" stopIfTrue="1" operator="greaterThan">
      <formula>0</formula>
    </cfRule>
    <cfRule type="cellIs" dxfId="13" priority="14" stopIfTrue="1" operator="greaterThan">
      <formula>0</formula>
    </cfRule>
    <cfRule type="cellIs" dxfId="12" priority="15" stopIfTrue="1" operator="greaterThan">
      <formula>0</formula>
    </cfRule>
  </conditionalFormatting>
  <conditionalFormatting sqref="Z4:Z154">
    <cfRule type="cellIs" dxfId="11" priority="10" stopIfTrue="1" operator="greaterThan">
      <formula>0</formula>
    </cfRule>
    <cfRule type="cellIs" dxfId="10" priority="11" stopIfTrue="1" operator="greaterThan">
      <formula>0</formula>
    </cfRule>
    <cfRule type="cellIs" dxfId="9" priority="12" stopIfTrue="1" operator="greaterThan">
      <formula>0</formula>
    </cfRule>
  </conditionalFormatting>
  <conditionalFormatting sqref="AA4:AA154">
    <cfRule type="cellIs" dxfId="8" priority="7" stopIfTrue="1" operator="greaterThan">
      <formula>0</formula>
    </cfRule>
    <cfRule type="cellIs" dxfId="7" priority="8" stopIfTrue="1" operator="greaterThan">
      <formula>0</formula>
    </cfRule>
    <cfRule type="cellIs" dxfId="6" priority="9" stopIfTrue="1" operator="greaterThan">
      <formula>0</formula>
    </cfRule>
  </conditionalFormatting>
  <conditionalFormatting sqref="AB4:AB154">
    <cfRule type="cellIs" dxfId="5" priority="4" stopIfTrue="1" operator="greaterThan">
      <formula>0</formula>
    </cfRule>
    <cfRule type="cellIs" dxfId="4" priority="5" stopIfTrue="1" operator="greaterThan">
      <formula>0</formula>
    </cfRule>
    <cfRule type="cellIs" dxfId="3" priority="6" stopIfTrue="1" operator="greaterThan">
      <formula>0</formula>
    </cfRule>
  </conditionalFormatting>
  <conditionalFormatting sqref="AC4:AN154">
    <cfRule type="cellIs" dxfId="2" priority="1" stopIfTrue="1" operator="greaterThan">
      <formula>0</formula>
    </cfRule>
    <cfRule type="cellIs" dxfId="1" priority="2" stopIfTrue="1" operator="greaterThan">
      <formula>0</formula>
    </cfRule>
    <cfRule type="cellIs" dxfId="0" priority="3" stopIfTrue="1" operator="greaterThan">
      <formula>0</formula>
    </cfRule>
  </conditionalFormatting>
  <pageMargins left="0.74791666666666667" right="0.74791666666666667" top="0.98402777777777772" bottom="0.98402777777777772" header="0.51180555555555551" footer="0.51180555555555551"/>
  <pageSetup paperSize="9" firstPageNumber="0" orientation="landscape" horizontalDpi="300"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16</vt:i4>
      </vt:variant>
    </vt:vector>
  </HeadingPairs>
  <TitlesOfParts>
    <vt:vector size="16" baseType="lpstr">
      <vt:lpstr>Reitoria</vt:lpstr>
      <vt:lpstr>ESAG</vt:lpstr>
      <vt:lpstr>CEART</vt:lpstr>
      <vt:lpstr>CEFID</vt:lpstr>
      <vt:lpstr>FAED</vt:lpstr>
      <vt:lpstr>CEAD</vt:lpstr>
      <vt:lpstr>CCT</vt:lpstr>
      <vt:lpstr>CEPLAN</vt:lpstr>
      <vt:lpstr>CAV</vt:lpstr>
      <vt:lpstr>CEO</vt:lpstr>
      <vt:lpstr>CEAVI</vt:lpstr>
      <vt:lpstr>CESFI</vt:lpstr>
      <vt:lpstr>CERES</vt:lpstr>
      <vt:lpstr>GESTOR</vt:lpstr>
      <vt:lpstr>Modelo Anexo II IN 002_2014</vt:lpstr>
      <vt:lpstr>Modelo Anexo I IN 002_2014</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RAFAEL XAVIER DOS SANTOS MURARO</cp:lastModifiedBy>
  <cp:lastPrinted>2014-06-04T18:55:53Z</cp:lastPrinted>
  <dcterms:created xsi:type="dcterms:W3CDTF">2010-06-19T20:43:11Z</dcterms:created>
  <dcterms:modified xsi:type="dcterms:W3CDTF">2019-11-08T13:43:35Z</dcterms:modified>
</cp:coreProperties>
</file>