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Relatórios Novembro\"/>
    </mc:Choice>
  </mc:AlternateContent>
  <xr:revisionPtr revIDLastSave="0" documentId="8_{5553CCAF-E8C6-4A58-81B4-CEAB2135DF62}" xr6:coauthVersionLast="45" xr6:coauthVersionMax="45" xr10:uidLastSave="{00000000-0000-0000-0000-000000000000}"/>
  <bookViews>
    <workbookView xWindow="-98" yWindow="-98" windowWidth="21795" windowHeight="11746" tabRatio="857" activeTab="6" xr2:uid="{00000000-000D-0000-FFFF-FFFF00000000}"/>
  </bookViews>
  <sheets>
    <sheet name="COVEST - PROEN" sheetId="164" r:id="rId1"/>
    <sheet name="Reitoria_PROEX" sheetId="163" r:id="rId2"/>
    <sheet name="Reitoria_MUSEU" sheetId="172" r:id="rId3"/>
    <sheet name="CEART" sheetId="166" r:id="rId4"/>
    <sheet name="CEAD" sheetId="167" r:id="rId5"/>
    <sheet name="FAED" sheetId="168" r:id="rId6"/>
    <sheet name="CEFID" sheetId="169" r:id="rId7"/>
    <sheet name="CESFI" sheetId="171" r:id="rId8"/>
    <sheet name="CERES" sheetId="170" r:id="rId9"/>
    <sheet name="GESTOR" sheetId="162" r:id="rId10"/>
    <sheet name="Modelo Anexo II IN 002_2014" sheetId="77" r:id="rId11"/>
  </sheets>
  <definedNames>
    <definedName name="diasuteis" localSheetId="4">#REF!</definedName>
    <definedName name="diasuteis" localSheetId="3">#REF!</definedName>
    <definedName name="diasuteis" localSheetId="6">#REF!</definedName>
    <definedName name="diasuteis" localSheetId="8">#REF!</definedName>
    <definedName name="diasuteis" localSheetId="7">#REF!</definedName>
    <definedName name="diasuteis" localSheetId="0">#REF!</definedName>
    <definedName name="diasuteis" localSheetId="5">#REF!</definedName>
    <definedName name="diasuteis" localSheetId="9">#REF!</definedName>
    <definedName name="diasuteis" localSheetId="2">#REF!</definedName>
    <definedName name="diasuteis">#REF!</definedName>
    <definedName name="Ferias" localSheetId="4">#REF!</definedName>
    <definedName name="Ferias" localSheetId="3">#REF!</definedName>
    <definedName name="Ferias" localSheetId="6">#REF!</definedName>
    <definedName name="Ferias" localSheetId="8">#REF!</definedName>
    <definedName name="Ferias" localSheetId="7">#REF!</definedName>
    <definedName name="Ferias" localSheetId="0">#REF!</definedName>
    <definedName name="Ferias" localSheetId="5">#REF!</definedName>
    <definedName name="Ferias" localSheetId="9">#REF!</definedName>
    <definedName name="Ferias" localSheetId="2">#REF!</definedName>
    <definedName name="Ferias">#REF!</definedName>
    <definedName name="RD" localSheetId="4">OFFSET(#REF!,(MATCH(SMALL(#REF!,ROW()-10),#REF!,0)-1),0)</definedName>
    <definedName name="RD" localSheetId="3">OFFSET(#REF!,(MATCH(SMALL(#REF!,ROW()-10),#REF!,0)-1),0)</definedName>
    <definedName name="RD" localSheetId="6">OFFSET(#REF!,(MATCH(SMALL(#REF!,ROW()-10),#REF!,0)-1),0)</definedName>
    <definedName name="RD" localSheetId="8">OFFSET(#REF!,(MATCH(SMALL(#REF!,ROW()-10),#REF!,0)-1),0)</definedName>
    <definedName name="RD" localSheetId="7">OFFSET(#REF!,(MATCH(SMALL(#REF!,ROW()-10),#REF!,0)-1),0)</definedName>
    <definedName name="RD" localSheetId="0">OFFSET(#REF!,(MATCH(SMALL(#REF!,ROW()-10),#REF!,0)-1),0)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2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J26" i="164" l="1"/>
  <c r="H42" i="162"/>
  <c r="H41" i="162"/>
  <c r="H40" i="162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32" i="162"/>
  <c r="H33" i="162"/>
  <c r="H34" i="162"/>
  <c r="H35" i="162"/>
  <c r="H36" i="162"/>
  <c r="H37" i="162"/>
  <c r="H4" i="162"/>
  <c r="K37" i="170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K37" i="171"/>
  <c r="L37" i="171" s="1"/>
  <c r="K36" i="171"/>
  <c r="L36" i="171" s="1"/>
  <c r="K35" i="171"/>
  <c r="L35" i="171" s="1"/>
  <c r="K34" i="171"/>
  <c r="L34" i="171" s="1"/>
  <c r="K33" i="171"/>
  <c r="L33" i="171" s="1"/>
  <c r="K32" i="171"/>
  <c r="L32" i="171" s="1"/>
  <c r="K31" i="171"/>
  <c r="L31" i="171" s="1"/>
  <c r="K30" i="171"/>
  <c r="L30" i="171" s="1"/>
  <c r="K29" i="171"/>
  <c r="L29" i="171" s="1"/>
  <c r="K28" i="171"/>
  <c r="L28" i="171" s="1"/>
  <c r="K27" i="171"/>
  <c r="L27" i="171" s="1"/>
  <c r="K26" i="171"/>
  <c r="L26" i="171" s="1"/>
  <c r="K25" i="171"/>
  <c r="L25" i="171" s="1"/>
  <c r="K24" i="171"/>
  <c r="L24" i="171" s="1"/>
  <c r="K23" i="171"/>
  <c r="L23" i="171" s="1"/>
  <c r="K22" i="171"/>
  <c r="L22" i="171" s="1"/>
  <c r="K21" i="171"/>
  <c r="L21" i="171" s="1"/>
  <c r="K20" i="171"/>
  <c r="L20" i="171" s="1"/>
  <c r="K19" i="171"/>
  <c r="L19" i="171" s="1"/>
  <c r="K18" i="171"/>
  <c r="L18" i="171" s="1"/>
  <c r="K17" i="171"/>
  <c r="L17" i="171" s="1"/>
  <c r="K16" i="171"/>
  <c r="L16" i="171" s="1"/>
  <c r="K15" i="171"/>
  <c r="L15" i="171" s="1"/>
  <c r="K14" i="171"/>
  <c r="L14" i="171" s="1"/>
  <c r="K13" i="171"/>
  <c r="L13" i="171" s="1"/>
  <c r="K12" i="171"/>
  <c r="L12" i="171" s="1"/>
  <c r="K11" i="171"/>
  <c r="L11" i="171" s="1"/>
  <c r="K10" i="171"/>
  <c r="L10" i="171" s="1"/>
  <c r="K9" i="171"/>
  <c r="L9" i="171" s="1"/>
  <c r="K8" i="171"/>
  <c r="L8" i="171" s="1"/>
  <c r="K7" i="171"/>
  <c r="L7" i="171" s="1"/>
  <c r="K6" i="171"/>
  <c r="L6" i="171" s="1"/>
  <c r="K5" i="171"/>
  <c r="L5" i="171" s="1"/>
  <c r="K4" i="171"/>
  <c r="L4" i="171" s="1"/>
  <c r="K37" i="169"/>
  <c r="L37" i="169" s="1"/>
  <c r="K36" i="169"/>
  <c r="L36" i="169" s="1"/>
  <c r="K35" i="169"/>
  <c r="L35" i="169" s="1"/>
  <c r="K34" i="169"/>
  <c r="L34" i="169" s="1"/>
  <c r="K33" i="169"/>
  <c r="L33" i="169" s="1"/>
  <c r="K32" i="169"/>
  <c r="L32" i="169" s="1"/>
  <c r="K31" i="169"/>
  <c r="L31" i="169" s="1"/>
  <c r="K30" i="169"/>
  <c r="L30" i="169" s="1"/>
  <c r="K29" i="169"/>
  <c r="L29" i="169" s="1"/>
  <c r="K28" i="169"/>
  <c r="L28" i="169" s="1"/>
  <c r="K27" i="169"/>
  <c r="L27" i="169" s="1"/>
  <c r="K26" i="169"/>
  <c r="L26" i="169" s="1"/>
  <c r="K25" i="169"/>
  <c r="L25" i="169" s="1"/>
  <c r="K24" i="169"/>
  <c r="L24" i="169" s="1"/>
  <c r="K23" i="169"/>
  <c r="L23" i="169" s="1"/>
  <c r="K22" i="169"/>
  <c r="L22" i="169" s="1"/>
  <c r="K21" i="169"/>
  <c r="L21" i="169" s="1"/>
  <c r="K20" i="169"/>
  <c r="L20" i="169" s="1"/>
  <c r="K19" i="169"/>
  <c r="L19" i="169" s="1"/>
  <c r="K18" i="169"/>
  <c r="L18" i="169" s="1"/>
  <c r="K17" i="169"/>
  <c r="L17" i="169" s="1"/>
  <c r="K16" i="169"/>
  <c r="L16" i="169" s="1"/>
  <c r="K15" i="169"/>
  <c r="L15" i="169" s="1"/>
  <c r="K14" i="169"/>
  <c r="L14" i="169" s="1"/>
  <c r="K13" i="169"/>
  <c r="L13" i="169" s="1"/>
  <c r="K12" i="169"/>
  <c r="L12" i="169" s="1"/>
  <c r="K11" i="169"/>
  <c r="L11" i="169" s="1"/>
  <c r="K10" i="169"/>
  <c r="L10" i="169" s="1"/>
  <c r="K9" i="169"/>
  <c r="L9" i="169" s="1"/>
  <c r="K8" i="169"/>
  <c r="L8" i="169" s="1"/>
  <c r="K7" i="169"/>
  <c r="L7" i="169" s="1"/>
  <c r="K6" i="169"/>
  <c r="L6" i="169" s="1"/>
  <c r="K5" i="169"/>
  <c r="L5" i="169" s="1"/>
  <c r="K4" i="169"/>
  <c r="L4" i="169" s="1"/>
  <c r="K37" i="168"/>
  <c r="L37" i="168" s="1"/>
  <c r="K36" i="168"/>
  <c r="L36" i="168" s="1"/>
  <c r="K35" i="168"/>
  <c r="L35" i="168" s="1"/>
  <c r="K34" i="168"/>
  <c r="L34" i="168" s="1"/>
  <c r="K33" i="168"/>
  <c r="L33" i="168" s="1"/>
  <c r="K32" i="168"/>
  <c r="L32" i="168" s="1"/>
  <c r="K31" i="168"/>
  <c r="L31" i="168" s="1"/>
  <c r="K30" i="168"/>
  <c r="L30" i="168" s="1"/>
  <c r="K29" i="168"/>
  <c r="L29" i="168" s="1"/>
  <c r="K28" i="168"/>
  <c r="L28" i="168" s="1"/>
  <c r="K27" i="168"/>
  <c r="L27" i="168" s="1"/>
  <c r="K26" i="168"/>
  <c r="L26" i="168" s="1"/>
  <c r="K25" i="168"/>
  <c r="L25" i="168" s="1"/>
  <c r="K24" i="168"/>
  <c r="L24" i="168" s="1"/>
  <c r="K23" i="168"/>
  <c r="L23" i="168" s="1"/>
  <c r="K22" i="168"/>
  <c r="L22" i="168" s="1"/>
  <c r="K21" i="168"/>
  <c r="L21" i="168" s="1"/>
  <c r="K20" i="168"/>
  <c r="L20" i="168" s="1"/>
  <c r="K19" i="168"/>
  <c r="L19" i="168" s="1"/>
  <c r="K18" i="168"/>
  <c r="L18" i="168" s="1"/>
  <c r="K17" i="168"/>
  <c r="L17" i="168" s="1"/>
  <c r="K16" i="168"/>
  <c r="L16" i="168" s="1"/>
  <c r="K15" i="168"/>
  <c r="L15" i="168" s="1"/>
  <c r="K14" i="168"/>
  <c r="L14" i="168" s="1"/>
  <c r="K13" i="168"/>
  <c r="L13" i="168" s="1"/>
  <c r="K12" i="168"/>
  <c r="L12" i="168" s="1"/>
  <c r="K11" i="168"/>
  <c r="L11" i="168" s="1"/>
  <c r="K10" i="168"/>
  <c r="L10" i="168" s="1"/>
  <c r="K9" i="168"/>
  <c r="L9" i="168" s="1"/>
  <c r="K8" i="168"/>
  <c r="L8" i="168" s="1"/>
  <c r="K7" i="168"/>
  <c r="L7" i="168" s="1"/>
  <c r="K6" i="168"/>
  <c r="L6" i="168" s="1"/>
  <c r="K5" i="168"/>
  <c r="L5" i="168" s="1"/>
  <c r="K4" i="168"/>
  <c r="L4" i="168" s="1"/>
  <c r="K37" i="167"/>
  <c r="L37" i="167" s="1"/>
  <c r="K36" i="167"/>
  <c r="L36" i="167" s="1"/>
  <c r="K35" i="167"/>
  <c r="L35" i="167" s="1"/>
  <c r="K34" i="167"/>
  <c r="L34" i="167" s="1"/>
  <c r="K33" i="167"/>
  <c r="L33" i="167" s="1"/>
  <c r="K32" i="167"/>
  <c r="L32" i="167" s="1"/>
  <c r="K31" i="167"/>
  <c r="L31" i="167" s="1"/>
  <c r="K30" i="167"/>
  <c r="L30" i="167" s="1"/>
  <c r="K29" i="167"/>
  <c r="L29" i="167" s="1"/>
  <c r="K28" i="167"/>
  <c r="L28" i="167" s="1"/>
  <c r="K27" i="167"/>
  <c r="L27" i="167" s="1"/>
  <c r="K26" i="167"/>
  <c r="L26" i="167" s="1"/>
  <c r="K25" i="167"/>
  <c r="L25" i="167" s="1"/>
  <c r="K24" i="167"/>
  <c r="L24" i="167" s="1"/>
  <c r="K23" i="167"/>
  <c r="L23" i="167" s="1"/>
  <c r="K22" i="167"/>
  <c r="L22" i="167" s="1"/>
  <c r="K21" i="167"/>
  <c r="L21" i="167" s="1"/>
  <c r="K20" i="167"/>
  <c r="L20" i="167" s="1"/>
  <c r="K19" i="167"/>
  <c r="L19" i="167" s="1"/>
  <c r="K18" i="167"/>
  <c r="L18" i="167" s="1"/>
  <c r="K17" i="167"/>
  <c r="L17" i="167" s="1"/>
  <c r="K16" i="167"/>
  <c r="L16" i="167" s="1"/>
  <c r="K15" i="167"/>
  <c r="L15" i="167" s="1"/>
  <c r="K14" i="167"/>
  <c r="L14" i="167" s="1"/>
  <c r="K13" i="167"/>
  <c r="L13" i="167" s="1"/>
  <c r="K12" i="167"/>
  <c r="L12" i="167" s="1"/>
  <c r="K11" i="167"/>
  <c r="L11" i="167" s="1"/>
  <c r="K10" i="167"/>
  <c r="L10" i="167" s="1"/>
  <c r="K9" i="167"/>
  <c r="L9" i="167" s="1"/>
  <c r="K8" i="167"/>
  <c r="L8" i="167" s="1"/>
  <c r="K7" i="167"/>
  <c r="L7" i="167" s="1"/>
  <c r="K6" i="167"/>
  <c r="L6" i="167" s="1"/>
  <c r="K5" i="167"/>
  <c r="L5" i="167" s="1"/>
  <c r="K4" i="167"/>
  <c r="L4" i="167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K22" i="166"/>
  <c r="L22" i="166" s="1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37" i="172"/>
  <c r="L37" i="172" s="1"/>
  <c r="K36" i="172"/>
  <c r="L36" i="172" s="1"/>
  <c r="K35" i="172"/>
  <c r="L35" i="172" s="1"/>
  <c r="K34" i="172"/>
  <c r="L34" i="172" s="1"/>
  <c r="K33" i="172"/>
  <c r="L33" i="172" s="1"/>
  <c r="K32" i="172"/>
  <c r="L32" i="172" s="1"/>
  <c r="K31" i="172"/>
  <c r="L31" i="172" s="1"/>
  <c r="K30" i="172"/>
  <c r="L30" i="172" s="1"/>
  <c r="K29" i="172"/>
  <c r="L29" i="172" s="1"/>
  <c r="K28" i="172"/>
  <c r="L28" i="172" s="1"/>
  <c r="K27" i="172"/>
  <c r="L27" i="172" s="1"/>
  <c r="K26" i="172"/>
  <c r="L26" i="172" s="1"/>
  <c r="K25" i="172"/>
  <c r="L25" i="172" s="1"/>
  <c r="K24" i="172"/>
  <c r="L24" i="172" s="1"/>
  <c r="K23" i="172"/>
  <c r="L23" i="172" s="1"/>
  <c r="K22" i="172"/>
  <c r="L22" i="172" s="1"/>
  <c r="K21" i="172"/>
  <c r="L21" i="172" s="1"/>
  <c r="K20" i="172"/>
  <c r="L20" i="172" s="1"/>
  <c r="K19" i="172"/>
  <c r="L19" i="172" s="1"/>
  <c r="K18" i="172"/>
  <c r="L18" i="172" s="1"/>
  <c r="K17" i="172"/>
  <c r="L17" i="172" s="1"/>
  <c r="K16" i="172"/>
  <c r="L16" i="172" s="1"/>
  <c r="K15" i="172"/>
  <c r="L15" i="172" s="1"/>
  <c r="K14" i="172"/>
  <c r="L14" i="172" s="1"/>
  <c r="K13" i="172"/>
  <c r="L13" i="172" s="1"/>
  <c r="K12" i="172"/>
  <c r="L12" i="172" s="1"/>
  <c r="K11" i="172"/>
  <c r="L11" i="172" s="1"/>
  <c r="K10" i="172"/>
  <c r="L10" i="172" s="1"/>
  <c r="K9" i="172"/>
  <c r="L9" i="172" s="1"/>
  <c r="K8" i="172"/>
  <c r="L8" i="172" s="1"/>
  <c r="K7" i="172"/>
  <c r="L7" i="172" s="1"/>
  <c r="K6" i="172"/>
  <c r="L6" i="172" s="1"/>
  <c r="K5" i="172"/>
  <c r="L5" i="172" s="1"/>
  <c r="K4" i="172"/>
  <c r="L4" i="172" s="1"/>
  <c r="K37" i="163"/>
  <c r="L37" i="163" s="1"/>
  <c r="K36" i="163"/>
  <c r="L36" i="163" s="1"/>
  <c r="K35" i="163"/>
  <c r="L35" i="163" s="1"/>
  <c r="K34" i="163"/>
  <c r="L34" i="163" s="1"/>
  <c r="K33" i="163"/>
  <c r="L33" i="163" s="1"/>
  <c r="K32" i="163"/>
  <c r="L32" i="163" s="1"/>
  <c r="K31" i="163"/>
  <c r="L31" i="163" s="1"/>
  <c r="K30" i="163"/>
  <c r="L30" i="163" s="1"/>
  <c r="K29" i="163"/>
  <c r="L29" i="163" s="1"/>
  <c r="K28" i="163"/>
  <c r="L28" i="163" s="1"/>
  <c r="K27" i="163"/>
  <c r="L27" i="163" s="1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37" i="164" l="1"/>
  <c r="I37" i="162" s="1"/>
  <c r="J37" i="162" s="1"/>
  <c r="K36" i="164"/>
  <c r="I36" i="162" s="1"/>
  <c r="J36" i="162" s="1"/>
  <c r="K35" i="164"/>
  <c r="I35" i="162" s="1"/>
  <c r="J35" i="162" s="1"/>
  <c r="K34" i="164"/>
  <c r="I34" i="162" s="1"/>
  <c r="J34" i="162" s="1"/>
  <c r="K33" i="164"/>
  <c r="I33" i="162" s="1"/>
  <c r="J33" i="162" s="1"/>
  <c r="K32" i="164"/>
  <c r="I32" i="162" s="1"/>
  <c r="J32" i="162" s="1"/>
  <c r="K31" i="164"/>
  <c r="I31" i="162" s="1"/>
  <c r="J31" i="162" s="1"/>
  <c r="K30" i="164"/>
  <c r="I30" i="162" s="1"/>
  <c r="J30" i="162" s="1"/>
  <c r="K29" i="164"/>
  <c r="I29" i="162" s="1"/>
  <c r="J29" i="162" s="1"/>
  <c r="K28" i="164"/>
  <c r="I28" i="162" s="1"/>
  <c r="J28" i="162" s="1"/>
  <c r="K27" i="164"/>
  <c r="I27" i="162" s="1"/>
  <c r="J27" i="162" s="1"/>
  <c r="K26" i="164"/>
  <c r="I26" i="162" s="1"/>
  <c r="J26" i="162" s="1"/>
  <c r="K25" i="164"/>
  <c r="I25" i="162" s="1"/>
  <c r="J25" i="162" s="1"/>
  <c r="K24" i="164"/>
  <c r="I24" i="162" s="1"/>
  <c r="J24" i="162" s="1"/>
  <c r="K23" i="164"/>
  <c r="I23" i="162" s="1"/>
  <c r="J23" i="162" s="1"/>
  <c r="K22" i="164"/>
  <c r="I22" i="162" s="1"/>
  <c r="J22" i="162" s="1"/>
  <c r="K21" i="164"/>
  <c r="I21" i="162" s="1"/>
  <c r="J21" i="162" s="1"/>
  <c r="K20" i="164"/>
  <c r="I20" i="162" s="1"/>
  <c r="J20" i="162" s="1"/>
  <c r="K19" i="164"/>
  <c r="I19" i="162" s="1"/>
  <c r="J19" i="162" s="1"/>
  <c r="K18" i="164"/>
  <c r="I18" i="162" s="1"/>
  <c r="J18" i="162" s="1"/>
  <c r="K17" i="164"/>
  <c r="I17" i="162" s="1"/>
  <c r="J17" i="162" s="1"/>
  <c r="K16" i="164"/>
  <c r="I16" i="162" s="1"/>
  <c r="J16" i="162" s="1"/>
  <c r="K15" i="164"/>
  <c r="I15" i="162" s="1"/>
  <c r="J15" i="162" s="1"/>
  <c r="K14" i="164"/>
  <c r="I14" i="162" s="1"/>
  <c r="J14" i="162" s="1"/>
  <c r="K13" i="164"/>
  <c r="I13" i="162" s="1"/>
  <c r="J13" i="162" s="1"/>
  <c r="K12" i="164"/>
  <c r="I12" i="162" s="1"/>
  <c r="J12" i="162" s="1"/>
  <c r="K11" i="164"/>
  <c r="I11" i="162" s="1"/>
  <c r="J11" i="162" s="1"/>
  <c r="K10" i="164"/>
  <c r="I10" i="162" s="1"/>
  <c r="J10" i="162" s="1"/>
  <c r="K9" i="164"/>
  <c r="I9" i="162" s="1"/>
  <c r="J9" i="162" s="1"/>
  <c r="K8" i="164"/>
  <c r="I8" i="162" s="1"/>
  <c r="J8" i="162" s="1"/>
  <c r="K7" i="164"/>
  <c r="I7" i="162" s="1"/>
  <c r="J7" i="162" s="1"/>
  <c r="K6" i="164"/>
  <c r="I6" i="162" s="1"/>
  <c r="J6" i="162" s="1"/>
  <c r="K5" i="164"/>
  <c r="I5" i="162" s="1"/>
  <c r="J5" i="162" s="1"/>
  <c r="K4" i="164"/>
  <c r="I4" i="162" s="1"/>
  <c r="L7" i="164" l="1"/>
  <c r="L14" i="164"/>
  <c r="L4" i="164"/>
  <c r="L31" i="164"/>
  <c r="L18" i="164"/>
  <c r="L22" i="164"/>
  <c r="L30" i="164"/>
  <c r="L34" i="164"/>
  <c r="L8" i="164"/>
  <c r="L11" i="164"/>
  <c r="L15" i="164"/>
  <c r="L19" i="164"/>
  <c r="L23" i="164"/>
  <c r="L35" i="164"/>
  <c r="L5" i="164"/>
  <c r="L9" i="164"/>
  <c r="L12" i="164"/>
  <c r="L16" i="164"/>
  <c r="L20" i="164"/>
  <c r="L24" i="164"/>
  <c r="L28" i="164"/>
  <c r="L32" i="164"/>
  <c r="L36" i="164"/>
  <c r="L6" i="164"/>
  <c r="L10" i="164"/>
  <c r="L13" i="164"/>
  <c r="L17" i="164"/>
  <c r="L21" i="164"/>
  <c r="L25" i="164"/>
  <c r="L29" i="164"/>
  <c r="L33" i="164"/>
  <c r="L37" i="164"/>
  <c r="L26" i="164"/>
  <c r="L27" i="164"/>
  <c r="K5" i="162"/>
  <c r="K6" i="162"/>
  <c r="K7" i="162"/>
  <c r="K8" i="162"/>
  <c r="K9" i="162"/>
  <c r="K10" i="162"/>
  <c r="K11" i="162"/>
  <c r="K12" i="162"/>
  <c r="K13" i="162"/>
  <c r="K14" i="162"/>
  <c r="K15" i="162"/>
  <c r="K16" i="162"/>
  <c r="K17" i="162"/>
  <c r="K18" i="162"/>
  <c r="K19" i="162"/>
  <c r="K20" i="162"/>
  <c r="K21" i="162"/>
  <c r="K22" i="162"/>
  <c r="K23" i="162"/>
  <c r="K24" i="162"/>
  <c r="K25" i="162"/>
  <c r="K26" i="162"/>
  <c r="K27" i="162"/>
  <c r="K28" i="162"/>
  <c r="K29" i="162"/>
  <c r="K30" i="162"/>
  <c r="K32" i="162"/>
  <c r="K33" i="162"/>
  <c r="K34" i="162"/>
  <c r="K35" i="162"/>
  <c r="K36" i="162"/>
  <c r="K37" i="162"/>
  <c r="K4" i="162"/>
  <c r="K38" i="162" l="1"/>
  <c r="K31" i="162"/>
  <c r="L43" i="162" l="1"/>
  <c r="L29" i="162"/>
  <c r="L21" i="162"/>
  <c r="L17" i="162"/>
  <c r="L35" i="162"/>
  <c r="L27" i="162"/>
  <c r="L19" i="162"/>
  <c r="L10" i="162" l="1"/>
  <c r="L37" i="162"/>
  <c r="L11" i="162"/>
  <c r="L31" i="162"/>
  <c r="L23" i="162"/>
  <c r="L15" i="162"/>
  <c r="L13" i="162"/>
  <c r="L25" i="162"/>
  <c r="L33" i="162"/>
  <c r="L24" i="162"/>
  <c r="L20" i="162"/>
  <c r="L14" i="162"/>
  <c r="L22" i="162"/>
  <c r="L30" i="162"/>
  <c r="L16" i="162"/>
  <c r="L18" i="162"/>
  <c r="L34" i="162"/>
  <c r="L32" i="162"/>
  <c r="L12" i="162"/>
  <c r="L28" i="162"/>
  <c r="L36" i="162"/>
  <c r="L26" i="162"/>
  <c r="L7" i="162" l="1"/>
  <c r="L8" i="162"/>
  <c r="L9" i="162"/>
  <c r="L6" i="162" l="1"/>
  <c r="L5" i="162"/>
  <c r="L4" i="162"/>
  <c r="J4" i="162"/>
  <c r="L38" i="162" l="1"/>
  <c r="L44" i="162" s="1"/>
  <c r="L46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</author>
  </authors>
  <commentList>
    <comment ref="J10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Marcelo:</t>
        </r>
        <r>
          <rPr>
            <sz val="9"/>
            <color indexed="81"/>
            <rFont val="Segoe UI"/>
            <family val="2"/>
          </rPr>
          <t xml:space="preserve">
QUANTITATIVO PROEN </t>
        </r>
      </text>
    </comment>
    <comment ref="J26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 xml:space="preserve">Marcelo:
COVEST 2000 
PROEN 400
</t>
        </r>
      </text>
    </comment>
  </commentList>
</comments>
</file>

<file path=xl/sharedStrings.xml><?xml version="1.0" encoding="utf-8"?>
<sst xmlns="http://schemas.openxmlformats.org/spreadsheetml/2006/main" count="1988" uniqueCount="99">
  <si>
    <t>Saldo / Automático</t>
  </si>
  <si>
    <t>LOTE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</si>
  <si>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</si>
  <si>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</si>
  <si>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</si>
  <si>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</si>
  <si>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</si>
  <si>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</si>
  <si>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</si>
  <si>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</si>
  <si>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</si>
  <si>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</si>
  <si>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</si>
  <si>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</si>
  <si>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</si>
  <si>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</si>
  <si>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</si>
  <si>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</si>
  <si>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</si>
  <si>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</si>
  <si>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</si>
  <si>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</si>
  <si>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</si>
  <si>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</si>
  <si>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</si>
  <si>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</si>
  <si>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</si>
  <si>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DETALHAMENTO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</si>
  <si>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</si>
  <si>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</si>
  <si>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</si>
  <si>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</si>
  <si>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</si>
  <si>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</si>
  <si>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</si>
  <si>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Saldo</t>
  </si>
  <si>
    <t>ITEM</t>
  </si>
  <si>
    <t>DESCRIÇÃO</t>
  </si>
  <si>
    <t>Agasalho sintético (tactel)</t>
  </si>
  <si>
    <t>Bandeira</t>
  </si>
  <si>
    <t>Beca de microfibra</t>
  </si>
  <si>
    <t>Bermuda sintética (camisas modalidades esportivas)</t>
  </si>
  <si>
    <t>Calça de goleiro e camisa de goleiro com espuma de proteção nos joelhos, cintura e cotovelos.</t>
  </si>
  <si>
    <t>Calça sintética (tactel)</t>
  </si>
  <si>
    <t>Camisa de algodão</t>
  </si>
  <si>
    <t>Camiseta Polo</t>
  </si>
  <si>
    <t>Camiseta regata sintética (basquete)</t>
  </si>
  <si>
    <t>Camiseta sintética (camisas modalidades esportivas)</t>
  </si>
  <si>
    <t>Casaco de couro / Jeans / Sintético</t>
  </si>
  <si>
    <t>Colete sintético (babeiro)</t>
  </si>
  <si>
    <t>Cortina blackout / Cortina de algodão / Cortina de cetim  e material sintético / Cortina de gorgurão / Cortina de veludo / Cortinas em algodão de 92 m² / Forro de cortina / Voil de cortina</t>
  </si>
  <si>
    <t>Faixa de cetim</t>
  </si>
  <si>
    <t>Jabô de renda / de algodão com aplicação em renda</t>
  </si>
  <si>
    <t xml:space="preserve">Meião </t>
  </si>
  <si>
    <t>Paletó</t>
  </si>
  <si>
    <t>Saia curta / longa de algodão / de couro / jeans / sintética</t>
  </si>
  <si>
    <t>Samarra de microfibra</t>
  </si>
  <si>
    <t>Tapete</t>
  </si>
  <si>
    <t xml:space="preserve">Toalhas de mesa tamanhos diversos (até 15m²), de algodão / poliester / de renda / </t>
  </si>
  <si>
    <t>Colete de brim (coletes utilizados na fiscalização de vestibulares e concursos)</t>
  </si>
  <si>
    <t>Capara para instrumentos musicais</t>
  </si>
  <si>
    <t>Toalha de banho</t>
  </si>
  <si>
    <t>Toalha de rosto</t>
  </si>
  <si>
    <t>Fronha</t>
  </si>
  <si>
    <t>Lençol (materiais diversos)</t>
  </si>
  <si>
    <t>Jaleco (materiais diversos)</t>
  </si>
  <si>
    <t>Capa de Microscópio</t>
  </si>
  <si>
    <t>Persianas</t>
  </si>
  <si>
    <t>Pç</t>
  </si>
  <si>
    <t>Kg</t>
  </si>
  <si>
    <t>m²</t>
  </si>
  <si>
    <t>kg</t>
  </si>
  <si>
    <t>pç</t>
  </si>
  <si>
    <t>m2</t>
  </si>
  <si>
    <t>339039-46</t>
  </si>
  <si>
    <t>OBJETO: CONTRATAÇÃO DE EMPRESA PARA SERVIÇOS DE LAVANDERIA PARA A UDESC</t>
  </si>
  <si>
    <t>CENTRO PARTICIPANTE: GESTOR</t>
  </si>
  <si>
    <t xml:space="preserve">Colete de tactel </t>
  </si>
  <si>
    <t>EMPRESA</t>
  </si>
  <si>
    <t>HAPPY CLEAN COMERCIO E SERVIÇOS DE LAVANDERIA LTDA - ME                                    CNPJ 15.307.989/0001-58</t>
  </si>
  <si>
    <t>Manta para cobrir pianos</t>
  </si>
  <si>
    <t>Rede de descanso simples</t>
  </si>
  <si>
    <t xml:space="preserve">CENTRO PARTICIPANTE: </t>
  </si>
  <si>
    <t xml:space="preserve"> AF/OS nº  xxxx/2019 Qtde. DT</t>
  </si>
  <si>
    <t xml:space="preserve">Resumo Atualizado em </t>
  </si>
  <si>
    <t>PROCESSO: 310/2020/UDESC</t>
  </si>
  <si>
    <t>VIGÊNCIA DA ATA: 02/04/2020 até 01/04/2021</t>
  </si>
  <si>
    <t xml:space="preserve"> AF/OS nº  xxxx/2020 Qtde. DT</t>
  </si>
  <si>
    <t>HAPPY CLEAN COMERCIO E SERVIÇOS DE LAVANDERIA LTDA - ME CNPJ 15.307.989/0001-58</t>
  </si>
  <si>
    <t>02-02</t>
  </si>
  <si>
    <t>5002-1-004</t>
  </si>
  <si>
    <t>5002-1-001</t>
  </si>
  <si>
    <t>5002-1-005</t>
  </si>
  <si>
    <t>Empresa</t>
  </si>
  <si>
    <t>Especificação</t>
  </si>
  <si>
    <t>Gurpo Classe</t>
  </si>
  <si>
    <t>Código NUC</t>
  </si>
  <si>
    <t xml:space="preserve">Detalhamento </t>
  </si>
  <si>
    <t xml:space="preserve"> AF/OS nº  473/2020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</si>
</sst>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(&quot;R$ &quot;* #,##0.00_);_(&quot;R$ &quot;* \(#,##0.00\);_(&quot;R$ &quot;* &quot;-&quot;??_);_(@_)"/>
    <numFmt numFmtId="172" formatCode="_-&quot;R$&quot;\ * #,##0.00_-;\-&quot;R$&quot;\ * #,##0.00_-;_-&quot;R$&quot;\ * &quot;-&quot;??_-;_-@_-"/>
    <numFmt numFmtId="173" formatCode="_-* #,##0.00_-;\-* #,##0.00_-;_-* &quot;-&quot;??_-;_-@_-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b/>
      <sz val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61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167" fontId="15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0" fontId="2" fillId="0" borderId="0"/>
    <xf numFmtId="0" fontId="3" fillId="0" borderId="0"/>
    <xf numFmtId="0" fontId="3" fillId="0" borderId="0"/>
    <xf numFmtId="165" fontId="3" fillId="0" borderId="0" applyFill="0" applyBorder="0" applyAlignment="0" applyProtection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30" borderId="0" applyNumberFormat="0" applyBorder="0" applyAlignment="0" applyProtection="0"/>
    <xf numFmtId="0" fontId="31" fillId="14" borderId="0" applyNumberFormat="0" applyBorder="0" applyAlignment="0" applyProtection="0"/>
    <xf numFmtId="0" fontId="35" fillId="31" borderId="20" applyNumberFormat="0" applyAlignment="0" applyProtection="0"/>
    <xf numFmtId="0" fontId="37" fillId="32" borderId="21" applyNumberFormat="0" applyAlignment="0" applyProtection="0"/>
    <xf numFmtId="0" fontId="38" fillId="0" borderId="0" applyNumberFormat="0" applyFill="0" applyBorder="0" applyAlignment="0" applyProtection="0"/>
    <xf numFmtId="0" fontId="30" fillId="15" borderId="0" applyNumberFormat="0" applyBorder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33" fillId="18" borderId="20" applyNumberFormat="0" applyAlignment="0" applyProtection="0"/>
    <xf numFmtId="0" fontId="36" fillId="0" borderId="22" applyNumberFormat="0" applyFill="0" applyAlignment="0" applyProtection="0"/>
    <xf numFmtId="0" fontId="32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34" borderId="26" applyNumberFormat="0" applyFont="0" applyAlignment="0" applyProtection="0"/>
    <xf numFmtId="0" fontId="34" fillId="31" borderId="27" applyNumberFormat="0" applyAlignment="0" applyProtection="0"/>
    <xf numFmtId="0" fontId="4" fillId="0" borderId="0" applyNumberFormat="0" applyFill="0" applyBorder="0" applyAlignment="0" applyProtection="0"/>
    <xf numFmtId="0" fontId="25" fillId="0" borderId="28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0" fontId="1" fillId="0" borderId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</cellStyleXfs>
  <cellXfs count="150">
    <xf numFmtId="0" fontId="0" fillId="0" borderId="0" xfId="0"/>
    <xf numFmtId="0" fontId="6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0" borderId="0" xfId="1" applyFont="1" applyAlignment="1">
      <alignment wrapText="1"/>
    </xf>
    <xf numFmtId="0" fontId="6" fillId="0" borderId="0" xfId="1" applyFont="1" applyFill="1" applyAlignment="1">
      <alignment vertical="center" wrapText="1"/>
    </xf>
    <xf numFmtId="3" fontId="6" fillId="0" borderId="0" xfId="1" applyNumberFormat="1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1" fontId="6" fillId="0" borderId="0" xfId="1" applyNumberFormat="1" applyFont="1" applyFill="1" applyAlignment="1" applyProtection="1">
      <alignment horizontal="center" wrapText="1"/>
      <protection locked="0"/>
    </xf>
    <xf numFmtId="0" fontId="6" fillId="0" borderId="0" xfId="1" applyFont="1" applyFill="1" applyAlignment="1">
      <alignment wrapText="1"/>
    </xf>
    <xf numFmtId="168" fontId="17" fillId="8" borderId="6" xfId="1" applyNumberFormat="1" applyFont="1" applyFill="1" applyBorder="1" applyAlignment="1" applyProtection="1">
      <alignment horizontal="right"/>
      <protection locked="0"/>
    </xf>
    <xf numFmtId="168" fontId="17" fillId="8" borderId="11" xfId="1" applyNumberFormat="1" applyFont="1" applyFill="1" applyBorder="1" applyAlignment="1" applyProtection="1">
      <alignment horizontal="right"/>
      <protection locked="0"/>
    </xf>
    <xf numFmtId="9" fontId="17" fillId="8" borderId="7" xfId="12" applyFont="1" applyFill="1" applyBorder="1" applyAlignment="1" applyProtection="1">
      <alignment horizontal="right"/>
      <protection locked="0"/>
    </xf>
    <xf numFmtId="2" fontId="17" fillId="8" borderId="11" xfId="1" applyNumberFormat="1" applyFont="1" applyFill="1" applyBorder="1" applyAlignment="1">
      <alignment horizontal="right"/>
    </xf>
    <xf numFmtId="0" fontId="17" fillId="8" borderId="12" xfId="1" applyFont="1" applyFill="1" applyBorder="1" applyAlignment="1" applyProtection="1">
      <alignment horizontal="left"/>
      <protection locked="0"/>
    </xf>
    <xf numFmtId="0" fontId="17" fillId="8" borderId="19" xfId="1" applyFont="1" applyFill="1" applyBorder="1" applyAlignment="1" applyProtection="1">
      <alignment horizontal="left"/>
      <protection locked="0"/>
    </xf>
    <xf numFmtId="0" fontId="17" fillId="8" borderId="14" xfId="1" applyFont="1" applyFill="1" applyBorder="1" applyAlignment="1" applyProtection="1">
      <alignment horizontal="left"/>
      <protection locked="0"/>
    </xf>
    <xf numFmtId="0" fontId="17" fillId="8" borderId="0" xfId="1" applyFont="1" applyFill="1" applyBorder="1" applyAlignment="1" applyProtection="1">
      <alignment horizontal="left"/>
      <protection locked="0"/>
    </xf>
    <xf numFmtId="0" fontId="17" fillId="8" borderId="16" xfId="1" applyFont="1" applyFill="1" applyBorder="1" applyAlignment="1" applyProtection="1">
      <alignment horizontal="left"/>
      <protection locked="0"/>
    </xf>
    <xf numFmtId="0" fontId="17" fillId="8" borderId="18" xfId="1" applyFont="1" applyFill="1" applyBorder="1" applyAlignment="1" applyProtection="1">
      <alignment horizontal="left"/>
      <protection locked="0"/>
    </xf>
    <xf numFmtId="41" fontId="6" fillId="7" borderId="1" xfId="0" applyNumberFormat="1" applyFont="1" applyFill="1" applyBorder="1" applyAlignment="1">
      <alignment horizontal="center" vertical="center" wrapText="1"/>
    </xf>
    <xf numFmtId="44" fontId="6" fillId="9" borderId="1" xfId="13" applyFont="1" applyFill="1" applyBorder="1" applyAlignment="1">
      <alignment wrapText="1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3" applyFont="1" applyFill="1" applyBorder="1" applyAlignment="1" applyProtection="1">
      <alignment horizontal="center" vertical="center" wrapText="1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1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168" fontId="6" fillId="2" borderId="1" xfId="3" applyNumberFormat="1" applyFont="1" applyFill="1" applyBorder="1" applyAlignment="1" applyProtection="1">
      <alignment horizontal="center" vertical="center" wrapText="1"/>
    </xf>
    <xf numFmtId="3" fontId="6" fillId="1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11" borderId="1" xfId="1" applyFont="1" applyFill="1" applyBorder="1" applyAlignment="1" applyProtection="1">
      <alignment vertical="center" wrapText="1"/>
      <protection locked="0"/>
    </xf>
    <xf numFmtId="0" fontId="6" fillId="0" borderId="0" xfId="1" applyFont="1" applyAlignment="1">
      <alignment vertical="center" wrapText="1"/>
    </xf>
    <xf numFmtId="44" fontId="6" fillId="0" borderId="0" xfId="1" applyNumberFormat="1" applyFont="1" applyAlignment="1">
      <alignment wrapText="1"/>
    </xf>
    <xf numFmtId="44" fontId="0" fillId="11" borderId="1" xfId="13" applyFont="1" applyFill="1" applyBorder="1"/>
    <xf numFmtId="44" fontId="0" fillId="11" borderId="1" xfId="13" applyFont="1" applyFill="1" applyBorder="1" applyAlignment="1">
      <alignment vertical="center"/>
    </xf>
    <xf numFmtId="44" fontId="0" fillId="11" borderId="1" xfId="8" applyFont="1" applyFill="1" applyBorder="1"/>
    <xf numFmtId="44" fontId="0" fillId="11" borderId="1" xfId="8" applyFont="1" applyFill="1" applyBorder="1" applyAlignment="1">
      <alignment vertical="center"/>
    </xf>
    <xf numFmtId="44" fontId="6" fillId="0" borderId="0" xfId="8" applyFont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44" fontId="6" fillId="0" borderId="0" xfId="1" applyNumberFormat="1" applyFont="1" applyFill="1" applyAlignment="1">
      <alignment horizontal="center" vertical="center" wrapText="1"/>
    </xf>
    <xf numFmtId="0" fontId="23" fillId="12" borderId="1" xfId="17" applyFont="1" applyFill="1" applyBorder="1" applyAlignment="1">
      <alignment horizontal="center" vertical="center" wrapText="1" readingOrder="1"/>
    </xf>
    <xf numFmtId="0" fontId="40" fillId="12" borderId="1" xfId="17" applyFont="1" applyFill="1" applyBorder="1" applyAlignment="1">
      <alignment horizontal="center" vertical="center" wrapText="1" readingOrder="1"/>
    </xf>
    <xf numFmtId="0" fontId="23" fillId="12" borderId="1" xfId="17" applyFont="1" applyFill="1" applyBorder="1" applyAlignment="1">
      <alignment horizontal="center" vertical="center" wrapText="1"/>
    </xf>
    <xf numFmtId="0" fontId="2" fillId="11" borderId="1" xfId="17" applyFont="1" applyFill="1" applyBorder="1"/>
    <xf numFmtId="0" fontId="6" fillId="11" borderId="1" xfId="17" applyFont="1" applyFill="1" applyBorder="1" applyAlignment="1">
      <alignment horizontal="left" vertical="center" wrapText="1"/>
    </xf>
    <xf numFmtId="0" fontId="6" fillId="11" borderId="1" xfId="17" applyFont="1" applyFill="1" applyBorder="1" applyAlignment="1">
      <alignment horizontal="left" vertical="center" shrinkToFit="1"/>
    </xf>
    <xf numFmtId="0" fontId="6" fillId="11" borderId="1" xfId="17" applyFont="1" applyFill="1" applyBorder="1" applyAlignment="1">
      <alignment horizontal="left" vertical="top" wrapText="1" shrinkToFit="1"/>
    </xf>
    <xf numFmtId="0" fontId="2" fillId="11" borderId="1" xfId="17" applyFont="1" applyFill="1" applyBorder="1" applyAlignment="1">
      <alignment horizontal="left" vertical="center" wrapText="1" shrinkToFit="1"/>
    </xf>
    <xf numFmtId="0" fontId="2" fillId="11" borderId="1" xfId="17" applyFont="1" applyFill="1" applyBorder="1" applyAlignment="1">
      <alignment horizontal="center" vertical="center"/>
    </xf>
    <xf numFmtId="0" fontId="6" fillId="11" borderId="1" xfId="17" applyFont="1" applyFill="1" applyBorder="1" applyAlignment="1">
      <alignment horizontal="left" vertical="center" wrapText="1" shrinkToFit="1"/>
    </xf>
    <xf numFmtId="0" fontId="2" fillId="0" borderId="1" xfId="17" applyFont="1" applyBorder="1"/>
    <xf numFmtId="0" fontId="2" fillId="0" borderId="1" xfId="17" applyFont="1" applyBorder="1" applyAlignment="1">
      <alignment wrapText="1"/>
    </xf>
    <xf numFmtId="0" fontId="23" fillId="12" borderId="1" xfId="17" applyFont="1" applyFill="1" applyBorder="1" applyAlignment="1">
      <alignment horizontal="center" vertical="center" textRotation="90" wrapText="1"/>
    </xf>
    <xf numFmtId="0" fontId="18" fillId="11" borderId="1" xfId="17" applyFont="1" applyFill="1" applyBorder="1" applyAlignment="1">
      <alignment horizontal="center" vertical="center" wrapText="1"/>
    </xf>
    <xf numFmtId="0" fontId="6" fillId="11" borderId="1" xfId="17" applyFont="1" applyFill="1" applyBorder="1" applyAlignment="1">
      <alignment horizontal="center" vertical="center"/>
    </xf>
    <xf numFmtId="0" fontId="6" fillId="11" borderId="1" xfId="17" applyFont="1" applyFill="1" applyBorder="1" applyAlignment="1">
      <alignment horizontal="center" vertical="center" wrapText="1"/>
    </xf>
    <xf numFmtId="0" fontId="6" fillId="0" borderId="1" xfId="17" applyFont="1" applyFill="1" applyBorder="1" applyAlignment="1">
      <alignment horizontal="center" vertical="center"/>
    </xf>
    <xf numFmtId="0" fontId="6" fillId="0" borderId="1" xfId="17" applyFont="1" applyFill="1" applyBorder="1" applyAlignment="1">
      <alignment horizontal="center" vertical="center" wrapText="1"/>
    </xf>
    <xf numFmtId="0" fontId="2" fillId="0" borderId="1" xfId="17" applyFont="1" applyFill="1" applyBorder="1" applyAlignment="1">
      <alignment horizontal="center" vertical="center"/>
    </xf>
    <xf numFmtId="49" fontId="6" fillId="11" borderId="1" xfId="17" applyNumberFormat="1" applyFont="1" applyFill="1" applyBorder="1" applyAlignment="1">
      <alignment horizontal="center" vertical="center"/>
    </xf>
    <xf numFmtId="0" fontId="23" fillId="12" borderId="29" xfId="17" applyFont="1" applyFill="1" applyBorder="1" applyAlignment="1">
      <alignment horizontal="center" vertical="center" wrapText="1"/>
    </xf>
    <xf numFmtId="0" fontId="23" fillId="12" borderId="10" xfId="17" applyFont="1" applyFill="1" applyBorder="1" applyAlignment="1">
      <alignment horizontal="center" vertical="center" wrapText="1"/>
    </xf>
    <xf numFmtId="0" fontId="23" fillId="12" borderId="1" xfId="17" applyFont="1" applyFill="1" applyBorder="1" applyAlignment="1">
      <alignment horizontal="center" vertical="center" wrapText="1"/>
    </xf>
    <xf numFmtId="0" fontId="2" fillId="11" borderId="1" xfId="17" applyFont="1" applyFill="1" applyBorder="1"/>
    <xf numFmtId="0" fontId="6" fillId="11" borderId="1" xfId="17" applyFont="1" applyFill="1" applyBorder="1" applyAlignment="1">
      <alignment horizontal="left" vertical="center" wrapText="1"/>
    </xf>
    <xf numFmtId="0" fontId="6" fillId="11" borderId="1" xfId="17" applyFont="1" applyFill="1" applyBorder="1" applyAlignment="1">
      <alignment horizontal="left" vertical="center" shrinkToFit="1"/>
    </xf>
    <xf numFmtId="0" fontId="6" fillId="11" borderId="1" xfId="17" applyFont="1" applyFill="1" applyBorder="1" applyAlignment="1">
      <alignment horizontal="left" vertical="top" wrapText="1" shrinkToFit="1"/>
    </xf>
    <xf numFmtId="0" fontId="2" fillId="11" borderId="1" xfId="17" applyFont="1" applyFill="1" applyBorder="1" applyAlignment="1">
      <alignment horizontal="left" vertical="center" wrapText="1" shrinkToFit="1"/>
    </xf>
    <xf numFmtId="0" fontId="2" fillId="11" borderId="1" xfId="17" applyFont="1" applyFill="1" applyBorder="1" applyAlignment="1">
      <alignment horizontal="center" vertical="center"/>
    </xf>
    <xf numFmtId="0" fontId="6" fillId="11" borderId="1" xfId="17" applyFont="1" applyFill="1" applyBorder="1" applyAlignment="1">
      <alignment horizontal="left" vertical="center" wrapText="1" shrinkToFit="1"/>
    </xf>
    <xf numFmtId="0" fontId="2" fillId="0" borderId="1" xfId="17" applyFont="1" applyBorder="1"/>
    <xf numFmtId="0" fontId="2" fillId="0" borderId="1" xfId="17" applyFont="1" applyBorder="1" applyAlignment="1">
      <alignment wrapText="1"/>
    </xf>
    <xf numFmtId="0" fontId="23" fillId="12" borderId="1" xfId="17" applyFont="1" applyFill="1" applyBorder="1" applyAlignment="1">
      <alignment horizontal="center" vertical="center" textRotation="90" wrapText="1"/>
    </xf>
    <xf numFmtId="0" fontId="18" fillId="11" borderId="1" xfId="17" applyFont="1" applyFill="1" applyBorder="1" applyAlignment="1">
      <alignment horizontal="center" vertical="center" wrapText="1"/>
    </xf>
    <xf numFmtId="0" fontId="6" fillId="11" borderId="1" xfId="17" applyFont="1" applyFill="1" applyBorder="1" applyAlignment="1">
      <alignment horizontal="center" vertical="center"/>
    </xf>
    <xf numFmtId="0" fontId="6" fillId="11" borderId="1" xfId="17" applyFont="1" applyFill="1" applyBorder="1" applyAlignment="1">
      <alignment horizontal="center" vertical="center" wrapText="1"/>
    </xf>
    <xf numFmtId="0" fontId="6" fillId="0" borderId="1" xfId="17" applyFont="1" applyFill="1" applyBorder="1" applyAlignment="1">
      <alignment horizontal="center" vertical="center"/>
    </xf>
    <xf numFmtId="0" fontId="6" fillId="0" borderId="1" xfId="17" applyFont="1" applyFill="1" applyBorder="1" applyAlignment="1">
      <alignment horizontal="center" vertical="center" wrapText="1"/>
    </xf>
    <xf numFmtId="0" fontId="2" fillId="0" borderId="1" xfId="17" applyFont="1" applyFill="1" applyBorder="1" applyAlignment="1">
      <alignment horizontal="center" vertical="center"/>
    </xf>
    <xf numFmtId="49" fontId="6" fillId="11" borderId="1" xfId="17" applyNumberFormat="1" applyFont="1" applyFill="1" applyBorder="1" applyAlignment="1">
      <alignment horizontal="center" vertical="center"/>
    </xf>
    <xf numFmtId="0" fontId="23" fillId="12" borderId="29" xfId="17" applyFont="1" applyFill="1" applyBorder="1" applyAlignment="1">
      <alignment horizontal="center" vertical="center" wrapText="1"/>
    </xf>
    <xf numFmtId="0" fontId="23" fillId="12" borderId="10" xfId="17" applyFont="1" applyFill="1" applyBorder="1" applyAlignment="1">
      <alignment horizontal="center" vertical="center" wrapText="1"/>
    </xf>
    <xf numFmtId="0" fontId="2" fillId="11" borderId="1" xfId="17" applyFont="1" applyFill="1" applyBorder="1"/>
    <xf numFmtId="0" fontId="6" fillId="11" borderId="1" xfId="17" applyFont="1" applyFill="1" applyBorder="1" applyAlignment="1">
      <alignment horizontal="left" vertical="center" wrapText="1"/>
    </xf>
    <xf numFmtId="0" fontId="6" fillId="11" borderId="1" xfId="17" applyFont="1" applyFill="1" applyBorder="1" applyAlignment="1">
      <alignment horizontal="left" vertical="center" shrinkToFit="1"/>
    </xf>
    <xf numFmtId="0" fontId="6" fillId="11" borderId="1" xfId="17" applyFont="1" applyFill="1" applyBorder="1" applyAlignment="1">
      <alignment horizontal="left" vertical="top" wrapText="1" shrinkToFit="1"/>
    </xf>
    <xf numFmtId="0" fontId="2" fillId="11" borderId="1" xfId="17" applyFont="1" applyFill="1" applyBorder="1" applyAlignment="1">
      <alignment horizontal="left" vertical="center" wrapText="1" shrinkToFit="1"/>
    </xf>
    <xf numFmtId="0" fontId="6" fillId="11" borderId="1" xfId="17" applyFont="1" applyFill="1" applyBorder="1" applyAlignment="1">
      <alignment horizontal="left" vertical="center" wrapText="1" shrinkToFit="1"/>
    </xf>
    <xf numFmtId="0" fontId="2" fillId="0" borderId="1" xfId="17" applyFont="1" applyBorder="1"/>
    <xf numFmtId="0" fontId="2" fillId="0" borderId="1" xfId="17" applyFont="1" applyBorder="1" applyAlignment="1">
      <alignment wrapText="1"/>
    </xf>
    <xf numFmtId="0" fontId="18" fillId="11" borderId="1" xfId="17" applyFont="1" applyFill="1" applyBorder="1" applyAlignment="1">
      <alignment horizontal="center" vertical="center" wrapText="1"/>
    </xf>
    <xf numFmtId="0" fontId="19" fillId="0" borderId="30" xfId="17" applyFont="1" applyBorder="1" applyAlignment="1">
      <alignment horizontal="center" vertical="center"/>
    </xf>
    <xf numFmtId="0" fontId="19" fillId="0" borderId="31" xfId="17" applyFont="1" applyBorder="1" applyAlignment="1">
      <alignment horizontal="center" vertical="center"/>
    </xf>
    <xf numFmtId="0" fontId="19" fillId="0" borderId="32" xfId="17" applyFont="1" applyBorder="1" applyAlignment="1">
      <alignment horizontal="center" vertical="center"/>
    </xf>
    <xf numFmtId="0" fontId="20" fillId="0" borderId="6" xfId="17" applyFont="1" applyBorder="1" applyAlignment="1">
      <alignment horizontal="center" vertical="center" wrapText="1"/>
    </xf>
    <xf numFmtId="0" fontId="20" fillId="0" borderId="11" xfId="17" applyFont="1" applyBorder="1" applyAlignment="1">
      <alignment horizontal="center" vertical="center" wrapText="1"/>
    </xf>
    <xf numFmtId="0" fontId="20" fillId="0" borderId="7" xfId="17" applyFont="1" applyBorder="1" applyAlignment="1">
      <alignment horizontal="center" vertical="center" wrapText="1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NumberFormat="1" applyFont="1" applyFill="1" applyBorder="1" applyAlignment="1">
      <alignment horizontal="left" vertical="center" wrapText="1"/>
    </xf>
    <xf numFmtId="0" fontId="6" fillId="6" borderId="8" xfId="0" applyNumberFormat="1" applyFont="1" applyFill="1" applyBorder="1" applyAlignment="1">
      <alignment horizontal="left" vertical="center" wrapText="1"/>
    </xf>
    <xf numFmtId="0" fontId="6" fillId="6" borderId="9" xfId="0" applyNumberFormat="1" applyFont="1" applyFill="1" applyBorder="1" applyAlignment="1">
      <alignment horizontal="left" vertical="center" wrapText="1"/>
    </xf>
    <xf numFmtId="0" fontId="6" fillId="6" borderId="10" xfId="0" applyNumberFormat="1" applyFont="1" applyFill="1" applyBorder="1" applyAlignment="1">
      <alignment horizontal="left" vertical="center" wrapText="1"/>
    </xf>
    <xf numFmtId="0" fontId="17" fillId="8" borderId="16" xfId="1" applyFont="1" applyFill="1" applyBorder="1" applyAlignment="1">
      <alignment vertical="center" wrapText="1"/>
    </xf>
    <xf numFmtId="0" fontId="17" fillId="8" borderId="18" xfId="1" applyFont="1" applyFill="1" applyBorder="1" applyAlignment="1">
      <alignment vertical="center" wrapText="1"/>
    </xf>
    <xf numFmtId="0" fontId="17" fillId="8" borderId="17" xfId="1" applyFont="1" applyFill="1" applyBorder="1" applyAlignment="1">
      <alignment vertical="center" wrapText="1"/>
    </xf>
    <xf numFmtId="0" fontId="17" fillId="8" borderId="8" xfId="1" applyFont="1" applyFill="1" applyBorder="1" applyAlignment="1" applyProtection="1">
      <alignment horizontal="left"/>
      <protection locked="0"/>
    </xf>
    <xf numFmtId="0" fontId="17" fillId="8" borderId="9" xfId="1" applyFont="1" applyFill="1" applyBorder="1" applyAlignment="1" applyProtection="1">
      <alignment horizontal="left"/>
      <protection locked="0"/>
    </xf>
    <xf numFmtId="0" fontId="17" fillId="8" borderId="10" xfId="1" applyFont="1" applyFill="1" applyBorder="1" applyAlignment="1" applyProtection="1">
      <alignment horizontal="left"/>
      <protection locked="0"/>
    </xf>
    <xf numFmtId="0" fontId="17" fillId="8" borderId="12" xfId="1" applyFont="1" applyFill="1" applyBorder="1" applyAlignment="1">
      <alignment vertical="center" wrapText="1"/>
    </xf>
    <xf numFmtId="0" fontId="17" fillId="8" borderId="19" xfId="1" applyFont="1" applyFill="1" applyBorder="1" applyAlignment="1">
      <alignment vertical="center" wrapText="1"/>
    </xf>
    <xf numFmtId="0" fontId="17" fillId="8" borderId="13" xfId="1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7" fillId="8" borderId="14" xfId="1" applyFont="1" applyFill="1" applyBorder="1" applyAlignment="1">
      <alignment vertical="center" wrapText="1"/>
    </xf>
    <xf numFmtId="0" fontId="17" fillId="8" borderId="0" xfId="1" applyFont="1" applyFill="1" applyBorder="1" applyAlignment="1">
      <alignment vertical="center" wrapText="1"/>
    </xf>
    <xf numFmtId="0" fontId="17" fillId="8" borderId="15" xfId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11" borderId="1" xfId="1" applyFont="1" applyFill="1" applyBorder="1" applyAlignment="1" applyProtection="1">
      <alignment vertical="center" wrapText="1"/>
      <protection locked="0"/>
    </xf>
    <xf numFmtId="172" fontId="6" fillId="0" borderId="0" xfId="163" applyFont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61">
    <cellStyle name="20% - Accent1" xfId="26" xr:uid="{00000000-0005-0000-0000-000000000000}"/>
    <cellStyle name="20% - Accent2" xfId="27" xr:uid="{00000000-0005-0000-0000-000001000000}"/>
    <cellStyle name="20% - Accent3" xfId="28" xr:uid="{00000000-0005-0000-0000-000002000000}"/>
    <cellStyle name="20% - Accent4" xfId="29" xr:uid="{00000000-0005-0000-0000-000003000000}"/>
    <cellStyle name="20% - Accent5" xfId="30" xr:uid="{00000000-0005-0000-0000-000004000000}"/>
    <cellStyle name="20% - Accent6" xfId="31" xr:uid="{00000000-0005-0000-0000-000005000000}"/>
    <cellStyle name="40% - Accent1" xfId="32" xr:uid="{00000000-0005-0000-0000-000006000000}"/>
    <cellStyle name="40% - Accent2" xfId="33" xr:uid="{00000000-0005-0000-0000-000007000000}"/>
    <cellStyle name="40% - Accent3" xfId="34" xr:uid="{00000000-0005-0000-0000-000008000000}"/>
    <cellStyle name="40% - Accent4" xfId="35" xr:uid="{00000000-0005-0000-0000-000009000000}"/>
    <cellStyle name="40% - Accent5" xfId="36" xr:uid="{00000000-0005-0000-0000-00000A000000}"/>
    <cellStyle name="40% - Accent6" xfId="37" xr:uid="{00000000-0005-0000-0000-00000B000000}"/>
    <cellStyle name="60% - Accent1" xfId="38" xr:uid="{00000000-0005-0000-0000-00000C000000}"/>
    <cellStyle name="60% - Accent2" xfId="39" xr:uid="{00000000-0005-0000-0000-00000D000000}"/>
    <cellStyle name="60% - Accent3" xfId="40" xr:uid="{00000000-0005-0000-0000-00000E000000}"/>
    <cellStyle name="60% - Accent4" xfId="41" xr:uid="{00000000-0005-0000-0000-00000F000000}"/>
    <cellStyle name="60% - Accent5" xfId="42" xr:uid="{00000000-0005-0000-0000-000010000000}"/>
    <cellStyle name="60% - Accent6" xfId="43" xr:uid="{00000000-0005-0000-0000-000011000000}"/>
    <cellStyle name="Accent1" xfId="44" xr:uid="{00000000-0005-0000-0000-000012000000}"/>
    <cellStyle name="Accent2" xfId="45" xr:uid="{00000000-0005-0000-0000-000013000000}"/>
    <cellStyle name="Accent3" xfId="46" xr:uid="{00000000-0005-0000-0000-000014000000}"/>
    <cellStyle name="Accent4" xfId="47" xr:uid="{00000000-0005-0000-0000-000015000000}"/>
    <cellStyle name="Accent5" xfId="48" xr:uid="{00000000-0005-0000-0000-000016000000}"/>
    <cellStyle name="Accent6" xfId="49" xr:uid="{00000000-0005-0000-0000-000017000000}"/>
    <cellStyle name="Bad" xfId="50" xr:uid="{00000000-0005-0000-0000-000018000000}"/>
    <cellStyle name="Calculation" xfId="51" xr:uid="{00000000-0005-0000-0000-000019000000}"/>
    <cellStyle name="Check Cell" xfId="52" xr:uid="{00000000-0005-0000-0000-00001A000000}"/>
    <cellStyle name="Explanatory Text" xfId="53" xr:uid="{00000000-0005-0000-0000-00001B000000}"/>
    <cellStyle name="Good" xfId="54" xr:uid="{00000000-0005-0000-0000-00001C000000}"/>
    <cellStyle name="Heading 1" xfId="55" xr:uid="{00000000-0005-0000-0000-00001D000000}"/>
    <cellStyle name="Heading 2" xfId="56" xr:uid="{00000000-0005-0000-0000-00001E000000}"/>
    <cellStyle name="Heading 3" xfId="57" xr:uid="{00000000-0005-0000-0000-00001F000000}"/>
    <cellStyle name="Heading 4" xfId="58" xr:uid="{00000000-0005-0000-0000-000020000000}"/>
    <cellStyle name="Input" xfId="59" xr:uid="{00000000-0005-0000-0000-000021000000}"/>
    <cellStyle name="Linked Cell" xfId="60" xr:uid="{00000000-0005-0000-0000-000022000000}"/>
    <cellStyle name="Moeda" xfId="13" builtinId="4"/>
    <cellStyle name="Moeda 2" xfId="5" xr:uid="{00000000-0005-0000-0000-000024000000}"/>
    <cellStyle name="Moeda 2 2" xfId="9" xr:uid="{00000000-0005-0000-0000-000025000000}"/>
    <cellStyle name="Moeda 2 3" xfId="23" xr:uid="{00000000-0005-0000-0000-000026000000}"/>
    <cellStyle name="Moeda 3" xfId="8" xr:uid="{00000000-0005-0000-0000-000027000000}"/>
    <cellStyle name="Moeda 3 2" xfId="74" xr:uid="{00000000-0005-0000-0000-000028000000}"/>
    <cellStyle name="Moeda 3 2 2" xfId="91" xr:uid="{00000000-0005-0000-0000-000029000000}"/>
    <cellStyle name="Moeda 3 2 2 2" xfId="121" xr:uid="{00000000-0005-0000-0000-00002A000000}"/>
    <cellStyle name="Moeda 3 2 2 2 2" xfId="221" xr:uid="{0E458955-1CC8-42C7-AFAB-3E0E575041F6}"/>
    <cellStyle name="Moeda 3 2 2 3" xfId="151" xr:uid="{00000000-0005-0000-0000-00002B000000}"/>
    <cellStyle name="Moeda 3 2 2 3 2" xfId="251" xr:uid="{4161C883-37BE-4329-BEBC-2B3EDC043643}"/>
    <cellStyle name="Moeda 3 2 2 4" xfId="191" xr:uid="{2F222318-8B10-4368-BE35-9526BD393479}"/>
    <cellStyle name="Moeda 3 2 3" xfId="106" xr:uid="{00000000-0005-0000-0000-00002C000000}"/>
    <cellStyle name="Moeda 3 2 3 2" xfId="206" xr:uid="{439EC8B1-7D61-4926-9988-B7BD47275AD1}"/>
    <cellStyle name="Moeda 3 2 4" xfId="136" xr:uid="{00000000-0005-0000-0000-00002D000000}"/>
    <cellStyle name="Moeda 3 2 4 2" xfId="236" xr:uid="{40EE08C4-6786-4501-BF9E-983E72CBB205}"/>
    <cellStyle name="Moeda 3 2 5" xfId="176" xr:uid="{42E2CDC6-E489-4A2A-BFFC-542F199B7B07}"/>
    <cellStyle name="Moeda 3 3" xfId="83" xr:uid="{00000000-0005-0000-0000-00002E000000}"/>
    <cellStyle name="Moeda 3 3 2" xfId="98" xr:uid="{00000000-0005-0000-0000-00002F000000}"/>
    <cellStyle name="Moeda 3 3 2 2" xfId="128" xr:uid="{00000000-0005-0000-0000-000030000000}"/>
    <cellStyle name="Moeda 3 3 2 2 2" xfId="228" xr:uid="{BEED4636-5B25-4ED1-8CBC-83EA7EC217FA}"/>
    <cellStyle name="Moeda 3 3 2 3" xfId="158" xr:uid="{00000000-0005-0000-0000-000031000000}"/>
    <cellStyle name="Moeda 3 3 2 3 2" xfId="258" xr:uid="{CA93071B-A741-40FF-8C3C-E06B337BCC09}"/>
    <cellStyle name="Moeda 3 3 2 4" xfId="198" xr:uid="{EC80C7C1-9280-4BE4-9247-90005C6D6538}"/>
    <cellStyle name="Moeda 3 3 3" xfId="113" xr:uid="{00000000-0005-0000-0000-000032000000}"/>
    <cellStyle name="Moeda 3 3 3 2" xfId="213" xr:uid="{06D99291-297B-420E-AB5E-FF7630E41614}"/>
    <cellStyle name="Moeda 3 3 4" xfId="143" xr:uid="{00000000-0005-0000-0000-000033000000}"/>
    <cellStyle name="Moeda 3 3 4 2" xfId="243" xr:uid="{F6BC05EA-74AD-421A-A49C-4D1FF918AD6B}"/>
    <cellStyle name="Moeda 3 3 5" xfId="183" xr:uid="{2F104D37-EB4E-47EF-8827-34614A0A3745}"/>
    <cellStyle name="Moeda 3 4" xfId="87" xr:uid="{00000000-0005-0000-0000-000034000000}"/>
    <cellStyle name="Moeda 3 4 2" xfId="117" xr:uid="{00000000-0005-0000-0000-000035000000}"/>
    <cellStyle name="Moeda 3 4 2 2" xfId="217" xr:uid="{A9F0C802-AF59-431F-991E-2688C1D4C834}"/>
    <cellStyle name="Moeda 3 4 3" xfId="147" xr:uid="{00000000-0005-0000-0000-000036000000}"/>
    <cellStyle name="Moeda 3 4 3 2" xfId="247" xr:uid="{74364268-4C74-4BCA-8E7F-C06931F426BE}"/>
    <cellStyle name="Moeda 3 4 4" xfId="187" xr:uid="{166B9116-AB21-40D9-9335-E5A928988043}"/>
    <cellStyle name="Moeda 3 5" xfId="102" xr:uid="{00000000-0005-0000-0000-000037000000}"/>
    <cellStyle name="Moeda 3 5 2" xfId="202" xr:uid="{445E6FC6-B786-4643-B234-DB1A5520D768}"/>
    <cellStyle name="Moeda 3 6" xfId="132" xr:uid="{00000000-0005-0000-0000-000038000000}"/>
    <cellStyle name="Moeda 3 6 2" xfId="232" xr:uid="{CEA996F6-36C9-479F-9DA7-FF3304815AAA}"/>
    <cellStyle name="Moeda 3 7" xfId="25" xr:uid="{00000000-0005-0000-0000-000039000000}"/>
    <cellStyle name="Moeda 3 7 2" xfId="172" xr:uid="{A6B91F26-8BCF-4794-9794-10FF175BA628}"/>
    <cellStyle name="Moeda 3 8" xfId="163" xr:uid="{03A0CF7E-E642-4C52-B266-380135BA57EE}"/>
    <cellStyle name="Moeda 4" xfId="14" xr:uid="{00000000-0005-0000-0000-00003A000000}"/>
    <cellStyle name="Moeda 4 2" xfId="167" xr:uid="{DB37EE2D-CD77-4F64-9C41-DCEC49CC050E}"/>
    <cellStyle name="Moeda 5" xfId="166" xr:uid="{22EDC6F5-FB91-49E4-9D5E-BCE46CBED443}"/>
    <cellStyle name="Neutral" xfId="61" xr:uid="{00000000-0005-0000-0000-00003B000000}"/>
    <cellStyle name="Normal" xfId="0" builtinId="0"/>
    <cellStyle name="Normal 2" xfId="1" xr:uid="{00000000-0005-0000-0000-00003D000000}"/>
    <cellStyle name="Normal 2 2" xfId="19" xr:uid="{00000000-0005-0000-0000-00003E000000}"/>
    <cellStyle name="Normal 3" xfId="18" xr:uid="{00000000-0005-0000-0000-00003F000000}"/>
    <cellStyle name="Normal 4" xfId="21" xr:uid="{00000000-0005-0000-0000-000040000000}"/>
    <cellStyle name="Normal 4 2" xfId="63" xr:uid="{00000000-0005-0000-0000-000041000000}"/>
    <cellStyle name="Normal 4 3" xfId="62" xr:uid="{00000000-0005-0000-0000-000042000000}"/>
    <cellStyle name="Normal 5" xfId="22" xr:uid="{00000000-0005-0000-0000-000043000000}"/>
    <cellStyle name="Normal 5 2" xfId="65" xr:uid="{00000000-0005-0000-0000-000044000000}"/>
    <cellStyle name="Normal 5 3" xfId="64" xr:uid="{00000000-0005-0000-0000-000045000000}"/>
    <cellStyle name="Normal 6" xfId="77" xr:uid="{00000000-0005-0000-0000-000046000000}"/>
    <cellStyle name="Normal 6 2" xfId="81" xr:uid="{00000000-0005-0000-0000-000047000000}"/>
    <cellStyle name="Normal 7" xfId="17" xr:uid="{00000000-0005-0000-0000-000048000000}"/>
    <cellStyle name="Normal 7 2" xfId="170" xr:uid="{BBDFB84F-7371-4BDD-95D5-CEC881188DD7}"/>
    <cellStyle name="Note" xfId="66" xr:uid="{00000000-0005-0000-0000-000049000000}"/>
    <cellStyle name="Output" xfId="67" xr:uid="{00000000-0005-0000-0000-00004A000000}"/>
    <cellStyle name="Porcentagem 2" xfId="12" xr:uid="{00000000-0005-0000-0000-00004B000000}"/>
    <cellStyle name="Separador de milhares 2" xfId="2" xr:uid="{00000000-0005-0000-0000-00004C000000}"/>
    <cellStyle name="Separador de milhares 2 2" xfId="7" xr:uid="{00000000-0005-0000-0000-00004D000000}"/>
    <cellStyle name="Separador de milhares 2 2 2" xfId="11" xr:uid="{00000000-0005-0000-0000-00004E000000}"/>
    <cellStyle name="Separador de milhares 2 2 2 2" xfId="126" xr:uid="{00000000-0005-0000-0000-00004F000000}"/>
    <cellStyle name="Separador de milhares 2 2 2 2 2" xfId="226" xr:uid="{4A65419E-FB30-4456-B662-D70C002631F4}"/>
    <cellStyle name="Separador de milhares 2 2 2 3" xfId="156" xr:uid="{00000000-0005-0000-0000-000050000000}"/>
    <cellStyle name="Separador de milhares 2 2 2 3 2" xfId="256" xr:uid="{79578D8C-A6C8-4FC4-84AA-232563F07C21}"/>
    <cellStyle name="Separador de milhares 2 2 2 4" xfId="96" xr:uid="{00000000-0005-0000-0000-000051000000}"/>
    <cellStyle name="Separador de milhares 2 2 2 4 2" xfId="196" xr:uid="{2367255F-E8AE-47AC-97C4-BA674B3FB987}"/>
    <cellStyle name="Separador de milhares 2 2 2 5" xfId="165" xr:uid="{EFF23DEE-C26B-482C-8F4B-59E943D5743A}"/>
    <cellStyle name="Separador de milhares 2 2 3" xfId="16" xr:uid="{00000000-0005-0000-0000-000052000000}"/>
    <cellStyle name="Separador de milhares 2 2 3 2" xfId="111" xr:uid="{00000000-0005-0000-0000-000053000000}"/>
    <cellStyle name="Separador de milhares 2 2 3 2 2" xfId="211" xr:uid="{122BBF6D-EFE2-40EC-A27F-3F7023FD8DAD}"/>
    <cellStyle name="Separador de milhares 2 2 3 3" xfId="169" xr:uid="{F13D2DBE-63CA-4F84-9B9B-E51500461791}"/>
    <cellStyle name="Separador de milhares 2 2 4" xfId="141" xr:uid="{00000000-0005-0000-0000-000054000000}"/>
    <cellStyle name="Separador de milhares 2 2 4 2" xfId="241" xr:uid="{EAD694EF-1B4D-42E9-B104-597A8351A5DF}"/>
    <cellStyle name="Separador de milhares 2 2 5" xfId="80" xr:uid="{00000000-0005-0000-0000-000055000000}"/>
    <cellStyle name="Separador de milhares 2 2 5 2" xfId="181" xr:uid="{22C7624F-E9F1-4E38-9DCD-C2C1940B5C15}"/>
    <cellStyle name="Separador de milhares 2 2 6" xfId="162" xr:uid="{7715F29E-A640-4923-82E2-7156A639AB31}"/>
    <cellStyle name="Separador de milhares 2 3" xfId="6" xr:uid="{00000000-0005-0000-0000-000056000000}"/>
    <cellStyle name="Separador de milhares 2 3 2" xfId="10" xr:uid="{00000000-0005-0000-0000-000057000000}"/>
    <cellStyle name="Separador de milhares 2 3 2 2" xfId="125" xr:uid="{00000000-0005-0000-0000-000058000000}"/>
    <cellStyle name="Separador de milhares 2 3 2 2 2" xfId="225" xr:uid="{606E08CA-8522-4D03-A647-00C788DC0ED9}"/>
    <cellStyle name="Separador de milhares 2 3 2 3" xfId="155" xr:uid="{00000000-0005-0000-0000-000059000000}"/>
    <cellStyle name="Separador de milhares 2 3 2 3 2" xfId="255" xr:uid="{E0541456-02EF-4332-9070-FD456A0A9F44}"/>
    <cellStyle name="Separador de milhares 2 3 2 4" xfId="95" xr:uid="{00000000-0005-0000-0000-00005A000000}"/>
    <cellStyle name="Separador de milhares 2 3 2 4 2" xfId="195" xr:uid="{9975D034-21A4-4379-989D-C4C7879072B5}"/>
    <cellStyle name="Separador de milhares 2 3 2 5" xfId="164" xr:uid="{B8CE3949-A38A-48DC-B62A-22F92C7B167B}"/>
    <cellStyle name="Separador de milhares 2 3 3" xfId="15" xr:uid="{00000000-0005-0000-0000-00005B000000}"/>
    <cellStyle name="Separador de milhares 2 3 3 2" xfId="110" xr:uid="{00000000-0005-0000-0000-00005C000000}"/>
    <cellStyle name="Separador de milhares 2 3 3 2 2" xfId="210" xr:uid="{C80F3AC5-AD34-41AE-952D-0139148A6BEA}"/>
    <cellStyle name="Separador de milhares 2 3 3 3" xfId="168" xr:uid="{421769BF-FC93-4308-8B63-90CD867BE204}"/>
    <cellStyle name="Separador de milhares 2 3 4" xfId="140" xr:uid="{00000000-0005-0000-0000-00005D000000}"/>
    <cellStyle name="Separador de milhares 2 3 4 2" xfId="240" xr:uid="{0642D1FE-41BD-422D-803B-457BA79113D6}"/>
    <cellStyle name="Separador de milhares 2 3 5" xfId="79" xr:uid="{00000000-0005-0000-0000-00005E000000}"/>
    <cellStyle name="Separador de milhares 2 3 5 2" xfId="180" xr:uid="{417547A3-C631-492E-BD0A-F1A63993811A}"/>
    <cellStyle name="Separador de milhares 2 3 6" xfId="161" xr:uid="{A3582097-A832-4621-9C24-C350EA08545A}"/>
    <cellStyle name="Separador de milhares 2 4" xfId="94" xr:uid="{00000000-0005-0000-0000-00005F000000}"/>
    <cellStyle name="Separador de milhares 2 4 2" xfId="124" xr:uid="{00000000-0005-0000-0000-000060000000}"/>
    <cellStyle name="Separador de milhares 2 4 2 2" xfId="224" xr:uid="{5F5CF5EA-9F8A-4709-B6D2-C8AECBC2A714}"/>
    <cellStyle name="Separador de milhares 2 4 3" xfId="154" xr:uid="{00000000-0005-0000-0000-000061000000}"/>
    <cellStyle name="Separador de milhares 2 4 3 2" xfId="254" xr:uid="{6FC09EA1-B005-45D5-9FCA-3E15D685B054}"/>
    <cellStyle name="Separador de milhares 2 4 4" xfId="194" xr:uid="{E6F2178D-1D95-4381-AF54-5A3F6029C0D9}"/>
    <cellStyle name="Separador de milhares 2 5" xfId="109" xr:uid="{00000000-0005-0000-0000-000062000000}"/>
    <cellStyle name="Separador de milhares 2 5 2" xfId="209" xr:uid="{2A3B7663-6B91-4AA0-B47F-B7737D891EB2}"/>
    <cellStyle name="Separador de milhares 2 6" xfId="139" xr:uid="{00000000-0005-0000-0000-000063000000}"/>
    <cellStyle name="Separador de milhares 2 6 2" xfId="239" xr:uid="{8C0D32C6-1FB9-4AD7-91EE-788CD7633A9F}"/>
    <cellStyle name="Separador de milhares 2 7" xfId="78" xr:uid="{00000000-0005-0000-0000-000064000000}"/>
    <cellStyle name="Separador de milhares 2 7 2" xfId="179" xr:uid="{BE45C0B2-A858-4CEC-B11E-415763EA7680}"/>
    <cellStyle name="Separador de milhares 3" xfId="3" xr:uid="{00000000-0005-0000-0000-000065000000}"/>
    <cellStyle name="Title" xfId="68" xr:uid="{00000000-0005-0000-0000-000066000000}"/>
    <cellStyle name="Título 5" xfId="4" xr:uid="{00000000-0005-0000-0000-000067000000}"/>
    <cellStyle name="Total 2" xfId="69" xr:uid="{00000000-0005-0000-0000-000068000000}"/>
    <cellStyle name="Vírgula 2" xfId="20" xr:uid="{00000000-0005-0000-0000-000069000000}"/>
    <cellStyle name="Vírgula 3" xfId="24" xr:uid="{00000000-0005-0000-0000-00006A000000}"/>
    <cellStyle name="Vírgula 3 2" xfId="71" xr:uid="{00000000-0005-0000-0000-00006B000000}"/>
    <cellStyle name="Vírgula 3 2 2" xfId="76" xr:uid="{00000000-0005-0000-0000-00006C000000}"/>
    <cellStyle name="Vírgula 3 2 2 2" xfId="93" xr:uid="{00000000-0005-0000-0000-00006D000000}"/>
    <cellStyle name="Vírgula 3 2 2 2 2" xfId="123" xr:uid="{00000000-0005-0000-0000-00006E000000}"/>
    <cellStyle name="Vírgula 3 2 2 2 2 2" xfId="223" xr:uid="{F21A32AF-3AB1-475C-9D45-71FC8F65D2CF}"/>
    <cellStyle name="Vírgula 3 2 2 2 3" xfId="153" xr:uid="{00000000-0005-0000-0000-00006F000000}"/>
    <cellStyle name="Vírgula 3 2 2 2 3 2" xfId="253" xr:uid="{F1969F51-CAF5-428C-93EE-9E311025708F}"/>
    <cellStyle name="Vírgula 3 2 2 2 4" xfId="193" xr:uid="{43B24D66-9E7D-4D51-9E37-3219A33ABA56}"/>
    <cellStyle name="Vírgula 3 2 2 3" xfId="108" xr:uid="{00000000-0005-0000-0000-000070000000}"/>
    <cellStyle name="Vírgula 3 2 2 3 2" xfId="208" xr:uid="{C3AC87D4-DD9E-4E93-9842-5091E26C642F}"/>
    <cellStyle name="Vírgula 3 2 2 4" xfId="138" xr:uid="{00000000-0005-0000-0000-000071000000}"/>
    <cellStyle name="Vírgula 3 2 2 4 2" xfId="238" xr:uid="{D25A3681-6E23-4453-BFD3-6957BA9E518D}"/>
    <cellStyle name="Vírgula 3 2 2 5" xfId="178" xr:uid="{D3F52224-BE89-4EE1-80F5-DD6915B90E36}"/>
    <cellStyle name="Vírgula 3 2 3" xfId="85" xr:uid="{00000000-0005-0000-0000-000072000000}"/>
    <cellStyle name="Vírgula 3 2 3 2" xfId="100" xr:uid="{00000000-0005-0000-0000-000073000000}"/>
    <cellStyle name="Vírgula 3 2 3 2 2" xfId="130" xr:uid="{00000000-0005-0000-0000-000074000000}"/>
    <cellStyle name="Vírgula 3 2 3 2 2 2" xfId="230" xr:uid="{4E8D6EBB-770D-41A0-8048-7B2F3CE8CE73}"/>
    <cellStyle name="Vírgula 3 2 3 2 3" xfId="160" xr:uid="{00000000-0005-0000-0000-000075000000}"/>
    <cellStyle name="Vírgula 3 2 3 2 3 2" xfId="260" xr:uid="{C0E3E315-E5C3-43AA-898E-916A05CC84C8}"/>
    <cellStyle name="Vírgula 3 2 3 2 4" xfId="200" xr:uid="{19BC5462-CE16-444A-8F23-A2CB0D4DDAC1}"/>
    <cellStyle name="Vírgula 3 2 3 3" xfId="115" xr:uid="{00000000-0005-0000-0000-000076000000}"/>
    <cellStyle name="Vírgula 3 2 3 3 2" xfId="215" xr:uid="{A169D1CA-94A9-48F0-8ACA-0139493DC084}"/>
    <cellStyle name="Vírgula 3 2 3 4" xfId="145" xr:uid="{00000000-0005-0000-0000-000077000000}"/>
    <cellStyle name="Vírgula 3 2 3 4 2" xfId="245" xr:uid="{35CADF8B-487F-4A59-B303-38C3B3F7C465}"/>
    <cellStyle name="Vírgula 3 2 3 5" xfId="185" xr:uid="{289BA077-733A-4112-8EA0-A5F1D636A73F}"/>
    <cellStyle name="Vírgula 3 2 4" xfId="89" xr:uid="{00000000-0005-0000-0000-000078000000}"/>
    <cellStyle name="Vírgula 3 2 4 2" xfId="119" xr:uid="{00000000-0005-0000-0000-000079000000}"/>
    <cellStyle name="Vírgula 3 2 4 2 2" xfId="219" xr:uid="{626F207A-AEE8-42D1-A9C6-1DE1C72D9D0F}"/>
    <cellStyle name="Vírgula 3 2 4 3" xfId="149" xr:uid="{00000000-0005-0000-0000-00007A000000}"/>
    <cellStyle name="Vírgula 3 2 4 3 2" xfId="249" xr:uid="{C7859A05-538D-415D-94FC-ECBEA74EC470}"/>
    <cellStyle name="Vírgula 3 2 4 4" xfId="189" xr:uid="{51B5FA4F-CEB0-4880-BF0D-134042CFD41B}"/>
    <cellStyle name="Vírgula 3 2 5" xfId="104" xr:uid="{00000000-0005-0000-0000-00007B000000}"/>
    <cellStyle name="Vírgula 3 2 5 2" xfId="204" xr:uid="{16DF5B35-1753-49C5-ADD1-713B5415F7E1}"/>
    <cellStyle name="Vírgula 3 2 6" xfId="134" xr:uid="{00000000-0005-0000-0000-00007C000000}"/>
    <cellStyle name="Vírgula 3 2 6 2" xfId="234" xr:uid="{1B09DE8A-DE6B-4BD9-A451-C7ED482ED00A}"/>
    <cellStyle name="Vírgula 3 2 7" xfId="174" xr:uid="{B810381D-E273-45D4-9FE2-B371FCA23D6A}"/>
    <cellStyle name="Vírgula 3 3" xfId="70" xr:uid="{00000000-0005-0000-0000-00007D000000}"/>
    <cellStyle name="Vírgula 3 3 2" xfId="75" xr:uid="{00000000-0005-0000-0000-00007E000000}"/>
    <cellStyle name="Vírgula 3 3 2 2" xfId="92" xr:uid="{00000000-0005-0000-0000-00007F000000}"/>
    <cellStyle name="Vírgula 3 3 2 2 2" xfId="122" xr:uid="{00000000-0005-0000-0000-000080000000}"/>
    <cellStyle name="Vírgula 3 3 2 2 2 2" xfId="222" xr:uid="{15D6FDE0-1A48-42D9-A13C-694664BE4850}"/>
    <cellStyle name="Vírgula 3 3 2 2 3" xfId="152" xr:uid="{00000000-0005-0000-0000-000081000000}"/>
    <cellStyle name="Vírgula 3 3 2 2 3 2" xfId="252" xr:uid="{4881F527-02E8-454E-9F41-387AD25A66F6}"/>
    <cellStyle name="Vírgula 3 3 2 2 4" xfId="192" xr:uid="{CF47FB6C-7677-41B4-8BDB-531D446DBE8E}"/>
    <cellStyle name="Vírgula 3 3 2 3" xfId="107" xr:uid="{00000000-0005-0000-0000-000082000000}"/>
    <cellStyle name="Vírgula 3 3 2 3 2" xfId="207" xr:uid="{DBB79FF9-9894-4046-B70A-D7961BF59DC2}"/>
    <cellStyle name="Vírgula 3 3 2 4" xfId="137" xr:uid="{00000000-0005-0000-0000-000083000000}"/>
    <cellStyle name="Vírgula 3 3 2 4 2" xfId="237" xr:uid="{A6D9ACCF-6607-488F-93D0-BFCC4071D832}"/>
    <cellStyle name="Vírgula 3 3 2 5" xfId="177" xr:uid="{7295B1F1-CB5B-4D42-990C-41E87E974668}"/>
    <cellStyle name="Vírgula 3 3 3" xfId="84" xr:uid="{00000000-0005-0000-0000-000084000000}"/>
    <cellStyle name="Vírgula 3 3 3 2" xfId="99" xr:uid="{00000000-0005-0000-0000-000085000000}"/>
    <cellStyle name="Vírgula 3 3 3 2 2" xfId="129" xr:uid="{00000000-0005-0000-0000-000086000000}"/>
    <cellStyle name="Vírgula 3 3 3 2 2 2" xfId="229" xr:uid="{30E9D64B-EAC9-48CA-90D7-1D4FF533964C}"/>
    <cellStyle name="Vírgula 3 3 3 2 3" xfId="159" xr:uid="{00000000-0005-0000-0000-000087000000}"/>
    <cellStyle name="Vírgula 3 3 3 2 3 2" xfId="259" xr:uid="{FC508C13-6D11-4BA3-AF85-89B2C923A85B}"/>
    <cellStyle name="Vírgula 3 3 3 2 4" xfId="199" xr:uid="{F8A1B8A7-A7A9-460B-8FFC-3F9CB78EA8CF}"/>
    <cellStyle name="Vírgula 3 3 3 3" xfId="114" xr:uid="{00000000-0005-0000-0000-000088000000}"/>
    <cellStyle name="Vírgula 3 3 3 3 2" xfId="214" xr:uid="{D1536BB5-0120-41F0-A267-79DD202A5FE7}"/>
    <cellStyle name="Vírgula 3 3 3 4" xfId="144" xr:uid="{00000000-0005-0000-0000-000089000000}"/>
    <cellStyle name="Vírgula 3 3 3 4 2" xfId="244" xr:uid="{912214AF-0FB2-41AA-A7F9-53A8EEBA625D}"/>
    <cellStyle name="Vírgula 3 3 3 5" xfId="184" xr:uid="{D9CA4560-504A-49B3-99AC-392C5ED5DEC1}"/>
    <cellStyle name="Vírgula 3 3 4" xfId="88" xr:uid="{00000000-0005-0000-0000-00008A000000}"/>
    <cellStyle name="Vírgula 3 3 4 2" xfId="118" xr:uid="{00000000-0005-0000-0000-00008B000000}"/>
    <cellStyle name="Vírgula 3 3 4 2 2" xfId="218" xr:uid="{AB696CCF-158E-4F39-BE81-6DBFBDE87756}"/>
    <cellStyle name="Vírgula 3 3 4 3" xfId="148" xr:uid="{00000000-0005-0000-0000-00008C000000}"/>
    <cellStyle name="Vírgula 3 3 4 3 2" xfId="248" xr:uid="{A58362E2-3556-497F-AAC5-AD3AA9852CE3}"/>
    <cellStyle name="Vírgula 3 3 4 4" xfId="188" xr:uid="{E4AE7ECF-BC20-4FFE-BDB8-D7233C0F5F28}"/>
    <cellStyle name="Vírgula 3 3 5" xfId="103" xr:uid="{00000000-0005-0000-0000-00008D000000}"/>
    <cellStyle name="Vírgula 3 3 5 2" xfId="203" xr:uid="{74B8D50A-F330-4055-AC65-9E8AD610F4C9}"/>
    <cellStyle name="Vírgula 3 3 6" xfId="133" xr:uid="{00000000-0005-0000-0000-00008E000000}"/>
    <cellStyle name="Vírgula 3 3 6 2" xfId="233" xr:uid="{BCC3BDFB-F821-4441-B2D0-58B8999FE18A}"/>
    <cellStyle name="Vírgula 3 3 7" xfId="173" xr:uid="{65AE2656-9599-4FD2-82B5-2C046699580A}"/>
    <cellStyle name="Vírgula 3 4" xfId="73" xr:uid="{00000000-0005-0000-0000-00008F000000}"/>
    <cellStyle name="Vírgula 3 4 2" xfId="90" xr:uid="{00000000-0005-0000-0000-000090000000}"/>
    <cellStyle name="Vírgula 3 4 2 2" xfId="120" xr:uid="{00000000-0005-0000-0000-000091000000}"/>
    <cellStyle name="Vírgula 3 4 2 2 2" xfId="220" xr:uid="{DBFC76D3-F4DC-4040-AFCD-586BAD34850B}"/>
    <cellStyle name="Vírgula 3 4 2 3" xfId="150" xr:uid="{00000000-0005-0000-0000-000092000000}"/>
    <cellStyle name="Vírgula 3 4 2 3 2" xfId="250" xr:uid="{32936DFB-0E86-40AE-9DBE-E1B27F16F600}"/>
    <cellStyle name="Vírgula 3 4 2 4" xfId="190" xr:uid="{932EA618-FEB6-4C43-9D5E-C0D24A837A0C}"/>
    <cellStyle name="Vírgula 3 4 3" xfId="105" xr:uid="{00000000-0005-0000-0000-000093000000}"/>
    <cellStyle name="Vírgula 3 4 3 2" xfId="205" xr:uid="{BFF4ACB2-DBDB-4A30-8C7D-C31A05D1E1D4}"/>
    <cellStyle name="Vírgula 3 4 4" xfId="135" xr:uid="{00000000-0005-0000-0000-000094000000}"/>
    <cellStyle name="Vírgula 3 4 4 2" xfId="235" xr:uid="{D9BBD2C0-F42A-42A9-A925-44319AF8E11A}"/>
    <cellStyle name="Vírgula 3 4 5" xfId="175" xr:uid="{67336B59-9399-40CF-9EC5-974CCF5C031A}"/>
    <cellStyle name="Vírgula 3 5" xfId="82" xr:uid="{00000000-0005-0000-0000-000095000000}"/>
    <cellStyle name="Vírgula 3 5 2" xfId="97" xr:uid="{00000000-0005-0000-0000-000096000000}"/>
    <cellStyle name="Vírgula 3 5 2 2" xfId="127" xr:uid="{00000000-0005-0000-0000-000097000000}"/>
    <cellStyle name="Vírgula 3 5 2 2 2" xfId="227" xr:uid="{8312669F-9C45-4938-B475-B136E7819F04}"/>
    <cellStyle name="Vírgula 3 5 2 3" xfId="157" xr:uid="{00000000-0005-0000-0000-000098000000}"/>
    <cellStyle name="Vírgula 3 5 2 3 2" xfId="257" xr:uid="{07179A6E-4673-4486-9260-9227E7A11314}"/>
    <cellStyle name="Vírgula 3 5 2 4" xfId="197" xr:uid="{0601D182-A7F9-4FCF-AD46-DDA9134BC38B}"/>
    <cellStyle name="Vírgula 3 5 3" xfId="112" xr:uid="{00000000-0005-0000-0000-000099000000}"/>
    <cellStyle name="Vírgula 3 5 3 2" xfId="212" xr:uid="{0674D9E2-B940-4E45-A08F-C2DA5A2EE0E4}"/>
    <cellStyle name="Vírgula 3 5 4" xfId="142" xr:uid="{00000000-0005-0000-0000-00009A000000}"/>
    <cellStyle name="Vírgula 3 5 4 2" xfId="242" xr:uid="{16DDF428-020E-40AF-9631-6F6644F384F1}"/>
    <cellStyle name="Vírgula 3 5 5" xfId="182" xr:uid="{FDE6E392-E3D8-435C-A587-0764DD0A28E0}"/>
    <cellStyle name="Vírgula 3 6" xfId="86" xr:uid="{00000000-0005-0000-0000-00009B000000}"/>
    <cellStyle name="Vírgula 3 6 2" xfId="116" xr:uid="{00000000-0005-0000-0000-00009C000000}"/>
    <cellStyle name="Vírgula 3 6 2 2" xfId="216" xr:uid="{C298CB7B-26F8-45CA-9470-0125D75C6DE2}"/>
    <cellStyle name="Vírgula 3 6 3" xfId="146" xr:uid="{00000000-0005-0000-0000-00009D000000}"/>
    <cellStyle name="Vírgula 3 6 3 2" xfId="246" xr:uid="{67E262BD-D444-41A4-8D25-378F823A2963}"/>
    <cellStyle name="Vírgula 3 6 4" xfId="186" xr:uid="{3A2A2E87-C0CA-4720-A641-F4411BF9F832}"/>
    <cellStyle name="Vírgula 3 7" xfId="101" xr:uid="{00000000-0005-0000-0000-00009E000000}"/>
    <cellStyle name="Vírgula 3 7 2" xfId="201" xr:uid="{D0CF5BE0-CEEE-4AB6-8182-6AD63F36E91B}"/>
    <cellStyle name="Vírgula 3 8" xfId="131" xr:uid="{00000000-0005-0000-0000-00009F000000}"/>
    <cellStyle name="Vírgula 3 8 2" xfId="231" xr:uid="{FD3014EF-6F5B-4412-AF91-3255E7601ED0}"/>
    <cellStyle name="Vírgula 3 9" xfId="171" xr:uid="{F16F6366-9E37-4C24-9D3E-C0F425B93809}"/>
    <cellStyle name="Warning Text" xfId="72" xr:uid="{00000000-0005-0000-0000-0000A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opLeftCell="A22" zoomScale="106" zoomScaleNormal="106" workbookViewId="0">
      <selection activeCell="K29" sqref="K29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87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81" t="s">
        <v>7</v>
      </c>
      <c r="B3" s="82" t="s">
        <v>93</v>
      </c>
      <c r="C3" s="73" t="s">
        <v>5</v>
      </c>
      <c r="D3" s="6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74">
        <v>1</v>
      </c>
      <c r="D4" s="64" t="s">
        <v>38</v>
      </c>
      <c r="E4" s="77" t="s">
        <v>68</v>
      </c>
      <c r="F4" s="75" t="s">
        <v>74</v>
      </c>
      <c r="G4" s="80" t="s">
        <v>89</v>
      </c>
      <c r="H4" s="75" t="s">
        <v>90</v>
      </c>
      <c r="I4" s="54">
        <v>6.54</v>
      </c>
      <c r="J4" s="31"/>
      <c r="K4" s="39">
        <f t="shared" ref="K4:K37" si="0">J4-(SUM(M4:U4))</f>
        <v>0</v>
      </c>
      <c r="L4" s="40" t="str">
        <f t="shared" ref="L4:L37" si="1">IF(K4&lt;0,"ATENÇÃO","OK")</f>
        <v>OK</v>
      </c>
      <c r="M4" s="51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74">
        <v>2</v>
      </c>
      <c r="D5" s="65" t="s">
        <v>39</v>
      </c>
      <c r="E5" s="77" t="s">
        <v>68</v>
      </c>
      <c r="F5" s="75" t="s">
        <v>74</v>
      </c>
      <c r="G5" s="80" t="s">
        <v>89</v>
      </c>
      <c r="H5" s="75" t="s">
        <v>90</v>
      </c>
      <c r="I5" s="54">
        <v>8.86</v>
      </c>
      <c r="J5" s="31"/>
      <c r="K5" s="39">
        <f t="shared" si="0"/>
        <v>0</v>
      </c>
      <c r="L5" s="40" t="str">
        <f t="shared" si="1"/>
        <v>OK</v>
      </c>
      <c r="M5" s="51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74">
        <v>3</v>
      </c>
      <c r="D6" s="65" t="s">
        <v>40</v>
      </c>
      <c r="E6" s="77" t="s">
        <v>68</v>
      </c>
      <c r="F6" s="75" t="s">
        <v>74</v>
      </c>
      <c r="G6" s="80" t="s">
        <v>89</v>
      </c>
      <c r="H6" s="75" t="s">
        <v>90</v>
      </c>
      <c r="I6" s="54">
        <v>11.2</v>
      </c>
      <c r="J6" s="31"/>
      <c r="K6" s="39">
        <f t="shared" si="0"/>
        <v>0</v>
      </c>
      <c r="L6" s="40" t="str">
        <f t="shared" si="1"/>
        <v>OK</v>
      </c>
      <c r="M6" s="51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74">
        <v>4</v>
      </c>
      <c r="D7" s="64" t="s">
        <v>41</v>
      </c>
      <c r="E7" s="77" t="s">
        <v>68</v>
      </c>
      <c r="F7" s="75" t="s">
        <v>74</v>
      </c>
      <c r="G7" s="80" t="s">
        <v>89</v>
      </c>
      <c r="H7" s="75" t="s">
        <v>90</v>
      </c>
      <c r="I7" s="54">
        <v>5.46</v>
      </c>
      <c r="J7" s="31"/>
      <c r="K7" s="39">
        <f t="shared" si="0"/>
        <v>0</v>
      </c>
      <c r="L7" s="40" t="str">
        <f t="shared" si="1"/>
        <v>OK</v>
      </c>
      <c r="M7" s="51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74">
        <v>5</v>
      </c>
      <c r="D8" s="67" t="s">
        <v>42</v>
      </c>
      <c r="E8" s="77" t="s">
        <v>68</v>
      </c>
      <c r="F8" s="75" t="s">
        <v>74</v>
      </c>
      <c r="G8" s="80" t="s">
        <v>89</v>
      </c>
      <c r="H8" s="75" t="s">
        <v>90</v>
      </c>
      <c r="I8" s="54">
        <v>5.92</v>
      </c>
      <c r="J8" s="31"/>
      <c r="K8" s="39">
        <f t="shared" si="0"/>
        <v>0</v>
      </c>
      <c r="L8" s="40" t="str">
        <f t="shared" si="1"/>
        <v>OK</v>
      </c>
      <c r="M8" s="51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74">
        <v>6</v>
      </c>
      <c r="D9" s="64" t="s">
        <v>43</v>
      </c>
      <c r="E9" s="77" t="s">
        <v>68</v>
      </c>
      <c r="F9" s="75" t="s">
        <v>74</v>
      </c>
      <c r="G9" s="80" t="s">
        <v>89</v>
      </c>
      <c r="H9" s="75" t="s">
        <v>90</v>
      </c>
      <c r="I9" s="54">
        <v>5.26</v>
      </c>
      <c r="J9" s="31"/>
      <c r="K9" s="39">
        <f t="shared" si="0"/>
        <v>0</v>
      </c>
      <c r="L9" s="40" t="str">
        <f t="shared" si="1"/>
        <v>OK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74">
        <v>7</v>
      </c>
      <c r="D10" s="64" t="s">
        <v>44</v>
      </c>
      <c r="E10" s="77" t="s">
        <v>68</v>
      </c>
      <c r="F10" s="75" t="s">
        <v>74</v>
      </c>
      <c r="G10" s="80" t="s">
        <v>89</v>
      </c>
      <c r="H10" s="75" t="s">
        <v>90</v>
      </c>
      <c r="I10" s="54">
        <v>5.25</v>
      </c>
      <c r="J10" s="31">
        <v>300</v>
      </c>
      <c r="K10" s="39">
        <f t="shared" si="0"/>
        <v>300</v>
      </c>
      <c r="L10" s="40" t="str">
        <f t="shared" si="1"/>
        <v>OK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74">
        <v>8</v>
      </c>
      <c r="D11" s="64" t="s">
        <v>45</v>
      </c>
      <c r="E11" s="77" t="s">
        <v>68</v>
      </c>
      <c r="F11" s="75" t="s">
        <v>74</v>
      </c>
      <c r="G11" s="80" t="s">
        <v>89</v>
      </c>
      <c r="H11" s="75" t="s">
        <v>90</v>
      </c>
      <c r="I11" s="54">
        <v>5.32</v>
      </c>
      <c r="J11" s="31"/>
      <c r="K11" s="39">
        <f t="shared" si="0"/>
        <v>0</v>
      </c>
      <c r="L11" s="40" t="str">
        <f t="shared" si="1"/>
        <v>OK</v>
      </c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74">
        <v>9</v>
      </c>
      <c r="D12" s="64" t="s">
        <v>46</v>
      </c>
      <c r="E12" s="77" t="s">
        <v>68</v>
      </c>
      <c r="F12" s="75" t="s">
        <v>74</v>
      </c>
      <c r="G12" s="80" t="s">
        <v>89</v>
      </c>
      <c r="H12" s="75" t="s">
        <v>90</v>
      </c>
      <c r="I12" s="54">
        <v>4.7699999999999996</v>
      </c>
      <c r="J12" s="31"/>
      <c r="K12" s="39">
        <f t="shared" si="0"/>
        <v>0</v>
      </c>
      <c r="L12" s="40" t="str">
        <f t="shared" si="1"/>
        <v>OK</v>
      </c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74">
        <v>10</v>
      </c>
      <c r="D13" s="64" t="s">
        <v>47</v>
      </c>
      <c r="E13" s="77" t="s">
        <v>68</v>
      </c>
      <c r="F13" s="75" t="s">
        <v>74</v>
      </c>
      <c r="G13" s="80" t="s">
        <v>89</v>
      </c>
      <c r="H13" s="75" t="s">
        <v>90</v>
      </c>
      <c r="I13" s="54">
        <v>4.66</v>
      </c>
      <c r="J13" s="31"/>
      <c r="K13" s="39">
        <f t="shared" si="0"/>
        <v>0</v>
      </c>
      <c r="L13" s="40" t="str">
        <f t="shared" si="1"/>
        <v>OK</v>
      </c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74">
        <v>11</v>
      </c>
      <c r="D14" s="66" t="s">
        <v>48</v>
      </c>
      <c r="E14" s="78" t="s">
        <v>68</v>
      </c>
      <c r="F14" s="75" t="s">
        <v>74</v>
      </c>
      <c r="G14" s="80" t="s">
        <v>89</v>
      </c>
      <c r="H14" s="75" t="s">
        <v>90</v>
      </c>
      <c r="I14" s="54">
        <v>17.940000000000001</v>
      </c>
      <c r="J14" s="31"/>
      <c r="K14" s="39">
        <f t="shared" si="0"/>
        <v>0</v>
      </c>
      <c r="L14" s="40" t="str">
        <f t="shared" si="1"/>
        <v>OK</v>
      </c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74">
        <v>12</v>
      </c>
      <c r="D15" s="64" t="s">
        <v>49</v>
      </c>
      <c r="E15" s="77" t="s">
        <v>68</v>
      </c>
      <c r="F15" s="75" t="s">
        <v>74</v>
      </c>
      <c r="G15" s="80" t="s">
        <v>89</v>
      </c>
      <c r="H15" s="75" t="s">
        <v>90</v>
      </c>
      <c r="I15" s="54">
        <v>1.78</v>
      </c>
      <c r="J15" s="31"/>
      <c r="K15" s="39">
        <f t="shared" si="0"/>
        <v>0</v>
      </c>
      <c r="L15" s="40" t="str">
        <f t="shared" si="1"/>
        <v>OK</v>
      </c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74">
        <v>13</v>
      </c>
      <c r="D16" s="65" t="s">
        <v>50</v>
      </c>
      <c r="E16" s="77" t="s">
        <v>69</v>
      </c>
      <c r="F16" s="75" t="s">
        <v>74</v>
      </c>
      <c r="G16" s="80" t="s">
        <v>89</v>
      </c>
      <c r="H16" s="75" t="s">
        <v>91</v>
      </c>
      <c r="I16" s="55">
        <v>16.52</v>
      </c>
      <c r="J16" s="31"/>
      <c r="K16" s="39">
        <f t="shared" si="0"/>
        <v>0</v>
      </c>
      <c r="L16" s="40" t="str">
        <f t="shared" si="1"/>
        <v>OK</v>
      </c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74">
        <v>14</v>
      </c>
      <c r="D17" s="66" t="s">
        <v>51</v>
      </c>
      <c r="E17" s="78" t="s">
        <v>68</v>
      </c>
      <c r="F17" s="75" t="s">
        <v>74</v>
      </c>
      <c r="G17" s="80" t="s">
        <v>89</v>
      </c>
      <c r="H17" s="75" t="s">
        <v>90</v>
      </c>
      <c r="I17" s="54">
        <v>3.29</v>
      </c>
      <c r="J17" s="31"/>
      <c r="K17" s="39">
        <f t="shared" si="0"/>
        <v>0</v>
      </c>
      <c r="L17" s="40" t="str">
        <f t="shared" si="1"/>
        <v>OK</v>
      </c>
      <c r="M17" s="51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74">
        <v>15</v>
      </c>
      <c r="D18" s="68" t="s">
        <v>52</v>
      </c>
      <c r="E18" s="79" t="s">
        <v>68</v>
      </c>
      <c r="F18" s="75" t="s">
        <v>74</v>
      </c>
      <c r="G18" s="80" t="s">
        <v>89</v>
      </c>
      <c r="H18" s="75" t="s">
        <v>90</v>
      </c>
      <c r="I18" s="54">
        <v>3.74</v>
      </c>
      <c r="J18" s="31"/>
      <c r="K18" s="39">
        <f t="shared" si="0"/>
        <v>0</v>
      </c>
      <c r="L18" s="40" t="str">
        <f t="shared" si="1"/>
        <v>OK</v>
      </c>
      <c r="M18" s="51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74">
        <v>16</v>
      </c>
      <c r="D19" s="64" t="s">
        <v>53</v>
      </c>
      <c r="E19" s="77" t="s">
        <v>68</v>
      </c>
      <c r="F19" s="75" t="s">
        <v>74</v>
      </c>
      <c r="G19" s="80" t="s">
        <v>89</v>
      </c>
      <c r="H19" s="75" t="s">
        <v>90</v>
      </c>
      <c r="I19" s="54">
        <v>2.27</v>
      </c>
      <c r="J19" s="31"/>
      <c r="K19" s="39">
        <f t="shared" si="0"/>
        <v>0</v>
      </c>
      <c r="L19" s="40" t="str">
        <f t="shared" si="1"/>
        <v>OK</v>
      </c>
      <c r="M19" s="51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74">
        <v>17</v>
      </c>
      <c r="D20" s="66" t="s">
        <v>54</v>
      </c>
      <c r="E20" s="77" t="s">
        <v>68</v>
      </c>
      <c r="F20" s="75" t="s">
        <v>74</v>
      </c>
      <c r="G20" s="80" t="s">
        <v>89</v>
      </c>
      <c r="H20" s="75" t="s">
        <v>90</v>
      </c>
      <c r="I20" s="54">
        <v>18.36</v>
      </c>
      <c r="J20" s="31"/>
      <c r="K20" s="39">
        <f t="shared" si="0"/>
        <v>0</v>
      </c>
      <c r="L20" s="40" t="str">
        <f t="shared" si="1"/>
        <v>OK</v>
      </c>
      <c r="M20" s="51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74">
        <v>18</v>
      </c>
      <c r="D21" s="70" t="s">
        <v>55</v>
      </c>
      <c r="E21" s="77" t="s">
        <v>68</v>
      </c>
      <c r="F21" s="75" t="s">
        <v>74</v>
      </c>
      <c r="G21" s="80" t="s">
        <v>89</v>
      </c>
      <c r="H21" s="75" t="s">
        <v>90</v>
      </c>
      <c r="I21" s="54">
        <v>6.89</v>
      </c>
      <c r="J21" s="31"/>
      <c r="K21" s="39">
        <f t="shared" si="0"/>
        <v>0</v>
      </c>
      <c r="L21" s="40" t="str">
        <f t="shared" si="1"/>
        <v>OK</v>
      </c>
      <c r="M21" s="51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74">
        <v>19</v>
      </c>
      <c r="D22" s="66" t="s">
        <v>56</v>
      </c>
      <c r="E22" s="77" t="s">
        <v>68</v>
      </c>
      <c r="F22" s="75" t="s">
        <v>74</v>
      </c>
      <c r="G22" s="80" t="s">
        <v>89</v>
      </c>
      <c r="H22" s="75" t="s">
        <v>90</v>
      </c>
      <c r="I22" s="54">
        <v>7.69</v>
      </c>
      <c r="J22" s="31"/>
      <c r="K22" s="39">
        <f t="shared" si="0"/>
        <v>0</v>
      </c>
      <c r="L22" s="40" t="str">
        <f t="shared" si="1"/>
        <v>OK</v>
      </c>
      <c r="M22" s="51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74">
        <v>20</v>
      </c>
      <c r="D23" s="65" t="s">
        <v>57</v>
      </c>
      <c r="E23" s="75" t="s">
        <v>70</v>
      </c>
      <c r="F23" s="75" t="s">
        <v>74</v>
      </c>
      <c r="G23" s="80" t="s">
        <v>89</v>
      </c>
      <c r="H23" s="75" t="s">
        <v>92</v>
      </c>
      <c r="I23" s="54">
        <v>22.75</v>
      </c>
      <c r="J23" s="31"/>
      <c r="K23" s="39">
        <f t="shared" si="0"/>
        <v>0</v>
      </c>
      <c r="L23" s="40" t="str">
        <f t="shared" si="1"/>
        <v>OK</v>
      </c>
      <c r="M23" s="51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74">
        <v>21</v>
      </c>
      <c r="D24" s="65" t="s">
        <v>58</v>
      </c>
      <c r="E24" s="69" t="s">
        <v>69</v>
      </c>
      <c r="F24" s="75" t="s">
        <v>74</v>
      </c>
      <c r="G24" s="80" t="s">
        <v>89</v>
      </c>
      <c r="H24" s="75" t="s">
        <v>91</v>
      </c>
      <c r="I24" s="54">
        <v>11.72</v>
      </c>
      <c r="J24" s="31"/>
      <c r="K24" s="39">
        <f t="shared" si="0"/>
        <v>0</v>
      </c>
      <c r="L24" s="40" t="str">
        <f t="shared" si="1"/>
        <v>OK</v>
      </c>
      <c r="M24" s="51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74">
        <v>22</v>
      </c>
      <c r="D25" s="72" t="s">
        <v>59</v>
      </c>
      <c r="E25" s="78" t="s">
        <v>68</v>
      </c>
      <c r="F25" s="75" t="s">
        <v>74</v>
      </c>
      <c r="G25" s="80" t="s">
        <v>89</v>
      </c>
      <c r="H25" s="75" t="s">
        <v>90</v>
      </c>
      <c r="I25" s="54">
        <v>4.66</v>
      </c>
      <c r="J25" s="31">
        <v>2000</v>
      </c>
      <c r="K25" s="39">
        <f t="shared" si="0"/>
        <v>2000</v>
      </c>
      <c r="L25" s="40" t="str">
        <f t="shared" si="1"/>
        <v>OK</v>
      </c>
      <c r="M25" s="51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74">
        <v>23</v>
      </c>
      <c r="D26" s="65" t="s">
        <v>77</v>
      </c>
      <c r="E26" s="78" t="s">
        <v>68</v>
      </c>
      <c r="F26" s="75" t="s">
        <v>74</v>
      </c>
      <c r="G26" s="80" t="s">
        <v>89</v>
      </c>
      <c r="H26" s="75" t="s">
        <v>90</v>
      </c>
      <c r="I26" s="54">
        <v>5.05</v>
      </c>
      <c r="J26" s="31">
        <f>2000+400</f>
        <v>2400</v>
      </c>
      <c r="K26" s="39">
        <f t="shared" si="0"/>
        <v>2400</v>
      </c>
      <c r="L26" s="40" t="str">
        <f t="shared" si="1"/>
        <v>OK</v>
      </c>
      <c r="M26" s="59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74">
        <v>24</v>
      </c>
      <c r="D27" s="71" t="s">
        <v>60</v>
      </c>
      <c r="E27" s="76" t="s">
        <v>71</v>
      </c>
      <c r="F27" s="75" t="s">
        <v>74</v>
      </c>
      <c r="G27" s="80" t="s">
        <v>89</v>
      </c>
      <c r="H27" s="75" t="s">
        <v>91</v>
      </c>
      <c r="I27" s="54">
        <v>9.65</v>
      </c>
      <c r="J27" s="31"/>
      <c r="K27" s="39">
        <f t="shared" si="0"/>
        <v>0</v>
      </c>
      <c r="L27" s="40" t="str">
        <f t="shared" si="1"/>
        <v>OK</v>
      </c>
      <c r="M27" s="59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74">
        <v>25</v>
      </c>
      <c r="D28" s="71" t="s">
        <v>80</v>
      </c>
      <c r="E28" s="78" t="s">
        <v>71</v>
      </c>
      <c r="F28" s="75" t="s">
        <v>74</v>
      </c>
      <c r="G28" s="80" t="s">
        <v>89</v>
      </c>
      <c r="H28" s="75" t="s">
        <v>91</v>
      </c>
      <c r="I28" s="54">
        <v>11.24</v>
      </c>
      <c r="J28" s="31"/>
      <c r="K28" s="39">
        <f t="shared" si="0"/>
        <v>0</v>
      </c>
      <c r="L28" s="40" t="str">
        <f t="shared" si="1"/>
        <v>OK</v>
      </c>
      <c r="M28" s="51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74">
        <v>26</v>
      </c>
      <c r="D29" s="71" t="s">
        <v>57</v>
      </c>
      <c r="E29" s="76" t="s">
        <v>71</v>
      </c>
      <c r="F29" s="75" t="s">
        <v>74</v>
      </c>
      <c r="G29" s="80" t="s">
        <v>89</v>
      </c>
      <c r="H29" s="75" t="s">
        <v>91</v>
      </c>
      <c r="I29" s="54">
        <v>14.22</v>
      </c>
      <c r="J29" s="31"/>
      <c r="K29" s="39">
        <f t="shared" si="0"/>
        <v>0</v>
      </c>
      <c r="L29" s="40" t="str">
        <f t="shared" si="1"/>
        <v>OK</v>
      </c>
      <c r="M29" s="51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74">
        <v>27</v>
      </c>
      <c r="D30" s="71" t="s">
        <v>61</v>
      </c>
      <c r="E30" s="78" t="s">
        <v>72</v>
      </c>
      <c r="F30" s="75" t="s">
        <v>74</v>
      </c>
      <c r="G30" s="80" t="s">
        <v>89</v>
      </c>
      <c r="H30" s="75" t="s">
        <v>90</v>
      </c>
      <c r="I30" s="54">
        <v>4.54</v>
      </c>
      <c r="J30" s="31"/>
      <c r="K30" s="39">
        <f t="shared" si="0"/>
        <v>0</v>
      </c>
      <c r="L30" s="40" t="str">
        <f t="shared" si="1"/>
        <v>OK</v>
      </c>
      <c r="M30" s="51"/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74">
        <v>28</v>
      </c>
      <c r="D31" s="65" t="s">
        <v>62</v>
      </c>
      <c r="E31" s="78" t="s">
        <v>72</v>
      </c>
      <c r="F31" s="75" t="s">
        <v>74</v>
      </c>
      <c r="G31" s="80" t="s">
        <v>89</v>
      </c>
      <c r="H31" s="75" t="s">
        <v>90</v>
      </c>
      <c r="I31" s="54">
        <v>2.65</v>
      </c>
      <c r="J31" s="31"/>
      <c r="K31" s="39">
        <f t="shared" si="0"/>
        <v>0</v>
      </c>
      <c r="L31" s="40" t="str">
        <f t="shared" si="1"/>
        <v>OK</v>
      </c>
      <c r="M31" s="51"/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74">
        <v>29</v>
      </c>
      <c r="D32" s="65" t="s">
        <v>63</v>
      </c>
      <c r="E32" s="78" t="s">
        <v>72</v>
      </c>
      <c r="F32" s="75" t="s">
        <v>74</v>
      </c>
      <c r="G32" s="80" t="s">
        <v>89</v>
      </c>
      <c r="H32" s="75" t="s">
        <v>90</v>
      </c>
      <c r="I32" s="54">
        <v>2.0499999999999998</v>
      </c>
      <c r="J32" s="31"/>
      <c r="K32" s="39">
        <f t="shared" si="0"/>
        <v>0</v>
      </c>
      <c r="L32" s="40" t="str">
        <f t="shared" si="1"/>
        <v>OK</v>
      </c>
      <c r="M32" s="51"/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74">
        <v>30</v>
      </c>
      <c r="D33" s="65" t="s">
        <v>64</v>
      </c>
      <c r="E33" s="78" t="s">
        <v>72</v>
      </c>
      <c r="F33" s="75" t="s">
        <v>74</v>
      </c>
      <c r="G33" s="80" t="s">
        <v>89</v>
      </c>
      <c r="H33" s="75" t="s">
        <v>90</v>
      </c>
      <c r="I33" s="54">
        <v>3.43</v>
      </c>
      <c r="J33" s="31"/>
      <c r="K33" s="39">
        <f t="shared" si="0"/>
        <v>0</v>
      </c>
      <c r="L33" s="40" t="str">
        <f t="shared" si="1"/>
        <v>OK</v>
      </c>
      <c r="M33" s="51"/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74">
        <v>31</v>
      </c>
      <c r="D34" s="65" t="s">
        <v>65</v>
      </c>
      <c r="E34" s="78" t="s">
        <v>72</v>
      </c>
      <c r="F34" s="75" t="s">
        <v>74</v>
      </c>
      <c r="G34" s="80" t="s">
        <v>89</v>
      </c>
      <c r="H34" s="75" t="s">
        <v>90</v>
      </c>
      <c r="I34" s="54">
        <v>8.0299999999999994</v>
      </c>
      <c r="J34" s="31"/>
      <c r="K34" s="39">
        <f t="shared" si="0"/>
        <v>0</v>
      </c>
      <c r="L34" s="40" t="str">
        <f t="shared" si="1"/>
        <v>OK</v>
      </c>
      <c r="M34" s="51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74">
        <v>32</v>
      </c>
      <c r="D35" s="65" t="s">
        <v>66</v>
      </c>
      <c r="E35" s="78" t="s">
        <v>72</v>
      </c>
      <c r="F35" s="75" t="s">
        <v>74</v>
      </c>
      <c r="G35" s="80" t="s">
        <v>89</v>
      </c>
      <c r="H35" s="75" t="s">
        <v>90</v>
      </c>
      <c r="I35" s="54">
        <v>3.95</v>
      </c>
      <c r="J35" s="31"/>
      <c r="K35" s="39">
        <f t="shared" si="0"/>
        <v>0</v>
      </c>
      <c r="L35" s="40" t="str">
        <f t="shared" si="1"/>
        <v>OK</v>
      </c>
      <c r="M35" s="51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74">
        <v>33</v>
      </c>
      <c r="D36" s="65" t="s">
        <v>67</v>
      </c>
      <c r="E36" s="78" t="s">
        <v>73</v>
      </c>
      <c r="F36" s="75" t="s">
        <v>74</v>
      </c>
      <c r="G36" s="80" t="s">
        <v>89</v>
      </c>
      <c r="H36" s="75" t="s">
        <v>92</v>
      </c>
      <c r="I36" s="54">
        <v>18.25</v>
      </c>
      <c r="J36" s="31"/>
      <c r="K36" s="39">
        <f t="shared" si="0"/>
        <v>0</v>
      </c>
      <c r="L36" s="40" t="str">
        <f t="shared" si="1"/>
        <v>OK</v>
      </c>
      <c r="M36" s="51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74">
        <v>34</v>
      </c>
      <c r="D37" s="65" t="s">
        <v>81</v>
      </c>
      <c r="E37" s="78" t="s">
        <v>72</v>
      </c>
      <c r="F37" s="75" t="s">
        <v>74</v>
      </c>
      <c r="G37" s="80" t="s">
        <v>89</v>
      </c>
      <c r="H37" s="75" t="s">
        <v>90</v>
      </c>
      <c r="I37" s="54">
        <v>16.97</v>
      </c>
      <c r="J37" s="31"/>
      <c r="K37" s="39">
        <f t="shared" si="0"/>
        <v>0</v>
      </c>
      <c r="L37" s="40" t="str">
        <f t="shared" si="1"/>
        <v>OK</v>
      </c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58"/>
      <c r="N38" s="58"/>
    </row>
  </sheetData>
  <mergeCells count="15">
    <mergeCell ref="A4:A37"/>
    <mergeCell ref="B4:B37"/>
    <mergeCell ref="M1:M2"/>
    <mergeCell ref="N1:N2"/>
    <mergeCell ref="U1:U2"/>
    <mergeCell ref="Q1:Q2"/>
    <mergeCell ref="R1:R2"/>
    <mergeCell ref="S1:S2"/>
    <mergeCell ref="T1:T2"/>
    <mergeCell ref="A2:L2"/>
    <mergeCell ref="O1:O2"/>
    <mergeCell ref="P1:P2"/>
    <mergeCell ref="A1:C1"/>
    <mergeCell ref="D1:I1"/>
    <mergeCell ref="J1:L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7"/>
  <sheetViews>
    <sheetView zoomScale="80" zoomScaleNormal="80" workbookViewId="0">
      <selection activeCell="H38" sqref="H38"/>
    </sheetView>
  </sheetViews>
  <sheetFormatPr defaultColWidth="9.73046875" defaultRowHeight="14.25" x14ac:dyDescent="0.45"/>
  <cols>
    <col min="1" max="1" width="6.86328125" style="1" customWidth="1"/>
    <col min="2" max="2" width="19.1328125" style="1" customWidth="1"/>
    <col min="3" max="3" width="7.59765625" style="1" customWidth="1"/>
    <col min="4" max="4" width="45.1328125" style="41" customWidth="1"/>
    <col min="5" max="5" width="10.86328125" style="1" customWidth="1"/>
    <col min="6" max="6" width="17.59765625" style="1" customWidth="1"/>
    <col min="7" max="7" width="15.3984375" style="1" customWidth="1"/>
    <col min="8" max="8" width="13.1328125" style="19" customWidth="1"/>
    <col min="9" max="9" width="13.265625" style="42" customWidth="1"/>
    <col min="10" max="10" width="12.59765625" style="17" customWidth="1"/>
    <col min="11" max="11" width="14.86328125" style="15" customWidth="1"/>
    <col min="12" max="12" width="17.1328125" style="15" customWidth="1"/>
    <col min="13" max="16384" width="9.73046875" style="15"/>
  </cols>
  <sheetData>
    <row r="1" spans="1:12" ht="33.75" customHeight="1" x14ac:dyDescent="0.45">
      <c r="A1" s="119" t="s">
        <v>85</v>
      </c>
      <c r="B1" s="119"/>
      <c r="C1" s="119"/>
      <c r="D1" s="119" t="s">
        <v>75</v>
      </c>
      <c r="E1" s="119"/>
      <c r="F1" s="119"/>
      <c r="G1" s="119"/>
      <c r="H1" s="119" t="s">
        <v>86</v>
      </c>
      <c r="I1" s="119"/>
      <c r="J1" s="119"/>
      <c r="K1" s="119"/>
      <c r="L1" s="119"/>
    </row>
    <row r="2" spans="1:12" ht="30.75" customHeight="1" x14ac:dyDescent="0.45">
      <c r="A2" s="119" t="s">
        <v>76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s="16" customFormat="1" ht="48.75" customHeight="1" x14ac:dyDescent="0.35">
      <c r="A3" s="34" t="s">
        <v>1</v>
      </c>
      <c r="B3" s="34" t="s">
        <v>78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34</v>
      </c>
      <c r="J3" s="34" t="s">
        <v>35</v>
      </c>
      <c r="K3" s="43" t="s">
        <v>28</v>
      </c>
      <c r="L3" s="43" t="s">
        <v>29</v>
      </c>
    </row>
    <row r="4" spans="1:12" ht="30" customHeight="1" x14ac:dyDescent="0.45">
      <c r="A4" s="132">
        <v>1</v>
      </c>
      <c r="B4" s="133" t="s">
        <v>79</v>
      </c>
      <c r="C4" s="111">
        <v>1</v>
      </c>
      <c r="D4" s="103" t="s">
        <v>38</v>
      </c>
      <c r="E4" s="45" t="s">
        <v>68</v>
      </c>
      <c r="F4" s="48" t="s">
        <v>74</v>
      </c>
      <c r="G4" s="56">
        <v>6.54</v>
      </c>
      <c r="H4" s="31">
        <f>Reitoria_PROEX!J4+'COVEST - PROEN'!J4+Reitoria_MUSEU!J4+CEART!J4+CEAD!J4+FAED!J4+CEFID!J4+CERES!J4+CESFI!J4</f>
        <v>388</v>
      </c>
      <c r="I4" s="39">
        <f>(Reitoria_PROEX!J4-Reitoria_PROEX!K4)+('COVEST - PROEN'!J4-'COVEST - PROEN'!K4)+(Reitoria_MUSEU!J4-Reitoria_MUSEU!K4)+(CEART!J4-CEART!K4)+(CEAD!J4-CEAD!K4)+(FAED!J4-FAED!K4)+(CEFID!J4-CEFID!K4)+(CERES!J4-CERES!K4)+(CESFI!J4-CESFI!K4)</f>
        <v>0</v>
      </c>
      <c r="J4" s="44">
        <f>H4-I4</f>
        <v>388</v>
      </c>
      <c r="K4" s="32">
        <f>G4*H4</f>
        <v>2537.52</v>
      </c>
      <c r="L4" s="32">
        <f>G4*I4</f>
        <v>0</v>
      </c>
    </row>
    <row r="5" spans="1:12" ht="30" customHeight="1" x14ac:dyDescent="0.45">
      <c r="A5" s="132"/>
      <c r="B5" s="134"/>
      <c r="C5" s="111">
        <v>2</v>
      </c>
      <c r="D5" s="104" t="s">
        <v>39</v>
      </c>
      <c r="E5" s="45" t="s">
        <v>68</v>
      </c>
      <c r="F5" s="48" t="s">
        <v>74</v>
      </c>
      <c r="G5" s="56">
        <v>8.86</v>
      </c>
      <c r="H5" s="31">
        <f>Reitoria_PROEX!J5+'COVEST - PROEN'!J5+Reitoria_MUSEU!J5+CEART!J5+CEAD!J5+FAED!J5+CEFID!J5+CERES!J5+CESFI!J5</f>
        <v>58</v>
      </c>
      <c r="I5" s="39">
        <f>(Reitoria_PROEX!J5-Reitoria_PROEX!K5)+('COVEST - PROEN'!J5-'COVEST - PROEN'!K5)+(Reitoria_MUSEU!J5-Reitoria_MUSEU!K5)+(CEART!J5-CEART!K5)+(CEAD!J5-CEAD!K5)+(FAED!J5-FAED!K5)+(CEFID!J5-CEFID!K5)+(CERES!J5-CERES!K5)+(CESFI!J5-CESFI!K5)</f>
        <v>0</v>
      </c>
      <c r="J5" s="44">
        <f t="shared" ref="J5:J37" si="0">H5-I5</f>
        <v>58</v>
      </c>
      <c r="K5" s="32">
        <f t="shared" ref="K5:K37" si="1">G5*H5</f>
        <v>513.88</v>
      </c>
      <c r="L5" s="32">
        <f t="shared" ref="L5:L37" si="2">G5*I5</f>
        <v>0</v>
      </c>
    </row>
    <row r="6" spans="1:12" ht="30" customHeight="1" x14ac:dyDescent="0.45">
      <c r="A6" s="132"/>
      <c r="B6" s="134"/>
      <c r="C6" s="111">
        <v>3</v>
      </c>
      <c r="D6" s="104" t="s">
        <v>40</v>
      </c>
      <c r="E6" s="45" t="s">
        <v>68</v>
      </c>
      <c r="F6" s="48" t="s">
        <v>74</v>
      </c>
      <c r="G6" s="56">
        <v>11.2</v>
      </c>
      <c r="H6" s="31">
        <f>Reitoria_PROEX!J6+'COVEST - PROEN'!J6+Reitoria_MUSEU!J6+CEART!J6+CEAD!J6+FAED!J6+CEFID!J6+CERES!J6+CESFI!J6</f>
        <v>300</v>
      </c>
      <c r="I6" s="39">
        <f>(Reitoria_PROEX!J6-Reitoria_PROEX!K6)+('COVEST - PROEN'!J6-'COVEST - PROEN'!K6)+(Reitoria_MUSEU!J6-Reitoria_MUSEU!K6)+(CEART!J6-CEART!K6)+(CEAD!J6-CEAD!K6)+(FAED!J6-FAED!K6)+(CEFID!J6-CEFID!K6)+(CERES!J6-CERES!K6)+(CESFI!J6-CESFI!K6)</f>
        <v>0</v>
      </c>
      <c r="J6" s="44">
        <f t="shared" si="0"/>
        <v>300</v>
      </c>
      <c r="K6" s="32">
        <f t="shared" si="1"/>
        <v>3360</v>
      </c>
      <c r="L6" s="32">
        <f t="shared" si="2"/>
        <v>0</v>
      </c>
    </row>
    <row r="7" spans="1:12" s="20" customFormat="1" ht="30" customHeight="1" x14ac:dyDescent="0.45">
      <c r="A7" s="132"/>
      <c r="B7" s="134"/>
      <c r="C7" s="111">
        <v>4</v>
      </c>
      <c r="D7" s="103" t="s">
        <v>41</v>
      </c>
      <c r="E7" s="45" t="s">
        <v>68</v>
      </c>
      <c r="F7" s="48" t="s">
        <v>74</v>
      </c>
      <c r="G7" s="56">
        <v>5.46</v>
      </c>
      <c r="H7" s="31">
        <f>Reitoria_PROEX!J7+'COVEST - PROEN'!J7+Reitoria_MUSEU!J7+CEART!J7+CEAD!J7+FAED!J7+CEFID!J7+CERES!J7+CESFI!J7</f>
        <v>786</v>
      </c>
      <c r="I7" s="39">
        <f>(Reitoria_PROEX!J7-Reitoria_PROEX!K7)+('COVEST - PROEN'!J7-'COVEST - PROEN'!K7)+(Reitoria_MUSEU!J7-Reitoria_MUSEU!K7)+(CEART!J7-CEART!K7)+(CEAD!J7-CEAD!K7)+(FAED!J7-FAED!K7)+(CEFID!J7-CEFID!K7)+(CERES!J7-CERES!K7)+(CESFI!J7-CESFI!K7)</f>
        <v>0</v>
      </c>
      <c r="J7" s="44">
        <f t="shared" si="0"/>
        <v>786</v>
      </c>
      <c r="K7" s="32">
        <f t="shared" si="1"/>
        <v>4291.5600000000004</v>
      </c>
      <c r="L7" s="32">
        <f t="shared" si="2"/>
        <v>0</v>
      </c>
    </row>
    <row r="8" spans="1:12" s="20" customFormat="1" ht="30" customHeight="1" x14ac:dyDescent="0.45">
      <c r="A8" s="132"/>
      <c r="B8" s="134"/>
      <c r="C8" s="111">
        <v>5</v>
      </c>
      <c r="D8" s="106" t="s">
        <v>42</v>
      </c>
      <c r="E8" s="45" t="s">
        <v>68</v>
      </c>
      <c r="F8" s="48" t="s">
        <v>74</v>
      </c>
      <c r="G8" s="56">
        <v>5.92</v>
      </c>
      <c r="H8" s="31">
        <f>Reitoria_PROEX!J8+'COVEST - PROEN'!J8+Reitoria_MUSEU!J8+CEART!J8+CEAD!J8+FAED!J8+CEFID!J8+CERES!J8+CESFI!J8</f>
        <v>84</v>
      </c>
      <c r="I8" s="39">
        <f>(Reitoria_PROEX!J8-Reitoria_PROEX!K8)+('COVEST - PROEN'!J8-'COVEST - PROEN'!K8)+(Reitoria_MUSEU!J8-Reitoria_MUSEU!K8)+(CEART!J8-CEART!K8)+(CEAD!J8-CEAD!K8)+(FAED!J8-FAED!K8)+(CEFID!J8-CEFID!K8)+(CERES!J8-CERES!K8)+(CESFI!J8-CESFI!K8)</f>
        <v>0</v>
      </c>
      <c r="J8" s="44">
        <f t="shared" si="0"/>
        <v>84</v>
      </c>
      <c r="K8" s="32">
        <f t="shared" si="1"/>
        <v>497.28</v>
      </c>
      <c r="L8" s="32">
        <f t="shared" si="2"/>
        <v>0</v>
      </c>
    </row>
    <row r="9" spans="1:12" s="20" customFormat="1" ht="30" customHeight="1" x14ac:dyDescent="0.45">
      <c r="A9" s="132"/>
      <c r="B9" s="134"/>
      <c r="C9" s="111">
        <v>6</v>
      </c>
      <c r="D9" s="103" t="s">
        <v>43</v>
      </c>
      <c r="E9" s="45" t="s">
        <v>68</v>
      </c>
      <c r="F9" s="48" t="s">
        <v>74</v>
      </c>
      <c r="G9" s="56">
        <v>5.26</v>
      </c>
      <c r="H9" s="31">
        <f>Reitoria_PROEX!J9+'COVEST - PROEN'!J9+Reitoria_MUSEU!J9+CEART!J9+CEAD!J9+FAED!J9+CEFID!J9+CERES!J9+CESFI!J9</f>
        <v>225</v>
      </c>
      <c r="I9" s="39">
        <f>(Reitoria_PROEX!J9-Reitoria_PROEX!K9)+('COVEST - PROEN'!J9-'COVEST - PROEN'!K9)+(Reitoria_MUSEU!J9-Reitoria_MUSEU!K9)+(CEART!J9-CEART!K9)+(CEAD!J9-CEAD!K9)+(FAED!J9-FAED!K9)+(CEFID!J9-CEFID!K9)+(CERES!J9-CERES!K9)+(CESFI!J9-CESFI!K9)</f>
        <v>0</v>
      </c>
      <c r="J9" s="44">
        <f t="shared" si="0"/>
        <v>225</v>
      </c>
      <c r="K9" s="32">
        <f t="shared" si="1"/>
        <v>1183.5</v>
      </c>
      <c r="L9" s="32">
        <f t="shared" si="2"/>
        <v>0</v>
      </c>
    </row>
    <row r="10" spans="1:12" s="20" customFormat="1" ht="30" customHeight="1" x14ac:dyDescent="0.45">
      <c r="A10" s="132"/>
      <c r="B10" s="134"/>
      <c r="C10" s="111">
        <v>7</v>
      </c>
      <c r="D10" s="103" t="s">
        <v>44</v>
      </c>
      <c r="E10" s="45" t="s">
        <v>68</v>
      </c>
      <c r="F10" s="48" t="s">
        <v>74</v>
      </c>
      <c r="G10" s="56">
        <v>5.25</v>
      </c>
      <c r="H10" s="31">
        <f>Reitoria_PROEX!J10+'COVEST - PROEN'!J10+Reitoria_MUSEU!J10+CEART!J10+CEAD!J10+FAED!J10+CEFID!J10+CERES!J10+CESFI!J10</f>
        <v>523</v>
      </c>
      <c r="I10" s="39">
        <f>(Reitoria_PROEX!J10-Reitoria_PROEX!K10)+('COVEST - PROEN'!J10-'COVEST - PROEN'!K10)+(Reitoria_MUSEU!J10-Reitoria_MUSEU!K10)+(CEART!J10-CEART!K10)+(CEAD!J10-CEAD!K10)+(FAED!J10-FAED!K10)+(CEFID!J10-CEFID!K10)+(CERES!J10-CERES!K10)+(CESFI!J10-CESFI!K10)</f>
        <v>0</v>
      </c>
      <c r="J10" s="44">
        <f t="shared" si="0"/>
        <v>523</v>
      </c>
      <c r="K10" s="32">
        <f t="shared" si="1"/>
        <v>2745.75</v>
      </c>
      <c r="L10" s="32">
        <f t="shared" si="2"/>
        <v>0</v>
      </c>
    </row>
    <row r="11" spans="1:12" ht="30" customHeight="1" x14ac:dyDescent="0.45">
      <c r="A11" s="132"/>
      <c r="B11" s="134"/>
      <c r="C11" s="111">
        <v>8</v>
      </c>
      <c r="D11" s="103" t="s">
        <v>45</v>
      </c>
      <c r="E11" s="45" t="s">
        <v>68</v>
      </c>
      <c r="F11" s="48" t="s">
        <v>74</v>
      </c>
      <c r="G11" s="56">
        <v>5.32</v>
      </c>
      <c r="H11" s="31">
        <f>Reitoria_PROEX!J11+'COVEST - PROEN'!J11+Reitoria_MUSEU!J11+CEART!J11+CEAD!J11+FAED!J11+CEFID!J11+CERES!J11+CESFI!J11</f>
        <v>198</v>
      </c>
      <c r="I11" s="39">
        <f>(Reitoria_PROEX!J11-Reitoria_PROEX!K11)+('COVEST - PROEN'!J11-'COVEST - PROEN'!K11)+(Reitoria_MUSEU!J11-Reitoria_MUSEU!K11)+(CEART!J11-CEART!K11)+(CEAD!J11-CEAD!K11)+(FAED!J11-FAED!K11)+(CEFID!J11-CEFID!K11)+(CERES!J11-CERES!K11)+(CESFI!J11-CESFI!K11)</f>
        <v>0</v>
      </c>
      <c r="J11" s="44">
        <f t="shared" si="0"/>
        <v>198</v>
      </c>
      <c r="K11" s="32">
        <f t="shared" si="1"/>
        <v>1053.3600000000001</v>
      </c>
      <c r="L11" s="32">
        <f t="shared" si="2"/>
        <v>0</v>
      </c>
    </row>
    <row r="12" spans="1:12" ht="30" customHeight="1" x14ac:dyDescent="0.45">
      <c r="A12" s="132"/>
      <c r="B12" s="134"/>
      <c r="C12" s="111">
        <v>9</v>
      </c>
      <c r="D12" s="103" t="s">
        <v>46</v>
      </c>
      <c r="E12" s="45" t="s">
        <v>68</v>
      </c>
      <c r="F12" s="48" t="s">
        <v>74</v>
      </c>
      <c r="G12" s="56">
        <v>4.7699999999999996</v>
      </c>
      <c r="H12" s="31">
        <f>Reitoria_PROEX!J12+'COVEST - PROEN'!J12+Reitoria_MUSEU!J12+CEART!J12+CEAD!J12+FAED!J12+CEFID!J12+CERES!J12+CESFI!J12</f>
        <v>284</v>
      </c>
      <c r="I12" s="39">
        <f>(Reitoria_PROEX!J12-Reitoria_PROEX!K12)+('COVEST - PROEN'!J12-'COVEST - PROEN'!K12)+(Reitoria_MUSEU!J12-Reitoria_MUSEU!K12)+(CEART!J12-CEART!K12)+(CEAD!J12-CEAD!K12)+(FAED!J12-FAED!K12)+(CEFID!J12-CEFID!K12)+(CERES!J12-CERES!K12)+(CESFI!J12-CESFI!K12)</f>
        <v>0</v>
      </c>
      <c r="J12" s="44">
        <f t="shared" si="0"/>
        <v>284</v>
      </c>
      <c r="K12" s="32">
        <f t="shared" si="1"/>
        <v>1354.6799999999998</v>
      </c>
      <c r="L12" s="32">
        <f t="shared" si="2"/>
        <v>0</v>
      </c>
    </row>
    <row r="13" spans="1:12" ht="30" customHeight="1" x14ac:dyDescent="0.45">
      <c r="A13" s="132"/>
      <c r="B13" s="134"/>
      <c r="C13" s="111">
        <v>10</v>
      </c>
      <c r="D13" s="103" t="s">
        <v>47</v>
      </c>
      <c r="E13" s="45" t="s">
        <v>68</v>
      </c>
      <c r="F13" s="48" t="s">
        <v>74</v>
      </c>
      <c r="G13" s="56">
        <v>4.66</v>
      </c>
      <c r="H13" s="31">
        <f>Reitoria_PROEX!J13+'COVEST - PROEN'!J13+Reitoria_MUSEU!J13+CEART!J13+CEAD!J13+FAED!J13+CEFID!J13+CERES!J13+CESFI!J13</f>
        <v>1142</v>
      </c>
      <c r="I13" s="39">
        <f>(Reitoria_PROEX!J13-Reitoria_PROEX!K13)+('COVEST - PROEN'!J13-'COVEST - PROEN'!K13)+(Reitoria_MUSEU!J13-Reitoria_MUSEU!K13)+(CEART!J13-CEART!K13)+(CEAD!J13-CEAD!K13)+(FAED!J13-FAED!K13)+(CEFID!J13-CEFID!K13)+(CERES!J13-CERES!K13)+(CESFI!J13-CESFI!K13)</f>
        <v>0</v>
      </c>
      <c r="J13" s="44">
        <f t="shared" si="0"/>
        <v>1142</v>
      </c>
      <c r="K13" s="32">
        <f t="shared" si="1"/>
        <v>5321.72</v>
      </c>
      <c r="L13" s="32">
        <f t="shared" si="2"/>
        <v>0</v>
      </c>
    </row>
    <row r="14" spans="1:12" ht="30" customHeight="1" x14ac:dyDescent="0.45">
      <c r="A14" s="132"/>
      <c r="B14" s="134"/>
      <c r="C14" s="111">
        <v>11</v>
      </c>
      <c r="D14" s="105" t="s">
        <v>48</v>
      </c>
      <c r="E14" s="46" t="s">
        <v>68</v>
      </c>
      <c r="F14" s="48" t="s">
        <v>74</v>
      </c>
      <c r="G14" s="56">
        <v>17.940000000000001</v>
      </c>
      <c r="H14" s="31">
        <f>Reitoria_PROEX!J14+'COVEST - PROEN'!J14+Reitoria_MUSEU!J14+CEART!J14+CEAD!J14+FAED!J14+CEFID!J14+CERES!J14+CESFI!J14</f>
        <v>13</v>
      </c>
      <c r="I14" s="39">
        <f>(Reitoria_PROEX!J14-Reitoria_PROEX!K14)+('COVEST - PROEN'!J14-'COVEST - PROEN'!K14)+(Reitoria_MUSEU!J14-Reitoria_MUSEU!K14)+(CEART!J14-CEART!K14)+(CEAD!J14-CEAD!K14)+(FAED!J14-FAED!K14)+(CEFID!J14-CEFID!K14)+(CERES!J14-CERES!K14)+(CESFI!J14-CESFI!K14)</f>
        <v>0</v>
      </c>
      <c r="J14" s="44">
        <f t="shared" si="0"/>
        <v>13</v>
      </c>
      <c r="K14" s="32">
        <f t="shared" si="1"/>
        <v>233.22000000000003</v>
      </c>
      <c r="L14" s="32">
        <f t="shared" si="2"/>
        <v>0</v>
      </c>
    </row>
    <row r="15" spans="1:12" ht="30" customHeight="1" x14ac:dyDescent="0.45">
      <c r="A15" s="132"/>
      <c r="B15" s="134"/>
      <c r="C15" s="111">
        <v>12</v>
      </c>
      <c r="D15" s="103" t="s">
        <v>49</v>
      </c>
      <c r="E15" s="45" t="s">
        <v>68</v>
      </c>
      <c r="F15" s="48" t="s">
        <v>74</v>
      </c>
      <c r="G15" s="56">
        <v>1.78</v>
      </c>
      <c r="H15" s="31">
        <f>Reitoria_PROEX!J15+'COVEST - PROEN'!J15+Reitoria_MUSEU!J15+CEART!J15+CEAD!J15+FAED!J15+CEFID!J15+CERES!J15+CESFI!J15</f>
        <v>758</v>
      </c>
      <c r="I15" s="39">
        <f>(Reitoria_PROEX!J15-Reitoria_PROEX!K15)+('COVEST - PROEN'!J15-'COVEST - PROEN'!K15)+(Reitoria_MUSEU!J15-Reitoria_MUSEU!K15)+(CEART!J15-CEART!K15)+(CEAD!J15-CEAD!K15)+(FAED!J15-FAED!K15)+(CEFID!J15-CEFID!K15)+(CERES!J15-CERES!K15)+(CESFI!J15-CESFI!K15)</f>
        <v>0</v>
      </c>
      <c r="J15" s="44">
        <f t="shared" si="0"/>
        <v>758</v>
      </c>
      <c r="K15" s="32">
        <f t="shared" si="1"/>
        <v>1349.24</v>
      </c>
      <c r="L15" s="32">
        <f t="shared" si="2"/>
        <v>0</v>
      </c>
    </row>
    <row r="16" spans="1:12" ht="30" customHeight="1" x14ac:dyDescent="0.45">
      <c r="A16" s="132"/>
      <c r="B16" s="134"/>
      <c r="C16" s="111">
        <v>13</v>
      </c>
      <c r="D16" s="104" t="s">
        <v>50</v>
      </c>
      <c r="E16" s="45" t="s">
        <v>69</v>
      </c>
      <c r="F16" s="48" t="s">
        <v>74</v>
      </c>
      <c r="G16" s="57">
        <v>16.52</v>
      </c>
      <c r="H16" s="31">
        <f>Reitoria_PROEX!J16+'COVEST - PROEN'!J16+Reitoria_MUSEU!J16+CEART!J16+CEAD!J16+FAED!J16+CEFID!J16+CERES!J16+CESFI!J16</f>
        <v>473</v>
      </c>
      <c r="I16" s="39">
        <f>(Reitoria_PROEX!J16-Reitoria_PROEX!K16)+('COVEST - PROEN'!J16-'COVEST - PROEN'!K16)+(Reitoria_MUSEU!J16-Reitoria_MUSEU!K16)+(CEART!J16-CEART!K16)+(CEAD!J16-CEAD!K16)+(FAED!J16-FAED!K16)+(CEFID!J16-CEFID!K16)+(CERES!J16-CERES!K16)+(CESFI!J16-CESFI!K16)</f>
        <v>0</v>
      </c>
      <c r="J16" s="44">
        <f t="shared" si="0"/>
        <v>473</v>
      </c>
      <c r="K16" s="32">
        <f t="shared" si="1"/>
        <v>7813.96</v>
      </c>
      <c r="L16" s="32">
        <f t="shared" si="2"/>
        <v>0</v>
      </c>
    </row>
    <row r="17" spans="1:12" ht="30" customHeight="1" x14ac:dyDescent="0.45">
      <c r="A17" s="132"/>
      <c r="B17" s="134"/>
      <c r="C17" s="111">
        <v>14</v>
      </c>
      <c r="D17" s="105" t="s">
        <v>51</v>
      </c>
      <c r="E17" s="46" t="s">
        <v>68</v>
      </c>
      <c r="F17" s="48" t="s">
        <v>74</v>
      </c>
      <c r="G17" s="56">
        <v>3.29</v>
      </c>
      <c r="H17" s="31">
        <f>Reitoria_PROEX!J17+'COVEST - PROEN'!J17+Reitoria_MUSEU!J17+CEART!J17+CEAD!J17+FAED!J17+CEFID!J17+CERES!J17+CESFI!J17</f>
        <v>265</v>
      </c>
      <c r="I17" s="39">
        <f>(Reitoria_PROEX!J17-Reitoria_PROEX!K17)+('COVEST - PROEN'!J17-'COVEST - PROEN'!K17)+(Reitoria_MUSEU!J17-Reitoria_MUSEU!K17)+(CEART!J17-CEART!K17)+(CEAD!J17-CEAD!K17)+(FAED!J17-FAED!K17)+(CEFID!J17-CEFID!K17)+(CERES!J17-CERES!K17)+(CESFI!J17-CESFI!K17)</f>
        <v>0</v>
      </c>
      <c r="J17" s="44">
        <f t="shared" si="0"/>
        <v>265</v>
      </c>
      <c r="K17" s="32">
        <f t="shared" si="1"/>
        <v>871.85</v>
      </c>
      <c r="L17" s="32">
        <f t="shared" si="2"/>
        <v>0</v>
      </c>
    </row>
    <row r="18" spans="1:12" ht="30" customHeight="1" x14ac:dyDescent="0.45">
      <c r="A18" s="132"/>
      <c r="B18" s="134"/>
      <c r="C18" s="111">
        <v>15</v>
      </c>
      <c r="D18" s="107" t="s">
        <v>52</v>
      </c>
      <c r="E18" s="47" t="s">
        <v>68</v>
      </c>
      <c r="F18" s="48" t="s">
        <v>74</v>
      </c>
      <c r="G18" s="56">
        <v>3.74</v>
      </c>
      <c r="H18" s="31">
        <f>Reitoria_PROEX!J18+'COVEST - PROEN'!J18+Reitoria_MUSEU!J18+CEART!J18+CEAD!J18+FAED!J18+CEFID!J18+CERES!J18+CESFI!J18</f>
        <v>162</v>
      </c>
      <c r="I18" s="39">
        <f>(Reitoria_PROEX!J18-Reitoria_PROEX!K18)+('COVEST - PROEN'!J18-'COVEST - PROEN'!K18)+(Reitoria_MUSEU!J18-Reitoria_MUSEU!K18)+(CEART!J18-CEART!K18)+(CEAD!J18-CEAD!K18)+(FAED!J18-FAED!K18)+(CEFID!J18-CEFID!K18)+(CERES!J18-CERES!K18)+(CESFI!J18-CESFI!K18)</f>
        <v>0</v>
      </c>
      <c r="J18" s="44">
        <f t="shared" si="0"/>
        <v>162</v>
      </c>
      <c r="K18" s="32">
        <f t="shared" si="1"/>
        <v>605.88</v>
      </c>
      <c r="L18" s="32">
        <f t="shared" si="2"/>
        <v>0</v>
      </c>
    </row>
    <row r="19" spans="1:12" ht="30" customHeight="1" x14ac:dyDescent="0.45">
      <c r="A19" s="132"/>
      <c r="B19" s="134"/>
      <c r="C19" s="111">
        <v>16</v>
      </c>
      <c r="D19" s="103" t="s">
        <v>53</v>
      </c>
      <c r="E19" s="45" t="s">
        <v>68</v>
      </c>
      <c r="F19" s="48" t="s">
        <v>74</v>
      </c>
      <c r="G19" s="56">
        <v>2.27</v>
      </c>
      <c r="H19" s="31">
        <f>Reitoria_PROEX!J19+'COVEST - PROEN'!J19+Reitoria_MUSEU!J19+CEART!J19+CEAD!J19+FAED!J19+CEFID!J19+CERES!J19+CESFI!J19</f>
        <v>441</v>
      </c>
      <c r="I19" s="39">
        <f>(Reitoria_PROEX!J19-Reitoria_PROEX!K19)+('COVEST - PROEN'!J19-'COVEST - PROEN'!K19)+(Reitoria_MUSEU!J19-Reitoria_MUSEU!K19)+(CEART!J19-CEART!K19)+(CEAD!J19-CEAD!K19)+(FAED!J19-FAED!K19)+(CEFID!J19-CEFID!K19)+(CERES!J19-CERES!K19)+(CESFI!J19-CESFI!K19)</f>
        <v>0</v>
      </c>
      <c r="J19" s="44">
        <f t="shared" si="0"/>
        <v>441</v>
      </c>
      <c r="K19" s="32">
        <f t="shared" si="1"/>
        <v>1001.07</v>
      </c>
      <c r="L19" s="32">
        <f t="shared" si="2"/>
        <v>0</v>
      </c>
    </row>
    <row r="20" spans="1:12" ht="30" customHeight="1" x14ac:dyDescent="0.45">
      <c r="A20" s="132"/>
      <c r="B20" s="134"/>
      <c r="C20" s="111">
        <v>17</v>
      </c>
      <c r="D20" s="105" t="s">
        <v>54</v>
      </c>
      <c r="E20" s="45" t="s">
        <v>68</v>
      </c>
      <c r="F20" s="48" t="s">
        <v>74</v>
      </c>
      <c r="G20" s="56">
        <v>18.36</v>
      </c>
      <c r="H20" s="31">
        <f>Reitoria_PROEX!J20+'COVEST - PROEN'!J20+Reitoria_MUSEU!J20+CEART!J20+CEAD!J20+FAED!J20+CEFID!J20+CERES!J20+CESFI!J20</f>
        <v>6</v>
      </c>
      <c r="I20" s="39">
        <f>(Reitoria_PROEX!J20-Reitoria_PROEX!K20)+('COVEST - PROEN'!J20-'COVEST - PROEN'!K20)+(Reitoria_MUSEU!J20-Reitoria_MUSEU!K20)+(CEART!J20-CEART!K20)+(CEAD!J20-CEAD!K20)+(FAED!J20-FAED!K20)+(CEFID!J20-CEFID!K20)+(CERES!J20-CERES!K20)+(CESFI!J20-CESFI!K20)</f>
        <v>0</v>
      </c>
      <c r="J20" s="44">
        <f t="shared" si="0"/>
        <v>6</v>
      </c>
      <c r="K20" s="32">
        <f t="shared" si="1"/>
        <v>110.16</v>
      </c>
      <c r="L20" s="32">
        <f t="shared" si="2"/>
        <v>0</v>
      </c>
    </row>
    <row r="21" spans="1:12" ht="30" customHeight="1" x14ac:dyDescent="0.45">
      <c r="A21" s="132"/>
      <c r="B21" s="134"/>
      <c r="C21" s="111">
        <v>18</v>
      </c>
      <c r="D21" s="108" t="s">
        <v>55</v>
      </c>
      <c r="E21" s="45" t="s">
        <v>68</v>
      </c>
      <c r="F21" s="48" t="s">
        <v>74</v>
      </c>
      <c r="G21" s="56">
        <v>6.89</v>
      </c>
      <c r="H21" s="31">
        <f>Reitoria_PROEX!J21+'COVEST - PROEN'!J21+Reitoria_MUSEU!J21+CEART!J21+CEAD!J21+FAED!J21+CEFID!J21+CERES!J21+CESFI!J21</f>
        <v>30</v>
      </c>
      <c r="I21" s="39">
        <f>(Reitoria_PROEX!J21-Reitoria_PROEX!K21)+('COVEST - PROEN'!J21-'COVEST - PROEN'!K21)+(Reitoria_MUSEU!J21-Reitoria_MUSEU!K21)+(CEART!J21-CEART!K21)+(CEAD!J21-CEAD!K21)+(FAED!J21-FAED!K21)+(CEFID!J21-CEFID!K21)+(CERES!J21-CERES!K21)+(CESFI!J21-CESFI!K21)</f>
        <v>0</v>
      </c>
      <c r="J21" s="44">
        <f t="shared" si="0"/>
        <v>30</v>
      </c>
      <c r="K21" s="32">
        <f t="shared" si="1"/>
        <v>206.7</v>
      </c>
      <c r="L21" s="32">
        <f t="shared" si="2"/>
        <v>0</v>
      </c>
    </row>
    <row r="22" spans="1:12" ht="30" customHeight="1" x14ac:dyDescent="0.45">
      <c r="A22" s="132"/>
      <c r="B22" s="134"/>
      <c r="C22" s="111">
        <v>19</v>
      </c>
      <c r="D22" s="105" t="s">
        <v>56</v>
      </c>
      <c r="E22" s="45" t="s">
        <v>68</v>
      </c>
      <c r="F22" s="48" t="s">
        <v>74</v>
      </c>
      <c r="G22" s="56">
        <v>7.69</v>
      </c>
      <c r="H22" s="31">
        <f>Reitoria_PROEX!J22+'COVEST - PROEN'!J22+Reitoria_MUSEU!J22+CEART!J22+CEAD!J22+FAED!J22+CEFID!J22+CERES!J22+CESFI!J22</f>
        <v>78</v>
      </c>
      <c r="I22" s="39">
        <f>(Reitoria_PROEX!J22-Reitoria_PROEX!K22)+('COVEST - PROEN'!J22-'COVEST - PROEN'!K22)+(Reitoria_MUSEU!J22-Reitoria_MUSEU!K22)+(CEART!J22-CEART!K22)+(CEAD!J22-CEAD!K22)+(FAED!J22-FAED!K22)+(CEFID!J22-CEFID!K22)+(CERES!J22-CERES!K22)+(CESFI!J22-CESFI!K22)</f>
        <v>0</v>
      </c>
      <c r="J22" s="44">
        <f t="shared" si="0"/>
        <v>78</v>
      </c>
      <c r="K22" s="32">
        <f t="shared" si="1"/>
        <v>599.82000000000005</v>
      </c>
      <c r="L22" s="32">
        <f t="shared" si="2"/>
        <v>0</v>
      </c>
    </row>
    <row r="23" spans="1:12" ht="30" customHeight="1" x14ac:dyDescent="0.45">
      <c r="A23" s="132"/>
      <c r="B23" s="134"/>
      <c r="C23" s="111">
        <v>20</v>
      </c>
      <c r="D23" s="104" t="s">
        <v>57</v>
      </c>
      <c r="E23" s="48" t="s">
        <v>70</v>
      </c>
      <c r="F23" s="48" t="s">
        <v>74</v>
      </c>
      <c r="G23" s="56">
        <v>22.75</v>
      </c>
      <c r="H23" s="31">
        <f>Reitoria_PROEX!J23+'COVEST - PROEN'!J23+Reitoria_MUSEU!J23+CEART!J23+CEAD!J23+FAED!J23+CEFID!J23+CERES!J23+CESFI!J23</f>
        <v>212</v>
      </c>
      <c r="I23" s="39">
        <f>(Reitoria_PROEX!J23-Reitoria_PROEX!K23)+('COVEST - PROEN'!J23-'COVEST - PROEN'!K23)+(Reitoria_MUSEU!J23-Reitoria_MUSEU!K23)+(CEART!J23-CEART!K23)+(CEAD!J23-CEAD!K23)+(FAED!J23-FAED!K23)+(CEFID!J23-CEFID!K23)+(CERES!J23-CERES!K23)+(CESFI!J23-CESFI!K23)</f>
        <v>0</v>
      </c>
      <c r="J23" s="44">
        <f t="shared" si="0"/>
        <v>212</v>
      </c>
      <c r="K23" s="32">
        <f t="shared" si="1"/>
        <v>4823</v>
      </c>
      <c r="L23" s="32">
        <f t="shared" si="2"/>
        <v>0</v>
      </c>
    </row>
    <row r="24" spans="1:12" ht="30" customHeight="1" x14ac:dyDescent="0.45">
      <c r="A24" s="132"/>
      <c r="B24" s="134"/>
      <c r="C24" s="111">
        <v>21</v>
      </c>
      <c r="D24" s="104" t="s">
        <v>58</v>
      </c>
      <c r="E24" s="49" t="s">
        <v>69</v>
      </c>
      <c r="F24" s="48" t="s">
        <v>74</v>
      </c>
      <c r="G24" s="56">
        <v>11.72</v>
      </c>
      <c r="H24" s="31">
        <f>Reitoria_PROEX!J24+'COVEST - PROEN'!J24+Reitoria_MUSEU!J24+CEART!J24+CEAD!J24+FAED!J24+CEFID!J24+CERES!J24+CESFI!J24</f>
        <v>244</v>
      </c>
      <c r="I24" s="39">
        <f>(Reitoria_PROEX!J24-Reitoria_PROEX!K24)+('COVEST - PROEN'!J24-'COVEST - PROEN'!K24)+(Reitoria_MUSEU!J24-Reitoria_MUSEU!K24)+(CEART!J24-CEART!K24)+(CEAD!J24-CEAD!K24)+(FAED!J24-FAED!K24)+(CEFID!J24-CEFID!K24)+(CERES!J24-CERES!K24)+(CESFI!J24-CESFI!K24)</f>
        <v>0</v>
      </c>
      <c r="J24" s="44">
        <f t="shared" si="0"/>
        <v>244</v>
      </c>
      <c r="K24" s="32">
        <f t="shared" si="1"/>
        <v>2859.6800000000003</v>
      </c>
      <c r="L24" s="32">
        <f t="shared" si="2"/>
        <v>0</v>
      </c>
    </row>
    <row r="25" spans="1:12" ht="30" customHeight="1" x14ac:dyDescent="0.45">
      <c r="A25" s="132"/>
      <c r="B25" s="134"/>
      <c r="C25" s="111">
        <v>22</v>
      </c>
      <c r="D25" s="110" t="s">
        <v>59</v>
      </c>
      <c r="E25" s="45" t="s">
        <v>68</v>
      </c>
      <c r="F25" s="48" t="s">
        <v>74</v>
      </c>
      <c r="G25" s="56">
        <v>4.66</v>
      </c>
      <c r="H25" s="31">
        <f>Reitoria_PROEX!J25+'COVEST - PROEN'!J25+Reitoria_MUSEU!J25+CEART!J25+CEAD!J25+FAED!J25+CEFID!J25+CERES!J25+CESFI!J25</f>
        <v>2046</v>
      </c>
      <c r="I25" s="39">
        <f>(Reitoria_PROEX!J25-Reitoria_PROEX!K25)+('COVEST - PROEN'!J25-'COVEST - PROEN'!K25)+(Reitoria_MUSEU!J25-Reitoria_MUSEU!K25)+(CEART!J25-CEART!K25)+(CEAD!J25-CEAD!K25)+(FAED!J25-FAED!K25)+(CEFID!J25-CEFID!K25)+(CERES!J25-CERES!K25)+(CESFI!J25-CESFI!K25)</f>
        <v>0</v>
      </c>
      <c r="J25" s="44">
        <f t="shared" si="0"/>
        <v>2046</v>
      </c>
      <c r="K25" s="32">
        <f t="shared" si="1"/>
        <v>9534.36</v>
      </c>
      <c r="L25" s="32">
        <f t="shared" si="2"/>
        <v>0</v>
      </c>
    </row>
    <row r="26" spans="1:12" ht="30" customHeight="1" x14ac:dyDescent="0.45">
      <c r="A26" s="132"/>
      <c r="B26" s="134"/>
      <c r="C26" s="111">
        <v>23</v>
      </c>
      <c r="D26" s="104" t="s">
        <v>77</v>
      </c>
      <c r="E26" s="46" t="s">
        <v>68</v>
      </c>
      <c r="F26" s="48" t="s">
        <v>74</v>
      </c>
      <c r="G26" s="56">
        <v>5.05</v>
      </c>
      <c r="H26" s="31">
        <f>Reitoria_PROEX!J26+'COVEST - PROEN'!J26+Reitoria_MUSEU!J26+CEART!J26+CEAD!J26+FAED!J26+CEFID!J26+CERES!J26+CESFI!J26</f>
        <v>2460</v>
      </c>
      <c r="I26" s="39">
        <f>(Reitoria_PROEX!J26-Reitoria_PROEX!K26)+('COVEST - PROEN'!J26-'COVEST - PROEN'!K26)+(Reitoria_MUSEU!J26-Reitoria_MUSEU!K26)+(CEART!J26-CEART!K26)+(CEAD!J26-CEAD!K26)+(FAED!J26-FAED!K26)+(CEFID!J26-CEFID!K26)+(CERES!J26-CERES!K26)+(CESFI!J26-CESFI!K26)</f>
        <v>0</v>
      </c>
      <c r="J26" s="44">
        <f t="shared" si="0"/>
        <v>2460</v>
      </c>
      <c r="K26" s="32">
        <f t="shared" si="1"/>
        <v>12423</v>
      </c>
      <c r="L26" s="32">
        <f t="shared" si="2"/>
        <v>0</v>
      </c>
    </row>
    <row r="27" spans="1:12" ht="30" customHeight="1" x14ac:dyDescent="0.45">
      <c r="A27" s="132"/>
      <c r="B27" s="134"/>
      <c r="C27" s="111">
        <v>24</v>
      </c>
      <c r="D27" s="109" t="s">
        <v>60</v>
      </c>
      <c r="E27" s="46" t="s">
        <v>68</v>
      </c>
      <c r="F27" s="48" t="s">
        <v>74</v>
      </c>
      <c r="G27" s="56">
        <v>9.65</v>
      </c>
      <c r="H27" s="31">
        <f>Reitoria_PROEX!J27+'COVEST - PROEN'!J27+Reitoria_MUSEU!J27+CEART!J27+CEAD!J27+FAED!J27+CEFID!J27+CERES!J27+CESFI!J27</f>
        <v>47</v>
      </c>
      <c r="I27" s="39">
        <f>(Reitoria_PROEX!J27-Reitoria_PROEX!K27)+('COVEST - PROEN'!J27-'COVEST - PROEN'!K27)+(Reitoria_MUSEU!J27-Reitoria_MUSEU!K27)+(CEART!J27-CEART!K27)+(CEAD!J27-CEAD!K27)+(FAED!J27-FAED!K27)+(CEFID!J27-CEFID!K27)+(CERES!J27-CERES!K27)+(CESFI!J27-CESFI!K27)</f>
        <v>0</v>
      </c>
      <c r="J27" s="44">
        <f t="shared" si="0"/>
        <v>47</v>
      </c>
      <c r="K27" s="32">
        <f t="shared" si="1"/>
        <v>453.55</v>
      </c>
      <c r="L27" s="32">
        <f t="shared" si="2"/>
        <v>0</v>
      </c>
    </row>
    <row r="28" spans="1:12" ht="30" customHeight="1" x14ac:dyDescent="0.45">
      <c r="A28" s="132"/>
      <c r="B28" s="134"/>
      <c r="C28" s="111">
        <v>25</v>
      </c>
      <c r="D28" s="109" t="s">
        <v>80</v>
      </c>
      <c r="E28" s="50" t="s">
        <v>71</v>
      </c>
      <c r="F28" s="48" t="s">
        <v>74</v>
      </c>
      <c r="G28" s="56">
        <v>11.24</v>
      </c>
      <c r="H28" s="31">
        <f>Reitoria_PROEX!J28+'COVEST - PROEN'!J28+Reitoria_MUSEU!J28+CEART!J28+CEAD!J28+FAED!J28+CEFID!J28+CERES!J28+CESFI!J28</f>
        <v>20</v>
      </c>
      <c r="I28" s="39">
        <f>(Reitoria_PROEX!J28-Reitoria_PROEX!K28)+('COVEST - PROEN'!J28-'COVEST - PROEN'!K28)+(Reitoria_MUSEU!J28-Reitoria_MUSEU!K28)+(CEART!J28-CEART!K28)+(CEAD!J28-CEAD!K28)+(FAED!J28-FAED!K28)+(CEFID!J28-CEFID!K28)+(CERES!J28-CERES!K28)+(CESFI!J28-CESFI!K28)</f>
        <v>0</v>
      </c>
      <c r="J28" s="44">
        <f t="shared" si="0"/>
        <v>20</v>
      </c>
      <c r="K28" s="32">
        <f t="shared" si="1"/>
        <v>224.8</v>
      </c>
      <c r="L28" s="32">
        <f t="shared" si="2"/>
        <v>0</v>
      </c>
    </row>
    <row r="29" spans="1:12" ht="30" customHeight="1" x14ac:dyDescent="0.45">
      <c r="A29" s="132"/>
      <c r="B29" s="134"/>
      <c r="C29" s="111">
        <v>26</v>
      </c>
      <c r="D29" s="109" t="s">
        <v>57</v>
      </c>
      <c r="E29" s="46" t="s">
        <v>71</v>
      </c>
      <c r="F29" s="48" t="s">
        <v>74</v>
      </c>
      <c r="G29" s="56">
        <v>14.22</v>
      </c>
      <c r="H29" s="31">
        <f>Reitoria_PROEX!J29+'COVEST - PROEN'!J29+Reitoria_MUSEU!J29+CEART!J29+CEAD!J29+FAED!J29+CEFID!J29+CERES!J29+CESFI!J29</f>
        <v>186</v>
      </c>
      <c r="I29" s="39">
        <f>(Reitoria_PROEX!J29-Reitoria_PROEX!K29)+('COVEST - PROEN'!J29-'COVEST - PROEN'!K29)+(Reitoria_MUSEU!J29-Reitoria_MUSEU!K29)+(CEART!J29-CEART!K29)+(CEAD!J29-CEAD!K29)+(FAED!J29-FAED!K29)+(CEFID!J29-CEFID!K29)+(CERES!J29-CERES!K29)+(CESFI!J29-CESFI!K29)</f>
        <v>0</v>
      </c>
      <c r="J29" s="44">
        <f t="shared" si="0"/>
        <v>186</v>
      </c>
      <c r="K29" s="32">
        <f t="shared" si="1"/>
        <v>2644.92</v>
      </c>
      <c r="L29" s="32">
        <f t="shared" si="2"/>
        <v>0</v>
      </c>
    </row>
    <row r="30" spans="1:12" ht="30" customHeight="1" x14ac:dyDescent="0.45">
      <c r="A30" s="132"/>
      <c r="B30" s="134"/>
      <c r="C30" s="111">
        <v>27</v>
      </c>
      <c r="D30" s="109" t="s">
        <v>61</v>
      </c>
      <c r="E30" s="50" t="s">
        <v>71</v>
      </c>
      <c r="F30" s="48" t="s">
        <v>74</v>
      </c>
      <c r="G30" s="56">
        <v>4.54</v>
      </c>
      <c r="H30" s="31">
        <f>Reitoria_PROEX!J30+'COVEST - PROEN'!J30+Reitoria_MUSEU!J30+CEART!J30+CEAD!J30+FAED!J30+CEFID!J30+CERES!J30+CESFI!J30</f>
        <v>3044</v>
      </c>
      <c r="I30" s="39">
        <f>(Reitoria_PROEX!J30-Reitoria_PROEX!K30)+('COVEST - PROEN'!J30-'COVEST - PROEN'!K30)+(Reitoria_MUSEU!J30-Reitoria_MUSEU!K30)+(CEART!J30-CEART!K30)+(CEAD!J30-CEAD!K30)+(FAED!J30-FAED!K30)+(CEFID!J30-CEFID!K30)+(CERES!J30-CERES!K30)+(CESFI!J30-CESFI!K30)</f>
        <v>1000</v>
      </c>
      <c r="J30" s="44">
        <f t="shared" si="0"/>
        <v>2044</v>
      </c>
      <c r="K30" s="32">
        <f t="shared" si="1"/>
        <v>13819.76</v>
      </c>
      <c r="L30" s="32">
        <f t="shared" si="2"/>
        <v>4540</v>
      </c>
    </row>
    <row r="31" spans="1:12" ht="30" customHeight="1" x14ac:dyDescent="0.45">
      <c r="A31" s="132"/>
      <c r="B31" s="134"/>
      <c r="C31" s="111">
        <v>28</v>
      </c>
      <c r="D31" s="104" t="s">
        <v>62</v>
      </c>
      <c r="E31" s="46" t="s">
        <v>72</v>
      </c>
      <c r="F31" s="48" t="s">
        <v>74</v>
      </c>
      <c r="G31" s="56">
        <v>2.65</v>
      </c>
      <c r="H31" s="31">
        <f>Reitoria_PROEX!J31+'COVEST - PROEN'!J31+Reitoria_MUSEU!J31+CEART!J31+CEAD!J31+FAED!J31+CEFID!J31+CERES!J31+CESFI!J31</f>
        <v>3050</v>
      </c>
      <c r="I31" s="39">
        <f>(Reitoria_PROEX!J31-Reitoria_PROEX!K31)+('COVEST - PROEN'!J31-'COVEST - PROEN'!K31)+(Reitoria_MUSEU!J31-Reitoria_MUSEU!K31)+(CEART!J31-CEART!K31)+(CEAD!J31-CEAD!K31)+(FAED!J31-FAED!K31)+(CEFID!J31-CEFID!K31)+(CERES!J31-CERES!K31)+(CESFI!J31-CESFI!K31)</f>
        <v>1000</v>
      </c>
      <c r="J31" s="44">
        <f t="shared" si="0"/>
        <v>2050</v>
      </c>
      <c r="K31" s="32">
        <f t="shared" si="1"/>
        <v>8082.5</v>
      </c>
      <c r="L31" s="32">
        <f t="shared" si="2"/>
        <v>2650</v>
      </c>
    </row>
    <row r="32" spans="1:12" ht="30" customHeight="1" x14ac:dyDescent="0.45">
      <c r="A32" s="132"/>
      <c r="B32" s="134"/>
      <c r="C32" s="111">
        <v>29</v>
      </c>
      <c r="D32" s="104" t="s">
        <v>63</v>
      </c>
      <c r="E32" s="46" t="s">
        <v>72</v>
      </c>
      <c r="F32" s="48" t="s">
        <v>74</v>
      </c>
      <c r="G32" s="56">
        <v>2.0499999999999998</v>
      </c>
      <c r="H32" s="31">
        <f>Reitoria_PROEX!J32+'COVEST - PROEN'!J32+Reitoria_MUSEU!J32+CEART!J32+CEAD!J32+FAED!J32+CEFID!J32+CERES!J32+CESFI!J32</f>
        <v>4020</v>
      </c>
      <c r="I32" s="39">
        <f>(Reitoria_PROEX!J32-Reitoria_PROEX!K32)+('COVEST - PROEN'!J32-'COVEST - PROEN'!K32)+(Reitoria_MUSEU!J32-Reitoria_MUSEU!K32)+(CEART!J32-CEART!K32)+(CEAD!J32-CEAD!K32)+(FAED!J32-FAED!K32)+(CEFID!J32-CEFID!K32)+(CERES!J32-CERES!K32)+(CESFI!J32-CESFI!K32)</f>
        <v>1000</v>
      </c>
      <c r="J32" s="44">
        <f t="shared" si="0"/>
        <v>3020</v>
      </c>
      <c r="K32" s="32">
        <f t="shared" si="1"/>
        <v>8241</v>
      </c>
      <c r="L32" s="32">
        <f t="shared" si="2"/>
        <v>2050</v>
      </c>
    </row>
    <row r="33" spans="1:12" ht="30" customHeight="1" x14ac:dyDescent="0.45">
      <c r="A33" s="132"/>
      <c r="B33" s="134"/>
      <c r="C33" s="111">
        <v>30</v>
      </c>
      <c r="D33" s="104" t="s">
        <v>64</v>
      </c>
      <c r="E33" s="46" t="s">
        <v>72</v>
      </c>
      <c r="F33" s="48" t="s">
        <v>74</v>
      </c>
      <c r="G33" s="56">
        <v>3.43</v>
      </c>
      <c r="H33" s="31">
        <f>Reitoria_PROEX!J33+'COVEST - PROEN'!J33+Reitoria_MUSEU!J33+CEART!J33+CEAD!J33+FAED!J33+CEFID!J33+CERES!J33+CESFI!J33</f>
        <v>4015</v>
      </c>
      <c r="I33" s="39">
        <f>(Reitoria_PROEX!J33-Reitoria_PROEX!K33)+('COVEST - PROEN'!J33-'COVEST - PROEN'!K33)+(Reitoria_MUSEU!J33-Reitoria_MUSEU!K33)+(CEART!J33-CEART!K33)+(CEAD!J33-CEAD!K33)+(FAED!J33-FAED!K33)+(CEFID!J33-CEFID!K33)+(CERES!J33-CERES!K33)+(CESFI!J33-CESFI!K33)</f>
        <v>1000</v>
      </c>
      <c r="J33" s="44">
        <f t="shared" si="0"/>
        <v>3015</v>
      </c>
      <c r="K33" s="32">
        <f t="shared" si="1"/>
        <v>13771.45</v>
      </c>
      <c r="L33" s="32">
        <f t="shared" si="2"/>
        <v>3430</v>
      </c>
    </row>
    <row r="34" spans="1:12" ht="30" customHeight="1" x14ac:dyDescent="0.45">
      <c r="A34" s="132"/>
      <c r="B34" s="134"/>
      <c r="C34" s="111">
        <v>31</v>
      </c>
      <c r="D34" s="104" t="s">
        <v>65</v>
      </c>
      <c r="E34" s="46" t="s">
        <v>72</v>
      </c>
      <c r="F34" s="48" t="s">
        <v>74</v>
      </c>
      <c r="G34" s="56">
        <v>8.0299999999999994</v>
      </c>
      <c r="H34" s="31">
        <f>Reitoria_PROEX!J34+'COVEST - PROEN'!J34+Reitoria_MUSEU!J34+CEART!J34+CEAD!J34+FAED!J34+CEFID!J34+CERES!J34+CESFI!J34</f>
        <v>260</v>
      </c>
      <c r="I34" s="39">
        <f>(Reitoria_PROEX!J34-Reitoria_PROEX!K34)+('COVEST - PROEN'!J34-'COVEST - PROEN'!K34)+(Reitoria_MUSEU!J34-Reitoria_MUSEU!K34)+(CEART!J34-CEART!K34)+(CEAD!J34-CEAD!K34)+(FAED!J34-FAED!K34)+(CEFID!J34-CEFID!K34)+(CERES!J34-CERES!K34)+(CESFI!J34-CESFI!K34)</f>
        <v>0</v>
      </c>
      <c r="J34" s="44">
        <f t="shared" si="0"/>
        <v>260</v>
      </c>
      <c r="K34" s="32">
        <f t="shared" si="1"/>
        <v>2087.7999999999997</v>
      </c>
      <c r="L34" s="32">
        <f t="shared" si="2"/>
        <v>0</v>
      </c>
    </row>
    <row r="35" spans="1:12" ht="30" customHeight="1" x14ac:dyDescent="0.45">
      <c r="A35" s="132"/>
      <c r="B35" s="134"/>
      <c r="C35" s="111">
        <v>32</v>
      </c>
      <c r="D35" s="104" t="s">
        <v>66</v>
      </c>
      <c r="E35" s="46" t="s">
        <v>72</v>
      </c>
      <c r="F35" s="48" t="s">
        <v>74</v>
      </c>
      <c r="G35" s="56">
        <v>3.95</v>
      </c>
      <c r="H35" s="31">
        <f>Reitoria_PROEX!J35+'COVEST - PROEN'!J35+Reitoria_MUSEU!J35+CEART!J35+CEAD!J35+FAED!J35+CEFID!J35+CERES!J35+CESFI!J35</f>
        <v>60</v>
      </c>
      <c r="I35" s="39">
        <f>(Reitoria_PROEX!J35-Reitoria_PROEX!K35)+('COVEST - PROEN'!J35-'COVEST - PROEN'!K35)+(Reitoria_MUSEU!J35-Reitoria_MUSEU!K35)+(CEART!J35-CEART!K35)+(CEAD!J35-CEAD!K35)+(FAED!J35-FAED!K35)+(CEFID!J35-CEFID!K35)+(CERES!J35-CERES!K35)+(CESFI!J35-CESFI!K35)</f>
        <v>0</v>
      </c>
      <c r="J35" s="44">
        <f t="shared" si="0"/>
        <v>60</v>
      </c>
      <c r="K35" s="32">
        <f t="shared" si="1"/>
        <v>237</v>
      </c>
      <c r="L35" s="32">
        <f t="shared" si="2"/>
        <v>0</v>
      </c>
    </row>
    <row r="36" spans="1:12" ht="30" customHeight="1" x14ac:dyDescent="0.45">
      <c r="A36" s="132"/>
      <c r="B36" s="134"/>
      <c r="C36" s="111">
        <v>33</v>
      </c>
      <c r="D36" s="104" t="s">
        <v>67</v>
      </c>
      <c r="E36" s="46" t="s">
        <v>72</v>
      </c>
      <c r="F36" s="48" t="s">
        <v>74</v>
      </c>
      <c r="G36" s="56">
        <v>18.25</v>
      </c>
      <c r="H36" s="31">
        <f>Reitoria_PROEX!J36+'COVEST - PROEN'!J36+Reitoria_MUSEU!J36+CEART!J36+CEAD!J36+FAED!J36+CEFID!J36+CERES!J36+CESFI!J36</f>
        <v>518</v>
      </c>
      <c r="I36" s="39">
        <f>(Reitoria_PROEX!J36-Reitoria_PROEX!K36)+('COVEST - PROEN'!J36-'COVEST - PROEN'!K36)+(Reitoria_MUSEU!J36-Reitoria_MUSEU!K36)+(CEART!J36-CEART!K36)+(CEAD!J36-CEAD!K36)+(FAED!J36-FAED!K36)+(CEFID!J36-CEFID!K36)+(CERES!J36-CERES!K36)+(CESFI!J36-CESFI!K36)</f>
        <v>0</v>
      </c>
      <c r="J36" s="44">
        <f t="shared" si="0"/>
        <v>518</v>
      </c>
      <c r="K36" s="32">
        <f t="shared" si="1"/>
        <v>9453.5</v>
      </c>
      <c r="L36" s="32">
        <f t="shared" si="2"/>
        <v>0</v>
      </c>
    </row>
    <row r="37" spans="1:12" ht="30" customHeight="1" x14ac:dyDescent="0.45">
      <c r="A37" s="132"/>
      <c r="B37" s="134"/>
      <c r="C37" s="111">
        <v>34</v>
      </c>
      <c r="D37" s="104" t="s">
        <v>81</v>
      </c>
      <c r="E37" s="46" t="s">
        <v>73</v>
      </c>
      <c r="F37" s="48" t="s">
        <v>74</v>
      </c>
      <c r="G37" s="56">
        <v>16.97</v>
      </c>
      <c r="H37" s="31">
        <f>Reitoria_PROEX!J37+'COVEST - PROEN'!J37+Reitoria_MUSEU!J37+CEART!J37+CEAD!J37+FAED!J37+CEFID!J37+CERES!J37+CESFI!J37</f>
        <v>40</v>
      </c>
      <c r="I37" s="39">
        <f>(Reitoria_PROEX!J37-Reitoria_PROEX!K37)+('COVEST - PROEN'!J37-'COVEST - PROEN'!K37)+(Reitoria_MUSEU!J37-Reitoria_MUSEU!K37)+(CEART!J37-CEART!K37)+(CEAD!J37-CEAD!K37)+(FAED!J37-FAED!K37)+(CEFID!J37-CEFID!K37)+(CERES!J37-CERES!K37)+(CESFI!J37-CESFI!K37)</f>
        <v>0</v>
      </c>
      <c r="J37" s="44">
        <f t="shared" si="0"/>
        <v>40</v>
      </c>
      <c r="K37" s="32">
        <f t="shared" si="1"/>
        <v>678.8</v>
      </c>
      <c r="L37" s="32">
        <f t="shared" si="2"/>
        <v>0</v>
      </c>
    </row>
    <row r="38" spans="1:12" x14ac:dyDescent="0.45">
      <c r="K38" s="53">
        <f>SUM(K4:K37)</f>
        <v>124986.27</v>
      </c>
      <c r="L38" s="53">
        <f>SUM(L4:L37)</f>
        <v>12670</v>
      </c>
    </row>
    <row r="40" spans="1:12" ht="15.75" x14ac:dyDescent="0.45">
      <c r="H40" s="129" t="str">
        <f>A1</f>
        <v>PROCESSO: 310/2020/UDESC</v>
      </c>
      <c r="I40" s="130"/>
      <c r="J40" s="130"/>
      <c r="K40" s="130"/>
      <c r="L40" s="131"/>
    </row>
    <row r="41" spans="1:12" ht="33" customHeight="1" x14ac:dyDescent="0.45">
      <c r="H41" s="135" t="str">
        <f>D1</f>
        <v>OBJETO: CONTRATAÇÃO DE EMPRESA PARA SERVIÇOS DE LAVANDERIA PARA A UDESC</v>
      </c>
      <c r="I41" s="136"/>
      <c r="J41" s="136"/>
      <c r="K41" s="136"/>
      <c r="L41" s="137"/>
    </row>
    <row r="42" spans="1:12" ht="15.75" x14ac:dyDescent="0.45">
      <c r="H42" s="123" t="str">
        <f>H1</f>
        <v>VIGÊNCIA DA ATA: 02/04/2020 até 01/04/2021</v>
      </c>
      <c r="I42" s="124"/>
      <c r="J42" s="124"/>
      <c r="K42" s="124"/>
      <c r="L42" s="125"/>
    </row>
    <row r="43" spans="1:12" ht="15.75" x14ac:dyDescent="0.5">
      <c r="H43" s="25" t="s">
        <v>30</v>
      </c>
      <c r="I43" s="26"/>
      <c r="J43" s="26"/>
      <c r="K43" s="26"/>
      <c r="L43" s="21">
        <f>K38</f>
        <v>124986.27</v>
      </c>
    </row>
    <row r="44" spans="1:12" ht="15.75" x14ac:dyDescent="0.5">
      <c r="H44" s="27" t="s">
        <v>31</v>
      </c>
      <c r="I44" s="28"/>
      <c r="J44" s="28"/>
      <c r="K44" s="28"/>
      <c r="L44" s="22">
        <f>L38</f>
        <v>12670</v>
      </c>
    </row>
    <row r="45" spans="1:12" ht="15.75" x14ac:dyDescent="0.5">
      <c r="H45" s="27" t="s">
        <v>32</v>
      </c>
      <c r="I45" s="28"/>
      <c r="J45" s="28"/>
      <c r="K45" s="28"/>
      <c r="L45" s="24"/>
    </row>
    <row r="46" spans="1:12" ht="15.75" x14ac:dyDescent="0.5">
      <c r="H46" s="29" t="s">
        <v>33</v>
      </c>
      <c r="I46" s="30"/>
      <c r="J46" s="30"/>
      <c r="K46" s="30"/>
      <c r="L46" s="23">
        <f>L44/L43</f>
        <v>0.10137113460542506</v>
      </c>
    </row>
    <row r="47" spans="1:12" ht="15.75" x14ac:dyDescent="0.5">
      <c r="H47" s="126" t="s">
        <v>84</v>
      </c>
      <c r="I47" s="127"/>
      <c r="J47" s="127"/>
      <c r="K47" s="127"/>
      <c r="L47" s="128"/>
    </row>
  </sheetData>
  <mergeCells count="10">
    <mergeCell ref="H1:L1"/>
    <mergeCell ref="A2:L2"/>
    <mergeCell ref="D1:G1"/>
    <mergeCell ref="A1:C1"/>
    <mergeCell ref="H41:L41"/>
    <mergeCell ref="H42:L42"/>
    <mergeCell ref="H47:L47"/>
    <mergeCell ref="H40:L40"/>
    <mergeCell ref="A4:A37"/>
    <mergeCell ref="B4:B3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39" t="s">
        <v>8</v>
      </c>
      <c r="B1" s="139"/>
      <c r="C1" s="139"/>
      <c r="D1" s="139"/>
      <c r="E1" s="139"/>
      <c r="F1" s="139"/>
      <c r="G1" s="139"/>
      <c r="H1" s="139"/>
    </row>
    <row r="2" spans="1:8" ht="20.65" x14ac:dyDescent="0.35">
      <c r="B2" s="3"/>
    </row>
    <row r="3" spans="1:8" ht="47.25" customHeight="1" x14ac:dyDescent="0.35">
      <c r="A3" s="140" t="s">
        <v>9</v>
      </c>
      <c r="B3" s="140"/>
      <c r="C3" s="140"/>
      <c r="D3" s="140"/>
      <c r="E3" s="140"/>
      <c r="F3" s="140"/>
      <c r="G3" s="140"/>
      <c r="H3" s="140"/>
    </row>
    <row r="4" spans="1:8" ht="35.25" customHeight="1" x14ac:dyDescent="0.35">
      <c r="B4" s="4"/>
    </row>
    <row r="5" spans="1:8" ht="15" customHeight="1" x14ac:dyDescent="0.35">
      <c r="A5" s="141" t="s">
        <v>10</v>
      </c>
      <c r="B5" s="141"/>
      <c r="C5" s="141"/>
      <c r="D5" s="141"/>
      <c r="E5" s="141"/>
      <c r="F5" s="141"/>
      <c r="G5" s="141"/>
      <c r="H5" s="141"/>
    </row>
    <row r="6" spans="1:8" ht="15" customHeight="1" x14ac:dyDescent="0.35">
      <c r="A6" s="141" t="s">
        <v>11</v>
      </c>
      <c r="B6" s="141"/>
      <c r="C6" s="141"/>
      <c r="D6" s="141"/>
      <c r="E6" s="141"/>
      <c r="F6" s="141"/>
      <c r="G6" s="141"/>
      <c r="H6" s="141"/>
    </row>
    <row r="7" spans="1:8" ht="15" customHeight="1" x14ac:dyDescent="0.35">
      <c r="A7" s="141" t="s">
        <v>12</v>
      </c>
      <c r="B7" s="141"/>
      <c r="C7" s="141"/>
      <c r="D7" s="141"/>
      <c r="E7" s="141"/>
      <c r="F7" s="141"/>
      <c r="G7" s="141"/>
      <c r="H7" s="141"/>
    </row>
    <row r="8" spans="1:8" ht="15" customHeight="1" x14ac:dyDescent="0.35">
      <c r="A8" s="141" t="s">
        <v>13</v>
      </c>
      <c r="B8" s="141"/>
      <c r="C8" s="141"/>
      <c r="D8" s="141"/>
      <c r="E8" s="141"/>
      <c r="F8" s="141"/>
      <c r="G8" s="141"/>
      <c r="H8" s="141"/>
    </row>
    <row r="9" spans="1:8" ht="30" customHeight="1" x14ac:dyDescent="0.35">
      <c r="B9" s="5"/>
    </row>
    <row r="10" spans="1:8" ht="105" customHeight="1" x14ac:dyDescent="0.35">
      <c r="A10" s="142" t="s">
        <v>14</v>
      </c>
      <c r="B10" s="142"/>
      <c r="C10" s="142"/>
      <c r="D10" s="142"/>
      <c r="E10" s="142"/>
      <c r="F10" s="142"/>
      <c r="G10" s="142"/>
      <c r="H10" s="142"/>
    </row>
    <row r="11" spans="1:8" ht="15.75" thickBot="1" x14ac:dyDescent="0.4">
      <c r="B11" s="6"/>
    </row>
    <row r="12" spans="1:8" ht="46.9" thickBot="1" x14ac:dyDescent="0.4">
      <c r="A12" s="7" t="s">
        <v>7</v>
      </c>
      <c r="B12" s="7" t="s">
        <v>5</v>
      </c>
      <c r="C12" s="8" t="s">
        <v>15</v>
      </c>
      <c r="D12" s="8" t="s">
        <v>6</v>
      </c>
      <c r="E12" s="8" t="s">
        <v>16</v>
      </c>
      <c r="F12" s="8" t="s">
        <v>17</v>
      </c>
      <c r="G12" s="8" t="s">
        <v>18</v>
      </c>
      <c r="H12" s="8" t="s">
        <v>19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43" t="s">
        <v>20</v>
      </c>
      <c r="B19" s="143"/>
      <c r="C19" s="143"/>
      <c r="D19" s="143"/>
      <c r="E19" s="143"/>
      <c r="F19" s="143"/>
      <c r="G19" s="143"/>
      <c r="H19" s="143"/>
    </row>
    <row r="20" spans="1:8" ht="13.9" x14ac:dyDescent="0.35">
      <c r="A20" s="144" t="s">
        <v>21</v>
      </c>
      <c r="B20" s="144"/>
      <c r="C20" s="144"/>
      <c r="D20" s="144"/>
      <c r="E20" s="144"/>
      <c r="F20" s="144"/>
      <c r="G20" s="144"/>
      <c r="H20" s="144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45" t="s">
        <v>22</v>
      </c>
      <c r="B24" s="145"/>
      <c r="C24" s="145"/>
      <c r="D24" s="145"/>
      <c r="E24" s="145"/>
      <c r="F24" s="145"/>
      <c r="G24" s="145"/>
      <c r="H24" s="145"/>
    </row>
    <row r="25" spans="1:8" ht="15" customHeight="1" x14ac:dyDescent="0.35">
      <c r="A25" s="145" t="s">
        <v>23</v>
      </c>
      <c r="B25" s="145"/>
      <c r="C25" s="145"/>
      <c r="D25" s="145"/>
      <c r="E25" s="145"/>
      <c r="F25" s="145"/>
      <c r="G25" s="145"/>
      <c r="H25" s="145"/>
    </row>
    <row r="26" spans="1:8" ht="15" customHeight="1" x14ac:dyDescent="0.35">
      <c r="A26" s="138" t="s">
        <v>24</v>
      </c>
      <c r="B26" s="138"/>
      <c r="C26" s="138"/>
      <c r="D26" s="138"/>
      <c r="E26" s="138"/>
      <c r="F26" s="138"/>
      <c r="G26" s="138"/>
      <c r="H26" s="138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8"/>
  <sheetViews>
    <sheetView topLeftCell="E22" zoomScale="80" zoomScaleNormal="80" workbookViewId="0">
      <selection activeCell="J4" sqref="J4:J37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87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101" t="s">
        <v>7</v>
      </c>
      <c r="B3" s="102" t="s">
        <v>93</v>
      </c>
      <c r="C3" s="93" t="s">
        <v>5</v>
      </c>
      <c r="D3" s="8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94">
        <v>1</v>
      </c>
      <c r="D4" s="84" t="s">
        <v>38</v>
      </c>
      <c r="E4" s="97" t="s">
        <v>68</v>
      </c>
      <c r="F4" s="95" t="s">
        <v>74</v>
      </c>
      <c r="G4" s="100" t="s">
        <v>89</v>
      </c>
      <c r="H4" s="95" t="s">
        <v>90</v>
      </c>
      <c r="I4" s="54">
        <v>6.54</v>
      </c>
      <c r="J4" s="31">
        <v>150</v>
      </c>
      <c r="K4" s="39">
        <f t="shared" ref="K4:K37" si="0">J4-(SUM(M4:U4))</f>
        <v>150</v>
      </c>
      <c r="L4" s="40" t="str">
        <f t="shared" ref="L4:L37" si="1">IF(K4&lt;0,"ATENÇÃO","OK")</f>
        <v>OK</v>
      </c>
      <c r="M4" s="51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94">
        <v>2</v>
      </c>
      <c r="D5" s="85" t="s">
        <v>39</v>
      </c>
      <c r="E5" s="97" t="s">
        <v>68</v>
      </c>
      <c r="F5" s="95" t="s">
        <v>74</v>
      </c>
      <c r="G5" s="100" t="s">
        <v>89</v>
      </c>
      <c r="H5" s="95" t="s">
        <v>90</v>
      </c>
      <c r="I5" s="54">
        <v>8.86</v>
      </c>
      <c r="J5" s="31">
        <v>10</v>
      </c>
      <c r="K5" s="39">
        <f t="shared" si="0"/>
        <v>10</v>
      </c>
      <c r="L5" s="40" t="str">
        <f t="shared" si="1"/>
        <v>OK</v>
      </c>
      <c r="M5" s="51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94">
        <v>3</v>
      </c>
      <c r="D6" s="85" t="s">
        <v>40</v>
      </c>
      <c r="E6" s="97" t="s">
        <v>68</v>
      </c>
      <c r="F6" s="95" t="s">
        <v>74</v>
      </c>
      <c r="G6" s="100" t="s">
        <v>89</v>
      </c>
      <c r="H6" s="95" t="s">
        <v>90</v>
      </c>
      <c r="I6" s="54">
        <v>11.2</v>
      </c>
      <c r="J6" s="31">
        <v>20</v>
      </c>
      <c r="K6" s="39">
        <f t="shared" si="0"/>
        <v>20</v>
      </c>
      <c r="L6" s="40" t="str">
        <f t="shared" si="1"/>
        <v>OK</v>
      </c>
      <c r="M6" s="51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94">
        <v>4</v>
      </c>
      <c r="D7" s="84" t="s">
        <v>41</v>
      </c>
      <c r="E7" s="97" t="s">
        <v>68</v>
      </c>
      <c r="F7" s="95" t="s">
        <v>74</v>
      </c>
      <c r="G7" s="100" t="s">
        <v>89</v>
      </c>
      <c r="H7" s="95" t="s">
        <v>90</v>
      </c>
      <c r="I7" s="54">
        <v>5.46</v>
      </c>
      <c r="J7" s="31">
        <v>250</v>
      </c>
      <c r="K7" s="39">
        <f t="shared" si="0"/>
        <v>250</v>
      </c>
      <c r="L7" s="40" t="str">
        <f t="shared" si="1"/>
        <v>OK</v>
      </c>
      <c r="M7" s="51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94">
        <v>5</v>
      </c>
      <c r="D8" s="87" t="s">
        <v>42</v>
      </c>
      <c r="E8" s="97" t="s">
        <v>68</v>
      </c>
      <c r="F8" s="95" t="s">
        <v>74</v>
      </c>
      <c r="G8" s="100" t="s">
        <v>89</v>
      </c>
      <c r="H8" s="95" t="s">
        <v>90</v>
      </c>
      <c r="I8" s="54">
        <v>5.92</v>
      </c>
      <c r="J8" s="31">
        <v>20</v>
      </c>
      <c r="K8" s="39">
        <f t="shared" si="0"/>
        <v>20</v>
      </c>
      <c r="L8" s="40" t="str">
        <f t="shared" si="1"/>
        <v>OK</v>
      </c>
      <c r="M8" s="51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94">
        <v>6</v>
      </c>
      <c r="D9" s="84" t="s">
        <v>43</v>
      </c>
      <c r="E9" s="97" t="s">
        <v>68</v>
      </c>
      <c r="F9" s="95" t="s">
        <v>74</v>
      </c>
      <c r="G9" s="100" t="s">
        <v>89</v>
      </c>
      <c r="H9" s="95" t="s">
        <v>90</v>
      </c>
      <c r="I9" s="54">
        <v>5.26</v>
      </c>
      <c r="J9" s="31">
        <v>150</v>
      </c>
      <c r="K9" s="39">
        <f t="shared" si="0"/>
        <v>150</v>
      </c>
      <c r="L9" s="40" t="str">
        <f t="shared" si="1"/>
        <v>OK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94">
        <v>7</v>
      </c>
      <c r="D10" s="84" t="s">
        <v>44</v>
      </c>
      <c r="E10" s="97" t="s">
        <v>68</v>
      </c>
      <c r="F10" s="95" t="s">
        <v>74</v>
      </c>
      <c r="G10" s="100" t="s">
        <v>89</v>
      </c>
      <c r="H10" s="95" t="s">
        <v>90</v>
      </c>
      <c r="I10" s="54">
        <v>5.25</v>
      </c>
      <c r="J10" s="31">
        <v>50</v>
      </c>
      <c r="K10" s="39">
        <f t="shared" si="0"/>
        <v>50</v>
      </c>
      <c r="L10" s="40" t="str">
        <f t="shared" si="1"/>
        <v>OK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94">
        <v>8</v>
      </c>
      <c r="D11" s="84" t="s">
        <v>45</v>
      </c>
      <c r="E11" s="97" t="s">
        <v>68</v>
      </c>
      <c r="F11" s="95" t="s">
        <v>74</v>
      </c>
      <c r="G11" s="100" t="s">
        <v>89</v>
      </c>
      <c r="H11" s="95" t="s">
        <v>90</v>
      </c>
      <c r="I11" s="54">
        <v>5.32</v>
      </c>
      <c r="J11" s="31">
        <v>30</v>
      </c>
      <c r="K11" s="39">
        <f t="shared" si="0"/>
        <v>30</v>
      </c>
      <c r="L11" s="40" t="str">
        <f t="shared" si="1"/>
        <v>OK</v>
      </c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94">
        <v>9</v>
      </c>
      <c r="D12" s="84" t="s">
        <v>46</v>
      </c>
      <c r="E12" s="97" t="s">
        <v>68</v>
      </c>
      <c r="F12" s="95" t="s">
        <v>74</v>
      </c>
      <c r="G12" s="100" t="s">
        <v>89</v>
      </c>
      <c r="H12" s="95" t="s">
        <v>90</v>
      </c>
      <c r="I12" s="54">
        <v>4.7699999999999996</v>
      </c>
      <c r="J12" s="31">
        <v>130</v>
      </c>
      <c r="K12" s="39">
        <f t="shared" si="0"/>
        <v>130</v>
      </c>
      <c r="L12" s="40" t="str">
        <f t="shared" si="1"/>
        <v>OK</v>
      </c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94">
        <v>10</v>
      </c>
      <c r="D13" s="84" t="s">
        <v>47</v>
      </c>
      <c r="E13" s="97" t="s">
        <v>68</v>
      </c>
      <c r="F13" s="95" t="s">
        <v>74</v>
      </c>
      <c r="G13" s="100" t="s">
        <v>89</v>
      </c>
      <c r="H13" s="95" t="s">
        <v>90</v>
      </c>
      <c r="I13" s="54">
        <v>4.66</v>
      </c>
      <c r="J13" s="31">
        <v>600</v>
      </c>
      <c r="K13" s="39">
        <f t="shared" si="0"/>
        <v>600</v>
      </c>
      <c r="L13" s="40" t="str">
        <f t="shared" si="1"/>
        <v>OK</v>
      </c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94">
        <v>11</v>
      </c>
      <c r="D14" s="86" t="s">
        <v>48</v>
      </c>
      <c r="E14" s="98" t="s">
        <v>68</v>
      </c>
      <c r="F14" s="95" t="s">
        <v>74</v>
      </c>
      <c r="G14" s="100" t="s">
        <v>89</v>
      </c>
      <c r="H14" s="95" t="s">
        <v>90</v>
      </c>
      <c r="I14" s="54">
        <v>17.940000000000001</v>
      </c>
      <c r="J14" s="31"/>
      <c r="K14" s="39">
        <f t="shared" si="0"/>
        <v>0</v>
      </c>
      <c r="L14" s="40" t="str">
        <f t="shared" si="1"/>
        <v>OK</v>
      </c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94">
        <v>12</v>
      </c>
      <c r="D15" s="84" t="s">
        <v>49</v>
      </c>
      <c r="E15" s="97" t="s">
        <v>68</v>
      </c>
      <c r="F15" s="95" t="s">
        <v>74</v>
      </c>
      <c r="G15" s="100" t="s">
        <v>89</v>
      </c>
      <c r="H15" s="95" t="s">
        <v>90</v>
      </c>
      <c r="I15" s="54">
        <v>1.78</v>
      </c>
      <c r="J15" s="31">
        <v>50</v>
      </c>
      <c r="K15" s="39">
        <f t="shared" si="0"/>
        <v>50</v>
      </c>
      <c r="L15" s="40" t="str">
        <f t="shared" si="1"/>
        <v>OK</v>
      </c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94">
        <v>13</v>
      </c>
      <c r="D16" s="85" t="s">
        <v>50</v>
      </c>
      <c r="E16" s="97" t="s">
        <v>69</v>
      </c>
      <c r="F16" s="95" t="s">
        <v>74</v>
      </c>
      <c r="G16" s="100" t="s">
        <v>89</v>
      </c>
      <c r="H16" s="95" t="s">
        <v>91</v>
      </c>
      <c r="I16" s="55">
        <v>16.52</v>
      </c>
      <c r="J16" s="31"/>
      <c r="K16" s="39">
        <f t="shared" si="0"/>
        <v>0</v>
      </c>
      <c r="L16" s="40" t="str">
        <f t="shared" si="1"/>
        <v>OK</v>
      </c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94">
        <v>14</v>
      </c>
      <c r="D17" s="86" t="s">
        <v>51</v>
      </c>
      <c r="E17" s="98" t="s">
        <v>68</v>
      </c>
      <c r="F17" s="95" t="s">
        <v>74</v>
      </c>
      <c r="G17" s="100" t="s">
        <v>89</v>
      </c>
      <c r="H17" s="95" t="s">
        <v>90</v>
      </c>
      <c r="I17" s="54">
        <v>3.29</v>
      </c>
      <c r="J17" s="31"/>
      <c r="K17" s="39">
        <f t="shared" si="0"/>
        <v>0</v>
      </c>
      <c r="L17" s="40" t="str">
        <f t="shared" si="1"/>
        <v>OK</v>
      </c>
      <c r="M17" s="51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94">
        <v>15</v>
      </c>
      <c r="D18" s="88" t="s">
        <v>52</v>
      </c>
      <c r="E18" s="99" t="s">
        <v>68</v>
      </c>
      <c r="F18" s="95" t="s">
        <v>74</v>
      </c>
      <c r="G18" s="100" t="s">
        <v>89</v>
      </c>
      <c r="H18" s="95" t="s">
        <v>90</v>
      </c>
      <c r="I18" s="54">
        <v>3.74</v>
      </c>
      <c r="J18" s="31"/>
      <c r="K18" s="39">
        <f t="shared" si="0"/>
        <v>0</v>
      </c>
      <c r="L18" s="40" t="str">
        <f t="shared" si="1"/>
        <v>OK</v>
      </c>
      <c r="M18" s="51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94">
        <v>16</v>
      </c>
      <c r="D19" s="84" t="s">
        <v>53</v>
      </c>
      <c r="E19" s="97" t="s">
        <v>68</v>
      </c>
      <c r="F19" s="95" t="s">
        <v>74</v>
      </c>
      <c r="G19" s="100" t="s">
        <v>89</v>
      </c>
      <c r="H19" s="95" t="s">
        <v>90</v>
      </c>
      <c r="I19" s="54">
        <v>2.27</v>
      </c>
      <c r="J19" s="31">
        <v>100</v>
      </c>
      <c r="K19" s="39">
        <f t="shared" si="0"/>
        <v>100</v>
      </c>
      <c r="L19" s="40" t="str">
        <f t="shared" si="1"/>
        <v>OK</v>
      </c>
      <c r="M19" s="51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94">
        <v>17</v>
      </c>
      <c r="D20" s="86" t="s">
        <v>54</v>
      </c>
      <c r="E20" s="97" t="s">
        <v>68</v>
      </c>
      <c r="F20" s="95" t="s">
        <v>74</v>
      </c>
      <c r="G20" s="100" t="s">
        <v>89</v>
      </c>
      <c r="H20" s="95" t="s">
        <v>90</v>
      </c>
      <c r="I20" s="54">
        <v>18.36</v>
      </c>
      <c r="J20" s="31"/>
      <c r="K20" s="39">
        <f t="shared" si="0"/>
        <v>0</v>
      </c>
      <c r="L20" s="40" t="str">
        <f t="shared" si="1"/>
        <v>OK</v>
      </c>
      <c r="M20" s="51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94">
        <v>18</v>
      </c>
      <c r="D21" s="90" t="s">
        <v>55</v>
      </c>
      <c r="E21" s="97" t="s">
        <v>68</v>
      </c>
      <c r="F21" s="95" t="s">
        <v>74</v>
      </c>
      <c r="G21" s="100" t="s">
        <v>89</v>
      </c>
      <c r="H21" s="95" t="s">
        <v>90</v>
      </c>
      <c r="I21" s="54">
        <v>6.89</v>
      </c>
      <c r="J21" s="31"/>
      <c r="K21" s="39">
        <f t="shared" si="0"/>
        <v>0</v>
      </c>
      <c r="L21" s="40" t="str">
        <f t="shared" si="1"/>
        <v>OK</v>
      </c>
      <c r="M21" s="51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94">
        <v>19</v>
      </c>
      <c r="D22" s="86" t="s">
        <v>56</v>
      </c>
      <c r="E22" s="97" t="s">
        <v>68</v>
      </c>
      <c r="F22" s="95" t="s">
        <v>74</v>
      </c>
      <c r="G22" s="100" t="s">
        <v>89</v>
      </c>
      <c r="H22" s="95" t="s">
        <v>90</v>
      </c>
      <c r="I22" s="54">
        <v>7.69</v>
      </c>
      <c r="J22" s="31">
        <v>20</v>
      </c>
      <c r="K22" s="39">
        <f t="shared" si="0"/>
        <v>20</v>
      </c>
      <c r="L22" s="40" t="str">
        <f t="shared" si="1"/>
        <v>OK</v>
      </c>
      <c r="M22" s="51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94">
        <v>20</v>
      </c>
      <c r="D23" s="85" t="s">
        <v>57</v>
      </c>
      <c r="E23" s="95" t="s">
        <v>70</v>
      </c>
      <c r="F23" s="95" t="s">
        <v>74</v>
      </c>
      <c r="G23" s="100" t="s">
        <v>89</v>
      </c>
      <c r="H23" s="95" t="s">
        <v>92</v>
      </c>
      <c r="I23" s="54">
        <v>22.75</v>
      </c>
      <c r="J23" s="31"/>
      <c r="K23" s="39">
        <f t="shared" si="0"/>
        <v>0</v>
      </c>
      <c r="L23" s="40" t="str">
        <f t="shared" si="1"/>
        <v>OK</v>
      </c>
      <c r="M23" s="51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94">
        <v>21</v>
      </c>
      <c r="D24" s="85" t="s">
        <v>58</v>
      </c>
      <c r="E24" s="89" t="s">
        <v>69</v>
      </c>
      <c r="F24" s="95" t="s">
        <v>74</v>
      </c>
      <c r="G24" s="100" t="s">
        <v>89</v>
      </c>
      <c r="H24" s="95" t="s">
        <v>91</v>
      </c>
      <c r="I24" s="54">
        <v>11.72</v>
      </c>
      <c r="J24" s="31">
        <v>10</v>
      </c>
      <c r="K24" s="39">
        <f t="shared" si="0"/>
        <v>10</v>
      </c>
      <c r="L24" s="40" t="str">
        <f t="shared" si="1"/>
        <v>OK</v>
      </c>
      <c r="M24" s="51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94">
        <v>22</v>
      </c>
      <c r="D25" s="92" t="s">
        <v>59</v>
      </c>
      <c r="E25" s="98" t="s">
        <v>68</v>
      </c>
      <c r="F25" s="95" t="s">
        <v>74</v>
      </c>
      <c r="G25" s="100" t="s">
        <v>89</v>
      </c>
      <c r="H25" s="95" t="s">
        <v>90</v>
      </c>
      <c r="I25" s="54">
        <v>4.66</v>
      </c>
      <c r="J25" s="31"/>
      <c r="K25" s="39">
        <f t="shared" si="0"/>
        <v>0</v>
      </c>
      <c r="L25" s="40" t="str">
        <f t="shared" si="1"/>
        <v>OK</v>
      </c>
      <c r="M25" s="51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94">
        <v>23</v>
      </c>
      <c r="D26" s="85" t="s">
        <v>77</v>
      </c>
      <c r="E26" s="98" t="s">
        <v>68</v>
      </c>
      <c r="F26" s="95" t="s">
        <v>74</v>
      </c>
      <c r="G26" s="100" t="s">
        <v>89</v>
      </c>
      <c r="H26" s="95" t="s">
        <v>90</v>
      </c>
      <c r="I26" s="54">
        <v>5.05</v>
      </c>
      <c r="J26" s="31"/>
      <c r="K26" s="39">
        <f t="shared" si="0"/>
        <v>0</v>
      </c>
      <c r="L26" s="40" t="str">
        <f t="shared" si="1"/>
        <v>OK</v>
      </c>
      <c r="M26" s="59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94">
        <v>24</v>
      </c>
      <c r="D27" s="91" t="s">
        <v>60</v>
      </c>
      <c r="E27" s="96" t="s">
        <v>71</v>
      </c>
      <c r="F27" s="95" t="s">
        <v>74</v>
      </c>
      <c r="G27" s="100" t="s">
        <v>89</v>
      </c>
      <c r="H27" s="95" t="s">
        <v>91</v>
      </c>
      <c r="I27" s="54">
        <v>9.65</v>
      </c>
      <c r="J27" s="31"/>
      <c r="K27" s="39">
        <f t="shared" si="0"/>
        <v>0</v>
      </c>
      <c r="L27" s="40" t="str">
        <f t="shared" si="1"/>
        <v>OK</v>
      </c>
      <c r="M27" s="59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94">
        <v>25</v>
      </c>
      <c r="D28" s="91" t="s">
        <v>80</v>
      </c>
      <c r="E28" s="98" t="s">
        <v>71</v>
      </c>
      <c r="F28" s="95" t="s">
        <v>74</v>
      </c>
      <c r="G28" s="100" t="s">
        <v>89</v>
      </c>
      <c r="H28" s="95" t="s">
        <v>91</v>
      </c>
      <c r="I28" s="54">
        <v>11.24</v>
      </c>
      <c r="J28" s="31"/>
      <c r="K28" s="39">
        <f t="shared" si="0"/>
        <v>0</v>
      </c>
      <c r="L28" s="40" t="str">
        <f t="shared" si="1"/>
        <v>OK</v>
      </c>
      <c r="M28" s="51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94">
        <v>26</v>
      </c>
      <c r="D29" s="91" t="s">
        <v>57</v>
      </c>
      <c r="E29" s="96" t="s">
        <v>71</v>
      </c>
      <c r="F29" s="95" t="s">
        <v>74</v>
      </c>
      <c r="G29" s="100" t="s">
        <v>89</v>
      </c>
      <c r="H29" s="95" t="s">
        <v>91</v>
      </c>
      <c r="I29" s="54">
        <v>14.22</v>
      </c>
      <c r="J29" s="31"/>
      <c r="K29" s="39">
        <f t="shared" si="0"/>
        <v>0</v>
      </c>
      <c r="L29" s="40" t="str">
        <f t="shared" si="1"/>
        <v>OK</v>
      </c>
      <c r="M29" s="51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94">
        <v>27</v>
      </c>
      <c r="D30" s="91" t="s">
        <v>61</v>
      </c>
      <c r="E30" s="98" t="s">
        <v>72</v>
      </c>
      <c r="F30" s="95" t="s">
        <v>74</v>
      </c>
      <c r="G30" s="100" t="s">
        <v>89</v>
      </c>
      <c r="H30" s="95" t="s">
        <v>90</v>
      </c>
      <c r="I30" s="54">
        <v>4.54</v>
      </c>
      <c r="J30" s="31"/>
      <c r="K30" s="39">
        <f t="shared" si="0"/>
        <v>0</v>
      </c>
      <c r="L30" s="40" t="str">
        <f t="shared" si="1"/>
        <v>OK</v>
      </c>
      <c r="M30" s="51"/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94">
        <v>28</v>
      </c>
      <c r="D31" s="85" t="s">
        <v>62</v>
      </c>
      <c r="E31" s="98" t="s">
        <v>72</v>
      </c>
      <c r="F31" s="95" t="s">
        <v>74</v>
      </c>
      <c r="G31" s="100" t="s">
        <v>89</v>
      </c>
      <c r="H31" s="95" t="s">
        <v>90</v>
      </c>
      <c r="I31" s="54">
        <v>2.65</v>
      </c>
      <c r="J31" s="31"/>
      <c r="K31" s="39">
        <f t="shared" si="0"/>
        <v>0</v>
      </c>
      <c r="L31" s="40" t="str">
        <f t="shared" si="1"/>
        <v>OK</v>
      </c>
      <c r="M31" s="51"/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94">
        <v>29</v>
      </c>
      <c r="D32" s="85" t="s">
        <v>63</v>
      </c>
      <c r="E32" s="98" t="s">
        <v>72</v>
      </c>
      <c r="F32" s="95" t="s">
        <v>74</v>
      </c>
      <c r="G32" s="100" t="s">
        <v>89</v>
      </c>
      <c r="H32" s="95" t="s">
        <v>90</v>
      </c>
      <c r="I32" s="54">
        <v>2.0499999999999998</v>
      </c>
      <c r="J32" s="31"/>
      <c r="K32" s="39">
        <f t="shared" si="0"/>
        <v>0</v>
      </c>
      <c r="L32" s="40" t="str">
        <f t="shared" si="1"/>
        <v>OK</v>
      </c>
      <c r="M32" s="51"/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94">
        <v>30</v>
      </c>
      <c r="D33" s="85" t="s">
        <v>64</v>
      </c>
      <c r="E33" s="98" t="s">
        <v>72</v>
      </c>
      <c r="F33" s="95" t="s">
        <v>74</v>
      </c>
      <c r="G33" s="100" t="s">
        <v>89</v>
      </c>
      <c r="H33" s="95" t="s">
        <v>90</v>
      </c>
      <c r="I33" s="54">
        <v>3.43</v>
      </c>
      <c r="J33" s="31"/>
      <c r="K33" s="39">
        <f t="shared" si="0"/>
        <v>0</v>
      </c>
      <c r="L33" s="40" t="str">
        <f t="shared" si="1"/>
        <v>OK</v>
      </c>
      <c r="M33" s="51"/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94">
        <v>31</v>
      </c>
      <c r="D34" s="85" t="s">
        <v>65</v>
      </c>
      <c r="E34" s="98" t="s">
        <v>72</v>
      </c>
      <c r="F34" s="95" t="s">
        <v>74</v>
      </c>
      <c r="G34" s="100" t="s">
        <v>89</v>
      </c>
      <c r="H34" s="95" t="s">
        <v>90</v>
      </c>
      <c r="I34" s="54">
        <v>8.0299999999999994</v>
      </c>
      <c r="J34" s="31"/>
      <c r="K34" s="39">
        <f t="shared" si="0"/>
        <v>0</v>
      </c>
      <c r="L34" s="40" t="str">
        <f t="shared" si="1"/>
        <v>OK</v>
      </c>
      <c r="M34" s="51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94">
        <v>32</v>
      </c>
      <c r="D35" s="85" t="s">
        <v>66</v>
      </c>
      <c r="E35" s="98" t="s">
        <v>72</v>
      </c>
      <c r="F35" s="95" t="s">
        <v>74</v>
      </c>
      <c r="G35" s="100" t="s">
        <v>89</v>
      </c>
      <c r="H35" s="95" t="s">
        <v>90</v>
      </c>
      <c r="I35" s="54">
        <v>3.95</v>
      </c>
      <c r="J35" s="31"/>
      <c r="K35" s="39">
        <f t="shared" si="0"/>
        <v>0</v>
      </c>
      <c r="L35" s="40" t="str">
        <f t="shared" si="1"/>
        <v>OK</v>
      </c>
      <c r="M35" s="51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94">
        <v>33</v>
      </c>
      <c r="D36" s="85" t="s">
        <v>67</v>
      </c>
      <c r="E36" s="98" t="s">
        <v>73</v>
      </c>
      <c r="F36" s="95" t="s">
        <v>74</v>
      </c>
      <c r="G36" s="100" t="s">
        <v>89</v>
      </c>
      <c r="H36" s="95" t="s">
        <v>92</v>
      </c>
      <c r="I36" s="54">
        <v>18.25</v>
      </c>
      <c r="J36" s="31"/>
      <c r="K36" s="39">
        <f t="shared" si="0"/>
        <v>0</v>
      </c>
      <c r="L36" s="40" t="str">
        <f t="shared" si="1"/>
        <v>OK</v>
      </c>
      <c r="M36" s="51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94">
        <v>34</v>
      </c>
      <c r="D37" s="85" t="s">
        <v>81</v>
      </c>
      <c r="E37" s="98" t="s">
        <v>72</v>
      </c>
      <c r="F37" s="95" t="s">
        <v>74</v>
      </c>
      <c r="G37" s="100" t="s">
        <v>89</v>
      </c>
      <c r="H37" s="95" t="s">
        <v>90</v>
      </c>
      <c r="I37" s="54">
        <v>16.97</v>
      </c>
      <c r="J37" s="31"/>
      <c r="K37" s="39">
        <f t="shared" si="0"/>
        <v>0</v>
      </c>
      <c r="L37" s="40" t="str">
        <f t="shared" si="1"/>
        <v>OK</v>
      </c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58"/>
      <c r="N38" s="58"/>
    </row>
  </sheetData>
  <mergeCells count="15">
    <mergeCell ref="A4:A37"/>
    <mergeCell ref="B4:B37"/>
    <mergeCell ref="T1:T2"/>
    <mergeCell ref="U1:U2"/>
    <mergeCell ref="A2:L2"/>
    <mergeCell ref="N1:N2"/>
    <mergeCell ref="O1:O2"/>
    <mergeCell ref="P1:P2"/>
    <mergeCell ref="Q1:Q2"/>
    <mergeCell ref="R1:R2"/>
    <mergeCell ref="S1:S2"/>
    <mergeCell ref="J1:L1"/>
    <mergeCell ref="A1:C1"/>
    <mergeCell ref="D1:I1"/>
    <mergeCell ref="M1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8"/>
  <sheetViews>
    <sheetView topLeftCell="A15" zoomScale="80" zoomScaleNormal="80" workbookViewId="0">
      <selection activeCell="K8" sqref="K8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87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101" t="s">
        <v>7</v>
      </c>
      <c r="B3" s="102" t="s">
        <v>93</v>
      </c>
      <c r="C3" s="93" t="s">
        <v>5</v>
      </c>
      <c r="D3" s="8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94">
        <v>1</v>
      </c>
      <c r="D4" s="84" t="s">
        <v>38</v>
      </c>
      <c r="E4" s="97" t="s">
        <v>68</v>
      </c>
      <c r="F4" s="95" t="s">
        <v>74</v>
      </c>
      <c r="G4" s="100" t="s">
        <v>89</v>
      </c>
      <c r="H4" s="95" t="s">
        <v>90</v>
      </c>
      <c r="I4" s="54">
        <v>6.54</v>
      </c>
      <c r="J4" s="31"/>
      <c r="K4" s="39">
        <f t="shared" ref="K4:K37" si="0">J4-(SUM(M4:U4))</f>
        <v>0</v>
      </c>
      <c r="L4" s="40" t="str">
        <f t="shared" ref="L4:L37" si="1">IF(K4&lt;0,"ATENÇÃO","OK")</f>
        <v>OK</v>
      </c>
      <c r="M4" s="51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94">
        <v>2</v>
      </c>
      <c r="D5" s="85" t="s">
        <v>39</v>
      </c>
      <c r="E5" s="97" t="s">
        <v>68</v>
      </c>
      <c r="F5" s="95" t="s">
        <v>74</v>
      </c>
      <c r="G5" s="100" t="s">
        <v>89</v>
      </c>
      <c r="H5" s="95" t="s">
        <v>90</v>
      </c>
      <c r="I5" s="54">
        <v>8.86</v>
      </c>
      <c r="J5" s="31"/>
      <c r="K5" s="39">
        <f t="shared" si="0"/>
        <v>0</v>
      </c>
      <c r="L5" s="40" t="str">
        <f t="shared" si="1"/>
        <v>OK</v>
      </c>
      <c r="M5" s="51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94">
        <v>3</v>
      </c>
      <c r="D6" s="85" t="s">
        <v>40</v>
      </c>
      <c r="E6" s="97" t="s">
        <v>68</v>
      </c>
      <c r="F6" s="95" t="s">
        <v>74</v>
      </c>
      <c r="G6" s="100" t="s">
        <v>89</v>
      </c>
      <c r="H6" s="95" t="s">
        <v>90</v>
      </c>
      <c r="I6" s="54">
        <v>11.2</v>
      </c>
      <c r="J6" s="31"/>
      <c r="K6" s="39">
        <f t="shared" si="0"/>
        <v>0</v>
      </c>
      <c r="L6" s="40" t="str">
        <f t="shared" si="1"/>
        <v>OK</v>
      </c>
      <c r="M6" s="51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94">
        <v>4</v>
      </c>
      <c r="D7" s="84" t="s">
        <v>41</v>
      </c>
      <c r="E7" s="97" t="s">
        <v>68</v>
      </c>
      <c r="F7" s="95" t="s">
        <v>74</v>
      </c>
      <c r="G7" s="100" t="s">
        <v>89</v>
      </c>
      <c r="H7" s="95" t="s">
        <v>90</v>
      </c>
      <c r="I7" s="54">
        <v>5.46</v>
      </c>
      <c r="J7" s="31"/>
      <c r="K7" s="39">
        <f t="shared" si="0"/>
        <v>0</v>
      </c>
      <c r="L7" s="40" t="str">
        <f t="shared" si="1"/>
        <v>OK</v>
      </c>
      <c r="M7" s="51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94">
        <v>5</v>
      </c>
      <c r="D8" s="87" t="s">
        <v>42</v>
      </c>
      <c r="E8" s="97" t="s">
        <v>68</v>
      </c>
      <c r="F8" s="95" t="s">
        <v>74</v>
      </c>
      <c r="G8" s="100" t="s">
        <v>89</v>
      </c>
      <c r="H8" s="95" t="s">
        <v>90</v>
      </c>
      <c r="I8" s="54">
        <v>5.92</v>
      </c>
      <c r="J8" s="31"/>
      <c r="K8" s="39">
        <f t="shared" si="0"/>
        <v>0</v>
      </c>
      <c r="L8" s="40" t="str">
        <f t="shared" si="1"/>
        <v>OK</v>
      </c>
      <c r="M8" s="51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94">
        <v>6</v>
      </c>
      <c r="D9" s="84" t="s">
        <v>43</v>
      </c>
      <c r="E9" s="97" t="s">
        <v>68</v>
      </c>
      <c r="F9" s="95" t="s">
        <v>74</v>
      </c>
      <c r="G9" s="100" t="s">
        <v>89</v>
      </c>
      <c r="H9" s="95" t="s">
        <v>90</v>
      </c>
      <c r="I9" s="54">
        <v>5.26</v>
      </c>
      <c r="J9" s="31"/>
      <c r="K9" s="39">
        <f t="shared" si="0"/>
        <v>0</v>
      </c>
      <c r="L9" s="40" t="str">
        <f t="shared" si="1"/>
        <v>OK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94">
        <v>7</v>
      </c>
      <c r="D10" s="84" t="s">
        <v>44</v>
      </c>
      <c r="E10" s="97" t="s">
        <v>68</v>
      </c>
      <c r="F10" s="95" t="s">
        <v>74</v>
      </c>
      <c r="G10" s="100" t="s">
        <v>89</v>
      </c>
      <c r="H10" s="95" t="s">
        <v>90</v>
      </c>
      <c r="I10" s="54">
        <v>5.25</v>
      </c>
      <c r="J10" s="31"/>
      <c r="K10" s="39">
        <f t="shared" si="0"/>
        <v>0</v>
      </c>
      <c r="L10" s="40" t="str">
        <f t="shared" si="1"/>
        <v>OK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94">
        <v>8</v>
      </c>
      <c r="D11" s="84" t="s">
        <v>45</v>
      </c>
      <c r="E11" s="97" t="s">
        <v>68</v>
      </c>
      <c r="F11" s="95" t="s">
        <v>74</v>
      </c>
      <c r="G11" s="100" t="s">
        <v>89</v>
      </c>
      <c r="H11" s="95" t="s">
        <v>90</v>
      </c>
      <c r="I11" s="54">
        <v>5.32</v>
      </c>
      <c r="J11" s="31"/>
      <c r="K11" s="39">
        <f t="shared" si="0"/>
        <v>0</v>
      </c>
      <c r="L11" s="40" t="str">
        <f t="shared" si="1"/>
        <v>OK</v>
      </c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94">
        <v>9</v>
      </c>
      <c r="D12" s="84" t="s">
        <v>46</v>
      </c>
      <c r="E12" s="97" t="s">
        <v>68</v>
      </c>
      <c r="F12" s="95" t="s">
        <v>74</v>
      </c>
      <c r="G12" s="100" t="s">
        <v>89</v>
      </c>
      <c r="H12" s="95" t="s">
        <v>90</v>
      </c>
      <c r="I12" s="54">
        <v>4.7699999999999996</v>
      </c>
      <c r="J12" s="31"/>
      <c r="K12" s="39">
        <f t="shared" si="0"/>
        <v>0</v>
      </c>
      <c r="L12" s="40" t="str">
        <f t="shared" si="1"/>
        <v>OK</v>
      </c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94">
        <v>10</v>
      </c>
      <c r="D13" s="84" t="s">
        <v>47</v>
      </c>
      <c r="E13" s="97" t="s">
        <v>68</v>
      </c>
      <c r="F13" s="95" t="s">
        <v>74</v>
      </c>
      <c r="G13" s="100" t="s">
        <v>89</v>
      </c>
      <c r="H13" s="95" t="s">
        <v>90</v>
      </c>
      <c r="I13" s="54">
        <v>4.66</v>
      </c>
      <c r="J13" s="31"/>
      <c r="K13" s="39">
        <f t="shared" si="0"/>
        <v>0</v>
      </c>
      <c r="L13" s="40" t="str">
        <f t="shared" si="1"/>
        <v>OK</v>
      </c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94">
        <v>11</v>
      </c>
      <c r="D14" s="86" t="s">
        <v>48</v>
      </c>
      <c r="E14" s="98" t="s">
        <v>68</v>
      </c>
      <c r="F14" s="95" t="s">
        <v>74</v>
      </c>
      <c r="G14" s="100" t="s">
        <v>89</v>
      </c>
      <c r="H14" s="95" t="s">
        <v>90</v>
      </c>
      <c r="I14" s="54">
        <v>17.940000000000001</v>
      </c>
      <c r="J14" s="31"/>
      <c r="K14" s="39">
        <f t="shared" si="0"/>
        <v>0</v>
      </c>
      <c r="L14" s="40" t="str">
        <f t="shared" si="1"/>
        <v>OK</v>
      </c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94">
        <v>12</v>
      </c>
      <c r="D15" s="84" t="s">
        <v>49</v>
      </c>
      <c r="E15" s="97" t="s">
        <v>68</v>
      </c>
      <c r="F15" s="95" t="s">
        <v>74</v>
      </c>
      <c r="G15" s="100" t="s">
        <v>89</v>
      </c>
      <c r="H15" s="95" t="s">
        <v>90</v>
      </c>
      <c r="I15" s="54">
        <v>1.78</v>
      </c>
      <c r="J15" s="31"/>
      <c r="K15" s="39">
        <f t="shared" si="0"/>
        <v>0</v>
      </c>
      <c r="L15" s="40" t="str">
        <f t="shared" si="1"/>
        <v>OK</v>
      </c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94">
        <v>13</v>
      </c>
      <c r="D16" s="85" t="s">
        <v>50</v>
      </c>
      <c r="E16" s="97" t="s">
        <v>69</v>
      </c>
      <c r="F16" s="95" t="s">
        <v>74</v>
      </c>
      <c r="G16" s="100" t="s">
        <v>89</v>
      </c>
      <c r="H16" s="95" t="s">
        <v>91</v>
      </c>
      <c r="I16" s="55">
        <v>16.52</v>
      </c>
      <c r="J16" s="31">
        <v>60</v>
      </c>
      <c r="K16" s="39">
        <f t="shared" si="0"/>
        <v>60</v>
      </c>
      <c r="L16" s="40" t="str">
        <f t="shared" si="1"/>
        <v>OK</v>
      </c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94">
        <v>14</v>
      </c>
      <c r="D17" s="86" t="s">
        <v>51</v>
      </c>
      <c r="E17" s="98" t="s">
        <v>68</v>
      </c>
      <c r="F17" s="95" t="s">
        <v>74</v>
      </c>
      <c r="G17" s="100" t="s">
        <v>89</v>
      </c>
      <c r="H17" s="95" t="s">
        <v>90</v>
      </c>
      <c r="I17" s="54">
        <v>3.29</v>
      </c>
      <c r="J17" s="31"/>
      <c r="K17" s="39">
        <f t="shared" si="0"/>
        <v>0</v>
      </c>
      <c r="L17" s="40" t="str">
        <f t="shared" si="1"/>
        <v>OK</v>
      </c>
      <c r="M17" s="51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94">
        <v>15</v>
      </c>
      <c r="D18" s="88" t="s">
        <v>52</v>
      </c>
      <c r="E18" s="99" t="s">
        <v>68</v>
      </c>
      <c r="F18" s="95" t="s">
        <v>74</v>
      </c>
      <c r="G18" s="100" t="s">
        <v>89</v>
      </c>
      <c r="H18" s="95" t="s">
        <v>90</v>
      </c>
      <c r="I18" s="54">
        <v>3.74</v>
      </c>
      <c r="J18" s="31"/>
      <c r="K18" s="39">
        <f t="shared" si="0"/>
        <v>0</v>
      </c>
      <c r="L18" s="40" t="str">
        <f t="shared" si="1"/>
        <v>OK</v>
      </c>
      <c r="M18" s="51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94">
        <v>16</v>
      </c>
      <c r="D19" s="84" t="s">
        <v>53</v>
      </c>
      <c r="E19" s="97" t="s">
        <v>68</v>
      </c>
      <c r="F19" s="95" t="s">
        <v>74</v>
      </c>
      <c r="G19" s="100" t="s">
        <v>89</v>
      </c>
      <c r="H19" s="95" t="s">
        <v>90</v>
      </c>
      <c r="I19" s="54">
        <v>2.27</v>
      </c>
      <c r="J19" s="31"/>
      <c r="K19" s="39">
        <f t="shared" si="0"/>
        <v>0</v>
      </c>
      <c r="L19" s="40" t="str">
        <f t="shared" si="1"/>
        <v>OK</v>
      </c>
      <c r="M19" s="51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94">
        <v>17</v>
      </c>
      <c r="D20" s="86" t="s">
        <v>54</v>
      </c>
      <c r="E20" s="97" t="s">
        <v>68</v>
      </c>
      <c r="F20" s="95" t="s">
        <v>74</v>
      </c>
      <c r="G20" s="100" t="s">
        <v>89</v>
      </c>
      <c r="H20" s="95" t="s">
        <v>90</v>
      </c>
      <c r="I20" s="54">
        <v>18.36</v>
      </c>
      <c r="J20" s="31"/>
      <c r="K20" s="39">
        <f t="shared" si="0"/>
        <v>0</v>
      </c>
      <c r="L20" s="40" t="str">
        <f t="shared" si="1"/>
        <v>OK</v>
      </c>
      <c r="M20" s="51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94">
        <v>18</v>
      </c>
      <c r="D21" s="90" t="s">
        <v>55</v>
      </c>
      <c r="E21" s="97" t="s">
        <v>68</v>
      </c>
      <c r="F21" s="95" t="s">
        <v>74</v>
      </c>
      <c r="G21" s="100" t="s">
        <v>89</v>
      </c>
      <c r="H21" s="95" t="s">
        <v>90</v>
      </c>
      <c r="I21" s="54">
        <v>6.89</v>
      </c>
      <c r="J21" s="31"/>
      <c r="K21" s="39">
        <f t="shared" si="0"/>
        <v>0</v>
      </c>
      <c r="L21" s="40" t="str">
        <f t="shared" si="1"/>
        <v>OK</v>
      </c>
      <c r="M21" s="51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94">
        <v>19</v>
      </c>
      <c r="D22" s="86" t="s">
        <v>56</v>
      </c>
      <c r="E22" s="97" t="s">
        <v>68</v>
      </c>
      <c r="F22" s="95" t="s">
        <v>74</v>
      </c>
      <c r="G22" s="100" t="s">
        <v>89</v>
      </c>
      <c r="H22" s="95" t="s">
        <v>90</v>
      </c>
      <c r="I22" s="54">
        <v>7.69</v>
      </c>
      <c r="J22" s="31"/>
      <c r="K22" s="39">
        <f t="shared" si="0"/>
        <v>0</v>
      </c>
      <c r="L22" s="40" t="str">
        <f t="shared" si="1"/>
        <v>OK</v>
      </c>
      <c r="M22" s="51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94">
        <v>20</v>
      </c>
      <c r="D23" s="85" t="s">
        <v>57</v>
      </c>
      <c r="E23" s="95" t="s">
        <v>70</v>
      </c>
      <c r="F23" s="95" t="s">
        <v>74</v>
      </c>
      <c r="G23" s="100" t="s">
        <v>89</v>
      </c>
      <c r="H23" s="95" t="s">
        <v>92</v>
      </c>
      <c r="I23" s="54">
        <v>22.75</v>
      </c>
      <c r="J23" s="31">
        <v>20</v>
      </c>
      <c r="K23" s="39">
        <f t="shared" si="0"/>
        <v>20</v>
      </c>
      <c r="L23" s="40" t="str">
        <f t="shared" si="1"/>
        <v>OK</v>
      </c>
      <c r="M23" s="51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94">
        <v>21</v>
      </c>
      <c r="D24" s="85" t="s">
        <v>58</v>
      </c>
      <c r="E24" s="89" t="s">
        <v>69</v>
      </c>
      <c r="F24" s="95" t="s">
        <v>74</v>
      </c>
      <c r="G24" s="100" t="s">
        <v>89</v>
      </c>
      <c r="H24" s="95" t="s">
        <v>91</v>
      </c>
      <c r="I24" s="54">
        <v>11.72</v>
      </c>
      <c r="J24" s="31">
        <v>40</v>
      </c>
      <c r="K24" s="39">
        <f t="shared" si="0"/>
        <v>40</v>
      </c>
      <c r="L24" s="40" t="str">
        <f t="shared" si="1"/>
        <v>OK</v>
      </c>
      <c r="M24" s="51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94">
        <v>22</v>
      </c>
      <c r="D25" s="92" t="s">
        <v>59</v>
      </c>
      <c r="E25" s="98" t="s">
        <v>68</v>
      </c>
      <c r="F25" s="95" t="s">
        <v>74</v>
      </c>
      <c r="G25" s="100" t="s">
        <v>89</v>
      </c>
      <c r="H25" s="95" t="s">
        <v>90</v>
      </c>
      <c r="I25" s="54">
        <v>4.66</v>
      </c>
      <c r="J25" s="31"/>
      <c r="K25" s="39">
        <f t="shared" si="0"/>
        <v>0</v>
      </c>
      <c r="L25" s="40" t="str">
        <f t="shared" si="1"/>
        <v>OK</v>
      </c>
      <c r="M25" s="51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94">
        <v>23</v>
      </c>
      <c r="D26" s="85" t="s">
        <v>77</v>
      </c>
      <c r="E26" s="98" t="s">
        <v>68</v>
      </c>
      <c r="F26" s="95" t="s">
        <v>74</v>
      </c>
      <c r="G26" s="100" t="s">
        <v>89</v>
      </c>
      <c r="H26" s="95" t="s">
        <v>90</v>
      </c>
      <c r="I26" s="54">
        <v>5.05</v>
      </c>
      <c r="J26" s="31"/>
      <c r="K26" s="39">
        <f t="shared" si="0"/>
        <v>0</v>
      </c>
      <c r="L26" s="40" t="str">
        <f t="shared" si="1"/>
        <v>OK</v>
      </c>
      <c r="M26" s="59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94">
        <v>24</v>
      </c>
      <c r="D27" s="91" t="s">
        <v>60</v>
      </c>
      <c r="E27" s="96" t="s">
        <v>71</v>
      </c>
      <c r="F27" s="95" t="s">
        <v>74</v>
      </c>
      <c r="G27" s="100" t="s">
        <v>89</v>
      </c>
      <c r="H27" s="95" t="s">
        <v>91</v>
      </c>
      <c r="I27" s="54">
        <v>9.65</v>
      </c>
      <c r="J27" s="31"/>
      <c r="K27" s="39">
        <f t="shared" si="0"/>
        <v>0</v>
      </c>
      <c r="L27" s="40" t="str">
        <f t="shared" si="1"/>
        <v>OK</v>
      </c>
      <c r="M27" s="59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94">
        <v>25</v>
      </c>
      <c r="D28" s="91" t="s">
        <v>80</v>
      </c>
      <c r="E28" s="98" t="s">
        <v>71</v>
      </c>
      <c r="F28" s="95" t="s">
        <v>74</v>
      </c>
      <c r="G28" s="100" t="s">
        <v>89</v>
      </c>
      <c r="H28" s="95" t="s">
        <v>91</v>
      </c>
      <c r="I28" s="54">
        <v>11.24</v>
      </c>
      <c r="J28" s="31"/>
      <c r="K28" s="39">
        <f t="shared" si="0"/>
        <v>0</v>
      </c>
      <c r="L28" s="40" t="str">
        <f t="shared" si="1"/>
        <v>OK</v>
      </c>
      <c r="M28" s="51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94">
        <v>26</v>
      </c>
      <c r="D29" s="91" t="s">
        <v>57</v>
      </c>
      <c r="E29" s="96" t="s">
        <v>71</v>
      </c>
      <c r="F29" s="95" t="s">
        <v>74</v>
      </c>
      <c r="G29" s="100" t="s">
        <v>89</v>
      </c>
      <c r="H29" s="95" t="s">
        <v>91</v>
      </c>
      <c r="I29" s="54">
        <v>14.22</v>
      </c>
      <c r="J29" s="31"/>
      <c r="K29" s="39">
        <f t="shared" si="0"/>
        <v>0</v>
      </c>
      <c r="L29" s="40" t="str">
        <f t="shared" si="1"/>
        <v>OK</v>
      </c>
      <c r="M29" s="51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94">
        <v>27</v>
      </c>
      <c r="D30" s="91" t="s">
        <v>61</v>
      </c>
      <c r="E30" s="98" t="s">
        <v>72</v>
      </c>
      <c r="F30" s="95" t="s">
        <v>74</v>
      </c>
      <c r="G30" s="100" t="s">
        <v>89</v>
      </c>
      <c r="H30" s="95" t="s">
        <v>90</v>
      </c>
      <c r="I30" s="54">
        <v>4.54</v>
      </c>
      <c r="J30" s="31"/>
      <c r="K30" s="39">
        <f t="shared" si="0"/>
        <v>0</v>
      </c>
      <c r="L30" s="40" t="str">
        <f t="shared" si="1"/>
        <v>OK</v>
      </c>
      <c r="M30" s="51"/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94">
        <v>28</v>
      </c>
      <c r="D31" s="85" t="s">
        <v>62</v>
      </c>
      <c r="E31" s="98" t="s">
        <v>72</v>
      </c>
      <c r="F31" s="95" t="s">
        <v>74</v>
      </c>
      <c r="G31" s="100" t="s">
        <v>89</v>
      </c>
      <c r="H31" s="95" t="s">
        <v>90</v>
      </c>
      <c r="I31" s="54">
        <v>2.65</v>
      </c>
      <c r="J31" s="31"/>
      <c r="K31" s="39">
        <f t="shared" si="0"/>
        <v>0</v>
      </c>
      <c r="L31" s="40" t="str">
        <f t="shared" si="1"/>
        <v>OK</v>
      </c>
      <c r="M31" s="51"/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94">
        <v>29</v>
      </c>
      <c r="D32" s="85" t="s">
        <v>63</v>
      </c>
      <c r="E32" s="98" t="s">
        <v>72</v>
      </c>
      <c r="F32" s="95" t="s">
        <v>74</v>
      </c>
      <c r="G32" s="100" t="s">
        <v>89</v>
      </c>
      <c r="H32" s="95" t="s">
        <v>90</v>
      </c>
      <c r="I32" s="54">
        <v>2.0499999999999998</v>
      </c>
      <c r="J32" s="31"/>
      <c r="K32" s="39">
        <f t="shared" si="0"/>
        <v>0</v>
      </c>
      <c r="L32" s="40" t="str">
        <f t="shared" si="1"/>
        <v>OK</v>
      </c>
      <c r="M32" s="51"/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94">
        <v>30</v>
      </c>
      <c r="D33" s="85" t="s">
        <v>64</v>
      </c>
      <c r="E33" s="98" t="s">
        <v>72</v>
      </c>
      <c r="F33" s="95" t="s">
        <v>74</v>
      </c>
      <c r="G33" s="100" t="s">
        <v>89</v>
      </c>
      <c r="H33" s="95" t="s">
        <v>90</v>
      </c>
      <c r="I33" s="54">
        <v>3.43</v>
      </c>
      <c r="J33" s="31"/>
      <c r="K33" s="39">
        <f t="shared" si="0"/>
        <v>0</v>
      </c>
      <c r="L33" s="40" t="str">
        <f t="shared" si="1"/>
        <v>OK</v>
      </c>
      <c r="M33" s="51"/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94">
        <v>31</v>
      </c>
      <c r="D34" s="85" t="s">
        <v>65</v>
      </c>
      <c r="E34" s="98" t="s">
        <v>72</v>
      </c>
      <c r="F34" s="95" t="s">
        <v>74</v>
      </c>
      <c r="G34" s="100" t="s">
        <v>89</v>
      </c>
      <c r="H34" s="95" t="s">
        <v>90</v>
      </c>
      <c r="I34" s="54">
        <v>8.0299999999999994</v>
      </c>
      <c r="J34" s="31"/>
      <c r="K34" s="39">
        <f t="shared" si="0"/>
        <v>0</v>
      </c>
      <c r="L34" s="40" t="str">
        <f t="shared" si="1"/>
        <v>OK</v>
      </c>
      <c r="M34" s="51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94">
        <v>32</v>
      </c>
      <c r="D35" s="85" t="s">
        <v>66</v>
      </c>
      <c r="E35" s="98" t="s">
        <v>72</v>
      </c>
      <c r="F35" s="95" t="s">
        <v>74</v>
      </c>
      <c r="G35" s="100" t="s">
        <v>89</v>
      </c>
      <c r="H35" s="95" t="s">
        <v>90</v>
      </c>
      <c r="I35" s="54">
        <v>3.95</v>
      </c>
      <c r="J35" s="31"/>
      <c r="K35" s="39">
        <f t="shared" si="0"/>
        <v>0</v>
      </c>
      <c r="L35" s="40" t="str">
        <f t="shared" si="1"/>
        <v>OK</v>
      </c>
      <c r="M35" s="51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94">
        <v>33</v>
      </c>
      <c r="D36" s="85" t="s">
        <v>67</v>
      </c>
      <c r="E36" s="98" t="s">
        <v>73</v>
      </c>
      <c r="F36" s="95" t="s">
        <v>74</v>
      </c>
      <c r="G36" s="100" t="s">
        <v>89</v>
      </c>
      <c r="H36" s="95" t="s">
        <v>92</v>
      </c>
      <c r="I36" s="54">
        <v>18.25</v>
      </c>
      <c r="J36" s="31"/>
      <c r="K36" s="39">
        <f t="shared" si="0"/>
        <v>0</v>
      </c>
      <c r="L36" s="40" t="str">
        <f t="shared" si="1"/>
        <v>OK</v>
      </c>
      <c r="M36" s="51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94">
        <v>34</v>
      </c>
      <c r="D37" s="85" t="s">
        <v>81</v>
      </c>
      <c r="E37" s="98" t="s">
        <v>72</v>
      </c>
      <c r="F37" s="95" t="s">
        <v>74</v>
      </c>
      <c r="G37" s="100" t="s">
        <v>89</v>
      </c>
      <c r="H37" s="95" t="s">
        <v>90</v>
      </c>
      <c r="I37" s="54">
        <v>16.97</v>
      </c>
      <c r="J37" s="31"/>
      <c r="K37" s="39">
        <f t="shared" si="0"/>
        <v>0</v>
      </c>
      <c r="L37" s="40" t="str">
        <f t="shared" si="1"/>
        <v>OK</v>
      </c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58"/>
      <c r="N38" s="58"/>
    </row>
  </sheetData>
  <mergeCells count="15">
    <mergeCell ref="T1:T2"/>
    <mergeCell ref="U1:U2"/>
    <mergeCell ref="A2:L2"/>
    <mergeCell ref="A4:A37"/>
    <mergeCell ref="B4:B37"/>
    <mergeCell ref="M1:M2"/>
    <mergeCell ref="P1:P2"/>
    <mergeCell ref="D1:I1"/>
    <mergeCell ref="J1:L1"/>
    <mergeCell ref="Q1:Q2"/>
    <mergeCell ref="R1:R2"/>
    <mergeCell ref="S1:S2"/>
    <mergeCell ref="N1:N2"/>
    <mergeCell ref="O1:O2"/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8"/>
  <sheetViews>
    <sheetView zoomScale="80" zoomScaleNormal="80" workbookViewId="0">
      <selection activeCell="J4" sqref="J4:J37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87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101" t="s">
        <v>7</v>
      </c>
      <c r="B3" s="102" t="s">
        <v>93</v>
      </c>
      <c r="C3" s="93" t="s">
        <v>5</v>
      </c>
      <c r="D3" s="8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94">
        <v>1</v>
      </c>
      <c r="D4" s="84" t="s">
        <v>38</v>
      </c>
      <c r="E4" s="97" t="s">
        <v>68</v>
      </c>
      <c r="F4" s="95" t="s">
        <v>74</v>
      </c>
      <c r="G4" s="100" t="s">
        <v>89</v>
      </c>
      <c r="H4" s="95" t="s">
        <v>90</v>
      </c>
      <c r="I4" s="54">
        <v>6.54</v>
      </c>
      <c r="J4" s="31">
        <v>48</v>
      </c>
      <c r="K4" s="39">
        <f t="shared" ref="K4:K37" si="0">J4-(SUM(M4:U4))</f>
        <v>48</v>
      </c>
      <c r="L4" s="40" t="str">
        <f t="shared" ref="L4:L37" si="1">IF(K4&lt;0,"ATENÇÃO","OK")</f>
        <v>OK</v>
      </c>
      <c r="M4" s="51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94">
        <v>2</v>
      </c>
      <c r="D5" s="85" t="s">
        <v>39</v>
      </c>
      <c r="E5" s="97" t="s">
        <v>68</v>
      </c>
      <c r="F5" s="95" t="s">
        <v>74</v>
      </c>
      <c r="G5" s="100" t="s">
        <v>89</v>
      </c>
      <c r="H5" s="95" t="s">
        <v>90</v>
      </c>
      <c r="I5" s="54">
        <v>8.86</v>
      </c>
      <c r="J5" s="31">
        <v>9</v>
      </c>
      <c r="K5" s="39">
        <f t="shared" si="0"/>
        <v>9</v>
      </c>
      <c r="L5" s="40" t="str">
        <f t="shared" si="1"/>
        <v>OK</v>
      </c>
      <c r="M5" s="51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94">
        <v>3</v>
      </c>
      <c r="D6" s="85" t="s">
        <v>40</v>
      </c>
      <c r="E6" s="97" t="s">
        <v>68</v>
      </c>
      <c r="F6" s="95" t="s">
        <v>74</v>
      </c>
      <c r="G6" s="100" t="s">
        <v>89</v>
      </c>
      <c r="H6" s="95" t="s">
        <v>90</v>
      </c>
      <c r="I6" s="54">
        <v>11.2</v>
      </c>
      <c r="J6" s="31">
        <v>150</v>
      </c>
      <c r="K6" s="39">
        <f t="shared" si="0"/>
        <v>150</v>
      </c>
      <c r="L6" s="40" t="str">
        <f t="shared" si="1"/>
        <v>OK</v>
      </c>
      <c r="M6" s="51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94">
        <v>4</v>
      </c>
      <c r="D7" s="84" t="s">
        <v>41</v>
      </c>
      <c r="E7" s="97" t="s">
        <v>68</v>
      </c>
      <c r="F7" s="95" t="s">
        <v>74</v>
      </c>
      <c r="G7" s="100" t="s">
        <v>89</v>
      </c>
      <c r="H7" s="95" t="s">
        <v>90</v>
      </c>
      <c r="I7" s="54">
        <v>5.46</v>
      </c>
      <c r="J7" s="31">
        <v>86</v>
      </c>
      <c r="K7" s="39">
        <f t="shared" si="0"/>
        <v>86</v>
      </c>
      <c r="L7" s="40" t="str">
        <f t="shared" si="1"/>
        <v>OK</v>
      </c>
      <c r="M7" s="51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94">
        <v>5</v>
      </c>
      <c r="D8" s="87" t="s">
        <v>42</v>
      </c>
      <c r="E8" s="97" t="s">
        <v>68</v>
      </c>
      <c r="F8" s="95" t="s">
        <v>74</v>
      </c>
      <c r="G8" s="100" t="s">
        <v>89</v>
      </c>
      <c r="H8" s="95" t="s">
        <v>90</v>
      </c>
      <c r="I8" s="54">
        <v>5.92</v>
      </c>
      <c r="J8" s="31">
        <v>12</v>
      </c>
      <c r="K8" s="39">
        <f t="shared" si="0"/>
        <v>12</v>
      </c>
      <c r="L8" s="40" t="str">
        <f t="shared" si="1"/>
        <v>OK</v>
      </c>
      <c r="M8" s="51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94">
        <v>6</v>
      </c>
      <c r="D9" s="84" t="s">
        <v>43</v>
      </c>
      <c r="E9" s="97" t="s">
        <v>68</v>
      </c>
      <c r="F9" s="95" t="s">
        <v>74</v>
      </c>
      <c r="G9" s="100" t="s">
        <v>89</v>
      </c>
      <c r="H9" s="95" t="s">
        <v>90</v>
      </c>
      <c r="I9" s="54">
        <v>5.26</v>
      </c>
      <c r="J9" s="31">
        <v>35</v>
      </c>
      <c r="K9" s="39">
        <f t="shared" si="0"/>
        <v>35</v>
      </c>
      <c r="L9" s="40" t="str">
        <f t="shared" si="1"/>
        <v>OK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94">
        <v>7</v>
      </c>
      <c r="D10" s="84" t="s">
        <v>44</v>
      </c>
      <c r="E10" s="97" t="s">
        <v>68</v>
      </c>
      <c r="F10" s="95" t="s">
        <v>74</v>
      </c>
      <c r="G10" s="100" t="s">
        <v>89</v>
      </c>
      <c r="H10" s="95" t="s">
        <v>90</v>
      </c>
      <c r="I10" s="54">
        <v>5.25</v>
      </c>
      <c r="J10" s="31">
        <v>123</v>
      </c>
      <c r="K10" s="39">
        <f t="shared" si="0"/>
        <v>123</v>
      </c>
      <c r="L10" s="40" t="str">
        <f t="shared" si="1"/>
        <v>OK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94">
        <v>8</v>
      </c>
      <c r="D11" s="84" t="s">
        <v>45</v>
      </c>
      <c r="E11" s="97" t="s">
        <v>68</v>
      </c>
      <c r="F11" s="95" t="s">
        <v>74</v>
      </c>
      <c r="G11" s="100" t="s">
        <v>89</v>
      </c>
      <c r="H11" s="95" t="s">
        <v>90</v>
      </c>
      <c r="I11" s="54">
        <v>5.32</v>
      </c>
      <c r="J11" s="31">
        <v>68</v>
      </c>
      <c r="K11" s="39">
        <f t="shared" si="0"/>
        <v>68</v>
      </c>
      <c r="L11" s="40" t="str">
        <f t="shared" si="1"/>
        <v>OK</v>
      </c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94">
        <v>9</v>
      </c>
      <c r="D12" s="84" t="s">
        <v>46</v>
      </c>
      <c r="E12" s="97" t="s">
        <v>68</v>
      </c>
      <c r="F12" s="95" t="s">
        <v>74</v>
      </c>
      <c r="G12" s="100" t="s">
        <v>89</v>
      </c>
      <c r="H12" s="95" t="s">
        <v>90</v>
      </c>
      <c r="I12" s="54">
        <v>4.7699999999999996</v>
      </c>
      <c r="J12" s="31">
        <v>34</v>
      </c>
      <c r="K12" s="39">
        <f t="shared" si="0"/>
        <v>34</v>
      </c>
      <c r="L12" s="40" t="str">
        <f t="shared" si="1"/>
        <v>OK</v>
      </c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94">
        <v>10</v>
      </c>
      <c r="D13" s="84" t="s">
        <v>47</v>
      </c>
      <c r="E13" s="97" t="s">
        <v>68</v>
      </c>
      <c r="F13" s="95" t="s">
        <v>74</v>
      </c>
      <c r="G13" s="100" t="s">
        <v>89</v>
      </c>
      <c r="H13" s="95" t="s">
        <v>90</v>
      </c>
      <c r="I13" s="54">
        <v>4.66</v>
      </c>
      <c r="J13" s="31">
        <v>92</v>
      </c>
      <c r="K13" s="39">
        <f t="shared" si="0"/>
        <v>92</v>
      </c>
      <c r="L13" s="40" t="str">
        <f t="shared" si="1"/>
        <v>OK</v>
      </c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94">
        <v>11</v>
      </c>
      <c r="D14" s="86" t="s">
        <v>48</v>
      </c>
      <c r="E14" s="98" t="s">
        <v>68</v>
      </c>
      <c r="F14" s="95" t="s">
        <v>74</v>
      </c>
      <c r="G14" s="100" t="s">
        <v>89</v>
      </c>
      <c r="H14" s="95" t="s">
        <v>90</v>
      </c>
      <c r="I14" s="54">
        <v>17.940000000000001</v>
      </c>
      <c r="J14" s="31">
        <v>13</v>
      </c>
      <c r="K14" s="39">
        <f t="shared" si="0"/>
        <v>13</v>
      </c>
      <c r="L14" s="40" t="str">
        <f t="shared" si="1"/>
        <v>OK</v>
      </c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94">
        <v>12</v>
      </c>
      <c r="D15" s="84" t="s">
        <v>49</v>
      </c>
      <c r="E15" s="97" t="s">
        <v>68</v>
      </c>
      <c r="F15" s="95" t="s">
        <v>74</v>
      </c>
      <c r="G15" s="100" t="s">
        <v>89</v>
      </c>
      <c r="H15" s="95" t="s">
        <v>90</v>
      </c>
      <c r="I15" s="54">
        <v>1.78</v>
      </c>
      <c r="J15" s="31">
        <v>8</v>
      </c>
      <c r="K15" s="39">
        <f t="shared" si="0"/>
        <v>8</v>
      </c>
      <c r="L15" s="40" t="str">
        <f t="shared" si="1"/>
        <v>OK</v>
      </c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94">
        <v>13</v>
      </c>
      <c r="D16" s="85" t="s">
        <v>50</v>
      </c>
      <c r="E16" s="97" t="s">
        <v>69</v>
      </c>
      <c r="F16" s="95" t="s">
        <v>74</v>
      </c>
      <c r="G16" s="100" t="s">
        <v>89</v>
      </c>
      <c r="H16" s="95" t="s">
        <v>91</v>
      </c>
      <c r="I16" s="55">
        <v>16.52</v>
      </c>
      <c r="J16" s="31">
        <v>73</v>
      </c>
      <c r="K16" s="39">
        <f t="shared" si="0"/>
        <v>73</v>
      </c>
      <c r="L16" s="40" t="str">
        <f t="shared" si="1"/>
        <v>OK</v>
      </c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94">
        <v>14</v>
      </c>
      <c r="D17" s="86" t="s">
        <v>51</v>
      </c>
      <c r="E17" s="98" t="s">
        <v>68</v>
      </c>
      <c r="F17" s="95" t="s">
        <v>74</v>
      </c>
      <c r="G17" s="100" t="s">
        <v>89</v>
      </c>
      <c r="H17" s="95" t="s">
        <v>90</v>
      </c>
      <c r="I17" s="54">
        <v>3.29</v>
      </c>
      <c r="J17" s="31">
        <v>150</v>
      </c>
      <c r="K17" s="39">
        <f t="shared" si="0"/>
        <v>150</v>
      </c>
      <c r="L17" s="40" t="str">
        <f t="shared" si="1"/>
        <v>OK</v>
      </c>
      <c r="M17" s="51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94">
        <v>15</v>
      </c>
      <c r="D18" s="88" t="s">
        <v>52</v>
      </c>
      <c r="E18" s="99" t="s">
        <v>68</v>
      </c>
      <c r="F18" s="95" t="s">
        <v>74</v>
      </c>
      <c r="G18" s="100" t="s">
        <v>89</v>
      </c>
      <c r="H18" s="95" t="s">
        <v>90</v>
      </c>
      <c r="I18" s="54">
        <v>3.74</v>
      </c>
      <c r="J18" s="31">
        <v>47</v>
      </c>
      <c r="K18" s="39">
        <f t="shared" si="0"/>
        <v>47</v>
      </c>
      <c r="L18" s="40" t="str">
        <f t="shared" si="1"/>
        <v>OK</v>
      </c>
      <c r="M18" s="51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94">
        <v>16</v>
      </c>
      <c r="D19" s="84" t="s">
        <v>53</v>
      </c>
      <c r="E19" s="97" t="s">
        <v>68</v>
      </c>
      <c r="F19" s="95" t="s">
        <v>74</v>
      </c>
      <c r="G19" s="100" t="s">
        <v>89</v>
      </c>
      <c r="H19" s="95" t="s">
        <v>90</v>
      </c>
      <c r="I19" s="54">
        <v>2.27</v>
      </c>
      <c r="J19" s="31">
        <v>51</v>
      </c>
      <c r="K19" s="39">
        <f t="shared" si="0"/>
        <v>51</v>
      </c>
      <c r="L19" s="40" t="str">
        <f t="shared" si="1"/>
        <v>OK</v>
      </c>
      <c r="M19" s="51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94">
        <v>17</v>
      </c>
      <c r="D20" s="86" t="s">
        <v>54</v>
      </c>
      <c r="E20" s="97" t="s">
        <v>68</v>
      </c>
      <c r="F20" s="95" t="s">
        <v>74</v>
      </c>
      <c r="G20" s="100" t="s">
        <v>89</v>
      </c>
      <c r="H20" s="95" t="s">
        <v>90</v>
      </c>
      <c r="I20" s="54">
        <v>18.36</v>
      </c>
      <c r="J20" s="31">
        <v>6</v>
      </c>
      <c r="K20" s="39">
        <f t="shared" si="0"/>
        <v>6</v>
      </c>
      <c r="L20" s="40" t="str">
        <f t="shared" si="1"/>
        <v>OK</v>
      </c>
      <c r="M20" s="51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94">
        <v>18</v>
      </c>
      <c r="D21" s="90" t="s">
        <v>55</v>
      </c>
      <c r="E21" s="97" t="s">
        <v>68</v>
      </c>
      <c r="F21" s="95" t="s">
        <v>74</v>
      </c>
      <c r="G21" s="100" t="s">
        <v>89</v>
      </c>
      <c r="H21" s="95" t="s">
        <v>90</v>
      </c>
      <c r="I21" s="54">
        <v>6.89</v>
      </c>
      <c r="J21" s="31">
        <v>30</v>
      </c>
      <c r="K21" s="39">
        <f t="shared" si="0"/>
        <v>30</v>
      </c>
      <c r="L21" s="40" t="str">
        <f t="shared" si="1"/>
        <v>OK</v>
      </c>
      <c r="M21" s="51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94">
        <v>19</v>
      </c>
      <c r="D22" s="86" t="s">
        <v>56</v>
      </c>
      <c r="E22" s="97" t="s">
        <v>68</v>
      </c>
      <c r="F22" s="95" t="s">
        <v>74</v>
      </c>
      <c r="G22" s="100" t="s">
        <v>89</v>
      </c>
      <c r="H22" s="95" t="s">
        <v>90</v>
      </c>
      <c r="I22" s="54">
        <v>7.69</v>
      </c>
      <c r="J22" s="31">
        <v>44</v>
      </c>
      <c r="K22" s="39">
        <f t="shared" si="0"/>
        <v>44</v>
      </c>
      <c r="L22" s="40" t="str">
        <f t="shared" si="1"/>
        <v>OK</v>
      </c>
      <c r="M22" s="51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94">
        <v>20</v>
      </c>
      <c r="D23" s="85" t="s">
        <v>57</v>
      </c>
      <c r="E23" s="95" t="s">
        <v>70</v>
      </c>
      <c r="F23" s="95" t="s">
        <v>74</v>
      </c>
      <c r="G23" s="100" t="s">
        <v>89</v>
      </c>
      <c r="H23" s="95" t="s">
        <v>92</v>
      </c>
      <c r="I23" s="54">
        <v>22.75</v>
      </c>
      <c r="J23" s="31">
        <v>22</v>
      </c>
      <c r="K23" s="39">
        <f t="shared" si="0"/>
        <v>22</v>
      </c>
      <c r="L23" s="40" t="str">
        <f t="shared" si="1"/>
        <v>OK</v>
      </c>
      <c r="M23" s="51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94">
        <v>21</v>
      </c>
      <c r="D24" s="85" t="s">
        <v>58</v>
      </c>
      <c r="E24" s="89" t="s">
        <v>69</v>
      </c>
      <c r="F24" s="95" t="s">
        <v>74</v>
      </c>
      <c r="G24" s="100" t="s">
        <v>89</v>
      </c>
      <c r="H24" s="95" t="s">
        <v>91</v>
      </c>
      <c r="I24" s="54">
        <v>11.72</v>
      </c>
      <c r="J24" s="31">
        <v>72</v>
      </c>
      <c r="K24" s="39">
        <f t="shared" si="0"/>
        <v>72</v>
      </c>
      <c r="L24" s="40" t="str">
        <f t="shared" si="1"/>
        <v>OK</v>
      </c>
      <c r="M24" s="51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94">
        <v>22</v>
      </c>
      <c r="D25" s="92" t="s">
        <v>59</v>
      </c>
      <c r="E25" s="98" t="s">
        <v>68</v>
      </c>
      <c r="F25" s="95" t="s">
        <v>74</v>
      </c>
      <c r="G25" s="100" t="s">
        <v>89</v>
      </c>
      <c r="H25" s="95" t="s">
        <v>90</v>
      </c>
      <c r="I25" s="54">
        <v>4.66</v>
      </c>
      <c r="J25" s="31">
        <v>46</v>
      </c>
      <c r="K25" s="39">
        <f t="shared" si="0"/>
        <v>46</v>
      </c>
      <c r="L25" s="40" t="str">
        <f t="shared" si="1"/>
        <v>OK</v>
      </c>
      <c r="M25" s="51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94">
        <v>23</v>
      </c>
      <c r="D26" s="85" t="s">
        <v>77</v>
      </c>
      <c r="E26" s="98" t="s">
        <v>68</v>
      </c>
      <c r="F26" s="95" t="s">
        <v>74</v>
      </c>
      <c r="G26" s="100" t="s">
        <v>89</v>
      </c>
      <c r="H26" s="95" t="s">
        <v>90</v>
      </c>
      <c r="I26" s="54">
        <v>5.05</v>
      </c>
      <c r="J26" s="31">
        <v>30</v>
      </c>
      <c r="K26" s="39">
        <f t="shared" si="0"/>
        <v>30</v>
      </c>
      <c r="L26" s="40" t="str">
        <f t="shared" si="1"/>
        <v>OK</v>
      </c>
      <c r="M26" s="59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94">
        <v>24</v>
      </c>
      <c r="D27" s="91" t="s">
        <v>60</v>
      </c>
      <c r="E27" s="96" t="s">
        <v>71</v>
      </c>
      <c r="F27" s="95" t="s">
        <v>74</v>
      </c>
      <c r="G27" s="100" t="s">
        <v>89</v>
      </c>
      <c r="H27" s="95" t="s">
        <v>91</v>
      </c>
      <c r="I27" s="54">
        <v>9.65</v>
      </c>
      <c r="J27" s="31">
        <v>47</v>
      </c>
      <c r="K27" s="39">
        <f t="shared" si="0"/>
        <v>47</v>
      </c>
      <c r="L27" s="40" t="str">
        <f t="shared" si="1"/>
        <v>OK</v>
      </c>
      <c r="M27" s="59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94">
        <v>25</v>
      </c>
      <c r="D28" s="91" t="s">
        <v>80</v>
      </c>
      <c r="E28" s="98" t="s">
        <v>71</v>
      </c>
      <c r="F28" s="95" t="s">
        <v>74</v>
      </c>
      <c r="G28" s="100" t="s">
        <v>89</v>
      </c>
      <c r="H28" s="95" t="s">
        <v>91</v>
      </c>
      <c r="I28" s="54">
        <v>11.24</v>
      </c>
      <c r="J28" s="31">
        <v>20</v>
      </c>
      <c r="K28" s="39">
        <f t="shared" si="0"/>
        <v>20</v>
      </c>
      <c r="L28" s="40" t="str">
        <f t="shared" si="1"/>
        <v>OK</v>
      </c>
      <c r="M28" s="51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94">
        <v>26</v>
      </c>
      <c r="D29" s="91" t="s">
        <v>57</v>
      </c>
      <c r="E29" s="96" t="s">
        <v>71</v>
      </c>
      <c r="F29" s="95" t="s">
        <v>74</v>
      </c>
      <c r="G29" s="100" t="s">
        <v>89</v>
      </c>
      <c r="H29" s="95" t="s">
        <v>91</v>
      </c>
      <c r="I29" s="54">
        <v>14.22</v>
      </c>
      <c r="J29" s="31">
        <v>26</v>
      </c>
      <c r="K29" s="39">
        <f t="shared" si="0"/>
        <v>26</v>
      </c>
      <c r="L29" s="40" t="str">
        <f t="shared" si="1"/>
        <v>OK</v>
      </c>
      <c r="M29" s="51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94">
        <v>27</v>
      </c>
      <c r="D30" s="91" t="s">
        <v>61</v>
      </c>
      <c r="E30" s="98" t="s">
        <v>72</v>
      </c>
      <c r="F30" s="95" t="s">
        <v>74</v>
      </c>
      <c r="G30" s="100" t="s">
        <v>89</v>
      </c>
      <c r="H30" s="95" t="s">
        <v>90</v>
      </c>
      <c r="I30" s="54">
        <v>4.54</v>
      </c>
      <c r="J30" s="31">
        <v>24</v>
      </c>
      <c r="K30" s="39">
        <f t="shared" si="0"/>
        <v>24</v>
      </c>
      <c r="L30" s="40" t="str">
        <f t="shared" si="1"/>
        <v>OK</v>
      </c>
      <c r="M30" s="51"/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94">
        <v>28</v>
      </c>
      <c r="D31" s="85" t="s">
        <v>62</v>
      </c>
      <c r="E31" s="98" t="s">
        <v>72</v>
      </c>
      <c r="F31" s="95" t="s">
        <v>74</v>
      </c>
      <c r="G31" s="100" t="s">
        <v>89</v>
      </c>
      <c r="H31" s="95" t="s">
        <v>90</v>
      </c>
      <c r="I31" s="54">
        <v>2.65</v>
      </c>
      <c r="J31" s="31">
        <v>20</v>
      </c>
      <c r="K31" s="39">
        <f t="shared" si="0"/>
        <v>20</v>
      </c>
      <c r="L31" s="40" t="str">
        <f t="shared" si="1"/>
        <v>OK</v>
      </c>
      <c r="M31" s="51"/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94">
        <v>29</v>
      </c>
      <c r="D32" s="85" t="s">
        <v>63</v>
      </c>
      <c r="E32" s="98" t="s">
        <v>72</v>
      </c>
      <c r="F32" s="95" t="s">
        <v>74</v>
      </c>
      <c r="G32" s="100" t="s">
        <v>89</v>
      </c>
      <c r="H32" s="95" t="s">
        <v>90</v>
      </c>
      <c r="I32" s="54">
        <v>2.0499999999999998</v>
      </c>
      <c r="J32" s="31">
        <v>20</v>
      </c>
      <c r="K32" s="39">
        <f t="shared" si="0"/>
        <v>20</v>
      </c>
      <c r="L32" s="40" t="str">
        <f t="shared" si="1"/>
        <v>OK</v>
      </c>
      <c r="M32" s="51"/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94">
        <v>30</v>
      </c>
      <c r="D33" s="85" t="s">
        <v>64</v>
      </c>
      <c r="E33" s="98" t="s">
        <v>72</v>
      </c>
      <c r="F33" s="95" t="s">
        <v>74</v>
      </c>
      <c r="G33" s="100" t="s">
        <v>89</v>
      </c>
      <c r="H33" s="95" t="s">
        <v>90</v>
      </c>
      <c r="I33" s="54">
        <v>3.43</v>
      </c>
      <c r="J33" s="31">
        <v>15</v>
      </c>
      <c r="K33" s="39">
        <f t="shared" si="0"/>
        <v>15</v>
      </c>
      <c r="L33" s="40" t="str">
        <f t="shared" si="1"/>
        <v>OK</v>
      </c>
      <c r="M33" s="51"/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94">
        <v>31</v>
      </c>
      <c r="D34" s="85" t="s">
        <v>65</v>
      </c>
      <c r="E34" s="98" t="s">
        <v>72</v>
      </c>
      <c r="F34" s="95" t="s">
        <v>74</v>
      </c>
      <c r="G34" s="100" t="s">
        <v>89</v>
      </c>
      <c r="H34" s="95" t="s">
        <v>90</v>
      </c>
      <c r="I34" s="54">
        <v>8.0299999999999994</v>
      </c>
      <c r="J34" s="31">
        <v>40</v>
      </c>
      <c r="K34" s="39">
        <f t="shared" si="0"/>
        <v>40</v>
      </c>
      <c r="L34" s="40" t="str">
        <f t="shared" si="1"/>
        <v>OK</v>
      </c>
      <c r="M34" s="51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94">
        <v>32</v>
      </c>
      <c r="D35" s="85" t="s">
        <v>66</v>
      </c>
      <c r="E35" s="98" t="s">
        <v>72</v>
      </c>
      <c r="F35" s="95" t="s">
        <v>74</v>
      </c>
      <c r="G35" s="100" t="s">
        <v>89</v>
      </c>
      <c r="H35" s="95" t="s">
        <v>90</v>
      </c>
      <c r="I35" s="54">
        <v>3.95</v>
      </c>
      <c r="J35" s="31"/>
      <c r="K35" s="39">
        <f t="shared" si="0"/>
        <v>0</v>
      </c>
      <c r="L35" s="40" t="str">
        <f t="shared" si="1"/>
        <v>OK</v>
      </c>
      <c r="M35" s="51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94">
        <v>33</v>
      </c>
      <c r="D36" s="85" t="s">
        <v>67</v>
      </c>
      <c r="E36" s="98" t="s">
        <v>73</v>
      </c>
      <c r="F36" s="95" t="s">
        <v>74</v>
      </c>
      <c r="G36" s="100" t="s">
        <v>89</v>
      </c>
      <c r="H36" s="95" t="s">
        <v>92</v>
      </c>
      <c r="I36" s="54">
        <v>18.25</v>
      </c>
      <c r="J36" s="31">
        <v>38</v>
      </c>
      <c r="K36" s="39">
        <f t="shared" si="0"/>
        <v>38</v>
      </c>
      <c r="L36" s="40" t="str">
        <f t="shared" si="1"/>
        <v>OK</v>
      </c>
      <c r="M36" s="51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94">
        <v>34</v>
      </c>
      <c r="D37" s="85" t="s">
        <v>81</v>
      </c>
      <c r="E37" s="98" t="s">
        <v>72</v>
      </c>
      <c r="F37" s="95" t="s">
        <v>74</v>
      </c>
      <c r="G37" s="100" t="s">
        <v>89</v>
      </c>
      <c r="H37" s="95" t="s">
        <v>90</v>
      </c>
      <c r="I37" s="54">
        <v>16.97</v>
      </c>
      <c r="J37" s="31">
        <v>12</v>
      </c>
      <c r="K37" s="39">
        <f t="shared" si="0"/>
        <v>12</v>
      </c>
      <c r="L37" s="40" t="str">
        <f t="shared" si="1"/>
        <v>OK</v>
      </c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58"/>
      <c r="N38" s="58"/>
    </row>
  </sheetData>
  <mergeCells count="15">
    <mergeCell ref="T1:T2"/>
    <mergeCell ref="U1:U2"/>
    <mergeCell ref="A2:L2"/>
    <mergeCell ref="A4:A37"/>
    <mergeCell ref="B4:B37"/>
    <mergeCell ref="M1:M2"/>
    <mergeCell ref="N1:N2"/>
    <mergeCell ref="A1:C1"/>
    <mergeCell ref="D1:I1"/>
    <mergeCell ref="J1:L1"/>
    <mergeCell ref="O1:O2"/>
    <mergeCell ref="P1:P2"/>
    <mergeCell ref="Q1:Q2"/>
    <mergeCell ref="R1:R2"/>
    <mergeCell ref="S1:S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8"/>
  <sheetViews>
    <sheetView zoomScale="80" zoomScaleNormal="80" workbookViewId="0">
      <selection activeCell="J4" sqref="J4:J37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87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101" t="s">
        <v>7</v>
      </c>
      <c r="B3" s="102" t="s">
        <v>93</v>
      </c>
      <c r="C3" s="93" t="s">
        <v>5</v>
      </c>
      <c r="D3" s="8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94">
        <v>1</v>
      </c>
      <c r="D4" s="84" t="s">
        <v>38</v>
      </c>
      <c r="E4" s="97" t="s">
        <v>68</v>
      </c>
      <c r="F4" s="95" t="s">
        <v>74</v>
      </c>
      <c r="G4" s="100" t="s">
        <v>89</v>
      </c>
      <c r="H4" s="95" t="s">
        <v>90</v>
      </c>
      <c r="I4" s="54">
        <v>6.54</v>
      </c>
      <c r="J4" s="31"/>
      <c r="K4" s="39">
        <f t="shared" ref="K4:K37" si="0">J4-(SUM(M4:U4))</f>
        <v>0</v>
      </c>
      <c r="L4" s="40" t="str">
        <f t="shared" ref="L4:L37" si="1">IF(K4&lt;0,"ATENÇÃO","OK")</f>
        <v>OK</v>
      </c>
      <c r="M4" s="51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94">
        <v>2</v>
      </c>
      <c r="D5" s="85" t="s">
        <v>39</v>
      </c>
      <c r="E5" s="97" t="s">
        <v>68</v>
      </c>
      <c r="F5" s="95" t="s">
        <v>74</v>
      </c>
      <c r="G5" s="100" t="s">
        <v>89</v>
      </c>
      <c r="H5" s="95" t="s">
        <v>90</v>
      </c>
      <c r="I5" s="54">
        <v>8.86</v>
      </c>
      <c r="J5" s="31">
        <v>4</v>
      </c>
      <c r="K5" s="39">
        <f t="shared" si="0"/>
        <v>4</v>
      </c>
      <c r="L5" s="40" t="str">
        <f t="shared" si="1"/>
        <v>OK</v>
      </c>
      <c r="M5" s="51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94">
        <v>3</v>
      </c>
      <c r="D6" s="85" t="s">
        <v>40</v>
      </c>
      <c r="E6" s="97" t="s">
        <v>68</v>
      </c>
      <c r="F6" s="95" t="s">
        <v>74</v>
      </c>
      <c r="G6" s="100" t="s">
        <v>89</v>
      </c>
      <c r="H6" s="95" t="s">
        <v>90</v>
      </c>
      <c r="I6" s="54">
        <v>11.2</v>
      </c>
      <c r="J6" s="31">
        <v>100</v>
      </c>
      <c r="K6" s="39">
        <f t="shared" si="0"/>
        <v>100</v>
      </c>
      <c r="L6" s="40" t="str">
        <f t="shared" si="1"/>
        <v>OK</v>
      </c>
      <c r="M6" s="51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94">
        <v>4</v>
      </c>
      <c r="D7" s="84" t="s">
        <v>41</v>
      </c>
      <c r="E7" s="97" t="s">
        <v>68</v>
      </c>
      <c r="F7" s="95" t="s">
        <v>74</v>
      </c>
      <c r="G7" s="100" t="s">
        <v>89</v>
      </c>
      <c r="H7" s="95" t="s">
        <v>90</v>
      </c>
      <c r="I7" s="54">
        <v>5.46</v>
      </c>
      <c r="J7" s="31"/>
      <c r="K7" s="39">
        <f t="shared" si="0"/>
        <v>0</v>
      </c>
      <c r="L7" s="40" t="str">
        <f t="shared" si="1"/>
        <v>OK</v>
      </c>
      <c r="M7" s="51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94">
        <v>5</v>
      </c>
      <c r="D8" s="87" t="s">
        <v>42</v>
      </c>
      <c r="E8" s="97" t="s">
        <v>68</v>
      </c>
      <c r="F8" s="95" t="s">
        <v>74</v>
      </c>
      <c r="G8" s="100" t="s">
        <v>89</v>
      </c>
      <c r="H8" s="95" t="s">
        <v>90</v>
      </c>
      <c r="I8" s="54">
        <v>5.92</v>
      </c>
      <c r="J8" s="31"/>
      <c r="K8" s="39">
        <f t="shared" si="0"/>
        <v>0</v>
      </c>
      <c r="L8" s="40" t="str">
        <f t="shared" si="1"/>
        <v>OK</v>
      </c>
      <c r="M8" s="51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94">
        <v>6</v>
      </c>
      <c r="D9" s="84" t="s">
        <v>43</v>
      </c>
      <c r="E9" s="97" t="s">
        <v>68</v>
      </c>
      <c r="F9" s="95" t="s">
        <v>74</v>
      </c>
      <c r="G9" s="100" t="s">
        <v>89</v>
      </c>
      <c r="H9" s="95" t="s">
        <v>90</v>
      </c>
      <c r="I9" s="54">
        <v>5.26</v>
      </c>
      <c r="J9" s="31"/>
      <c r="K9" s="39">
        <f t="shared" si="0"/>
        <v>0</v>
      </c>
      <c r="L9" s="40" t="str">
        <f t="shared" si="1"/>
        <v>OK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94">
        <v>7</v>
      </c>
      <c r="D10" s="84" t="s">
        <v>44</v>
      </c>
      <c r="E10" s="97" t="s">
        <v>68</v>
      </c>
      <c r="F10" s="95" t="s">
        <v>74</v>
      </c>
      <c r="G10" s="100" t="s">
        <v>89</v>
      </c>
      <c r="H10" s="95" t="s">
        <v>90</v>
      </c>
      <c r="I10" s="54">
        <v>5.25</v>
      </c>
      <c r="J10" s="31"/>
      <c r="K10" s="39">
        <f t="shared" si="0"/>
        <v>0</v>
      </c>
      <c r="L10" s="40" t="str">
        <f t="shared" si="1"/>
        <v>OK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94">
        <v>8</v>
      </c>
      <c r="D11" s="84" t="s">
        <v>45</v>
      </c>
      <c r="E11" s="97" t="s">
        <v>68</v>
      </c>
      <c r="F11" s="95" t="s">
        <v>74</v>
      </c>
      <c r="G11" s="100" t="s">
        <v>89</v>
      </c>
      <c r="H11" s="95" t="s">
        <v>90</v>
      </c>
      <c r="I11" s="54">
        <v>5.32</v>
      </c>
      <c r="J11" s="31"/>
      <c r="K11" s="39">
        <f t="shared" si="0"/>
        <v>0</v>
      </c>
      <c r="L11" s="40" t="str">
        <f t="shared" si="1"/>
        <v>OK</v>
      </c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94">
        <v>9</v>
      </c>
      <c r="D12" s="84" t="s">
        <v>46</v>
      </c>
      <c r="E12" s="97" t="s">
        <v>68</v>
      </c>
      <c r="F12" s="95" t="s">
        <v>74</v>
      </c>
      <c r="G12" s="100" t="s">
        <v>89</v>
      </c>
      <c r="H12" s="95" t="s">
        <v>90</v>
      </c>
      <c r="I12" s="54">
        <v>4.7699999999999996</v>
      </c>
      <c r="J12" s="31"/>
      <c r="K12" s="39">
        <f t="shared" si="0"/>
        <v>0</v>
      </c>
      <c r="L12" s="40" t="str">
        <f t="shared" si="1"/>
        <v>OK</v>
      </c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94">
        <v>10</v>
      </c>
      <c r="D13" s="84" t="s">
        <v>47</v>
      </c>
      <c r="E13" s="97" t="s">
        <v>68</v>
      </c>
      <c r="F13" s="95" t="s">
        <v>74</v>
      </c>
      <c r="G13" s="100" t="s">
        <v>89</v>
      </c>
      <c r="H13" s="95" t="s">
        <v>90</v>
      </c>
      <c r="I13" s="54">
        <v>4.66</v>
      </c>
      <c r="J13" s="31"/>
      <c r="K13" s="39">
        <f t="shared" si="0"/>
        <v>0</v>
      </c>
      <c r="L13" s="40" t="str">
        <f t="shared" si="1"/>
        <v>OK</v>
      </c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94">
        <v>11</v>
      </c>
      <c r="D14" s="86" t="s">
        <v>48</v>
      </c>
      <c r="E14" s="98" t="s">
        <v>68</v>
      </c>
      <c r="F14" s="95" t="s">
        <v>74</v>
      </c>
      <c r="G14" s="100" t="s">
        <v>89</v>
      </c>
      <c r="H14" s="95" t="s">
        <v>90</v>
      </c>
      <c r="I14" s="54">
        <v>17.940000000000001</v>
      </c>
      <c r="J14" s="31"/>
      <c r="K14" s="39">
        <f t="shared" si="0"/>
        <v>0</v>
      </c>
      <c r="L14" s="40" t="str">
        <f t="shared" si="1"/>
        <v>OK</v>
      </c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94">
        <v>12</v>
      </c>
      <c r="D15" s="84" t="s">
        <v>49</v>
      </c>
      <c r="E15" s="97" t="s">
        <v>68</v>
      </c>
      <c r="F15" s="95" t="s">
        <v>74</v>
      </c>
      <c r="G15" s="100" t="s">
        <v>89</v>
      </c>
      <c r="H15" s="95" t="s">
        <v>90</v>
      </c>
      <c r="I15" s="54">
        <v>1.78</v>
      </c>
      <c r="J15" s="31"/>
      <c r="K15" s="39">
        <f t="shared" si="0"/>
        <v>0</v>
      </c>
      <c r="L15" s="40" t="str">
        <f t="shared" si="1"/>
        <v>OK</v>
      </c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94">
        <v>13</v>
      </c>
      <c r="D16" s="85" t="s">
        <v>50</v>
      </c>
      <c r="E16" s="97" t="s">
        <v>69</v>
      </c>
      <c r="F16" s="95" t="s">
        <v>74</v>
      </c>
      <c r="G16" s="100" t="s">
        <v>89</v>
      </c>
      <c r="H16" s="95" t="s">
        <v>91</v>
      </c>
      <c r="I16" s="55">
        <v>16.52</v>
      </c>
      <c r="J16" s="31"/>
      <c r="K16" s="39">
        <f t="shared" si="0"/>
        <v>0</v>
      </c>
      <c r="L16" s="40" t="str">
        <f t="shared" si="1"/>
        <v>OK</v>
      </c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94">
        <v>14</v>
      </c>
      <c r="D17" s="86" t="s">
        <v>51</v>
      </c>
      <c r="E17" s="98" t="s">
        <v>68</v>
      </c>
      <c r="F17" s="95" t="s">
        <v>74</v>
      </c>
      <c r="G17" s="100" t="s">
        <v>89</v>
      </c>
      <c r="H17" s="95" t="s">
        <v>90</v>
      </c>
      <c r="I17" s="54">
        <v>3.29</v>
      </c>
      <c r="J17" s="31">
        <v>100</v>
      </c>
      <c r="K17" s="39">
        <f t="shared" si="0"/>
        <v>100</v>
      </c>
      <c r="L17" s="40" t="str">
        <f t="shared" si="1"/>
        <v>OK</v>
      </c>
      <c r="M17" s="51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94">
        <v>15</v>
      </c>
      <c r="D18" s="88" t="s">
        <v>52</v>
      </c>
      <c r="E18" s="99" t="s">
        <v>68</v>
      </c>
      <c r="F18" s="95" t="s">
        <v>74</v>
      </c>
      <c r="G18" s="100" t="s">
        <v>89</v>
      </c>
      <c r="H18" s="95" t="s">
        <v>90</v>
      </c>
      <c r="I18" s="54">
        <v>3.74</v>
      </c>
      <c r="J18" s="31">
        <v>100</v>
      </c>
      <c r="K18" s="39">
        <f t="shared" si="0"/>
        <v>100</v>
      </c>
      <c r="L18" s="40" t="str">
        <f t="shared" si="1"/>
        <v>OK</v>
      </c>
      <c r="M18" s="51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94">
        <v>16</v>
      </c>
      <c r="D19" s="84" t="s">
        <v>53</v>
      </c>
      <c r="E19" s="97" t="s">
        <v>68</v>
      </c>
      <c r="F19" s="95" t="s">
        <v>74</v>
      </c>
      <c r="G19" s="100" t="s">
        <v>89</v>
      </c>
      <c r="H19" s="95" t="s">
        <v>90</v>
      </c>
      <c r="I19" s="54">
        <v>2.27</v>
      </c>
      <c r="J19" s="31"/>
      <c r="K19" s="39">
        <f t="shared" si="0"/>
        <v>0</v>
      </c>
      <c r="L19" s="40" t="str">
        <f t="shared" si="1"/>
        <v>OK</v>
      </c>
      <c r="M19" s="51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94">
        <v>17</v>
      </c>
      <c r="D20" s="86" t="s">
        <v>54</v>
      </c>
      <c r="E20" s="97" t="s">
        <v>68</v>
      </c>
      <c r="F20" s="95" t="s">
        <v>74</v>
      </c>
      <c r="G20" s="100" t="s">
        <v>89</v>
      </c>
      <c r="H20" s="95" t="s">
        <v>90</v>
      </c>
      <c r="I20" s="54">
        <v>18.36</v>
      </c>
      <c r="J20" s="31"/>
      <c r="K20" s="39">
        <f t="shared" si="0"/>
        <v>0</v>
      </c>
      <c r="L20" s="40" t="str">
        <f t="shared" si="1"/>
        <v>OK</v>
      </c>
      <c r="M20" s="51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94">
        <v>18</v>
      </c>
      <c r="D21" s="90" t="s">
        <v>55</v>
      </c>
      <c r="E21" s="97" t="s">
        <v>68</v>
      </c>
      <c r="F21" s="95" t="s">
        <v>74</v>
      </c>
      <c r="G21" s="100" t="s">
        <v>89</v>
      </c>
      <c r="H21" s="95" t="s">
        <v>90</v>
      </c>
      <c r="I21" s="54">
        <v>6.89</v>
      </c>
      <c r="J21" s="31"/>
      <c r="K21" s="39">
        <f t="shared" si="0"/>
        <v>0</v>
      </c>
      <c r="L21" s="40" t="str">
        <f t="shared" si="1"/>
        <v>OK</v>
      </c>
      <c r="M21" s="51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94">
        <v>19</v>
      </c>
      <c r="D22" s="86" t="s">
        <v>56</v>
      </c>
      <c r="E22" s="97" t="s">
        <v>68</v>
      </c>
      <c r="F22" s="95" t="s">
        <v>74</v>
      </c>
      <c r="G22" s="100" t="s">
        <v>89</v>
      </c>
      <c r="H22" s="95" t="s">
        <v>90</v>
      </c>
      <c r="I22" s="54">
        <v>7.69</v>
      </c>
      <c r="J22" s="31">
        <v>4</v>
      </c>
      <c r="K22" s="39">
        <f t="shared" si="0"/>
        <v>4</v>
      </c>
      <c r="L22" s="40" t="str">
        <f t="shared" si="1"/>
        <v>OK</v>
      </c>
      <c r="M22" s="51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94">
        <v>20</v>
      </c>
      <c r="D23" s="85" t="s">
        <v>57</v>
      </c>
      <c r="E23" s="95" t="s">
        <v>70</v>
      </c>
      <c r="F23" s="95" t="s">
        <v>74</v>
      </c>
      <c r="G23" s="100" t="s">
        <v>89</v>
      </c>
      <c r="H23" s="95" t="s">
        <v>92</v>
      </c>
      <c r="I23" s="54">
        <v>22.75</v>
      </c>
      <c r="J23" s="31"/>
      <c r="K23" s="39">
        <f t="shared" si="0"/>
        <v>0</v>
      </c>
      <c r="L23" s="40" t="str">
        <f t="shared" si="1"/>
        <v>OK</v>
      </c>
      <c r="M23" s="51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94">
        <v>21</v>
      </c>
      <c r="D24" s="85" t="s">
        <v>58</v>
      </c>
      <c r="E24" s="89" t="s">
        <v>69</v>
      </c>
      <c r="F24" s="95" t="s">
        <v>74</v>
      </c>
      <c r="G24" s="100" t="s">
        <v>89</v>
      </c>
      <c r="H24" s="95" t="s">
        <v>91</v>
      </c>
      <c r="I24" s="54">
        <v>11.72</v>
      </c>
      <c r="J24" s="31">
        <v>2</v>
      </c>
      <c r="K24" s="39">
        <f t="shared" si="0"/>
        <v>2</v>
      </c>
      <c r="L24" s="40" t="str">
        <f t="shared" si="1"/>
        <v>OK</v>
      </c>
      <c r="M24" s="51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94">
        <v>22</v>
      </c>
      <c r="D25" s="92" t="s">
        <v>59</v>
      </c>
      <c r="E25" s="98" t="s">
        <v>68</v>
      </c>
      <c r="F25" s="95" t="s">
        <v>74</v>
      </c>
      <c r="G25" s="100" t="s">
        <v>89</v>
      </c>
      <c r="H25" s="95" t="s">
        <v>90</v>
      </c>
      <c r="I25" s="54">
        <v>4.66</v>
      </c>
      <c r="J25" s="31"/>
      <c r="K25" s="39">
        <f t="shared" si="0"/>
        <v>0</v>
      </c>
      <c r="L25" s="40" t="str">
        <f t="shared" si="1"/>
        <v>OK</v>
      </c>
      <c r="M25" s="51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94">
        <v>23</v>
      </c>
      <c r="D26" s="85" t="s">
        <v>77</v>
      </c>
      <c r="E26" s="98" t="s">
        <v>68</v>
      </c>
      <c r="F26" s="95" t="s">
        <v>74</v>
      </c>
      <c r="G26" s="100" t="s">
        <v>89</v>
      </c>
      <c r="H26" s="95" t="s">
        <v>90</v>
      </c>
      <c r="I26" s="54">
        <v>5.05</v>
      </c>
      <c r="J26" s="31"/>
      <c r="K26" s="39">
        <f t="shared" si="0"/>
        <v>0</v>
      </c>
      <c r="L26" s="40" t="str">
        <f t="shared" si="1"/>
        <v>OK</v>
      </c>
      <c r="M26" s="59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94">
        <v>24</v>
      </c>
      <c r="D27" s="91" t="s">
        <v>60</v>
      </c>
      <c r="E27" s="96" t="s">
        <v>71</v>
      </c>
      <c r="F27" s="95" t="s">
        <v>74</v>
      </c>
      <c r="G27" s="100" t="s">
        <v>89</v>
      </c>
      <c r="H27" s="95" t="s">
        <v>91</v>
      </c>
      <c r="I27" s="54">
        <v>9.65</v>
      </c>
      <c r="J27" s="31"/>
      <c r="K27" s="39">
        <f t="shared" si="0"/>
        <v>0</v>
      </c>
      <c r="L27" s="40" t="str">
        <f t="shared" si="1"/>
        <v>OK</v>
      </c>
      <c r="M27" s="59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94">
        <v>25</v>
      </c>
      <c r="D28" s="91" t="s">
        <v>80</v>
      </c>
      <c r="E28" s="98" t="s">
        <v>71</v>
      </c>
      <c r="F28" s="95" t="s">
        <v>74</v>
      </c>
      <c r="G28" s="100" t="s">
        <v>89</v>
      </c>
      <c r="H28" s="95" t="s">
        <v>91</v>
      </c>
      <c r="I28" s="54">
        <v>11.24</v>
      </c>
      <c r="J28" s="31"/>
      <c r="K28" s="39">
        <f t="shared" si="0"/>
        <v>0</v>
      </c>
      <c r="L28" s="40" t="str">
        <f t="shared" si="1"/>
        <v>OK</v>
      </c>
      <c r="M28" s="51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94">
        <v>26</v>
      </c>
      <c r="D29" s="91" t="s">
        <v>57</v>
      </c>
      <c r="E29" s="96" t="s">
        <v>71</v>
      </c>
      <c r="F29" s="95" t="s">
        <v>74</v>
      </c>
      <c r="G29" s="100" t="s">
        <v>89</v>
      </c>
      <c r="H29" s="95" t="s">
        <v>91</v>
      </c>
      <c r="I29" s="54">
        <v>14.22</v>
      </c>
      <c r="J29" s="31"/>
      <c r="K29" s="39">
        <f t="shared" si="0"/>
        <v>0</v>
      </c>
      <c r="L29" s="40" t="str">
        <f t="shared" si="1"/>
        <v>OK</v>
      </c>
      <c r="M29" s="51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94">
        <v>27</v>
      </c>
      <c r="D30" s="91" t="s">
        <v>61</v>
      </c>
      <c r="E30" s="98" t="s">
        <v>72</v>
      </c>
      <c r="F30" s="95" t="s">
        <v>74</v>
      </c>
      <c r="G30" s="100" t="s">
        <v>89</v>
      </c>
      <c r="H30" s="95" t="s">
        <v>90</v>
      </c>
      <c r="I30" s="54">
        <v>4.54</v>
      </c>
      <c r="J30" s="31"/>
      <c r="K30" s="39">
        <f t="shared" si="0"/>
        <v>0</v>
      </c>
      <c r="L30" s="40" t="str">
        <f t="shared" si="1"/>
        <v>OK</v>
      </c>
      <c r="M30" s="51"/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94">
        <v>28</v>
      </c>
      <c r="D31" s="85" t="s">
        <v>62</v>
      </c>
      <c r="E31" s="98" t="s">
        <v>72</v>
      </c>
      <c r="F31" s="95" t="s">
        <v>74</v>
      </c>
      <c r="G31" s="100" t="s">
        <v>89</v>
      </c>
      <c r="H31" s="95" t="s">
        <v>90</v>
      </c>
      <c r="I31" s="54">
        <v>2.65</v>
      </c>
      <c r="J31" s="31"/>
      <c r="K31" s="39">
        <f t="shared" si="0"/>
        <v>0</v>
      </c>
      <c r="L31" s="40" t="str">
        <f t="shared" si="1"/>
        <v>OK</v>
      </c>
      <c r="M31" s="51"/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94">
        <v>29</v>
      </c>
      <c r="D32" s="85" t="s">
        <v>63</v>
      </c>
      <c r="E32" s="98" t="s">
        <v>72</v>
      </c>
      <c r="F32" s="95" t="s">
        <v>74</v>
      </c>
      <c r="G32" s="100" t="s">
        <v>89</v>
      </c>
      <c r="H32" s="95" t="s">
        <v>90</v>
      </c>
      <c r="I32" s="54">
        <v>2.0499999999999998</v>
      </c>
      <c r="J32" s="31"/>
      <c r="K32" s="39">
        <f t="shared" si="0"/>
        <v>0</v>
      </c>
      <c r="L32" s="40" t="str">
        <f t="shared" si="1"/>
        <v>OK</v>
      </c>
      <c r="M32" s="51"/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94">
        <v>30</v>
      </c>
      <c r="D33" s="85" t="s">
        <v>64</v>
      </c>
      <c r="E33" s="98" t="s">
        <v>72</v>
      </c>
      <c r="F33" s="95" t="s">
        <v>74</v>
      </c>
      <c r="G33" s="100" t="s">
        <v>89</v>
      </c>
      <c r="H33" s="95" t="s">
        <v>90</v>
      </c>
      <c r="I33" s="54">
        <v>3.43</v>
      </c>
      <c r="J33" s="31"/>
      <c r="K33" s="39">
        <f t="shared" si="0"/>
        <v>0</v>
      </c>
      <c r="L33" s="40" t="str">
        <f t="shared" si="1"/>
        <v>OK</v>
      </c>
      <c r="M33" s="51"/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94">
        <v>31</v>
      </c>
      <c r="D34" s="85" t="s">
        <v>65</v>
      </c>
      <c r="E34" s="98" t="s">
        <v>72</v>
      </c>
      <c r="F34" s="95" t="s">
        <v>74</v>
      </c>
      <c r="G34" s="100" t="s">
        <v>89</v>
      </c>
      <c r="H34" s="95" t="s">
        <v>90</v>
      </c>
      <c r="I34" s="54">
        <v>8.0299999999999994</v>
      </c>
      <c r="J34" s="31"/>
      <c r="K34" s="39">
        <f t="shared" si="0"/>
        <v>0</v>
      </c>
      <c r="L34" s="40" t="str">
        <f t="shared" si="1"/>
        <v>OK</v>
      </c>
      <c r="M34" s="51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94">
        <v>32</v>
      </c>
      <c r="D35" s="85" t="s">
        <v>66</v>
      </c>
      <c r="E35" s="98" t="s">
        <v>72</v>
      </c>
      <c r="F35" s="95" t="s">
        <v>74</v>
      </c>
      <c r="G35" s="100" t="s">
        <v>89</v>
      </c>
      <c r="H35" s="95" t="s">
        <v>90</v>
      </c>
      <c r="I35" s="54">
        <v>3.95</v>
      </c>
      <c r="J35" s="31"/>
      <c r="K35" s="39">
        <f t="shared" si="0"/>
        <v>0</v>
      </c>
      <c r="L35" s="40" t="str">
        <f t="shared" si="1"/>
        <v>OK</v>
      </c>
      <c r="M35" s="51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94">
        <v>33</v>
      </c>
      <c r="D36" s="85" t="s">
        <v>67</v>
      </c>
      <c r="E36" s="98" t="s">
        <v>73</v>
      </c>
      <c r="F36" s="95" t="s">
        <v>74</v>
      </c>
      <c r="G36" s="100" t="s">
        <v>89</v>
      </c>
      <c r="H36" s="95" t="s">
        <v>92</v>
      </c>
      <c r="I36" s="54">
        <v>18.25</v>
      </c>
      <c r="J36" s="31"/>
      <c r="K36" s="39">
        <f t="shared" si="0"/>
        <v>0</v>
      </c>
      <c r="L36" s="40" t="str">
        <f t="shared" si="1"/>
        <v>OK</v>
      </c>
      <c r="M36" s="51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94">
        <v>34</v>
      </c>
      <c r="D37" s="85" t="s">
        <v>81</v>
      </c>
      <c r="E37" s="98" t="s">
        <v>72</v>
      </c>
      <c r="F37" s="95" t="s">
        <v>74</v>
      </c>
      <c r="G37" s="100" t="s">
        <v>89</v>
      </c>
      <c r="H37" s="95" t="s">
        <v>90</v>
      </c>
      <c r="I37" s="54">
        <v>16.97</v>
      </c>
      <c r="J37" s="31"/>
      <c r="K37" s="39">
        <f t="shared" si="0"/>
        <v>0</v>
      </c>
      <c r="L37" s="40" t="str">
        <f t="shared" si="1"/>
        <v>OK</v>
      </c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58"/>
      <c r="N38" s="58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8"/>
  <sheetViews>
    <sheetView zoomScale="80" zoomScaleNormal="80" workbookViewId="0">
      <selection activeCell="J4" sqref="J4:J37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87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101" t="s">
        <v>7</v>
      </c>
      <c r="B3" s="102" t="s">
        <v>93</v>
      </c>
      <c r="C3" s="93" t="s">
        <v>5</v>
      </c>
      <c r="D3" s="8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94">
        <v>1</v>
      </c>
      <c r="D4" s="84" t="s">
        <v>38</v>
      </c>
      <c r="E4" s="97" t="s">
        <v>68</v>
      </c>
      <c r="F4" s="95" t="s">
        <v>74</v>
      </c>
      <c r="G4" s="100" t="s">
        <v>89</v>
      </c>
      <c r="H4" s="95" t="s">
        <v>90</v>
      </c>
      <c r="I4" s="54">
        <v>6.54</v>
      </c>
      <c r="J4" s="31"/>
      <c r="K4" s="39">
        <f t="shared" ref="K4:K37" si="0">J4-(SUM(M4:U4))</f>
        <v>0</v>
      </c>
      <c r="L4" s="40" t="str">
        <f t="shared" ref="L4:L37" si="1">IF(K4&lt;0,"ATENÇÃO","OK")</f>
        <v>OK</v>
      </c>
      <c r="M4" s="51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94">
        <v>2</v>
      </c>
      <c r="D5" s="85" t="s">
        <v>39</v>
      </c>
      <c r="E5" s="97" t="s">
        <v>68</v>
      </c>
      <c r="F5" s="95" t="s">
        <v>74</v>
      </c>
      <c r="G5" s="100" t="s">
        <v>89</v>
      </c>
      <c r="H5" s="95" t="s">
        <v>90</v>
      </c>
      <c r="I5" s="54">
        <v>8.86</v>
      </c>
      <c r="J5" s="31">
        <v>6</v>
      </c>
      <c r="K5" s="39">
        <f t="shared" si="0"/>
        <v>6</v>
      </c>
      <c r="L5" s="40" t="str">
        <f t="shared" si="1"/>
        <v>OK</v>
      </c>
      <c r="M5" s="51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94">
        <v>3</v>
      </c>
      <c r="D6" s="85" t="s">
        <v>40</v>
      </c>
      <c r="E6" s="97" t="s">
        <v>68</v>
      </c>
      <c r="F6" s="95" t="s">
        <v>74</v>
      </c>
      <c r="G6" s="100" t="s">
        <v>89</v>
      </c>
      <c r="H6" s="95" t="s">
        <v>90</v>
      </c>
      <c r="I6" s="54">
        <v>11.2</v>
      </c>
      <c r="J6" s="31"/>
      <c r="K6" s="39">
        <f t="shared" si="0"/>
        <v>0</v>
      </c>
      <c r="L6" s="40" t="str">
        <f t="shared" si="1"/>
        <v>OK</v>
      </c>
      <c r="M6" s="51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94">
        <v>4</v>
      </c>
      <c r="D7" s="84" t="s">
        <v>41</v>
      </c>
      <c r="E7" s="97" t="s">
        <v>68</v>
      </c>
      <c r="F7" s="95" t="s">
        <v>74</v>
      </c>
      <c r="G7" s="100" t="s">
        <v>89</v>
      </c>
      <c r="H7" s="95" t="s">
        <v>90</v>
      </c>
      <c r="I7" s="54">
        <v>5.46</v>
      </c>
      <c r="J7" s="31">
        <v>200</v>
      </c>
      <c r="K7" s="39">
        <f t="shared" si="0"/>
        <v>200</v>
      </c>
      <c r="L7" s="40" t="str">
        <f t="shared" si="1"/>
        <v>OK</v>
      </c>
      <c r="M7" s="51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94">
        <v>5</v>
      </c>
      <c r="D8" s="87" t="s">
        <v>42</v>
      </c>
      <c r="E8" s="97" t="s">
        <v>68</v>
      </c>
      <c r="F8" s="95" t="s">
        <v>74</v>
      </c>
      <c r="G8" s="100" t="s">
        <v>89</v>
      </c>
      <c r="H8" s="95" t="s">
        <v>90</v>
      </c>
      <c r="I8" s="54">
        <v>5.92</v>
      </c>
      <c r="J8" s="31">
        <v>20</v>
      </c>
      <c r="K8" s="39">
        <f t="shared" si="0"/>
        <v>20</v>
      </c>
      <c r="L8" s="40" t="str">
        <f t="shared" si="1"/>
        <v>OK</v>
      </c>
      <c r="M8" s="51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94">
        <v>6</v>
      </c>
      <c r="D9" s="84" t="s">
        <v>43</v>
      </c>
      <c r="E9" s="97" t="s">
        <v>68</v>
      </c>
      <c r="F9" s="95" t="s">
        <v>74</v>
      </c>
      <c r="G9" s="100" t="s">
        <v>89</v>
      </c>
      <c r="H9" s="95" t="s">
        <v>90</v>
      </c>
      <c r="I9" s="54">
        <v>5.26</v>
      </c>
      <c r="J9" s="31"/>
      <c r="K9" s="39">
        <f t="shared" si="0"/>
        <v>0</v>
      </c>
      <c r="L9" s="40" t="str">
        <f t="shared" si="1"/>
        <v>OK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94">
        <v>7</v>
      </c>
      <c r="D10" s="84" t="s">
        <v>44</v>
      </c>
      <c r="E10" s="97" t="s">
        <v>68</v>
      </c>
      <c r="F10" s="95" t="s">
        <v>74</v>
      </c>
      <c r="G10" s="100" t="s">
        <v>89</v>
      </c>
      <c r="H10" s="95" t="s">
        <v>90</v>
      </c>
      <c r="I10" s="54">
        <v>5.25</v>
      </c>
      <c r="J10" s="31"/>
      <c r="K10" s="39">
        <f t="shared" si="0"/>
        <v>0</v>
      </c>
      <c r="L10" s="40" t="str">
        <f t="shared" si="1"/>
        <v>OK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94">
        <v>8</v>
      </c>
      <c r="D11" s="84" t="s">
        <v>45</v>
      </c>
      <c r="E11" s="97" t="s">
        <v>68</v>
      </c>
      <c r="F11" s="95" t="s">
        <v>74</v>
      </c>
      <c r="G11" s="100" t="s">
        <v>89</v>
      </c>
      <c r="H11" s="95" t="s">
        <v>90</v>
      </c>
      <c r="I11" s="54">
        <v>5.32</v>
      </c>
      <c r="J11" s="31"/>
      <c r="K11" s="39">
        <f t="shared" si="0"/>
        <v>0</v>
      </c>
      <c r="L11" s="40" t="str">
        <f t="shared" si="1"/>
        <v>OK</v>
      </c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94">
        <v>9</v>
      </c>
      <c r="D12" s="84" t="s">
        <v>46</v>
      </c>
      <c r="E12" s="97" t="s">
        <v>68</v>
      </c>
      <c r="F12" s="95" t="s">
        <v>74</v>
      </c>
      <c r="G12" s="100" t="s">
        <v>89</v>
      </c>
      <c r="H12" s="95" t="s">
        <v>90</v>
      </c>
      <c r="I12" s="54">
        <v>4.7699999999999996</v>
      </c>
      <c r="J12" s="31">
        <v>40</v>
      </c>
      <c r="K12" s="39">
        <f t="shared" si="0"/>
        <v>40</v>
      </c>
      <c r="L12" s="40" t="str">
        <f t="shared" si="1"/>
        <v>OK</v>
      </c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94">
        <v>10</v>
      </c>
      <c r="D13" s="84" t="s">
        <v>47</v>
      </c>
      <c r="E13" s="97" t="s">
        <v>68</v>
      </c>
      <c r="F13" s="95" t="s">
        <v>74</v>
      </c>
      <c r="G13" s="100" t="s">
        <v>89</v>
      </c>
      <c r="H13" s="95" t="s">
        <v>90</v>
      </c>
      <c r="I13" s="54">
        <v>4.66</v>
      </c>
      <c r="J13" s="31">
        <v>200</v>
      </c>
      <c r="K13" s="39">
        <f t="shared" si="0"/>
        <v>200</v>
      </c>
      <c r="L13" s="40" t="str">
        <f t="shared" si="1"/>
        <v>OK</v>
      </c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94">
        <v>11</v>
      </c>
      <c r="D14" s="86" t="s">
        <v>48</v>
      </c>
      <c r="E14" s="98" t="s">
        <v>68</v>
      </c>
      <c r="F14" s="95" t="s">
        <v>74</v>
      </c>
      <c r="G14" s="100" t="s">
        <v>89</v>
      </c>
      <c r="H14" s="95" t="s">
        <v>90</v>
      </c>
      <c r="I14" s="54">
        <v>17.940000000000001</v>
      </c>
      <c r="J14" s="31"/>
      <c r="K14" s="39">
        <f t="shared" si="0"/>
        <v>0</v>
      </c>
      <c r="L14" s="40" t="str">
        <f t="shared" si="1"/>
        <v>OK</v>
      </c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94">
        <v>12</v>
      </c>
      <c r="D15" s="84" t="s">
        <v>49</v>
      </c>
      <c r="E15" s="97" t="s">
        <v>68</v>
      </c>
      <c r="F15" s="95" t="s">
        <v>74</v>
      </c>
      <c r="G15" s="100" t="s">
        <v>89</v>
      </c>
      <c r="H15" s="95" t="s">
        <v>90</v>
      </c>
      <c r="I15" s="54">
        <v>1.78</v>
      </c>
      <c r="J15" s="31"/>
      <c r="K15" s="39">
        <f t="shared" si="0"/>
        <v>0</v>
      </c>
      <c r="L15" s="40" t="str">
        <f t="shared" si="1"/>
        <v>OK</v>
      </c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94">
        <v>13</v>
      </c>
      <c r="D16" s="85" t="s">
        <v>50</v>
      </c>
      <c r="E16" s="97" t="s">
        <v>69</v>
      </c>
      <c r="F16" s="95" t="s">
        <v>74</v>
      </c>
      <c r="G16" s="100" t="s">
        <v>89</v>
      </c>
      <c r="H16" s="95" t="s">
        <v>91</v>
      </c>
      <c r="I16" s="55">
        <v>16.52</v>
      </c>
      <c r="J16" s="31">
        <v>50</v>
      </c>
      <c r="K16" s="39">
        <f t="shared" si="0"/>
        <v>50</v>
      </c>
      <c r="L16" s="40" t="str">
        <f t="shared" si="1"/>
        <v>OK</v>
      </c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94">
        <v>14</v>
      </c>
      <c r="D17" s="86" t="s">
        <v>51</v>
      </c>
      <c r="E17" s="98" t="s">
        <v>68</v>
      </c>
      <c r="F17" s="95" t="s">
        <v>74</v>
      </c>
      <c r="G17" s="100" t="s">
        <v>89</v>
      </c>
      <c r="H17" s="95" t="s">
        <v>90</v>
      </c>
      <c r="I17" s="54">
        <v>3.29</v>
      </c>
      <c r="J17" s="31"/>
      <c r="K17" s="39">
        <f t="shared" si="0"/>
        <v>0</v>
      </c>
      <c r="L17" s="40" t="str">
        <f t="shared" si="1"/>
        <v>OK</v>
      </c>
      <c r="M17" s="51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94">
        <v>15</v>
      </c>
      <c r="D18" s="88" t="s">
        <v>52</v>
      </c>
      <c r="E18" s="99" t="s">
        <v>68</v>
      </c>
      <c r="F18" s="95" t="s">
        <v>74</v>
      </c>
      <c r="G18" s="100" t="s">
        <v>89</v>
      </c>
      <c r="H18" s="95" t="s">
        <v>90</v>
      </c>
      <c r="I18" s="54">
        <v>3.74</v>
      </c>
      <c r="J18" s="31"/>
      <c r="K18" s="39">
        <f t="shared" si="0"/>
        <v>0</v>
      </c>
      <c r="L18" s="40" t="str">
        <f t="shared" si="1"/>
        <v>OK</v>
      </c>
      <c r="M18" s="51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94">
        <v>16</v>
      </c>
      <c r="D19" s="84" t="s">
        <v>53</v>
      </c>
      <c r="E19" s="97" t="s">
        <v>68</v>
      </c>
      <c r="F19" s="95" t="s">
        <v>74</v>
      </c>
      <c r="G19" s="100" t="s">
        <v>89</v>
      </c>
      <c r="H19" s="95" t="s">
        <v>90</v>
      </c>
      <c r="I19" s="54">
        <v>2.27</v>
      </c>
      <c r="J19" s="31">
        <v>50</v>
      </c>
      <c r="K19" s="39">
        <f t="shared" si="0"/>
        <v>50</v>
      </c>
      <c r="L19" s="40" t="str">
        <f t="shared" si="1"/>
        <v>OK</v>
      </c>
      <c r="M19" s="51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94">
        <v>17</v>
      </c>
      <c r="D20" s="86" t="s">
        <v>54</v>
      </c>
      <c r="E20" s="97" t="s">
        <v>68</v>
      </c>
      <c r="F20" s="95" t="s">
        <v>74</v>
      </c>
      <c r="G20" s="100" t="s">
        <v>89</v>
      </c>
      <c r="H20" s="95" t="s">
        <v>90</v>
      </c>
      <c r="I20" s="54">
        <v>18.36</v>
      </c>
      <c r="J20" s="31"/>
      <c r="K20" s="39">
        <f t="shared" si="0"/>
        <v>0</v>
      </c>
      <c r="L20" s="40" t="str">
        <f t="shared" si="1"/>
        <v>OK</v>
      </c>
      <c r="M20" s="51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94">
        <v>18</v>
      </c>
      <c r="D21" s="90" t="s">
        <v>55</v>
      </c>
      <c r="E21" s="97" t="s">
        <v>68</v>
      </c>
      <c r="F21" s="95" t="s">
        <v>74</v>
      </c>
      <c r="G21" s="100" t="s">
        <v>89</v>
      </c>
      <c r="H21" s="95" t="s">
        <v>90</v>
      </c>
      <c r="I21" s="54">
        <v>6.89</v>
      </c>
      <c r="J21" s="31"/>
      <c r="K21" s="39">
        <f t="shared" si="0"/>
        <v>0</v>
      </c>
      <c r="L21" s="40" t="str">
        <f t="shared" si="1"/>
        <v>OK</v>
      </c>
      <c r="M21" s="51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94">
        <v>19</v>
      </c>
      <c r="D22" s="86" t="s">
        <v>56</v>
      </c>
      <c r="E22" s="97" t="s">
        <v>68</v>
      </c>
      <c r="F22" s="95" t="s">
        <v>74</v>
      </c>
      <c r="G22" s="100" t="s">
        <v>89</v>
      </c>
      <c r="H22" s="95" t="s">
        <v>90</v>
      </c>
      <c r="I22" s="54">
        <v>7.69</v>
      </c>
      <c r="J22" s="31"/>
      <c r="K22" s="39">
        <f t="shared" si="0"/>
        <v>0</v>
      </c>
      <c r="L22" s="40" t="str">
        <f t="shared" si="1"/>
        <v>OK</v>
      </c>
      <c r="M22" s="51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94">
        <v>20</v>
      </c>
      <c r="D23" s="85" t="s">
        <v>57</v>
      </c>
      <c r="E23" s="95" t="s">
        <v>70</v>
      </c>
      <c r="F23" s="95" t="s">
        <v>74</v>
      </c>
      <c r="G23" s="100" t="s">
        <v>89</v>
      </c>
      <c r="H23" s="95" t="s">
        <v>92</v>
      </c>
      <c r="I23" s="54">
        <v>22.75</v>
      </c>
      <c r="J23" s="31">
        <v>80</v>
      </c>
      <c r="K23" s="39">
        <f t="shared" si="0"/>
        <v>80</v>
      </c>
      <c r="L23" s="40" t="str">
        <f t="shared" si="1"/>
        <v>OK</v>
      </c>
      <c r="M23" s="51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94">
        <v>21</v>
      </c>
      <c r="D24" s="85" t="s">
        <v>58</v>
      </c>
      <c r="E24" s="89" t="s">
        <v>69</v>
      </c>
      <c r="F24" s="95" t="s">
        <v>74</v>
      </c>
      <c r="G24" s="100" t="s">
        <v>89</v>
      </c>
      <c r="H24" s="95" t="s">
        <v>91</v>
      </c>
      <c r="I24" s="54">
        <v>11.72</v>
      </c>
      <c r="J24" s="31">
        <v>60</v>
      </c>
      <c r="K24" s="39">
        <f t="shared" si="0"/>
        <v>60</v>
      </c>
      <c r="L24" s="40" t="str">
        <f t="shared" si="1"/>
        <v>OK</v>
      </c>
      <c r="M24" s="51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94">
        <v>22</v>
      </c>
      <c r="D25" s="92" t="s">
        <v>59</v>
      </c>
      <c r="E25" s="98" t="s">
        <v>68</v>
      </c>
      <c r="F25" s="95" t="s">
        <v>74</v>
      </c>
      <c r="G25" s="100" t="s">
        <v>89</v>
      </c>
      <c r="H25" s="95" t="s">
        <v>90</v>
      </c>
      <c r="I25" s="54">
        <v>4.66</v>
      </c>
      <c r="J25" s="31"/>
      <c r="K25" s="39">
        <f t="shared" si="0"/>
        <v>0</v>
      </c>
      <c r="L25" s="40" t="str">
        <f t="shared" si="1"/>
        <v>OK</v>
      </c>
      <c r="M25" s="51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94">
        <v>23</v>
      </c>
      <c r="D26" s="85" t="s">
        <v>77</v>
      </c>
      <c r="E26" s="98" t="s">
        <v>68</v>
      </c>
      <c r="F26" s="95" t="s">
        <v>74</v>
      </c>
      <c r="G26" s="100" t="s">
        <v>89</v>
      </c>
      <c r="H26" s="95" t="s">
        <v>90</v>
      </c>
      <c r="I26" s="54">
        <v>5.05</v>
      </c>
      <c r="J26" s="31"/>
      <c r="K26" s="39">
        <f t="shared" si="0"/>
        <v>0</v>
      </c>
      <c r="L26" s="40" t="str">
        <f t="shared" si="1"/>
        <v>OK</v>
      </c>
      <c r="M26" s="59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94">
        <v>24</v>
      </c>
      <c r="D27" s="91" t="s">
        <v>60</v>
      </c>
      <c r="E27" s="96" t="s">
        <v>71</v>
      </c>
      <c r="F27" s="95" t="s">
        <v>74</v>
      </c>
      <c r="G27" s="100" t="s">
        <v>89</v>
      </c>
      <c r="H27" s="95" t="s">
        <v>91</v>
      </c>
      <c r="I27" s="54">
        <v>9.65</v>
      </c>
      <c r="J27" s="31"/>
      <c r="K27" s="39">
        <f t="shared" si="0"/>
        <v>0</v>
      </c>
      <c r="L27" s="40" t="str">
        <f t="shared" si="1"/>
        <v>OK</v>
      </c>
      <c r="M27" s="59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94">
        <v>25</v>
      </c>
      <c r="D28" s="91" t="s">
        <v>80</v>
      </c>
      <c r="E28" s="98" t="s">
        <v>71</v>
      </c>
      <c r="F28" s="95" t="s">
        <v>74</v>
      </c>
      <c r="G28" s="100" t="s">
        <v>89</v>
      </c>
      <c r="H28" s="95" t="s">
        <v>91</v>
      </c>
      <c r="I28" s="54">
        <v>11.24</v>
      </c>
      <c r="J28" s="31"/>
      <c r="K28" s="39">
        <f t="shared" si="0"/>
        <v>0</v>
      </c>
      <c r="L28" s="40" t="str">
        <f t="shared" si="1"/>
        <v>OK</v>
      </c>
      <c r="M28" s="51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94">
        <v>26</v>
      </c>
      <c r="D29" s="91" t="s">
        <v>57</v>
      </c>
      <c r="E29" s="96" t="s">
        <v>71</v>
      </c>
      <c r="F29" s="95" t="s">
        <v>74</v>
      </c>
      <c r="G29" s="100" t="s">
        <v>89</v>
      </c>
      <c r="H29" s="95" t="s">
        <v>91</v>
      </c>
      <c r="I29" s="54">
        <v>14.22</v>
      </c>
      <c r="J29" s="31">
        <v>100</v>
      </c>
      <c r="K29" s="39">
        <f t="shared" si="0"/>
        <v>100</v>
      </c>
      <c r="L29" s="40" t="str">
        <f t="shared" si="1"/>
        <v>OK</v>
      </c>
      <c r="M29" s="51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94">
        <v>27</v>
      </c>
      <c r="D30" s="91" t="s">
        <v>61</v>
      </c>
      <c r="E30" s="98" t="s">
        <v>72</v>
      </c>
      <c r="F30" s="95" t="s">
        <v>74</v>
      </c>
      <c r="G30" s="100" t="s">
        <v>89</v>
      </c>
      <c r="H30" s="95" t="s">
        <v>90</v>
      </c>
      <c r="I30" s="54">
        <v>4.54</v>
      </c>
      <c r="J30" s="31"/>
      <c r="K30" s="39">
        <f t="shared" si="0"/>
        <v>0</v>
      </c>
      <c r="L30" s="40" t="str">
        <f t="shared" si="1"/>
        <v>OK</v>
      </c>
      <c r="M30" s="51"/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94">
        <v>28</v>
      </c>
      <c r="D31" s="85" t="s">
        <v>62</v>
      </c>
      <c r="E31" s="98" t="s">
        <v>72</v>
      </c>
      <c r="F31" s="95" t="s">
        <v>74</v>
      </c>
      <c r="G31" s="100" t="s">
        <v>89</v>
      </c>
      <c r="H31" s="95" t="s">
        <v>90</v>
      </c>
      <c r="I31" s="54">
        <v>2.65</v>
      </c>
      <c r="J31" s="31"/>
      <c r="K31" s="39">
        <f t="shared" si="0"/>
        <v>0</v>
      </c>
      <c r="L31" s="40" t="str">
        <f t="shared" si="1"/>
        <v>OK</v>
      </c>
      <c r="M31" s="51"/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94">
        <v>29</v>
      </c>
      <c r="D32" s="85" t="s">
        <v>63</v>
      </c>
      <c r="E32" s="98" t="s">
        <v>72</v>
      </c>
      <c r="F32" s="95" t="s">
        <v>74</v>
      </c>
      <c r="G32" s="100" t="s">
        <v>89</v>
      </c>
      <c r="H32" s="95" t="s">
        <v>90</v>
      </c>
      <c r="I32" s="54">
        <v>2.0499999999999998</v>
      </c>
      <c r="J32" s="31"/>
      <c r="K32" s="39">
        <f t="shared" si="0"/>
        <v>0</v>
      </c>
      <c r="L32" s="40" t="str">
        <f t="shared" si="1"/>
        <v>OK</v>
      </c>
      <c r="M32" s="51"/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94">
        <v>30</v>
      </c>
      <c r="D33" s="85" t="s">
        <v>64</v>
      </c>
      <c r="E33" s="98" t="s">
        <v>72</v>
      </c>
      <c r="F33" s="95" t="s">
        <v>74</v>
      </c>
      <c r="G33" s="100" t="s">
        <v>89</v>
      </c>
      <c r="H33" s="95" t="s">
        <v>90</v>
      </c>
      <c r="I33" s="54">
        <v>3.43</v>
      </c>
      <c r="J33" s="31"/>
      <c r="K33" s="39">
        <f t="shared" si="0"/>
        <v>0</v>
      </c>
      <c r="L33" s="40" t="str">
        <f t="shared" si="1"/>
        <v>OK</v>
      </c>
      <c r="M33" s="51"/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94">
        <v>31</v>
      </c>
      <c r="D34" s="85" t="s">
        <v>65</v>
      </c>
      <c r="E34" s="98" t="s">
        <v>72</v>
      </c>
      <c r="F34" s="95" t="s">
        <v>74</v>
      </c>
      <c r="G34" s="100" t="s">
        <v>89</v>
      </c>
      <c r="H34" s="95" t="s">
        <v>90</v>
      </c>
      <c r="I34" s="54">
        <v>8.0299999999999994</v>
      </c>
      <c r="J34" s="31"/>
      <c r="K34" s="39">
        <f t="shared" si="0"/>
        <v>0</v>
      </c>
      <c r="L34" s="40" t="str">
        <f t="shared" si="1"/>
        <v>OK</v>
      </c>
      <c r="M34" s="51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94">
        <v>32</v>
      </c>
      <c r="D35" s="85" t="s">
        <v>66</v>
      </c>
      <c r="E35" s="98" t="s">
        <v>72</v>
      </c>
      <c r="F35" s="95" t="s">
        <v>74</v>
      </c>
      <c r="G35" s="100" t="s">
        <v>89</v>
      </c>
      <c r="H35" s="95" t="s">
        <v>90</v>
      </c>
      <c r="I35" s="54">
        <v>3.95</v>
      </c>
      <c r="J35" s="31"/>
      <c r="K35" s="39">
        <f t="shared" si="0"/>
        <v>0</v>
      </c>
      <c r="L35" s="40" t="str">
        <f t="shared" si="1"/>
        <v>OK</v>
      </c>
      <c r="M35" s="51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94">
        <v>33</v>
      </c>
      <c r="D36" s="85" t="s">
        <v>67</v>
      </c>
      <c r="E36" s="98" t="s">
        <v>73</v>
      </c>
      <c r="F36" s="95" t="s">
        <v>74</v>
      </c>
      <c r="G36" s="100" t="s">
        <v>89</v>
      </c>
      <c r="H36" s="95" t="s">
        <v>92</v>
      </c>
      <c r="I36" s="54">
        <v>18.25</v>
      </c>
      <c r="J36" s="31">
        <v>150</v>
      </c>
      <c r="K36" s="39">
        <f t="shared" si="0"/>
        <v>150</v>
      </c>
      <c r="L36" s="40" t="str">
        <f t="shared" si="1"/>
        <v>OK</v>
      </c>
      <c r="M36" s="51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94">
        <v>34</v>
      </c>
      <c r="D37" s="85" t="s">
        <v>81</v>
      </c>
      <c r="E37" s="98" t="s">
        <v>72</v>
      </c>
      <c r="F37" s="95" t="s">
        <v>74</v>
      </c>
      <c r="G37" s="100" t="s">
        <v>89</v>
      </c>
      <c r="H37" s="95" t="s">
        <v>90</v>
      </c>
      <c r="I37" s="54">
        <v>16.97</v>
      </c>
      <c r="J37" s="31">
        <v>12</v>
      </c>
      <c r="K37" s="39">
        <f t="shared" si="0"/>
        <v>12</v>
      </c>
      <c r="L37" s="40" t="str">
        <f t="shared" si="1"/>
        <v>OK</v>
      </c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58"/>
      <c r="N38" s="58"/>
    </row>
  </sheetData>
  <mergeCells count="15">
    <mergeCell ref="J1:L1"/>
    <mergeCell ref="T1:T2"/>
    <mergeCell ref="U1:U2"/>
    <mergeCell ref="A2:L2"/>
    <mergeCell ref="A4:A37"/>
    <mergeCell ref="B4:B37"/>
    <mergeCell ref="Q1:Q2"/>
    <mergeCell ref="S1:S2"/>
    <mergeCell ref="R1:R2"/>
    <mergeCell ref="M1:M2"/>
    <mergeCell ref="N1:N2"/>
    <mergeCell ref="A1:C1"/>
    <mergeCell ref="O1:O2"/>
    <mergeCell ref="P1:P2"/>
    <mergeCell ref="D1:I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8"/>
  <sheetViews>
    <sheetView tabSelected="1" topLeftCell="A37" zoomScale="80" zoomScaleNormal="80" workbookViewId="0">
      <selection activeCell="M1" sqref="M1:M38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98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101" t="s">
        <v>7</v>
      </c>
      <c r="B3" s="102" t="s">
        <v>93</v>
      </c>
      <c r="C3" s="93" t="s">
        <v>5</v>
      </c>
      <c r="D3" s="8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149">
        <v>43924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94">
        <v>1</v>
      </c>
      <c r="D4" s="84" t="s">
        <v>38</v>
      </c>
      <c r="E4" s="97" t="s">
        <v>68</v>
      </c>
      <c r="F4" s="95" t="s">
        <v>74</v>
      </c>
      <c r="G4" s="100" t="s">
        <v>89</v>
      </c>
      <c r="H4" s="95" t="s">
        <v>90</v>
      </c>
      <c r="I4" s="54">
        <v>6.54</v>
      </c>
      <c r="J4" s="31">
        <v>150</v>
      </c>
      <c r="K4" s="39">
        <f t="shared" ref="K4:K37" si="0">J4-(SUM(M4:U4))</f>
        <v>150</v>
      </c>
      <c r="L4" s="40" t="str">
        <f t="shared" ref="L4:L37" si="1">IF(K4&lt;0,"ATENÇÃO","OK")</f>
        <v>OK</v>
      </c>
      <c r="M4" s="146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94">
        <v>2</v>
      </c>
      <c r="D5" s="85" t="s">
        <v>39</v>
      </c>
      <c r="E5" s="97" t="s">
        <v>68</v>
      </c>
      <c r="F5" s="95" t="s">
        <v>74</v>
      </c>
      <c r="G5" s="100" t="s">
        <v>89</v>
      </c>
      <c r="H5" s="95" t="s">
        <v>90</v>
      </c>
      <c r="I5" s="54">
        <v>8.86</v>
      </c>
      <c r="J5" s="31">
        <v>15</v>
      </c>
      <c r="K5" s="39">
        <f t="shared" si="0"/>
        <v>15</v>
      </c>
      <c r="L5" s="40" t="str">
        <f t="shared" si="1"/>
        <v>OK</v>
      </c>
      <c r="M5" s="146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94">
        <v>3</v>
      </c>
      <c r="D6" s="85" t="s">
        <v>40</v>
      </c>
      <c r="E6" s="97" t="s">
        <v>68</v>
      </c>
      <c r="F6" s="95" t="s">
        <v>74</v>
      </c>
      <c r="G6" s="100" t="s">
        <v>89</v>
      </c>
      <c r="H6" s="95" t="s">
        <v>90</v>
      </c>
      <c r="I6" s="54">
        <v>11.2</v>
      </c>
      <c r="J6" s="31">
        <v>30</v>
      </c>
      <c r="K6" s="39">
        <f t="shared" si="0"/>
        <v>30</v>
      </c>
      <c r="L6" s="40" t="str">
        <f t="shared" si="1"/>
        <v>OK</v>
      </c>
      <c r="M6" s="146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94">
        <v>4</v>
      </c>
      <c r="D7" s="84" t="s">
        <v>41</v>
      </c>
      <c r="E7" s="97" t="s">
        <v>68</v>
      </c>
      <c r="F7" s="95" t="s">
        <v>74</v>
      </c>
      <c r="G7" s="100" t="s">
        <v>89</v>
      </c>
      <c r="H7" s="95" t="s">
        <v>90</v>
      </c>
      <c r="I7" s="54">
        <v>5.46</v>
      </c>
      <c r="J7" s="31">
        <v>150</v>
      </c>
      <c r="K7" s="39">
        <f t="shared" si="0"/>
        <v>150</v>
      </c>
      <c r="L7" s="40" t="str">
        <f t="shared" si="1"/>
        <v>OK</v>
      </c>
      <c r="M7" s="146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94">
        <v>5</v>
      </c>
      <c r="D8" s="87" t="s">
        <v>42</v>
      </c>
      <c r="E8" s="97" t="s">
        <v>68</v>
      </c>
      <c r="F8" s="95" t="s">
        <v>74</v>
      </c>
      <c r="G8" s="100" t="s">
        <v>89</v>
      </c>
      <c r="H8" s="95" t="s">
        <v>90</v>
      </c>
      <c r="I8" s="54">
        <v>5.92</v>
      </c>
      <c r="J8" s="31">
        <v>20</v>
      </c>
      <c r="K8" s="39">
        <f t="shared" si="0"/>
        <v>20</v>
      </c>
      <c r="L8" s="40" t="str">
        <f t="shared" si="1"/>
        <v>OK</v>
      </c>
      <c r="M8" s="146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94">
        <v>6</v>
      </c>
      <c r="D9" s="84" t="s">
        <v>43</v>
      </c>
      <c r="E9" s="97" t="s">
        <v>68</v>
      </c>
      <c r="F9" s="95" t="s">
        <v>74</v>
      </c>
      <c r="G9" s="100" t="s">
        <v>89</v>
      </c>
      <c r="H9" s="95" t="s">
        <v>90</v>
      </c>
      <c r="I9" s="54">
        <v>5.26</v>
      </c>
      <c r="J9" s="31"/>
      <c r="K9" s="39">
        <f t="shared" si="0"/>
        <v>0</v>
      </c>
      <c r="L9" s="40" t="str">
        <f t="shared" si="1"/>
        <v>OK</v>
      </c>
      <c r="M9" s="146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94">
        <v>7</v>
      </c>
      <c r="D10" s="84" t="s">
        <v>44</v>
      </c>
      <c r="E10" s="97" t="s">
        <v>68</v>
      </c>
      <c r="F10" s="95" t="s">
        <v>74</v>
      </c>
      <c r="G10" s="100" t="s">
        <v>89</v>
      </c>
      <c r="H10" s="95" t="s">
        <v>90</v>
      </c>
      <c r="I10" s="54">
        <v>5.25</v>
      </c>
      <c r="J10" s="31"/>
      <c r="K10" s="39">
        <f t="shared" si="0"/>
        <v>0</v>
      </c>
      <c r="L10" s="40" t="str">
        <f t="shared" si="1"/>
        <v>OK</v>
      </c>
      <c r="M10" s="146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94">
        <v>8</v>
      </c>
      <c r="D11" s="84" t="s">
        <v>45</v>
      </c>
      <c r="E11" s="97" t="s">
        <v>68</v>
      </c>
      <c r="F11" s="95" t="s">
        <v>74</v>
      </c>
      <c r="G11" s="100" t="s">
        <v>89</v>
      </c>
      <c r="H11" s="95" t="s">
        <v>90</v>
      </c>
      <c r="I11" s="54">
        <v>5.32</v>
      </c>
      <c r="J11" s="31"/>
      <c r="K11" s="39">
        <f t="shared" si="0"/>
        <v>0</v>
      </c>
      <c r="L11" s="40" t="str">
        <f t="shared" si="1"/>
        <v>OK</v>
      </c>
      <c r="M11" s="146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94">
        <v>9</v>
      </c>
      <c r="D12" s="84" t="s">
        <v>46</v>
      </c>
      <c r="E12" s="97" t="s">
        <v>68</v>
      </c>
      <c r="F12" s="95" t="s">
        <v>74</v>
      </c>
      <c r="G12" s="100" t="s">
        <v>89</v>
      </c>
      <c r="H12" s="95" t="s">
        <v>90</v>
      </c>
      <c r="I12" s="54">
        <v>4.7699999999999996</v>
      </c>
      <c r="J12" s="31">
        <v>50</v>
      </c>
      <c r="K12" s="39">
        <f t="shared" si="0"/>
        <v>50</v>
      </c>
      <c r="L12" s="40" t="str">
        <f t="shared" si="1"/>
        <v>OK</v>
      </c>
      <c r="M12" s="146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94">
        <v>10</v>
      </c>
      <c r="D13" s="84" t="s">
        <v>47</v>
      </c>
      <c r="E13" s="97" t="s">
        <v>68</v>
      </c>
      <c r="F13" s="95" t="s">
        <v>74</v>
      </c>
      <c r="G13" s="100" t="s">
        <v>89</v>
      </c>
      <c r="H13" s="95" t="s">
        <v>90</v>
      </c>
      <c r="I13" s="54">
        <v>4.66</v>
      </c>
      <c r="J13" s="31">
        <v>150</v>
      </c>
      <c r="K13" s="39">
        <f t="shared" si="0"/>
        <v>150</v>
      </c>
      <c r="L13" s="40" t="str">
        <f t="shared" si="1"/>
        <v>OK</v>
      </c>
      <c r="M13" s="146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94">
        <v>11</v>
      </c>
      <c r="D14" s="86" t="s">
        <v>48</v>
      </c>
      <c r="E14" s="98" t="s">
        <v>68</v>
      </c>
      <c r="F14" s="95" t="s">
        <v>74</v>
      </c>
      <c r="G14" s="100" t="s">
        <v>89</v>
      </c>
      <c r="H14" s="95" t="s">
        <v>90</v>
      </c>
      <c r="I14" s="54">
        <v>17.940000000000001</v>
      </c>
      <c r="J14" s="31"/>
      <c r="K14" s="39">
        <f t="shared" si="0"/>
        <v>0</v>
      </c>
      <c r="L14" s="40" t="str">
        <f t="shared" si="1"/>
        <v>OK</v>
      </c>
      <c r="M14" s="146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94">
        <v>12</v>
      </c>
      <c r="D15" s="84" t="s">
        <v>49</v>
      </c>
      <c r="E15" s="97" t="s">
        <v>68</v>
      </c>
      <c r="F15" s="95" t="s">
        <v>74</v>
      </c>
      <c r="G15" s="100" t="s">
        <v>89</v>
      </c>
      <c r="H15" s="95" t="s">
        <v>90</v>
      </c>
      <c r="I15" s="54">
        <v>1.78</v>
      </c>
      <c r="J15" s="31">
        <v>500</v>
      </c>
      <c r="K15" s="39">
        <f t="shared" si="0"/>
        <v>500</v>
      </c>
      <c r="L15" s="40" t="str">
        <f t="shared" si="1"/>
        <v>OK</v>
      </c>
      <c r="M15" s="146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94">
        <v>13</v>
      </c>
      <c r="D16" s="85" t="s">
        <v>50</v>
      </c>
      <c r="E16" s="97" t="s">
        <v>69</v>
      </c>
      <c r="F16" s="95" t="s">
        <v>74</v>
      </c>
      <c r="G16" s="100" t="s">
        <v>89</v>
      </c>
      <c r="H16" s="95" t="s">
        <v>91</v>
      </c>
      <c r="I16" s="55">
        <v>16.52</v>
      </c>
      <c r="J16" s="31">
        <v>80</v>
      </c>
      <c r="K16" s="39">
        <f t="shared" si="0"/>
        <v>80</v>
      </c>
      <c r="L16" s="40" t="str">
        <f t="shared" si="1"/>
        <v>OK</v>
      </c>
      <c r="M16" s="146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94">
        <v>14</v>
      </c>
      <c r="D17" s="86" t="s">
        <v>51</v>
      </c>
      <c r="E17" s="98" t="s">
        <v>68</v>
      </c>
      <c r="F17" s="95" t="s">
        <v>74</v>
      </c>
      <c r="G17" s="100" t="s">
        <v>89</v>
      </c>
      <c r="H17" s="95" t="s">
        <v>90</v>
      </c>
      <c r="I17" s="54">
        <v>3.29</v>
      </c>
      <c r="J17" s="31">
        <v>15</v>
      </c>
      <c r="K17" s="39">
        <f t="shared" si="0"/>
        <v>15</v>
      </c>
      <c r="L17" s="40" t="str">
        <f t="shared" si="1"/>
        <v>OK</v>
      </c>
      <c r="M17" s="146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94">
        <v>15</v>
      </c>
      <c r="D18" s="88" t="s">
        <v>52</v>
      </c>
      <c r="E18" s="99" t="s">
        <v>68</v>
      </c>
      <c r="F18" s="95" t="s">
        <v>74</v>
      </c>
      <c r="G18" s="100" t="s">
        <v>89</v>
      </c>
      <c r="H18" s="95" t="s">
        <v>90</v>
      </c>
      <c r="I18" s="54">
        <v>3.74</v>
      </c>
      <c r="J18" s="31">
        <v>15</v>
      </c>
      <c r="K18" s="39">
        <f t="shared" si="0"/>
        <v>15</v>
      </c>
      <c r="L18" s="40" t="str">
        <f t="shared" si="1"/>
        <v>OK</v>
      </c>
      <c r="M18" s="146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94">
        <v>16</v>
      </c>
      <c r="D19" s="84" t="s">
        <v>53</v>
      </c>
      <c r="E19" s="97" t="s">
        <v>68</v>
      </c>
      <c r="F19" s="95" t="s">
        <v>74</v>
      </c>
      <c r="G19" s="100" t="s">
        <v>89</v>
      </c>
      <c r="H19" s="95" t="s">
        <v>90</v>
      </c>
      <c r="I19" s="54">
        <v>2.27</v>
      </c>
      <c r="J19" s="31">
        <v>40</v>
      </c>
      <c r="K19" s="39">
        <f t="shared" si="0"/>
        <v>40</v>
      </c>
      <c r="L19" s="40" t="str">
        <f t="shared" si="1"/>
        <v>OK</v>
      </c>
      <c r="M19" s="146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94">
        <v>17</v>
      </c>
      <c r="D20" s="86" t="s">
        <v>54</v>
      </c>
      <c r="E20" s="97" t="s">
        <v>68</v>
      </c>
      <c r="F20" s="95" t="s">
        <v>74</v>
      </c>
      <c r="G20" s="100" t="s">
        <v>89</v>
      </c>
      <c r="H20" s="95" t="s">
        <v>90</v>
      </c>
      <c r="I20" s="54">
        <v>18.36</v>
      </c>
      <c r="J20" s="31"/>
      <c r="K20" s="39">
        <f t="shared" si="0"/>
        <v>0</v>
      </c>
      <c r="L20" s="40" t="str">
        <f t="shared" si="1"/>
        <v>OK</v>
      </c>
      <c r="M20" s="146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94">
        <v>18</v>
      </c>
      <c r="D21" s="90" t="s">
        <v>55</v>
      </c>
      <c r="E21" s="97" t="s">
        <v>68</v>
      </c>
      <c r="F21" s="95" t="s">
        <v>74</v>
      </c>
      <c r="G21" s="100" t="s">
        <v>89</v>
      </c>
      <c r="H21" s="95" t="s">
        <v>90</v>
      </c>
      <c r="I21" s="54">
        <v>6.89</v>
      </c>
      <c r="J21" s="31"/>
      <c r="K21" s="39">
        <f t="shared" si="0"/>
        <v>0</v>
      </c>
      <c r="L21" s="40" t="str">
        <f t="shared" si="1"/>
        <v>OK</v>
      </c>
      <c r="M21" s="146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94">
        <v>19</v>
      </c>
      <c r="D22" s="86" t="s">
        <v>56</v>
      </c>
      <c r="E22" s="97" t="s">
        <v>68</v>
      </c>
      <c r="F22" s="95" t="s">
        <v>74</v>
      </c>
      <c r="G22" s="100" t="s">
        <v>89</v>
      </c>
      <c r="H22" s="95" t="s">
        <v>90</v>
      </c>
      <c r="I22" s="54">
        <v>7.69</v>
      </c>
      <c r="J22" s="31">
        <v>10</v>
      </c>
      <c r="K22" s="39">
        <f t="shared" si="0"/>
        <v>10</v>
      </c>
      <c r="L22" s="40" t="str">
        <f t="shared" si="1"/>
        <v>OK</v>
      </c>
      <c r="M22" s="146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94">
        <v>20</v>
      </c>
      <c r="D23" s="85" t="s">
        <v>57</v>
      </c>
      <c r="E23" s="95" t="s">
        <v>70</v>
      </c>
      <c r="F23" s="95" t="s">
        <v>74</v>
      </c>
      <c r="G23" s="100" t="s">
        <v>89</v>
      </c>
      <c r="H23" s="95" t="s">
        <v>92</v>
      </c>
      <c r="I23" s="54">
        <v>22.75</v>
      </c>
      <c r="J23" s="31">
        <v>30</v>
      </c>
      <c r="K23" s="39">
        <f t="shared" si="0"/>
        <v>30</v>
      </c>
      <c r="L23" s="40" t="str">
        <f t="shared" si="1"/>
        <v>OK</v>
      </c>
      <c r="M23" s="146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94">
        <v>21</v>
      </c>
      <c r="D24" s="85" t="s">
        <v>58</v>
      </c>
      <c r="E24" s="89" t="s">
        <v>69</v>
      </c>
      <c r="F24" s="95" t="s">
        <v>74</v>
      </c>
      <c r="G24" s="100" t="s">
        <v>89</v>
      </c>
      <c r="H24" s="95" t="s">
        <v>91</v>
      </c>
      <c r="I24" s="54">
        <v>11.72</v>
      </c>
      <c r="J24" s="31"/>
      <c r="K24" s="39">
        <f t="shared" si="0"/>
        <v>0</v>
      </c>
      <c r="L24" s="40" t="str">
        <f t="shared" si="1"/>
        <v>OK</v>
      </c>
      <c r="M24" s="146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94">
        <v>22</v>
      </c>
      <c r="D25" s="92" t="s">
        <v>59</v>
      </c>
      <c r="E25" s="98" t="s">
        <v>68</v>
      </c>
      <c r="F25" s="95" t="s">
        <v>74</v>
      </c>
      <c r="G25" s="100" t="s">
        <v>89</v>
      </c>
      <c r="H25" s="95" t="s">
        <v>90</v>
      </c>
      <c r="I25" s="54">
        <v>4.66</v>
      </c>
      <c r="J25" s="31"/>
      <c r="K25" s="39">
        <f t="shared" si="0"/>
        <v>0</v>
      </c>
      <c r="L25" s="40" t="str">
        <f t="shared" si="1"/>
        <v>OK</v>
      </c>
      <c r="M25" s="146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94">
        <v>23</v>
      </c>
      <c r="D26" s="85" t="s">
        <v>77</v>
      </c>
      <c r="E26" s="98" t="s">
        <v>68</v>
      </c>
      <c r="F26" s="95" t="s">
        <v>74</v>
      </c>
      <c r="G26" s="100" t="s">
        <v>89</v>
      </c>
      <c r="H26" s="95" t="s">
        <v>90</v>
      </c>
      <c r="I26" s="54">
        <v>5.05</v>
      </c>
      <c r="J26" s="31"/>
      <c r="K26" s="39">
        <f t="shared" si="0"/>
        <v>0</v>
      </c>
      <c r="L26" s="40" t="str">
        <f t="shared" si="1"/>
        <v>OK</v>
      </c>
      <c r="M26" s="148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94">
        <v>24</v>
      </c>
      <c r="D27" s="91" t="s">
        <v>60</v>
      </c>
      <c r="E27" s="96" t="s">
        <v>71</v>
      </c>
      <c r="F27" s="95" t="s">
        <v>74</v>
      </c>
      <c r="G27" s="100" t="s">
        <v>89</v>
      </c>
      <c r="H27" s="95" t="s">
        <v>91</v>
      </c>
      <c r="I27" s="54">
        <v>9.65</v>
      </c>
      <c r="J27" s="31"/>
      <c r="K27" s="39">
        <f t="shared" si="0"/>
        <v>0</v>
      </c>
      <c r="L27" s="40" t="str">
        <f t="shared" si="1"/>
        <v>OK</v>
      </c>
      <c r="M27" s="148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94">
        <v>25</v>
      </c>
      <c r="D28" s="91" t="s">
        <v>80</v>
      </c>
      <c r="E28" s="98" t="s">
        <v>71</v>
      </c>
      <c r="F28" s="95" t="s">
        <v>74</v>
      </c>
      <c r="G28" s="100" t="s">
        <v>89</v>
      </c>
      <c r="H28" s="95" t="s">
        <v>91</v>
      </c>
      <c r="I28" s="54">
        <v>11.24</v>
      </c>
      <c r="J28" s="31"/>
      <c r="K28" s="39">
        <f t="shared" si="0"/>
        <v>0</v>
      </c>
      <c r="L28" s="40" t="str">
        <f t="shared" si="1"/>
        <v>OK</v>
      </c>
      <c r="M28" s="146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94">
        <v>26</v>
      </c>
      <c r="D29" s="91" t="s">
        <v>57</v>
      </c>
      <c r="E29" s="96" t="s">
        <v>71</v>
      </c>
      <c r="F29" s="95" t="s">
        <v>74</v>
      </c>
      <c r="G29" s="100" t="s">
        <v>89</v>
      </c>
      <c r="H29" s="95" t="s">
        <v>91</v>
      </c>
      <c r="I29" s="54">
        <v>14.22</v>
      </c>
      <c r="J29" s="31"/>
      <c r="K29" s="39">
        <f t="shared" si="0"/>
        <v>0</v>
      </c>
      <c r="L29" s="40" t="str">
        <f t="shared" si="1"/>
        <v>OK</v>
      </c>
      <c r="M29" s="146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94">
        <v>27</v>
      </c>
      <c r="D30" s="91" t="s">
        <v>61</v>
      </c>
      <c r="E30" s="98" t="s">
        <v>72</v>
      </c>
      <c r="F30" s="95" t="s">
        <v>74</v>
      </c>
      <c r="G30" s="100" t="s">
        <v>89</v>
      </c>
      <c r="H30" s="95" t="s">
        <v>90</v>
      </c>
      <c r="I30" s="54">
        <v>4.54</v>
      </c>
      <c r="J30" s="31">
        <v>3000</v>
      </c>
      <c r="K30" s="39">
        <f t="shared" si="0"/>
        <v>2000</v>
      </c>
      <c r="L30" s="40" t="str">
        <f t="shared" si="1"/>
        <v>OK</v>
      </c>
      <c r="M30" s="146">
        <v>1000</v>
      </c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94">
        <v>28</v>
      </c>
      <c r="D31" s="85" t="s">
        <v>62</v>
      </c>
      <c r="E31" s="98" t="s">
        <v>72</v>
      </c>
      <c r="F31" s="95" t="s">
        <v>74</v>
      </c>
      <c r="G31" s="100" t="s">
        <v>89</v>
      </c>
      <c r="H31" s="95" t="s">
        <v>90</v>
      </c>
      <c r="I31" s="54">
        <v>2.65</v>
      </c>
      <c r="J31" s="31">
        <v>3000</v>
      </c>
      <c r="K31" s="39">
        <f t="shared" si="0"/>
        <v>2000</v>
      </c>
      <c r="L31" s="40" t="str">
        <f t="shared" si="1"/>
        <v>OK</v>
      </c>
      <c r="M31" s="146">
        <v>1000</v>
      </c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94">
        <v>29</v>
      </c>
      <c r="D32" s="85" t="s">
        <v>63</v>
      </c>
      <c r="E32" s="98" t="s">
        <v>72</v>
      </c>
      <c r="F32" s="95" t="s">
        <v>74</v>
      </c>
      <c r="G32" s="100" t="s">
        <v>89</v>
      </c>
      <c r="H32" s="95" t="s">
        <v>90</v>
      </c>
      <c r="I32" s="54">
        <v>2.0499999999999998</v>
      </c>
      <c r="J32" s="31">
        <v>4000</v>
      </c>
      <c r="K32" s="39">
        <f t="shared" si="0"/>
        <v>3000</v>
      </c>
      <c r="L32" s="40" t="str">
        <f t="shared" si="1"/>
        <v>OK</v>
      </c>
      <c r="M32" s="146">
        <v>1000</v>
      </c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94">
        <v>30</v>
      </c>
      <c r="D33" s="85" t="s">
        <v>64</v>
      </c>
      <c r="E33" s="98" t="s">
        <v>72</v>
      </c>
      <c r="F33" s="95" t="s">
        <v>74</v>
      </c>
      <c r="G33" s="100" t="s">
        <v>89</v>
      </c>
      <c r="H33" s="95" t="s">
        <v>90</v>
      </c>
      <c r="I33" s="54">
        <v>3.43</v>
      </c>
      <c r="J33" s="31">
        <v>4000</v>
      </c>
      <c r="K33" s="39">
        <f t="shared" si="0"/>
        <v>3000</v>
      </c>
      <c r="L33" s="40" t="str">
        <f t="shared" si="1"/>
        <v>OK</v>
      </c>
      <c r="M33" s="146">
        <v>1000</v>
      </c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94">
        <v>31</v>
      </c>
      <c r="D34" s="85" t="s">
        <v>65</v>
      </c>
      <c r="E34" s="98" t="s">
        <v>72</v>
      </c>
      <c r="F34" s="95" t="s">
        <v>74</v>
      </c>
      <c r="G34" s="100" t="s">
        <v>89</v>
      </c>
      <c r="H34" s="95" t="s">
        <v>90</v>
      </c>
      <c r="I34" s="54">
        <v>8.0299999999999994</v>
      </c>
      <c r="J34" s="31">
        <v>150</v>
      </c>
      <c r="K34" s="39">
        <f t="shared" si="0"/>
        <v>150</v>
      </c>
      <c r="L34" s="40" t="str">
        <f t="shared" si="1"/>
        <v>OK</v>
      </c>
      <c r="M34" s="146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94">
        <v>32</v>
      </c>
      <c r="D35" s="85" t="s">
        <v>66</v>
      </c>
      <c r="E35" s="98" t="s">
        <v>72</v>
      </c>
      <c r="F35" s="95" t="s">
        <v>74</v>
      </c>
      <c r="G35" s="100" t="s">
        <v>89</v>
      </c>
      <c r="H35" s="95" t="s">
        <v>90</v>
      </c>
      <c r="I35" s="54">
        <v>3.95</v>
      </c>
      <c r="J35" s="31">
        <v>50</v>
      </c>
      <c r="K35" s="39">
        <f t="shared" si="0"/>
        <v>50</v>
      </c>
      <c r="L35" s="40" t="str">
        <f t="shared" si="1"/>
        <v>OK</v>
      </c>
      <c r="M35" s="146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94">
        <v>33</v>
      </c>
      <c r="D36" s="85" t="s">
        <v>67</v>
      </c>
      <c r="E36" s="98" t="s">
        <v>73</v>
      </c>
      <c r="F36" s="95" t="s">
        <v>74</v>
      </c>
      <c r="G36" s="100" t="s">
        <v>89</v>
      </c>
      <c r="H36" s="95" t="s">
        <v>92</v>
      </c>
      <c r="I36" s="54">
        <v>18.25</v>
      </c>
      <c r="J36" s="31">
        <v>80</v>
      </c>
      <c r="K36" s="39">
        <f t="shared" si="0"/>
        <v>80</v>
      </c>
      <c r="L36" s="40" t="str">
        <f t="shared" si="1"/>
        <v>OK</v>
      </c>
      <c r="M36" s="146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94">
        <v>34</v>
      </c>
      <c r="D37" s="85" t="s">
        <v>81</v>
      </c>
      <c r="E37" s="98" t="s">
        <v>72</v>
      </c>
      <c r="F37" s="95" t="s">
        <v>74</v>
      </c>
      <c r="G37" s="100" t="s">
        <v>89</v>
      </c>
      <c r="H37" s="95" t="s">
        <v>90</v>
      </c>
      <c r="I37" s="54">
        <v>16.97</v>
      </c>
      <c r="J37" s="31"/>
      <c r="K37" s="39">
        <f t="shared" si="0"/>
        <v>0</v>
      </c>
      <c r="L37" s="40" t="str">
        <f t="shared" si="1"/>
        <v>OK</v>
      </c>
      <c r="M37" s="146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147"/>
      <c r="N38" s="58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8"/>
  <sheetViews>
    <sheetView topLeftCell="A29" zoomScale="80" zoomScaleNormal="80" workbookViewId="0">
      <selection activeCell="J4" sqref="J4:J37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87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101" t="s">
        <v>7</v>
      </c>
      <c r="B3" s="102" t="s">
        <v>93</v>
      </c>
      <c r="C3" s="93" t="s">
        <v>5</v>
      </c>
      <c r="D3" s="8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94">
        <v>1</v>
      </c>
      <c r="D4" s="84" t="s">
        <v>38</v>
      </c>
      <c r="E4" s="97" t="s">
        <v>68</v>
      </c>
      <c r="F4" s="95" t="s">
        <v>74</v>
      </c>
      <c r="G4" s="100" t="s">
        <v>89</v>
      </c>
      <c r="H4" s="95" t="s">
        <v>90</v>
      </c>
      <c r="I4" s="54">
        <v>6.54</v>
      </c>
      <c r="J4" s="31">
        <v>40</v>
      </c>
      <c r="K4" s="39">
        <f t="shared" ref="K4:K37" si="0">J4-(SUM(M4:U4))</f>
        <v>40</v>
      </c>
      <c r="L4" s="40" t="str">
        <f t="shared" ref="L4:L37" si="1">IF(K4&lt;0,"ATENÇÃO","OK")</f>
        <v>OK</v>
      </c>
      <c r="M4" s="51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94">
        <v>2</v>
      </c>
      <c r="D5" s="85" t="s">
        <v>39</v>
      </c>
      <c r="E5" s="97" t="s">
        <v>68</v>
      </c>
      <c r="F5" s="95" t="s">
        <v>74</v>
      </c>
      <c r="G5" s="100" t="s">
        <v>89</v>
      </c>
      <c r="H5" s="95" t="s">
        <v>90</v>
      </c>
      <c r="I5" s="54">
        <v>8.86</v>
      </c>
      <c r="J5" s="31">
        <v>10</v>
      </c>
      <c r="K5" s="39">
        <f t="shared" si="0"/>
        <v>10</v>
      </c>
      <c r="L5" s="40" t="str">
        <f t="shared" si="1"/>
        <v>OK</v>
      </c>
      <c r="M5" s="51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94">
        <v>3</v>
      </c>
      <c r="D6" s="85" t="s">
        <v>40</v>
      </c>
      <c r="E6" s="97" t="s">
        <v>68</v>
      </c>
      <c r="F6" s="95" t="s">
        <v>74</v>
      </c>
      <c r="G6" s="100" t="s">
        <v>89</v>
      </c>
      <c r="H6" s="95" t="s">
        <v>90</v>
      </c>
      <c r="I6" s="54">
        <v>11.2</v>
      </c>
      <c r="J6" s="31"/>
      <c r="K6" s="39">
        <f t="shared" si="0"/>
        <v>0</v>
      </c>
      <c r="L6" s="40" t="str">
        <f t="shared" si="1"/>
        <v>OK</v>
      </c>
      <c r="M6" s="51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94">
        <v>4</v>
      </c>
      <c r="D7" s="84" t="s">
        <v>41</v>
      </c>
      <c r="E7" s="97" t="s">
        <v>68</v>
      </c>
      <c r="F7" s="95" t="s">
        <v>74</v>
      </c>
      <c r="G7" s="100" t="s">
        <v>89</v>
      </c>
      <c r="H7" s="95" t="s">
        <v>90</v>
      </c>
      <c r="I7" s="54">
        <v>5.46</v>
      </c>
      <c r="J7" s="31">
        <v>100</v>
      </c>
      <c r="K7" s="39">
        <f t="shared" si="0"/>
        <v>100</v>
      </c>
      <c r="L7" s="40" t="str">
        <f t="shared" si="1"/>
        <v>OK</v>
      </c>
      <c r="M7" s="51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94">
        <v>5</v>
      </c>
      <c r="D8" s="87" t="s">
        <v>42</v>
      </c>
      <c r="E8" s="97" t="s">
        <v>68</v>
      </c>
      <c r="F8" s="95" t="s">
        <v>74</v>
      </c>
      <c r="G8" s="100" t="s">
        <v>89</v>
      </c>
      <c r="H8" s="95" t="s">
        <v>90</v>
      </c>
      <c r="I8" s="54">
        <v>5.92</v>
      </c>
      <c r="J8" s="31">
        <v>12</v>
      </c>
      <c r="K8" s="39">
        <f t="shared" si="0"/>
        <v>12</v>
      </c>
      <c r="L8" s="40" t="str">
        <f t="shared" si="1"/>
        <v>OK</v>
      </c>
      <c r="M8" s="51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94">
        <v>6</v>
      </c>
      <c r="D9" s="84" t="s">
        <v>43</v>
      </c>
      <c r="E9" s="97" t="s">
        <v>68</v>
      </c>
      <c r="F9" s="95" t="s">
        <v>74</v>
      </c>
      <c r="G9" s="100" t="s">
        <v>89</v>
      </c>
      <c r="H9" s="95" t="s">
        <v>90</v>
      </c>
      <c r="I9" s="54">
        <v>5.26</v>
      </c>
      <c r="J9" s="31">
        <v>40</v>
      </c>
      <c r="K9" s="39">
        <f t="shared" si="0"/>
        <v>40</v>
      </c>
      <c r="L9" s="40" t="str">
        <f t="shared" si="1"/>
        <v>OK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94">
        <v>7</v>
      </c>
      <c r="D10" s="84" t="s">
        <v>44</v>
      </c>
      <c r="E10" s="97" t="s">
        <v>68</v>
      </c>
      <c r="F10" s="95" t="s">
        <v>74</v>
      </c>
      <c r="G10" s="100" t="s">
        <v>89</v>
      </c>
      <c r="H10" s="95" t="s">
        <v>90</v>
      </c>
      <c r="I10" s="54">
        <v>5.25</v>
      </c>
      <c r="J10" s="31">
        <v>50</v>
      </c>
      <c r="K10" s="39">
        <f t="shared" si="0"/>
        <v>50</v>
      </c>
      <c r="L10" s="40" t="str">
        <f t="shared" si="1"/>
        <v>OK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94">
        <v>8</v>
      </c>
      <c r="D11" s="84" t="s">
        <v>45</v>
      </c>
      <c r="E11" s="97" t="s">
        <v>68</v>
      </c>
      <c r="F11" s="95" t="s">
        <v>74</v>
      </c>
      <c r="G11" s="100" t="s">
        <v>89</v>
      </c>
      <c r="H11" s="95" t="s">
        <v>90</v>
      </c>
      <c r="I11" s="54">
        <v>5.32</v>
      </c>
      <c r="J11" s="31">
        <v>100</v>
      </c>
      <c r="K11" s="39">
        <f t="shared" si="0"/>
        <v>100</v>
      </c>
      <c r="L11" s="40" t="str">
        <f t="shared" si="1"/>
        <v>OK</v>
      </c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94">
        <v>9</v>
      </c>
      <c r="D12" s="84" t="s">
        <v>46</v>
      </c>
      <c r="E12" s="97" t="s">
        <v>68</v>
      </c>
      <c r="F12" s="95" t="s">
        <v>74</v>
      </c>
      <c r="G12" s="100" t="s">
        <v>89</v>
      </c>
      <c r="H12" s="95" t="s">
        <v>90</v>
      </c>
      <c r="I12" s="54">
        <v>4.7699999999999996</v>
      </c>
      <c r="J12" s="31">
        <v>30</v>
      </c>
      <c r="K12" s="39">
        <f t="shared" si="0"/>
        <v>30</v>
      </c>
      <c r="L12" s="40" t="str">
        <f t="shared" si="1"/>
        <v>OK</v>
      </c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94">
        <v>10</v>
      </c>
      <c r="D13" s="84" t="s">
        <v>47</v>
      </c>
      <c r="E13" s="97" t="s">
        <v>68</v>
      </c>
      <c r="F13" s="95" t="s">
        <v>74</v>
      </c>
      <c r="G13" s="100" t="s">
        <v>89</v>
      </c>
      <c r="H13" s="95" t="s">
        <v>90</v>
      </c>
      <c r="I13" s="54">
        <v>4.66</v>
      </c>
      <c r="J13" s="31">
        <v>100</v>
      </c>
      <c r="K13" s="39">
        <f t="shared" si="0"/>
        <v>100</v>
      </c>
      <c r="L13" s="40" t="str">
        <f t="shared" si="1"/>
        <v>OK</v>
      </c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94">
        <v>11</v>
      </c>
      <c r="D14" s="86" t="s">
        <v>48</v>
      </c>
      <c r="E14" s="98" t="s">
        <v>68</v>
      </c>
      <c r="F14" s="95" t="s">
        <v>74</v>
      </c>
      <c r="G14" s="100" t="s">
        <v>89</v>
      </c>
      <c r="H14" s="95" t="s">
        <v>90</v>
      </c>
      <c r="I14" s="54">
        <v>17.940000000000001</v>
      </c>
      <c r="J14" s="31"/>
      <c r="K14" s="39">
        <f t="shared" si="0"/>
        <v>0</v>
      </c>
      <c r="L14" s="40" t="str">
        <f t="shared" si="1"/>
        <v>OK</v>
      </c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94">
        <v>12</v>
      </c>
      <c r="D15" s="84" t="s">
        <v>49</v>
      </c>
      <c r="E15" s="97" t="s">
        <v>68</v>
      </c>
      <c r="F15" s="95" t="s">
        <v>74</v>
      </c>
      <c r="G15" s="100" t="s">
        <v>89</v>
      </c>
      <c r="H15" s="95" t="s">
        <v>90</v>
      </c>
      <c r="I15" s="54">
        <v>1.78</v>
      </c>
      <c r="J15" s="31">
        <v>200</v>
      </c>
      <c r="K15" s="39">
        <f t="shared" si="0"/>
        <v>200</v>
      </c>
      <c r="L15" s="40" t="str">
        <f t="shared" si="1"/>
        <v>OK</v>
      </c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94">
        <v>13</v>
      </c>
      <c r="D16" s="85" t="s">
        <v>50</v>
      </c>
      <c r="E16" s="97" t="s">
        <v>69</v>
      </c>
      <c r="F16" s="95" t="s">
        <v>74</v>
      </c>
      <c r="G16" s="100" t="s">
        <v>89</v>
      </c>
      <c r="H16" s="95" t="s">
        <v>91</v>
      </c>
      <c r="I16" s="55">
        <v>16.52</v>
      </c>
      <c r="J16" s="31">
        <v>10</v>
      </c>
      <c r="K16" s="39">
        <f t="shared" si="0"/>
        <v>10</v>
      </c>
      <c r="L16" s="40" t="str">
        <f t="shared" si="1"/>
        <v>OK</v>
      </c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94">
        <v>14</v>
      </c>
      <c r="D17" s="86" t="s">
        <v>51</v>
      </c>
      <c r="E17" s="98" t="s">
        <v>68</v>
      </c>
      <c r="F17" s="95" t="s">
        <v>74</v>
      </c>
      <c r="G17" s="100" t="s">
        <v>89</v>
      </c>
      <c r="H17" s="95" t="s">
        <v>90</v>
      </c>
      <c r="I17" s="54">
        <v>3.29</v>
      </c>
      <c r="J17" s="31"/>
      <c r="K17" s="39">
        <f t="shared" si="0"/>
        <v>0</v>
      </c>
      <c r="L17" s="40" t="str">
        <f t="shared" si="1"/>
        <v>OK</v>
      </c>
      <c r="M17" s="51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94">
        <v>15</v>
      </c>
      <c r="D18" s="88" t="s">
        <v>52</v>
      </c>
      <c r="E18" s="99" t="s">
        <v>68</v>
      </c>
      <c r="F18" s="95" t="s">
        <v>74</v>
      </c>
      <c r="G18" s="100" t="s">
        <v>89</v>
      </c>
      <c r="H18" s="95" t="s">
        <v>90</v>
      </c>
      <c r="I18" s="54">
        <v>3.74</v>
      </c>
      <c r="J18" s="31"/>
      <c r="K18" s="39">
        <f t="shared" si="0"/>
        <v>0</v>
      </c>
      <c r="L18" s="40" t="str">
        <f t="shared" si="1"/>
        <v>OK</v>
      </c>
      <c r="M18" s="51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94">
        <v>16</v>
      </c>
      <c r="D19" s="84" t="s">
        <v>53</v>
      </c>
      <c r="E19" s="97" t="s">
        <v>68</v>
      </c>
      <c r="F19" s="95" t="s">
        <v>74</v>
      </c>
      <c r="G19" s="100" t="s">
        <v>89</v>
      </c>
      <c r="H19" s="95" t="s">
        <v>90</v>
      </c>
      <c r="I19" s="54">
        <v>2.27</v>
      </c>
      <c r="J19" s="31">
        <v>200</v>
      </c>
      <c r="K19" s="39">
        <f t="shared" si="0"/>
        <v>200</v>
      </c>
      <c r="L19" s="40" t="str">
        <f t="shared" si="1"/>
        <v>OK</v>
      </c>
      <c r="M19" s="51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94">
        <v>17</v>
      </c>
      <c r="D20" s="86" t="s">
        <v>54</v>
      </c>
      <c r="E20" s="97" t="s">
        <v>68</v>
      </c>
      <c r="F20" s="95" t="s">
        <v>74</v>
      </c>
      <c r="G20" s="100" t="s">
        <v>89</v>
      </c>
      <c r="H20" s="95" t="s">
        <v>90</v>
      </c>
      <c r="I20" s="54">
        <v>18.36</v>
      </c>
      <c r="J20" s="31"/>
      <c r="K20" s="39">
        <f t="shared" si="0"/>
        <v>0</v>
      </c>
      <c r="L20" s="40" t="str">
        <f t="shared" si="1"/>
        <v>OK</v>
      </c>
      <c r="M20" s="51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94">
        <v>18</v>
      </c>
      <c r="D21" s="90" t="s">
        <v>55</v>
      </c>
      <c r="E21" s="97" t="s">
        <v>68</v>
      </c>
      <c r="F21" s="95" t="s">
        <v>74</v>
      </c>
      <c r="G21" s="100" t="s">
        <v>89</v>
      </c>
      <c r="H21" s="95" t="s">
        <v>90</v>
      </c>
      <c r="I21" s="54">
        <v>6.89</v>
      </c>
      <c r="J21" s="31"/>
      <c r="K21" s="39">
        <f t="shared" si="0"/>
        <v>0</v>
      </c>
      <c r="L21" s="40" t="str">
        <f t="shared" si="1"/>
        <v>OK</v>
      </c>
      <c r="M21" s="51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94">
        <v>19</v>
      </c>
      <c r="D22" s="86" t="s">
        <v>56</v>
      </c>
      <c r="E22" s="97" t="s">
        <v>68</v>
      </c>
      <c r="F22" s="95" t="s">
        <v>74</v>
      </c>
      <c r="G22" s="100" t="s">
        <v>89</v>
      </c>
      <c r="H22" s="95" t="s">
        <v>90</v>
      </c>
      <c r="I22" s="54">
        <v>7.69</v>
      </c>
      <c r="J22" s="31"/>
      <c r="K22" s="39">
        <f t="shared" si="0"/>
        <v>0</v>
      </c>
      <c r="L22" s="40" t="str">
        <f t="shared" si="1"/>
        <v>OK</v>
      </c>
      <c r="M22" s="51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94">
        <v>20</v>
      </c>
      <c r="D23" s="85" t="s">
        <v>57</v>
      </c>
      <c r="E23" s="95" t="s">
        <v>70</v>
      </c>
      <c r="F23" s="95" t="s">
        <v>74</v>
      </c>
      <c r="G23" s="100" t="s">
        <v>89</v>
      </c>
      <c r="H23" s="95" t="s">
        <v>92</v>
      </c>
      <c r="I23" s="54">
        <v>22.75</v>
      </c>
      <c r="J23" s="31">
        <v>10</v>
      </c>
      <c r="K23" s="39">
        <f t="shared" si="0"/>
        <v>10</v>
      </c>
      <c r="L23" s="40" t="str">
        <f t="shared" si="1"/>
        <v>OK</v>
      </c>
      <c r="M23" s="51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94">
        <v>21</v>
      </c>
      <c r="D24" s="85" t="s">
        <v>58</v>
      </c>
      <c r="E24" s="89" t="s">
        <v>69</v>
      </c>
      <c r="F24" s="95" t="s">
        <v>74</v>
      </c>
      <c r="G24" s="100" t="s">
        <v>89</v>
      </c>
      <c r="H24" s="95" t="s">
        <v>91</v>
      </c>
      <c r="I24" s="54">
        <v>11.72</v>
      </c>
      <c r="J24" s="31">
        <v>10</v>
      </c>
      <c r="K24" s="39">
        <f t="shared" si="0"/>
        <v>10</v>
      </c>
      <c r="L24" s="40" t="str">
        <f t="shared" si="1"/>
        <v>OK</v>
      </c>
      <c r="M24" s="51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94">
        <v>22</v>
      </c>
      <c r="D25" s="92" t="s">
        <v>59</v>
      </c>
      <c r="E25" s="98" t="s">
        <v>68</v>
      </c>
      <c r="F25" s="95" t="s">
        <v>74</v>
      </c>
      <c r="G25" s="100" t="s">
        <v>89</v>
      </c>
      <c r="H25" s="95" t="s">
        <v>90</v>
      </c>
      <c r="I25" s="54">
        <v>4.66</v>
      </c>
      <c r="J25" s="31"/>
      <c r="K25" s="39">
        <f t="shared" si="0"/>
        <v>0</v>
      </c>
      <c r="L25" s="40" t="str">
        <f t="shared" si="1"/>
        <v>OK</v>
      </c>
      <c r="M25" s="51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94">
        <v>23</v>
      </c>
      <c r="D26" s="85" t="s">
        <v>77</v>
      </c>
      <c r="E26" s="98" t="s">
        <v>68</v>
      </c>
      <c r="F26" s="95" t="s">
        <v>74</v>
      </c>
      <c r="G26" s="100" t="s">
        <v>89</v>
      </c>
      <c r="H26" s="95" t="s">
        <v>90</v>
      </c>
      <c r="I26" s="54">
        <v>5.05</v>
      </c>
      <c r="J26" s="31">
        <v>30</v>
      </c>
      <c r="K26" s="39">
        <f t="shared" si="0"/>
        <v>30</v>
      </c>
      <c r="L26" s="40" t="str">
        <f t="shared" si="1"/>
        <v>OK</v>
      </c>
      <c r="M26" s="59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94">
        <v>24</v>
      </c>
      <c r="D27" s="91" t="s">
        <v>60</v>
      </c>
      <c r="E27" s="96" t="s">
        <v>71</v>
      </c>
      <c r="F27" s="95" t="s">
        <v>74</v>
      </c>
      <c r="G27" s="100" t="s">
        <v>89</v>
      </c>
      <c r="H27" s="95" t="s">
        <v>91</v>
      </c>
      <c r="I27" s="54">
        <v>9.65</v>
      </c>
      <c r="J27" s="31"/>
      <c r="K27" s="39">
        <f t="shared" si="0"/>
        <v>0</v>
      </c>
      <c r="L27" s="40" t="str">
        <f t="shared" si="1"/>
        <v>OK</v>
      </c>
      <c r="M27" s="59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94">
        <v>25</v>
      </c>
      <c r="D28" s="91" t="s">
        <v>80</v>
      </c>
      <c r="E28" s="98" t="s">
        <v>71</v>
      </c>
      <c r="F28" s="95" t="s">
        <v>74</v>
      </c>
      <c r="G28" s="100" t="s">
        <v>89</v>
      </c>
      <c r="H28" s="95" t="s">
        <v>91</v>
      </c>
      <c r="I28" s="54">
        <v>11.24</v>
      </c>
      <c r="J28" s="31"/>
      <c r="K28" s="39">
        <f t="shared" si="0"/>
        <v>0</v>
      </c>
      <c r="L28" s="40" t="str">
        <f t="shared" si="1"/>
        <v>OK</v>
      </c>
      <c r="M28" s="51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94">
        <v>26</v>
      </c>
      <c r="D29" s="91" t="s">
        <v>57</v>
      </c>
      <c r="E29" s="96" t="s">
        <v>71</v>
      </c>
      <c r="F29" s="95" t="s">
        <v>74</v>
      </c>
      <c r="G29" s="100" t="s">
        <v>89</v>
      </c>
      <c r="H29" s="95" t="s">
        <v>91</v>
      </c>
      <c r="I29" s="54">
        <v>14.22</v>
      </c>
      <c r="J29" s="31">
        <v>10</v>
      </c>
      <c r="K29" s="39">
        <f t="shared" si="0"/>
        <v>10</v>
      </c>
      <c r="L29" s="40" t="str">
        <f t="shared" si="1"/>
        <v>OK</v>
      </c>
      <c r="M29" s="51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94">
        <v>27</v>
      </c>
      <c r="D30" s="91" t="s">
        <v>61</v>
      </c>
      <c r="E30" s="98" t="s">
        <v>72</v>
      </c>
      <c r="F30" s="95" t="s">
        <v>74</v>
      </c>
      <c r="G30" s="100" t="s">
        <v>89</v>
      </c>
      <c r="H30" s="95" t="s">
        <v>90</v>
      </c>
      <c r="I30" s="54">
        <v>4.54</v>
      </c>
      <c r="J30" s="31">
        <v>20</v>
      </c>
      <c r="K30" s="39">
        <f t="shared" si="0"/>
        <v>20</v>
      </c>
      <c r="L30" s="40" t="str">
        <f t="shared" si="1"/>
        <v>OK</v>
      </c>
      <c r="M30" s="51"/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94">
        <v>28</v>
      </c>
      <c r="D31" s="85" t="s">
        <v>62</v>
      </c>
      <c r="E31" s="98" t="s">
        <v>72</v>
      </c>
      <c r="F31" s="95" t="s">
        <v>74</v>
      </c>
      <c r="G31" s="100" t="s">
        <v>89</v>
      </c>
      <c r="H31" s="95" t="s">
        <v>90</v>
      </c>
      <c r="I31" s="54">
        <v>2.65</v>
      </c>
      <c r="J31" s="31">
        <v>30</v>
      </c>
      <c r="K31" s="39">
        <f t="shared" si="0"/>
        <v>30</v>
      </c>
      <c r="L31" s="40" t="str">
        <f t="shared" si="1"/>
        <v>OK</v>
      </c>
      <c r="M31" s="51"/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94">
        <v>29</v>
      </c>
      <c r="D32" s="85" t="s">
        <v>63</v>
      </c>
      <c r="E32" s="98" t="s">
        <v>72</v>
      </c>
      <c r="F32" s="95" t="s">
        <v>74</v>
      </c>
      <c r="G32" s="100" t="s">
        <v>89</v>
      </c>
      <c r="H32" s="95" t="s">
        <v>90</v>
      </c>
      <c r="I32" s="54">
        <v>2.0499999999999998</v>
      </c>
      <c r="J32" s="31"/>
      <c r="K32" s="39">
        <f t="shared" si="0"/>
        <v>0</v>
      </c>
      <c r="L32" s="40" t="str">
        <f t="shared" si="1"/>
        <v>OK</v>
      </c>
      <c r="M32" s="51"/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94">
        <v>30</v>
      </c>
      <c r="D33" s="85" t="s">
        <v>64</v>
      </c>
      <c r="E33" s="98" t="s">
        <v>72</v>
      </c>
      <c r="F33" s="95" t="s">
        <v>74</v>
      </c>
      <c r="G33" s="100" t="s">
        <v>89</v>
      </c>
      <c r="H33" s="95" t="s">
        <v>90</v>
      </c>
      <c r="I33" s="54">
        <v>3.43</v>
      </c>
      <c r="J33" s="31"/>
      <c r="K33" s="39">
        <f t="shared" si="0"/>
        <v>0</v>
      </c>
      <c r="L33" s="40" t="str">
        <f t="shared" si="1"/>
        <v>OK</v>
      </c>
      <c r="M33" s="51"/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94">
        <v>31</v>
      </c>
      <c r="D34" s="85" t="s">
        <v>65</v>
      </c>
      <c r="E34" s="98" t="s">
        <v>72</v>
      </c>
      <c r="F34" s="95" t="s">
        <v>74</v>
      </c>
      <c r="G34" s="100" t="s">
        <v>89</v>
      </c>
      <c r="H34" s="95" t="s">
        <v>90</v>
      </c>
      <c r="I34" s="54">
        <v>8.0299999999999994</v>
      </c>
      <c r="J34" s="31">
        <v>40</v>
      </c>
      <c r="K34" s="39">
        <f t="shared" si="0"/>
        <v>40</v>
      </c>
      <c r="L34" s="40" t="str">
        <f t="shared" si="1"/>
        <v>OK</v>
      </c>
      <c r="M34" s="51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94">
        <v>32</v>
      </c>
      <c r="D35" s="85" t="s">
        <v>66</v>
      </c>
      <c r="E35" s="98" t="s">
        <v>72</v>
      </c>
      <c r="F35" s="95" t="s">
        <v>74</v>
      </c>
      <c r="G35" s="100" t="s">
        <v>89</v>
      </c>
      <c r="H35" s="95" t="s">
        <v>90</v>
      </c>
      <c r="I35" s="54">
        <v>3.95</v>
      </c>
      <c r="J35" s="31">
        <v>10</v>
      </c>
      <c r="K35" s="39">
        <f t="shared" si="0"/>
        <v>10</v>
      </c>
      <c r="L35" s="40" t="str">
        <f t="shared" si="1"/>
        <v>OK</v>
      </c>
      <c r="M35" s="51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94">
        <v>33</v>
      </c>
      <c r="D36" s="85" t="s">
        <v>67</v>
      </c>
      <c r="E36" s="98" t="s">
        <v>73</v>
      </c>
      <c r="F36" s="95" t="s">
        <v>74</v>
      </c>
      <c r="G36" s="100" t="s">
        <v>89</v>
      </c>
      <c r="H36" s="95" t="s">
        <v>92</v>
      </c>
      <c r="I36" s="54">
        <v>18.25</v>
      </c>
      <c r="J36" s="31">
        <v>50</v>
      </c>
      <c r="K36" s="39">
        <f t="shared" si="0"/>
        <v>50</v>
      </c>
      <c r="L36" s="40" t="str">
        <f t="shared" si="1"/>
        <v>OK</v>
      </c>
      <c r="M36" s="51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94">
        <v>34</v>
      </c>
      <c r="D37" s="85" t="s">
        <v>81</v>
      </c>
      <c r="E37" s="98" t="s">
        <v>72</v>
      </c>
      <c r="F37" s="95" t="s">
        <v>74</v>
      </c>
      <c r="G37" s="100" t="s">
        <v>89</v>
      </c>
      <c r="H37" s="95" t="s">
        <v>90</v>
      </c>
      <c r="I37" s="54">
        <v>16.97</v>
      </c>
      <c r="J37" s="31">
        <v>6</v>
      </c>
      <c r="K37" s="39">
        <f t="shared" si="0"/>
        <v>6</v>
      </c>
      <c r="L37" s="40" t="str">
        <f t="shared" si="1"/>
        <v>OK</v>
      </c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58"/>
      <c r="N38" s="58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8"/>
  <sheetViews>
    <sheetView zoomScale="80" zoomScaleNormal="80" workbookViewId="0">
      <selection activeCell="D37" sqref="C4:D37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87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101" t="s">
        <v>7</v>
      </c>
      <c r="B3" s="102" t="s">
        <v>93</v>
      </c>
      <c r="C3" s="93" t="s">
        <v>5</v>
      </c>
      <c r="D3" s="8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94">
        <v>1</v>
      </c>
      <c r="D4" s="84" t="s">
        <v>38</v>
      </c>
      <c r="E4" s="97" t="s">
        <v>68</v>
      </c>
      <c r="F4" s="95" t="s">
        <v>74</v>
      </c>
      <c r="G4" s="100" t="s">
        <v>89</v>
      </c>
      <c r="H4" s="95" t="s">
        <v>90</v>
      </c>
      <c r="I4" s="54">
        <v>6.54</v>
      </c>
      <c r="J4" s="31"/>
      <c r="K4" s="39">
        <f t="shared" ref="K4:K37" si="0">J4-(SUM(M4:U4))</f>
        <v>0</v>
      </c>
      <c r="L4" s="40" t="str">
        <f t="shared" ref="L4:L37" si="1">IF(K4&lt;0,"ATENÇÃO","OK")</f>
        <v>OK</v>
      </c>
      <c r="M4" s="51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94">
        <v>2</v>
      </c>
      <c r="D5" s="85" t="s">
        <v>39</v>
      </c>
      <c r="E5" s="97" t="s">
        <v>68</v>
      </c>
      <c r="F5" s="95" t="s">
        <v>74</v>
      </c>
      <c r="G5" s="100" t="s">
        <v>89</v>
      </c>
      <c r="H5" s="95" t="s">
        <v>90</v>
      </c>
      <c r="I5" s="54">
        <v>8.86</v>
      </c>
      <c r="J5" s="31">
        <v>4</v>
      </c>
      <c r="K5" s="39">
        <f t="shared" si="0"/>
        <v>4</v>
      </c>
      <c r="L5" s="40" t="str">
        <f t="shared" si="1"/>
        <v>OK</v>
      </c>
      <c r="M5" s="51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94">
        <v>3</v>
      </c>
      <c r="D6" s="85" t="s">
        <v>40</v>
      </c>
      <c r="E6" s="97" t="s">
        <v>68</v>
      </c>
      <c r="F6" s="95" t="s">
        <v>74</v>
      </c>
      <c r="G6" s="100" t="s">
        <v>89</v>
      </c>
      <c r="H6" s="95" t="s">
        <v>90</v>
      </c>
      <c r="I6" s="54">
        <v>11.2</v>
      </c>
      <c r="J6" s="31"/>
      <c r="K6" s="39">
        <f t="shared" si="0"/>
        <v>0</v>
      </c>
      <c r="L6" s="40" t="str">
        <f t="shared" si="1"/>
        <v>OK</v>
      </c>
      <c r="M6" s="51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94">
        <v>4</v>
      </c>
      <c r="D7" s="84" t="s">
        <v>41</v>
      </c>
      <c r="E7" s="97" t="s">
        <v>68</v>
      </c>
      <c r="F7" s="95" t="s">
        <v>74</v>
      </c>
      <c r="G7" s="100" t="s">
        <v>89</v>
      </c>
      <c r="H7" s="95" t="s">
        <v>90</v>
      </c>
      <c r="I7" s="54">
        <v>5.46</v>
      </c>
      <c r="J7" s="31"/>
      <c r="K7" s="39">
        <f t="shared" si="0"/>
        <v>0</v>
      </c>
      <c r="L7" s="40" t="str">
        <f t="shared" si="1"/>
        <v>OK</v>
      </c>
      <c r="M7" s="51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94">
        <v>5</v>
      </c>
      <c r="D8" s="87" t="s">
        <v>42</v>
      </c>
      <c r="E8" s="97" t="s">
        <v>68</v>
      </c>
      <c r="F8" s="95" t="s">
        <v>74</v>
      </c>
      <c r="G8" s="100" t="s">
        <v>89</v>
      </c>
      <c r="H8" s="95" t="s">
        <v>90</v>
      </c>
      <c r="I8" s="54">
        <v>5.92</v>
      </c>
      <c r="J8" s="31"/>
      <c r="K8" s="39">
        <f t="shared" si="0"/>
        <v>0</v>
      </c>
      <c r="L8" s="40" t="str">
        <f t="shared" si="1"/>
        <v>OK</v>
      </c>
      <c r="M8" s="51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94">
        <v>6</v>
      </c>
      <c r="D9" s="84" t="s">
        <v>43</v>
      </c>
      <c r="E9" s="97" t="s">
        <v>68</v>
      </c>
      <c r="F9" s="95" t="s">
        <v>74</v>
      </c>
      <c r="G9" s="100" t="s">
        <v>89</v>
      </c>
      <c r="H9" s="95" t="s">
        <v>90</v>
      </c>
      <c r="I9" s="54">
        <v>5.26</v>
      </c>
      <c r="J9" s="31"/>
      <c r="K9" s="39">
        <f t="shared" si="0"/>
        <v>0</v>
      </c>
      <c r="L9" s="40" t="str">
        <f t="shared" si="1"/>
        <v>OK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94">
        <v>7</v>
      </c>
      <c r="D10" s="84" t="s">
        <v>44</v>
      </c>
      <c r="E10" s="97" t="s">
        <v>68</v>
      </c>
      <c r="F10" s="95" t="s">
        <v>74</v>
      </c>
      <c r="G10" s="100" t="s">
        <v>89</v>
      </c>
      <c r="H10" s="95" t="s">
        <v>90</v>
      </c>
      <c r="I10" s="54">
        <v>5.25</v>
      </c>
      <c r="J10" s="31"/>
      <c r="K10" s="39">
        <f t="shared" si="0"/>
        <v>0</v>
      </c>
      <c r="L10" s="40" t="str">
        <f t="shared" si="1"/>
        <v>OK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94">
        <v>8</v>
      </c>
      <c r="D11" s="84" t="s">
        <v>45</v>
      </c>
      <c r="E11" s="97" t="s">
        <v>68</v>
      </c>
      <c r="F11" s="95" t="s">
        <v>74</v>
      </c>
      <c r="G11" s="100" t="s">
        <v>89</v>
      </c>
      <c r="H11" s="95" t="s">
        <v>90</v>
      </c>
      <c r="I11" s="54">
        <v>5.32</v>
      </c>
      <c r="J11" s="31"/>
      <c r="K11" s="39">
        <f t="shared" si="0"/>
        <v>0</v>
      </c>
      <c r="L11" s="40" t="str">
        <f t="shared" si="1"/>
        <v>OK</v>
      </c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94">
        <v>9</v>
      </c>
      <c r="D12" s="84" t="s">
        <v>46</v>
      </c>
      <c r="E12" s="97" t="s">
        <v>68</v>
      </c>
      <c r="F12" s="95" t="s">
        <v>74</v>
      </c>
      <c r="G12" s="100" t="s">
        <v>89</v>
      </c>
      <c r="H12" s="95" t="s">
        <v>90</v>
      </c>
      <c r="I12" s="54">
        <v>4.7699999999999996</v>
      </c>
      <c r="J12" s="31"/>
      <c r="K12" s="39">
        <f t="shared" si="0"/>
        <v>0</v>
      </c>
      <c r="L12" s="40" t="str">
        <f t="shared" si="1"/>
        <v>OK</v>
      </c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94">
        <v>10</v>
      </c>
      <c r="D13" s="84" t="s">
        <v>47</v>
      </c>
      <c r="E13" s="97" t="s">
        <v>68</v>
      </c>
      <c r="F13" s="95" t="s">
        <v>74</v>
      </c>
      <c r="G13" s="100" t="s">
        <v>89</v>
      </c>
      <c r="H13" s="95" t="s">
        <v>90</v>
      </c>
      <c r="I13" s="54">
        <v>4.66</v>
      </c>
      <c r="J13" s="31"/>
      <c r="K13" s="39">
        <f t="shared" si="0"/>
        <v>0</v>
      </c>
      <c r="L13" s="40" t="str">
        <f t="shared" si="1"/>
        <v>OK</v>
      </c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94">
        <v>11</v>
      </c>
      <c r="D14" s="86" t="s">
        <v>48</v>
      </c>
      <c r="E14" s="98" t="s">
        <v>68</v>
      </c>
      <c r="F14" s="95" t="s">
        <v>74</v>
      </c>
      <c r="G14" s="100" t="s">
        <v>89</v>
      </c>
      <c r="H14" s="95" t="s">
        <v>90</v>
      </c>
      <c r="I14" s="54">
        <v>17.940000000000001</v>
      </c>
      <c r="J14" s="31"/>
      <c r="K14" s="39">
        <f t="shared" si="0"/>
        <v>0</v>
      </c>
      <c r="L14" s="40" t="str">
        <f t="shared" si="1"/>
        <v>OK</v>
      </c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94">
        <v>12</v>
      </c>
      <c r="D15" s="84" t="s">
        <v>49</v>
      </c>
      <c r="E15" s="97" t="s">
        <v>68</v>
      </c>
      <c r="F15" s="95" t="s">
        <v>74</v>
      </c>
      <c r="G15" s="100" t="s">
        <v>89</v>
      </c>
      <c r="H15" s="95" t="s">
        <v>90</v>
      </c>
      <c r="I15" s="54">
        <v>1.78</v>
      </c>
      <c r="J15" s="31"/>
      <c r="K15" s="39">
        <f t="shared" si="0"/>
        <v>0</v>
      </c>
      <c r="L15" s="40" t="str">
        <f t="shared" si="1"/>
        <v>OK</v>
      </c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94">
        <v>13</v>
      </c>
      <c r="D16" s="85" t="s">
        <v>50</v>
      </c>
      <c r="E16" s="97" t="s">
        <v>69</v>
      </c>
      <c r="F16" s="95" t="s">
        <v>74</v>
      </c>
      <c r="G16" s="100" t="s">
        <v>89</v>
      </c>
      <c r="H16" s="95" t="s">
        <v>91</v>
      </c>
      <c r="I16" s="55">
        <v>16.52</v>
      </c>
      <c r="J16" s="31">
        <v>200</v>
      </c>
      <c r="K16" s="39">
        <f t="shared" si="0"/>
        <v>200</v>
      </c>
      <c r="L16" s="40" t="str">
        <f t="shared" si="1"/>
        <v>OK</v>
      </c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94">
        <v>14</v>
      </c>
      <c r="D17" s="86" t="s">
        <v>51</v>
      </c>
      <c r="E17" s="98" t="s">
        <v>68</v>
      </c>
      <c r="F17" s="95" t="s">
        <v>74</v>
      </c>
      <c r="G17" s="100" t="s">
        <v>89</v>
      </c>
      <c r="H17" s="95" t="s">
        <v>90</v>
      </c>
      <c r="I17" s="54">
        <v>3.29</v>
      </c>
      <c r="J17" s="31"/>
      <c r="K17" s="39">
        <f t="shared" si="0"/>
        <v>0</v>
      </c>
      <c r="L17" s="40" t="str">
        <f t="shared" si="1"/>
        <v>OK</v>
      </c>
      <c r="M17" s="51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94">
        <v>15</v>
      </c>
      <c r="D18" s="88" t="s">
        <v>52</v>
      </c>
      <c r="E18" s="99" t="s">
        <v>68</v>
      </c>
      <c r="F18" s="95" t="s">
        <v>74</v>
      </c>
      <c r="G18" s="100" t="s">
        <v>89</v>
      </c>
      <c r="H18" s="95" t="s">
        <v>90</v>
      </c>
      <c r="I18" s="54">
        <v>3.74</v>
      </c>
      <c r="J18" s="31"/>
      <c r="K18" s="39">
        <f t="shared" si="0"/>
        <v>0</v>
      </c>
      <c r="L18" s="40" t="str">
        <f t="shared" si="1"/>
        <v>OK</v>
      </c>
      <c r="M18" s="51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94">
        <v>16</v>
      </c>
      <c r="D19" s="84" t="s">
        <v>53</v>
      </c>
      <c r="E19" s="97" t="s">
        <v>68</v>
      </c>
      <c r="F19" s="95" t="s">
        <v>74</v>
      </c>
      <c r="G19" s="100" t="s">
        <v>89</v>
      </c>
      <c r="H19" s="95" t="s">
        <v>90</v>
      </c>
      <c r="I19" s="54">
        <v>2.27</v>
      </c>
      <c r="J19" s="31"/>
      <c r="K19" s="39">
        <f t="shared" si="0"/>
        <v>0</v>
      </c>
      <c r="L19" s="40" t="str">
        <f t="shared" si="1"/>
        <v>OK</v>
      </c>
      <c r="M19" s="51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94">
        <v>17</v>
      </c>
      <c r="D20" s="86" t="s">
        <v>54</v>
      </c>
      <c r="E20" s="97" t="s">
        <v>68</v>
      </c>
      <c r="F20" s="95" t="s">
        <v>74</v>
      </c>
      <c r="G20" s="100" t="s">
        <v>89</v>
      </c>
      <c r="H20" s="95" t="s">
        <v>90</v>
      </c>
      <c r="I20" s="54">
        <v>18.36</v>
      </c>
      <c r="J20" s="31"/>
      <c r="K20" s="39">
        <f t="shared" si="0"/>
        <v>0</v>
      </c>
      <c r="L20" s="40" t="str">
        <f t="shared" si="1"/>
        <v>OK</v>
      </c>
      <c r="M20" s="51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94">
        <v>18</v>
      </c>
      <c r="D21" s="90" t="s">
        <v>55</v>
      </c>
      <c r="E21" s="97" t="s">
        <v>68</v>
      </c>
      <c r="F21" s="95" t="s">
        <v>74</v>
      </c>
      <c r="G21" s="100" t="s">
        <v>89</v>
      </c>
      <c r="H21" s="95" t="s">
        <v>90</v>
      </c>
      <c r="I21" s="54">
        <v>6.89</v>
      </c>
      <c r="J21" s="31"/>
      <c r="K21" s="39">
        <f t="shared" si="0"/>
        <v>0</v>
      </c>
      <c r="L21" s="40" t="str">
        <f t="shared" si="1"/>
        <v>OK</v>
      </c>
      <c r="M21" s="51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94">
        <v>19</v>
      </c>
      <c r="D22" s="86" t="s">
        <v>56</v>
      </c>
      <c r="E22" s="97" t="s">
        <v>68</v>
      </c>
      <c r="F22" s="95" t="s">
        <v>74</v>
      </c>
      <c r="G22" s="100" t="s">
        <v>89</v>
      </c>
      <c r="H22" s="95" t="s">
        <v>90</v>
      </c>
      <c r="I22" s="54">
        <v>7.69</v>
      </c>
      <c r="J22" s="31"/>
      <c r="K22" s="39">
        <f t="shared" si="0"/>
        <v>0</v>
      </c>
      <c r="L22" s="40" t="str">
        <f t="shared" si="1"/>
        <v>OK</v>
      </c>
      <c r="M22" s="51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94">
        <v>20</v>
      </c>
      <c r="D23" s="85" t="s">
        <v>57</v>
      </c>
      <c r="E23" s="95" t="s">
        <v>70</v>
      </c>
      <c r="F23" s="95" t="s">
        <v>74</v>
      </c>
      <c r="G23" s="100" t="s">
        <v>89</v>
      </c>
      <c r="H23" s="95" t="s">
        <v>92</v>
      </c>
      <c r="I23" s="54">
        <v>22.75</v>
      </c>
      <c r="J23" s="31">
        <v>50</v>
      </c>
      <c r="K23" s="39">
        <f t="shared" si="0"/>
        <v>50</v>
      </c>
      <c r="L23" s="40" t="str">
        <f t="shared" si="1"/>
        <v>OK</v>
      </c>
      <c r="M23" s="51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94">
        <v>21</v>
      </c>
      <c r="D24" s="85" t="s">
        <v>58</v>
      </c>
      <c r="E24" s="89" t="s">
        <v>69</v>
      </c>
      <c r="F24" s="95" t="s">
        <v>74</v>
      </c>
      <c r="G24" s="100" t="s">
        <v>89</v>
      </c>
      <c r="H24" s="95" t="s">
        <v>91</v>
      </c>
      <c r="I24" s="54">
        <v>11.72</v>
      </c>
      <c r="J24" s="31">
        <v>50</v>
      </c>
      <c r="K24" s="39">
        <f t="shared" si="0"/>
        <v>50</v>
      </c>
      <c r="L24" s="40" t="str">
        <f t="shared" si="1"/>
        <v>OK</v>
      </c>
      <c r="M24" s="51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94">
        <v>22</v>
      </c>
      <c r="D25" s="92" t="s">
        <v>59</v>
      </c>
      <c r="E25" s="98" t="s">
        <v>68</v>
      </c>
      <c r="F25" s="95" t="s">
        <v>74</v>
      </c>
      <c r="G25" s="100" t="s">
        <v>89</v>
      </c>
      <c r="H25" s="95" t="s">
        <v>90</v>
      </c>
      <c r="I25" s="54">
        <v>4.66</v>
      </c>
      <c r="J25" s="31"/>
      <c r="K25" s="39">
        <f t="shared" si="0"/>
        <v>0</v>
      </c>
      <c r="L25" s="40" t="str">
        <f t="shared" si="1"/>
        <v>OK</v>
      </c>
      <c r="M25" s="51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94">
        <v>23</v>
      </c>
      <c r="D26" s="85" t="s">
        <v>77</v>
      </c>
      <c r="E26" s="98" t="s">
        <v>68</v>
      </c>
      <c r="F26" s="95" t="s">
        <v>74</v>
      </c>
      <c r="G26" s="100" t="s">
        <v>89</v>
      </c>
      <c r="H26" s="95" t="s">
        <v>90</v>
      </c>
      <c r="I26" s="54">
        <v>5.05</v>
      </c>
      <c r="J26" s="31"/>
      <c r="K26" s="39">
        <f t="shared" si="0"/>
        <v>0</v>
      </c>
      <c r="L26" s="40" t="str">
        <f t="shared" si="1"/>
        <v>OK</v>
      </c>
      <c r="M26" s="59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94">
        <v>24</v>
      </c>
      <c r="D27" s="91" t="s">
        <v>60</v>
      </c>
      <c r="E27" s="96" t="s">
        <v>71</v>
      </c>
      <c r="F27" s="95" t="s">
        <v>74</v>
      </c>
      <c r="G27" s="100" t="s">
        <v>89</v>
      </c>
      <c r="H27" s="95" t="s">
        <v>91</v>
      </c>
      <c r="I27" s="54">
        <v>9.65</v>
      </c>
      <c r="J27" s="31"/>
      <c r="K27" s="39">
        <f t="shared" si="0"/>
        <v>0</v>
      </c>
      <c r="L27" s="40" t="str">
        <f t="shared" si="1"/>
        <v>OK</v>
      </c>
      <c r="M27" s="59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94">
        <v>25</v>
      </c>
      <c r="D28" s="91" t="s">
        <v>80</v>
      </c>
      <c r="E28" s="98" t="s">
        <v>71</v>
      </c>
      <c r="F28" s="95" t="s">
        <v>74</v>
      </c>
      <c r="G28" s="100" t="s">
        <v>89</v>
      </c>
      <c r="H28" s="95" t="s">
        <v>91</v>
      </c>
      <c r="I28" s="54">
        <v>11.24</v>
      </c>
      <c r="J28" s="31"/>
      <c r="K28" s="39">
        <f t="shared" si="0"/>
        <v>0</v>
      </c>
      <c r="L28" s="40" t="str">
        <f t="shared" si="1"/>
        <v>OK</v>
      </c>
      <c r="M28" s="51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94">
        <v>26</v>
      </c>
      <c r="D29" s="91" t="s">
        <v>57</v>
      </c>
      <c r="E29" s="96" t="s">
        <v>71</v>
      </c>
      <c r="F29" s="95" t="s">
        <v>74</v>
      </c>
      <c r="G29" s="100" t="s">
        <v>89</v>
      </c>
      <c r="H29" s="95" t="s">
        <v>91</v>
      </c>
      <c r="I29" s="54">
        <v>14.22</v>
      </c>
      <c r="J29" s="31">
        <v>50</v>
      </c>
      <c r="K29" s="39">
        <f t="shared" si="0"/>
        <v>50</v>
      </c>
      <c r="L29" s="40" t="str">
        <f t="shared" si="1"/>
        <v>OK</v>
      </c>
      <c r="M29" s="51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94">
        <v>27</v>
      </c>
      <c r="D30" s="91" t="s">
        <v>61</v>
      </c>
      <c r="E30" s="98" t="s">
        <v>72</v>
      </c>
      <c r="F30" s="95" t="s">
        <v>74</v>
      </c>
      <c r="G30" s="100" t="s">
        <v>89</v>
      </c>
      <c r="H30" s="95" t="s">
        <v>90</v>
      </c>
      <c r="I30" s="54">
        <v>4.54</v>
      </c>
      <c r="J30" s="31"/>
      <c r="K30" s="39">
        <f t="shared" si="0"/>
        <v>0</v>
      </c>
      <c r="L30" s="40" t="str">
        <f t="shared" si="1"/>
        <v>OK</v>
      </c>
      <c r="M30" s="51"/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94">
        <v>28</v>
      </c>
      <c r="D31" s="85" t="s">
        <v>62</v>
      </c>
      <c r="E31" s="98" t="s">
        <v>72</v>
      </c>
      <c r="F31" s="95" t="s">
        <v>74</v>
      </c>
      <c r="G31" s="100" t="s">
        <v>89</v>
      </c>
      <c r="H31" s="95" t="s">
        <v>90</v>
      </c>
      <c r="I31" s="54">
        <v>2.65</v>
      </c>
      <c r="J31" s="31"/>
      <c r="K31" s="39">
        <f t="shared" si="0"/>
        <v>0</v>
      </c>
      <c r="L31" s="40" t="str">
        <f t="shared" si="1"/>
        <v>OK</v>
      </c>
      <c r="M31" s="51"/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94">
        <v>29</v>
      </c>
      <c r="D32" s="85" t="s">
        <v>63</v>
      </c>
      <c r="E32" s="98" t="s">
        <v>72</v>
      </c>
      <c r="F32" s="95" t="s">
        <v>74</v>
      </c>
      <c r="G32" s="100" t="s">
        <v>89</v>
      </c>
      <c r="H32" s="95" t="s">
        <v>90</v>
      </c>
      <c r="I32" s="54">
        <v>2.0499999999999998</v>
      </c>
      <c r="J32" s="31"/>
      <c r="K32" s="39">
        <f t="shared" si="0"/>
        <v>0</v>
      </c>
      <c r="L32" s="40" t="str">
        <f t="shared" si="1"/>
        <v>OK</v>
      </c>
      <c r="M32" s="51"/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94">
        <v>30</v>
      </c>
      <c r="D33" s="85" t="s">
        <v>64</v>
      </c>
      <c r="E33" s="98" t="s">
        <v>72</v>
      </c>
      <c r="F33" s="95" t="s">
        <v>74</v>
      </c>
      <c r="G33" s="100" t="s">
        <v>89</v>
      </c>
      <c r="H33" s="95" t="s">
        <v>90</v>
      </c>
      <c r="I33" s="54">
        <v>3.43</v>
      </c>
      <c r="J33" s="31"/>
      <c r="K33" s="39">
        <f t="shared" si="0"/>
        <v>0</v>
      </c>
      <c r="L33" s="40" t="str">
        <f t="shared" si="1"/>
        <v>OK</v>
      </c>
      <c r="M33" s="51"/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94">
        <v>31</v>
      </c>
      <c r="D34" s="85" t="s">
        <v>65</v>
      </c>
      <c r="E34" s="98" t="s">
        <v>72</v>
      </c>
      <c r="F34" s="95" t="s">
        <v>74</v>
      </c>
      <c r="G34" s="100" t="s">
        <v>89</v>
      </c>
      <c r="H34" s="95" t="s">
        <v>90</v>
      </c>
      <c r="I34" s="54">
        <v>8.0299999999999994</v>
      </c>
      <c r="J34" s="31">
        <v>30</v>
      </c>
      <c r="K34" s="39">
        <f t="shared" si="0"/>
        <v>30</v>
      </c>
      <c r="L34" s="40" t="str">
        <f t="shared" si="1"/>
        <v>OK</v>
      </c>
      <c r="M34" s="51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94">
        <v>32</v>
      </c>
      <c r="D35" s="85" t="s">
        <v>66</v>
      </c>
      <c r="E35" s="98" t="s">
        <v>72</v>
      </c>
      <c r="F35" s="95" t="s">
        <v>74</v>
      </c>
      <c r="G35" s="100" t="s">
        <v>89</v>
      </c>
      <c r="H35" s="95" t="s">
        <v>90</v>
      </c>
      <c r="I35" s="54">
        <v>3.95</v>
      </c>
      <c r="J35" s="31"/>
      <c r="K35" s="39">
        <f t="shared" si="0"/>
        <v>0</v>
      </c>
      <c r="L35" s="40" t="str">
        <f t="shared" si="1"/>
        <v>OK</v>
      </c>
      <c r="M35" s="51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94">
        <v>33</v>
      </c>
      <c r="D36" s="85" t="s">
        <v>67</v>
      </c>
      <c r="E36" s="98" t="s">
        <v>73</v>
      </c>
      <c r="F36" s="95" t="s">
        <v>74</v>
      </c>
      <c r="G36" s="100" t="s">
        <v>89</v>
      </c>
      <c r="H36" s="95" t="s">
        <v>92</v>
      </c>
      <c r="I36" s="54">
        <v>18.25</v>
      </c>
      <c r="J36" s="31">
        <v>200</v>
      </c>
      <c r="K36" s="39">
        <f t="shared" si="0"/>
        <v>200</v>
      </c>
      <c r="L36" s="40" t="str">
        <f t="shared" si="1"/>
        <v>OK</v>
      </c>
      <c r="M36" s="51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94">
        <v>34</v>
      </c>
      <c r="D37" s="85" t="s">
        <v>81</v>
      </c>
      <c r="E37" s="98" t="s">
        <v>72</v>
      </c>
      <c r="F37" s="95" t="s">
        <v>74</v>
      </c>
      <c r="G37" s="100" t="s">
        <v>89</v>
      </c>
      <c r="H37" s="95" t="s">
        <v>90</v>
      </c>
      <c r="I37" s="54">
        <v>16.97</v>
      </c>
      <c r="J37" s="31">
        <v>10</v>
      </c>
      <c r="K37" s="39">
        <f t="shared" si="0"/>
        <v>10</v>
      </c>
      <c r="L37" s="40" t="str">
        <f t="shared" si="1"/>
        <v>OK</v>
      </c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58"/>
      <c r="N38" s="58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COVEST - PROEN</vt:lpstr>
      <vt:lpstr>Reitoria_PROEX</vt:lpstr>
      <vt:lpstr>Reitoria_MUSEU</vt:lpstr>
      <vt:lpstr>CEART</vt:lpstr>
      <vt:lpstr>CEAD</vt:lpstr>
      <vt:lpstr>FAED</vt:lpstr>
      <vt:lpstr>CEFID</vt:lpstr>
      <vt:lpstr>CESFI</vt:lpstr>
      <vt:lpstr>CERES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2020-12-15T18:35:21Z</dcterms:modified>
</cp:coreProperties>
</file>