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364.2018 - UDESC -  SGPE 14599.2017 - Arbitragem Amb e Chuv -  SGPE 14599.2017 SRP - VIG 08.04.19 REL PE 1456.2017\"/>
    </mc:Choice>
  </mc:AlternateContent>
  <bookViews>
    <workbookView xWindow="0" yWindow="0" windowWidth="20490" windowHeight="7155" tabRatio="857" activeTab="5"/>
  </bookViews>
  <sheets>
    <sheet name="PROEX " sheetId="75" r:id="rId1"/>
    <sheet name="CEAVI " sheetId="163" r:id="rId2"/>
    <sheet name="CEO" sheetId="164" r:id="rId3"/>
    <sheet name="CCT" sheetId="165" r:id="rId4"/>
    <sheet name="CEFID" sheetId="166" r:id="rId5"/>
    <sheet name="CAV" sheetId="178" r:id="rId6"/>
    <sheet name="CEART" sheetId="177" r:id="rId7"/>
    <sheet name="GESTOR" sheetId="162" r:id="rId8"/>
    <sheet name="Modelo Anexo II IN 002_2014" sheetId="77" r:id="rId9"/>
    <sheet name="Modelo Anexo I IN 002_2014" sheetId="176" r:id="rId10"/>
  </sheets>
  <definedNames>
    <definedName name="diasuteis" localSheetId="5">#REF!</definedName>
    <definedName name="diasuteis" localSheetId="3">#REF!</definedName>
    <definedName name="diasuteis" localSheetId="6">#REF!</definedName>
    <definedName name="diasuteis" localSheetId="1">#REF!</definedName>
    <definedName name="diasuteis" localSheetId="4">#REF!</definedName>
    <definedName name="diasuteis" localSheetId="2">#REF!</definedName>
    <definedName name="diasuteis" localSheetId="7">#REF!</definedName>
    <definedName name="diasuteis" localSheetId="9">#REF!</definedName>
    <definedName name="diasuteis" localSheetId="0">#REF!</definedName>
    <definedName name="diasuteis">#REF!</definedName>
    <definedName name="Ferias" localSheetId="5">#REF!</definedName>
    <definedName name="Ferias" localSheetId="3">#REF!</definedName>
    <definedName name="Ferias" localSheetId="6">#REF!</definedName>
    <definedName name="Ferias" localSheetId="1">#REF!</definedName>
    <definedName name="Ferias" localSheetId="7">#REF!</definedName>
    <definedName name="Ferias" localSheetId="9">#REF!</definedName>
    <definedName name="Ferias">#REF!</definedName>
    <definedName name="RD" localSheetId="5">OFFSET(#REF!,(MATCH(SMALL(#REF!,ROW()-10),#REF!,0)-1),0)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7">OFFSET(#REF!,(MATCH(SMALL(#REF!,ROW()-10),#REF!,0)-1),0)</definedName>
    <definedName name="RD" localSheetId="9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K43" i="75" l="1"/>
  <c r="H11" i="75" l="1"/>
  <c r="H11" i="178"/>
  <c r="H6" i="75" l="1"/>
  <c r="H6" i="178"/>
  <c r="H47" i="162" l="1"/>
  <c r="H46" i="162"/>
  <c r="H4" i="162"/>
  <c r="H5" i="162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38" i="162"/>
  <c r="H39" i="162"/>
  <c r="H40" i="162"/>
  <c r="H41" i="162"/>
  <c r="H3" i="162"/>
  <c r="I42" i="177"/>
  <c r="J42" i="177" s="1"/>
  <c r="I41" i="177"/>
  <c r="J41" i="177" s="1"/>
  <c r="I40" i="177"/>
  <c r="J40" i="177" s="1"/>
  <c r="I39" i="177"/>
  <c r="J39" i="177" s="1"/>
  <c r="I38" i="177"/>
  <c r="J38" i="177" s="1"/>
  <c r="I37" i="177"/>
  <c r="J37" i="177" s="1"/>
  <c r="I36" i="177"/>
  <c r="J36" i="177" s="1"/>
  <c r="I35" i="177"/>
  <c r="J35" i="177" s="1"/>
  <c r="I34" i="177"/>
  <c r="J34" i="177" s="1"/>
  <c r="I33" i="177"/>
  <c r="J33" i="177" s="1"/>
  <c r="I32" i="177"/>
  <c r="J32" i="177" s="1"/>
  <c r="I31" i="177"/>
  <c r="J31" i="177" s="1"/>
  <c r="I30" i="177"/>
  <c r="J30" i="177" s="1"/>
  <c r="I29" i="177"/>
  <c r="J29" i="177" s="1"/>
  <c r="I28" i="177"/>
  <c r="J28" i="177" s="1"/>
  <c r="I27" i="177"/>
  <c r="J27" i="177" s="1"/>
  <c r="I26" i="177"/>
  <c r="J26" i="177" s="1"/>
  <c r="I25" i="177"/>
  <c r="J25" i="177" s="1"/>
  <c r="I24" i="177"/>
  <c r="J24" i="177" s="1"/>
  <c r="I23" i="177"/>
  <c r="J23" i="177" s="1"/>
  <c r="I22" i="177"/>
  <c r="J22" i="177" s="1"/>
  <c r="I21" i="177"/>
  <c r="J21" i="177" s="1"/>
  <c r="I20" i="177"/>
  <c r="J20" i="177" s="1"/>
  <c r="I19" i="177"/>
  <c r="J19" i="177" s="1"/>
  <c r="I18" i="177"/>
  <c r="J18" i="177" s="1"/>
  <c r="I17" i="177"/>
  <c r="J17" i="177" s="1"/>
  <c r="I16" i="177"/>
  <c r="J16" i="177" s="1"/>
  <c r="I15" i="177"/>
  <c r="J15" i="177" s="1"/>
  <c r="I14" i="177"/>
  <c r="J14" i="177" s="1"/>
  <c r="I13" i="177"/>
  <c r="J13" i="177" s="1"/>
  <c r="I12" i="177"/>
  <c r="J12" i="177" s="1"/>
  <c r="I11" i="177"/>
  <c r="J11" i="177" s="1"/>
  <c r="I10" i="177"/>
  <c r="J10" i="177" s="1"/>
  <c r="I9" i="177"/>
  <c r="J9" i="177" s="1"/>
  <c r="I8" i="177"/>
  <c r="J8" i="177" s="1"/>
  <c r="I7" i="177"/>
  <c r="J7" i="177" s="1"/>
  <c r="I6" i="177"/>
  <c r="J6" i="177" s="1"/>
  <c r="I5" i="177"/>
  <c r="J5" i="177" s="1"/>
  <c r="I4" i="177"/>
  <c r="J4" i="177" s="1"/>
  <c r="I42" i="178"/>
  <c r="J42" i="178" s="1"/>
  <c r="I41" i="178"/>
  <c r="J41" i="178" s="1"/>
  <c r="I40" i="178"/>
  <c r="J40" i="178" s="1"/>
  <c r="I39" i="178"/>
  <c r="J39" i="178" s="1"/>
  <c r="I38" i="178"/>
  <c r="J38" i="178" s="1"/>
  <c r="I37" i="178"/>
  <c r="J37" i="178" s="1"/>
  <c r="I36" i="178"/>
  <c r="J36" i="178" s="1"/>
  <c r="I35" i="178"/>
  <c r="J35" i="178" s="1"/>
  <c r="I34" i="178"/>
  <c r="J34" i="178" s="1"/>
  <c r="I33" i="178"/>
  <c r="J33" i="178" s="1"/>
  <c r="I32" i="178"/>
  <c r="J32" i="178" s="1"/>
  <c r="I31" i="178"/>
  <c r="J31" i="178" s="1"/>
  <c r="I30" i="178"/>
  <c r="J30" i="178" s="1"/>
  <c r="I29" i="178"/>
  <c r="J29" i="178" s="1"/>
  <c r="I28" i="178"/>
  <c r="J28" i="178" s="1"/>
  <c r="I27" i="178"/>
  <c r="J27" i="178" s="1"/>
  <c r="I26" i="178"/>
  <c r="J26" i="178" s="1"/>
  <c r="I25" i="178"/>
  <c r="J25" i="178" s="1"/>
  <c r="I24" i="178"/>
  <c r="J24" i="178" s="1"/>
  <c r="I23" i="178"/>
  <c r="J23" i="178" s="1"/>
  <c r="I22" i="178"/>
  <c r="J22" i="178" s="1"/>
  <c r="I21" i="178"/>
  <c r="J21" i="178" s="1"/>
  <c r="I20" i="178"/>
  <c r="J20" i="178" s="1"/>
  <c r="I19" i="178"/>
  <c r="J19" i="178" s="1"/>
  <c r="I18" i="178"/>
  <c r="J18" i="178" s="1"/>
  <c r="I17" i="178"/>
  <c r="J17" i="178" s="1"/>
  <c r="I16" i="178"/>
  <c r="J16" i="178" s="1"/>
  <c r="I15" i="178"/>
  <c r="J15" i="178" s="1"/>
  <c r="I14" i="178"/>
  <c r="J14" i="178" s="1"/>
  <c r="I13" i="178"/>
  <c r="J13" i="178" s="1"/>
  <c r="I12" i="178"/>
  <c r="J12" i="178" s="1"/>
  <c r="I11" i="178"/>
  <c r="J11" i="178" s="1"/>
  <c r="I10" i="178"/>
  <c r="J10" i="178" s="1"/>
  <c r="I9" i="178"/>
  <c r="J9" i="178" s="1"/>
  <c r="I8" i="178"/>
  <c r="J8" i="178" s="1"/>
  <c r="I7" i="178"/>
  <c r="J7" i="178" s="1"/>
  <c r="I6" i="178"/>
  <c r="J6" i="178" s="1"/>
  <c r="I5" i="178"/>
  <c r="J5" i="178" s="1"/>
  <c r="I4" i="178"/>
  <c r="J4" i="178" s="1"/>
  <c r="I42" i="166"/>
  <c r="J42" i="166" s="1"/>
  <c r="I41" i="166"/>
  <c r="J41" i="166" s="1"/>
  <c r="I40" i="166"/>
  <c r="J40" i="166" s="1"/>
  <c r="I39" i="166"/>
  <c r="J39" i="166" s="1"/>
  <c r="I38" i="166"/>
  <c r="J38" i="166" s="1"/>
  <c r="I37" i="166"/>
  <c r="J37" i="166" s="1"/>
  <c r="I36" i="166"/>
  <c r="J36" i="166" s="1"/>
  <c r="I35" i="166"/>
  <c r="J35" i="166" s="1"/>
  <c r="I34" i="166"/>
  <c r="J34" i="166" s="1"/>
  <c r="I33" i="166"/>
  <c r="J33" i="166" s="1"/>
  <c r="I32" i="166"/>
  <c r="J32" i="166" s="1"/>
  <c r="I31" i="166"/>
  <c r="J31" i="166" s="1"/>
  <c r="I30" i="166"/>
  <c r="J30" i="166" s="1"/>
  <c r="I29" i="166"/>
  <c r="J29" i="166" s="1"/>
  <c r="I28" i="166"/>
  <c r="J28" i="166" s="1"/>
  <c r="I27" i="166"/>
  <c r="J27" i="166" s="1"/>
  <c r="I26" i="166"/>
  <c r="J26" i="166" s="1"/>
  <c r="I25" i="166"/>
  <c r="J25" i="166" s="1"/>
  <c r="I24" i="166"/>
  <c r="J24" i="166" s="1"/>
  <c r="I23" i="166"/>
  <c r="J23" i="166" s="1"/>
  <c r="I22" i="166"/>
  <c r="J22" i="166" s="1"/>
  <c r="I21" i="166"/>
  <c r="J21" i="166" s="1"/>
  <c r="I20" i="166"/>
  <c r="J20" i="166" s="1"/>
  <c r="I19" i="166"/>
  <c r="J19" i="166" s="1"/>
  <c r="I18" i="166"/>
  <c r="J18" i="166" s="1"/>
  <c r="I17" i="166"/>
  <c r="J17" i="166" s="1"/>
  <c r="I16" i="166"/>
  <c r="J16" i="166" s="1"/>
  <c r="I15" i="166"/>
  <c r="J15" i="166" s="1"/>
  <c r="I14" i="166"/>
  <c r="J14" i="166" s="1"/>
  <c r="I13" i="166"/>
  <c r="J13" i="166" s="1"/>
  <c r="I12" i="166"/>
  <c r="J12" i="166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42" i="165"/>
  <c r="J42" i="165" s="1"/>
  <c r="I41" i="165"/>
  <c r="J41" i="165" s="1"/>
  <c r="I40" i="165"/>
  <c r="J40" i="165" s="1"/>
  <c r="J39" i="165"/>
  <c r="I39" i="165"/>
  <c r="I38" i="165"/>
  <c r="J38" i="165" s="1"/>
  <c r="I37" i="165"/>
  <c r="J37" i="165" s="1"/>
  <c r="I36" i="165"/>
  <c r="J36" i="165" s="1"/>
  <c r="I35" i="165"/>
  <c r="J35" i="165" s="1"/>
  <c r="I34" i="165"/>
  <c r="J34" i="165" s="1"/>
  <c r="I33" i="165"/>
  <c r="J33" i="165" s="1"/>
  <c r="I32" i="165"/>
  <c r="J32" i="165" s="1"/>
  <c r="I31" i="165"/>
  <c r="J31" i="165" s="1"/>
  <c r="I30" i="165"/>
  <c r="J30" i="165" s="1"/>
  <c r="I29" i="165"/>
  <c r="J29" i="165" s="1"/>
  <c r="I28" i="165"/>
  <c r="J28" i="165" s="1"/>
  <c r="I27" i="165"/>
  <c r="J27" i="165" s="1"/>
  <c r="I26" i="165"/>
  <c r="J26" i="165" s="1"/>
  <c r="I25" i="165"/>
  <c r="J25" i="165" s="1"/>
  <c r="I24" i="165"/>
  <c r="J24" i="165" s="1"/>
  <c r="I23" i="165"/>
  <c r="J23" i="165" s="1"/>
  <c r="I22" i="165"/>
  <c r="J22" i="165" s="1"/>
  <c r="I21" i="165"/>
  <c r="J21" i="165" s="1"/>
  <c r="I20" i="165"/>
  <c r="J20" i="165" s="1"/>
  <c r="I19" i="165"/>
  <c r="J19" i="165" s="1"/>
  <c r="I18" i="165"/>
  <c r="J18" i="165" s="1"/>
  <c r="I17" i="165"/>
  <c r="J17" i="165" s="1"/>
  <c r="I16" i="165"/>
  <c r="J16" i="165" s="1"/>
  <c r="J15" i="165"/>
  <c r="I15" i="165"/>
  <c r="I14" i="165"/>
  <c r="J14" i="165" s="1"/>
  <c r="I13" i="165"/>
  <c r="J13" i="165" s="1"/>
  <c r="I12" i="165"/>
  <c r="J12" i="165" s="1"/>
  <c r="I11" i="165"/>
  <c r="J11" i="165" s="1"/>
  <c r="I10" i="165"/>
  <c r="J10" i="165" s="1"/>
  <c r="I9" i="165"/>
  <c r="J9" i="165" s="1"/>
  <c r="I8" i="165"/>
  <c r="J8" i="165" s="1"/>
  <c r="I7" i="165"/>
  <c r="J7" i="165" s="1"/>
  <c r="I6" i="165"/>
  <c r="J6" i="165" s="1"/>
  <c r="I5" i="165"/>
  <c r="J5" i="165" s="1"/>
  <c r="I4" i="165"/>
  <c r="J4" i="165" s="1"/>
  <c r="I42" i="164"/>
  <c r="J42" i="164" s="1"/>
  <c r="I41" i="164"/>
  <c r="J41" i="164" s="1"/>
  <c r="I40" i="164"/>
  <c r="J40" i="164" s="1"/>
  <c r="I39" i="164"/>
  <c r="J39" i="164" s="1"/>
  <c r="I38" i="164"/>
  <c r="J38" i="164" s="1"/>
  <c r="I37" i="164"/>
  <c r="J37" i="164" s="1"/>
  <c r="I36" i="164"/>
  <c r="J36" i="164" s="1"/>
  <c r="J35" i="164"/>
  <c r="I35" i="164"/>
  <c r="I34" i="164"/>
  <c r="J34" i="164" s="1"/>
  <c r="I33" i="164"/>
  <c r="J33" i="164" s="1"/>
  <c r="I32" i="164"/>
  <c r="J32" i="164" s="1"/>
  <c r="I31" i="164"/>
  <c r="J31" i="164" s="1"/>
  <c r="I30" i="164"/>
  <c r="J30" i="164" s="1"/>
  <c r="I29" i="164"/>
  <c r="J29" i="164" s="1"/>
  <c r="I28" i="164"/>
  <c r="J28" i="164" s="1"/>
  <c r="I27" i="164"/>
  <c r="J27" i="164" s="1"/>
  <c r="I26" i="164"/>
  <c r="J26" i="164" s="1"/>
  <c r="I25" i="164"/>
  <c r="J25" i="164" s="1"/>
  <c r="I24" i="164"/>
  <c r="J24" i="164" s="1"/>
  <c r="I23" i="164"/>
  <c r="J23" i="164" s="1"/>
  <c r="I22" i="164"/>
  <c r="J22" i="164" s="1"/>
  <c r="I21" i="164"/>
  <c r="J21" i="164" s="1"/>
  <c r="I20" i="164"/>
  <c r="J20" i="164" s="1"/>
  <c r="I19" i="164"/>
  <c r="J19" i="164" s="1"/>
  <c r="I18" i="164"/>
  <c r="J18" i="164" s="1"/>
  <c r="I17" i="164"/>
  <c r="J17" i="164" s="1"/>
  <c r="I16" i="164"/>
  <c r="J16" i="164" s="1"/>
  <c r="I15" i="164"/>
  <c r="J15" i="164" s="1"/>
  <c r="I14" i="164"/>
  <c r="J14" i="164" s="1"/>
  <c r="I13" i="164"/>
  <c r="J13" i="164" s="1"/>
  <c r="I12" i="164"/>
  <c r="J12" i="164" s="1"/>
  <c r="J11" i="164"/>
  <c r="I11" i="164"/>
  <c r="I10" i="164"/>
  <c r="J10" i="164" s="1"/>
  <c r="I9" i="164"/>
  <c r="J9" i="164" s="1"/>
  <c r="I8" i="164"/>
  <c r="J8" i="164" s="1"/>
  <c r="I7" i="164"/>
  <c r="J7" i="164" s="1"/>
  <c r="I6" i="164"/>
  <c r="J6" i="164" s="1"/>
  <c r="I5" i="164"/>
  <c r="J5" i="164" s="1"/>
  <c r="I4" i="164"/>
  <c r="J4" i="164" s="1"/>
  <c r="I42" i="163"/>
  <c r="J42" i="163" s="1"/>
  <c r="I41" i="163"/>
  <c r="J41" i="163" s="1"/>
  <c r="I40" i="163"/>
  <c r="J40" i="163" s="1"/>
  <c r="I39" i="163"/>
  <c r="J39" i="163" s="1"/>
  <c r="I38" i="163"/>
  <c r="J38" i="163" s="1"/>
  <c r="I37" i="163"/>
  <c r="J37" i="163" s="1"/>
  <c r="I36" i="163"/>
  <c r="J36" i="163" s="1"/>
  <c r="I35" i="163"/>
  <c r="J35" i="163" s="1"/>
  <c r="I34" i="163"/>
  <c r="J34" i="163" s="1"/>
  <c r="I33" i="163"/>
  <c r="J33" i="163" s="1"/>
  <c r="I32" i="163"/>
  <c r="J32" i="163" s="1"/>
  <c r="J31" i="163"/>
  <c r="I31" i="163"/>
  <c r="I30" i="163"/>
  <c r="J30" i="163" s="1"/>
  <c r="I29" i="163"/>
  <c r="J29" i="163" s="1"/>
  <c r="I28" i="163"/>
  <c r="J28" i="163" s="1"/>
  <c r="I27" i="163"/>
  <c r="J27" i="163" s="1"/>
  <c r="I26" i="163"/>
  <c r="J26" i="163" s="1"/>
  <c r="I25" i="163"/>
  <c r="J25" i="163" s="1"/>
  <c r="I24" i="163"/>
  <c r="J24" i="163" s="1"/>
  <c r="I23" i="163"/>
  <c r="J23" i="163" s="1"/>
  <c r="I22" i="163"/>
  <c r="J22" i="163" s="1"/>
  <c r="I21" i="163"/>
  <c r="J21" i="163" s="1"/>
  <c r="I20" i="163"/>
  <c r="J20" i="163" s="1"/>
  <c r="I19" i="163"/>
  <c r="J19" i="163" s="1"/>
  <c r="I18" i="163"/>
  <c r="J18" i="163" s="1"/>
  <c r="I17" i="163"/>
  <c r="J17" i="163" s="1"/>
  <c r="I16" i="163"/>
  <c r="J16" i="163" s="1"/>
  <c r="I15" i="163"/>
  <c r="J15" i="163" s="1"/>
  <c r="I14" i="163"/>
  <c r="J14" i="163" s="1"/>
  <c r="I13" i="163"/>
  <c r="J13" i="163" s="1"/>
  <c r="I12" i="163"/>
  <c r="J12" i="163" s="1"/>
  <c r="I11" i="163"/>
  <c r="J11" i="163" s="1"/>
  <c r="I10" i="163"/>
  <c r="J10" i="163" s="1"/>
  <c r="I9" i="163"/>
  <c r="J9" i="163" s="1"/>
  <c r="I8" i="163"/>
  <c r="J8" i="163" s="1"/>
  <c r="J7" i="163"/>
  <c r="I7" i="163"/>
  <c r="I6" i="163"/>
  <c r="J6" i="163" s="1"/>
  <c r="I5" i="163"/>
  <c r="J5" i="163" s="1"/>
  <c r="I4" i="163"/>
  <c r="J4" i="163" s="1"/>
  <c r="K4" i="162" l="1"/>
  <c r="K5" i="162"/>
  <c r="K6" i="162"/>
  <c r="K7" i="162"/>
  <c r="K8" i="162"/>
  <c r="K9" i="162"/>
  <c r="K10" i="162"/>
  <c r="K11" i="162"/>
  <c r="K12" i="162"/>
  <c r="K13" i="162"/>
  <c r="K14" i="162"/>
  <c r="K15" i="162"/>
  <c r="K16" i="162"/>
  <c r="K18" i="162"/>
  <c r="K19" i="162"/>
  <c r="K20" i="162"/>
  <c r="K21" i="162"/>
  <c r="K22" i="162"/>
  <c r="K23" i="162"/>
  <c r="K25" i="162"/>
  <c r="K26" i="162"/>
  <c r="K27" i="162"/>
  <c r="K28" i="162"/>
  <c r="K29" i="162"/>
  <c r="K30" i="162"/>
  <c r="K31" i="162"/>
  <c r="K34" i="162"/>
  <c r="K35" i="162"/>
  <c r="K38" i="162"/>
  <c r="K39" i="162"/>
  <c r="K41" i="162"/>
  <c r="K3" i="162"/>
  <c r="K40" i="162" l="1"/>
  <c r="K36" i="162"/>
  <c r="K32" i="162"/>
  <c r="K24" i="162"/>
  <c r="K37" i="162"/>
  <c r="K33" i="162"/>
  <c r="K17" i="162"/>
  <c r="I42" i="75"/>
  <c r="I41" i="162" s="1"/>
  <c r="I41" i="75"/>
  <c r="I40" i="162" s="1"/>
  <c r="I40" i="75"/>
  <c r="I39" i="162" s="1"/>
  <c r="I39" i="75"/>
  <c r="I38" i="162" s="1"/>
  <c r="I38" i="75"/>
  <c r="I37" i="162" s="1"/>
  <c r="I37" i="75"/>
  <c r="I36" i="162" s="1"/>
  <c r="I36" i="75"/>
  <c r="I35" i="162" s="1"/>
  <c r="I35" i="75"/>
  <c r="I34" i="162" s="1"/>
  <c r="I34" i="75"/>
  <c r="I33" i="162" s="1"/>
  <c r="I33" i="75"/>
  <c r="I32" i="75"/>
  <c r="I31" i="162" s="1"/>
  <c r="I31" i="75"/>
  <c r="I30" i="162" s="1"/>
  <c r="I30" i="75"/>
  <c r="I29" i="162" s="1"/>
  <c r="I29" i="75"/>
  <c r="I28" i="162" s="1"/>
  <c r="I28" i="75"/>
  <c r="I27" i="162" s="1"/>
  <c r="I27" i="75"/>
  <c r="I26" i="162" s="1"/>
  <c r="I26" i="75"/>
  <c r="I25" i="162" s="1"/>
  <c r="I25" i="75"/>
  <c r="I24" i="162" s="1"/>
  <c r="I24" i="75"/>
  <c r="I23" i="162" s="1"/>
  <c r="I23" i="75"/>
  <c r="I22" i="162" s="1"/>
  <c r="I22" i="75"/>
  <c r="I21" i="162" s="1"/>
  <c r="I21" i="75"/>
  <c r="I20" i="162" s="1"/>
  <c r="I20" i="75"/>
  <c r="I19" i="162" s="1"/>
  <c r="I19" i="75"/>
  <c r="I18" i="162" s="1"/>
  <c r="I18" i="75"/>
  <c r="I17" i="162" s="1"/>
  <c r="I17" i="75"/>
  <c r="I16" i="162" s="1"/>
  <c r="I16" i="75"/>
  <c r="I15" i="162" s="1"/>
  <c r="I15" i="75"/>
  <c r="I14" i="162" s="1"/>
  <c r="I14" i="75"/>
  <c r="I13" i="162" s="1"/>
  <c r="I13" i="75"/>
  <c r="I12" i="162" s="1"/>
  <c r="I12" i="75"/>
  <c r="I11" i="162" s="1"/>
  <c r="I11" i="75"/>
  <c r="I10" i="162" s="1"/>
  <c r="I10" i="75"/>
  <c r="I9" i="162" s="1"/>
  <c r="I9" i="75"/>
  <c r="I8" i="162" s="1"/>
  <c r="I8" i="75"/>
  <c r="I7" i="162" s="1"/>
  <c r="I7" i="75"/>
  <c r="I6" i="162" s="1"/>
  <c r="I6" i="75"/>
  <c r="I5" i="162" s="1"/>
  <c r="I5" i="75"/>
  <c r="I4" i="162" s="1"/>
  <c r="I4" i="75"/>
  <c r="I3" i="162" s="1"/>
  <c r="K42" i="162" l="1"/>
  <c r="L48" i="162" s="1"/>
  <c r="I32" i="162"/>
  <c r="L32" i="162" s="1"/>
  <c r="J4" i="75"/>
  <c r="L3" i="162"/>
  <c r="J8" i="75"/>
  <c r="L7" i="162"/>
  <c r="J12" i="75"/>
  <c r="L11" i="162"/>
  <c r="J16" i="75"/>
  <c r="L15" i="162"/>
  <c r="J20" i="75"/>
  <c r="J24" i="75"/>
  <c r="J28" i="75"/>
  <c r="J32" i="75"/>
  <c r="J35" i="75"/>
  <c r="J39" i="75"/>
  <c r="J5" i="75"/>
  <c r="L4" i="162"/>
  <c r="J13" i="75"/>
  <c r="L12" i="162"/>
  <c r="J25" i="75"/>
  <c r="J40" i="75"/>
  <c r="J14" i="75"/>
  <c r="L13" i="162"/>
  <c r="J9" i="75"/>
  <c r="L8" i="162"/>
  <c r="J17" i="75"/>
  <c r="L16" i="162"/>
  <c r="J21" i="75"/>
  <c r="J29" i="75"/>
  <c r="J36" i="75"/>
  <c r="J6" i="75"/>
  <c r="L5" i="162"/>
  <c r="J10" i="75"/>
  <c r="L9" i="162"/>
  <c r="J18" i="75"/>
  <c r="J22" i="75"/>
  <c r="J26" i="75"/>
  <c r="J30" i="75"/>
  <c r="J33" i="75"/>
  <c r="J37" i="75"/>
  <c r="J41" i="75"/>
  <c r="J7" i="75"/>
  <c r="L6" i="162"/>
  <c r="J11" i="75"/>
  <c r="L10" i="162"/>
  <c r="J15" i="75"/>
  <c r="L14" i="162"/>
  <c r="J19" i="75"/>
  <c r="J23" i="75"/>
  <c r="J27" i="75"/>
  <c r="J31" i="75"/>
  <c r="J34" i="75"/>
  <c r="J38" i="75"/>
  <c r="J42" i="75"/>
  <c r="J32" i="162" l="1"/>
  <c r="J15" i="162"/>
  <c r="J25" i="162"/>
  <c r="L25" i="162"/>
  <c r="L37" i="162"/>
  <c r="J37" i="162"/>
  <c r="L30" i="162"/>
  <c r="J30" i="162"/>
  <c r="L22" i="162"/>
  <c r="J22" i="162"/>
  <c r="L36" i="162"/>
  <c r="J36" i="162"/>
  <c r="J35" i="162"/>
  <c r="L35" i="162"/>
  <c r="L20" i="162"/>
  <c r="J20" i="162"/>
  <c r="L39" i="162"/>
  <c r="J39" i="162"/>
  <c r="L38" i="162"/>
  <c r="J38" i="162"/>
  <c r="L31" i="162"/>
  <c r="J31" i="162"/>
  <c r="J23" i="162"/>
  <c r="L23" i="162"/>
  <c r="L17" i="162"/>
  <c r="J17" i="162"/>
  <c r="L33" i="162"/>
  <c r="J33" i="162"/>
  <c r="L18" i="162"/>
  <c r="J18" i="162"/>
  <c r="L28" i="162"/>
  <c r="J28" i="162"/>
  <c r="L34" i="162"/>
  <c r="J34" i="162"/>
  <c r="J27" i="162"/>
  <c r="L27" i="162"/>
  <c r="J19" i="162"/>
  <c r="L19" i="162"/>
  <c r="J41" i="162"/>
  <c r="L41" i="162"/>
  <c r="L26" i="162"/>
  <c r="J26" i="162"/>
  <c r="L40" i="162"/>
  <c r="J40" i="162"/>
  <c r="L24" i="162"/>
  <c r="J24" i="162"/>
  <c r="J16" i="162"/>
  <c r="J29" i="162"/>
  <c r="L29" i="162"/>
  <c r="J21" i="162"/>
  <c r="L21" i="162"/>
  <c r="J7" i="162"/>
  <c r="J11" i="162"/>
  <c r="L42" i="162" l="1"/>
  <c r="L49" i="162" s="1"/>
  <c r="J3" i="162"/>
  <c r="J12" i="162"/>
  <c r="J8" i="162"/>
  <c r="J4" i="162"/>
  <c r="J14" i="162"/>
  <c r="J10" i="162"/>
  <c r="J6" i="162"/>
  <c r="J13" i="162"/>
  <c r="J9" i="162"/>
  <c r="J5" i="162"/>
  <c r="L51" i="162" l="1"/>
</calcChain>
</file>

<file path=xl/comments1.xml><?xml version="1.0" encoding="utf-8"?>
<comments xmlns="http://schemas.openxmlformats.org/spreadsheetml/2006/main">
  <authors>
    <author>MARCELO DARCI DE SOUZA</author>
  </authors>
  <commentList>
    <comment ref="H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CAV 03 QTDA 13/04/18</t>
        </r>
      </text>
    </comment>
    <comment ref="H1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CAV 02- 13/04/18
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H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CEVEN 03 QTDA 13/04/18
</t>
        </r>
      </text>
    </comment>
    <comment ref="H1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PROEX 02 - 13/04/18</t>
        </r>
      </text>
    </comment>
  </commentList>
</comments>
</file>

<file path=xl/sharedStrings.xml><?xml version="1.0" encoding="utf-8"?>
<sst xmlns="http://schemas.openxmlformats.org/spreadsheetml/2006/main" count="1253" uniqueCount="94">
  <si>
    <t>Saldo / Automático</t>
  </si>
  <si>
    <t>LOTE</t>
  </si>
  <si>
    <t>FORNECEDOR</t>
  </si>
  <si>
    <t>ITEM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</si>
  <si>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</si>
  <si>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</si>
  <si>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</si>
  <si>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</si>
  <si>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</si>
  <si>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</si>
  <si>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</si>
  <si>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</si>
  <si>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</si>
  <si>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</si>
  <si>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</si>
  <si>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</si>
  <si>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</si>
  <si>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</si>
  <si>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</si>
  <si>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</si>
  <si>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</si>
  <si>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</si>
  <si>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</si>
  <si>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</si>
  <si>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</si>
  <si>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</si>
  <si>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</si>
  <si>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Qtde Utilizada</t>
  </si>
  <si>
    <t xml:space="preserve">Saldo </t>
  </si>
  <si>
    <t>Valor Registrado</t>
  </si>
  <si>
    <t>Valor Utilizado</t>
  </si>
  <si>
    <t>% Aditivos</t>
  </si>
  <si>
    <t>% Utilizado</t>
  </si>
  <si>
    <t>Especificação</t>
  </si>
  <si>
    <t>ANEXO I – Instrução Normativa n.º 002/2014</t>
  </si>
  <si>
    <t>Pregão n.º XXXX/2014</t>
  </si>
  <si>
    <t>Objeto:</t>
  </si>
  <si>
    <t xml:space="preserve">Declaro que o Centro XXXXXXX, participante da Ata de Registro de Preços proveniente do Pregão n.º XXXX/2014, possui saldo em seu quantitativo para a emissão da Autorização  de  Fornecimento/Ordem  de  Serviço  n.º  XXXX/2014,  no  valor  de  R$ X.XXX,XX, a ser firmada com a empresa XXXXXXX.
</t>
  </si>
  <si>
    <r>
      <t xml:space="preserve">                                    </t>
    </r>
    <r>
      <rPr>
        <sz val="11"/>
        <rFont val="Arial"/>
        <family val="2"/>
      </rPr>
      <t xml:space="preserve">, </t>
    </r>
    <r>
      <rPr>
        <u/>
        <sz val="11"/>
        <rFont val="Arial"/>
        <family val="2"/>
      </rPr>
      <t xml:space="preserve">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         </t>
    </r>
    <r>
      <rPr>
        <sz val="11"/>
        <rFont val="Arial"/>
        <family val="2"/>
      </rPr>
      <t>/</t>
    </r>
    <r>
      <rPr>
        <u/>
        <sz val="11"/>
        <rFont val="Arial"/>
        <family val="2"/>
      </rPr>
      <t xml:space="preserve"> </t>
    </r>
  </si>
  <si>
    <t>Cidade                      Data</t>
  </si>
  <si>
    <t>Diretor(a) de Administração</t>
  </si>
  <si>
    <t>PRODUTO - CARACTERÍSTICAS MÍNIMAS</t>
  </si>
  <si>
    <t>UNIDADE</t>
  </si>
  <si>
    <t>ELEMENTO</t>
  </si>
  <si>
    <t>Atletismo</t>
  </si>
  <si>
    <t>PROVA</t>
  </si>
  <si>
    <t>339039-65</t>
  </si>
  <si>
    <t>Basquetebol</t>
  </si>
  <si>
    <t>JOGO</t>
  </si>
  <si>
    <t>Basquetebol 3x3</t>
  </si>
  <si>
    <t>Futebol Society</t>
  </si>
  <si>
    <t>Futebol de campo</t>
  </si>
  <si>
    <t>Futsal</t>
  </si>
  <si>
    <t>Futevôlei</t>
  </si>
  <si>
    <t>Handebol</t>
  </si>
  <si>
    <t>Judô</t>
  </si>
  <si>
    <t>LUTA</t>
  </si>
  <si>
    <t>Natação</t>
  </si>
  <si>
    <t>Rugby</t>
  </si>
  <si>
    <t>Tênis de campo</t>
  </si>
  <si>
    <t>Tênis de Mesa</t>
  </si>
  <si>
    <t>Voleibol</t>
  </si>
  <si>
    <t>Vôlei de praia</t>
  </si>
  <si>
    <t>Xadrez</t>
  </si>
  <si>
    <t>Coordenação Tecnica</t>
  </si>
  <si>
    <t>Diaria</t>
  </si>
  <si>
    <t>Corrida Rústica</t>
  </si>
  <si>
    <t>Basquetebol de Trio</t>
  </si>
  <si>
    <t>Futebol 7 Suiço</t>
  </si>
  <si>
    <t xml:space="preserve"> JOGO</t>
  </si>
  <si>
    <t>Gincana</t>
  </si>
  <si>
    <t xml:space="preserve"> GINCANA</t>
  </si>
  <si>
    <t xml:space="preserve"> PROVA</t>
  </si>
  <si>
    <t>Bocha</t>
  </si>
  <si>
    <t>Tênis de mesa</t>
  </si>
  <si>
    <t>Voleibol de areia 4x4</t>
  </si>
  <si>
    <t>Taco</t>
  </si>
  <si>
    <t xml:space="preserve">CENTRO PARTICIPANTE: </t>
  </si>
  <si>
    <t xml:space="preserve">UNIDADE </t>
  </si>
  <si>
    <t xml:space="preserve">ELEMENTO </t>
  </si>
  <si>
    <t xml:space="preserve">Valor Total da Ata </t>
  </si>
  <si>
    <t>Resumo Atualizado e</t>
  </si>
  <si>
    <t>OBJETO: CONTRATAÇÃO DE EMPRESA ESPECIALIZADA EM SERVIÇOS DE ARBITRAGEM PARA OS EVENTOS ESPORTIVOS, SERVIÇOS DE EMERGÊNCIA POR AMBULÂNCIA E LOCAÇÃO DE CONTAINERS COM CHUVEIROS PARA A UDESC</t>
  </si>
  <si>
    <t>VIGÊNCIA DA ATA: 09/04/2018 até 08/04/2019</t>
  </si>
  <si>
    <t xml:space="preserve"> AF nº  XXX/2018 Qtde. DT</t>
  </si>
  <si>
    <t>XX/XX/2018</t>
  </si>
  <si>
    <t>Locação de Containers com Chuveiros</t>
  </si>
  <si>
    <t>NSPORT ACADEMIA E EVENTOS ESPORTIVOS LTDA ME. CNPJ 03.985.092/0001-02</t>
  </si>
  <si>
    <t>FUTSPORTS ARBITRAGENS E ORGANIZAÇÕES ESPORTIVAS LTDA - ME. CNPJ 00.496.633/0001-32</t>
  </si>
  <si>
    <t>AFA LOCAÇÕES LTDA. CNPJ 06.134.559/0001-90</t>
  </si>
  <si>
    <t>Diária</t>
  </si>
  <si>
    <t>339039-12</t>
  </si>
  <si>
    <t>PROCESSO: 364/2018/UDESC</t>
  </si>
  <si>
    <t xml:space="preserve"> AF nº  558/2018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</si>
</sst>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5.5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sz val="6.5"/>
      <name val="Times New Roman"/>
      <family val="1"/>
    </font>
    <font>
      <u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name val="Times New Roman"/>
      <family val="1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5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5" borderId="0" xfId="1" applyFont="1" applyFill="1" applyAlignment="1">
      <alignment horizontal="center" vertical="center" wrapText="1"/>
    </xf>
    <xf numFmtId="3" fontId="4" fillId="5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Border="1" applyAlignment="1" applyProtection="1">
      <alignment horizontal="center" wrapText="1"/>
      <protection locked="0"/>
    </xf>
    <xf numFmtId="0" fontId="4" fillId="0" borderId="0" xfId="1" applyFont="1" applyAlignment="1" applyProtection="1">
      <alignment horizontal="center" wrapText="1"/>
      <protection locked="0"/>
    </xf>
    <xf numFmtId="166" fontId="4" fillId="9" borderId="1" xfId="0" applyNumberFormat="1" applyFont="1" applyFill="1" applyBorder="1" applyAlignment="1">
      <alignment horizontal="center" vertical="center" wrapText="1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13" applyFont="1" applyFill="1" applyBorder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horizontal="left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4" fontId="4" fillId="5" borderId="0" xfId="1" applyNumberFormat="1" applyFont="1" applyFill="1" applyAlignment="1">
      <alignment horizontal="center" vertical="center" wrapText="1"/>
    </xf>
    <xf numFmtId="166" fontId="4" fillId="5" borderId="0" xfId="0" applyNumberFormat="1" applyFont="1" applyFill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1" fontId="4" fillId="0" borderId="0" xfId="1" applyNumberFormat="1" applyFont="1" applyFill="1" applyAlignment="1" applyProtection="1">
      <alignment horizontal="center" vertical="center" wrapText="1"/>
      <protection locked="0"/>
    </xf>
    <xf numFmtId="1" fontId="4" fillId="5" borderId="0" xfId="1" applyNumberFormat="1" applyFont="1" applyFill="1" applyAlignment="1" applyProtection="1">
      <alignment horizontal="center" vertical="center" wrapText="1"/>
      <protection locked="0"/>
    </xf>
    <xf numFmtId="0" fontId="4" fillId="5" borderId="0" xfId="1" applyFont="1" applyFill="1" applyAlignment="1">
      <alignment wrapText="1"/>
    </xf>
    <xf numFmtId="0" fontId="16" fillId="0" borderId="0" xfId="1" applyFont="1" applyAlignment="1">
      <alignment horizontal="center" vertical="center"/>
    </xf>
    <xf numFmtId="0" fontId="1" fillId="0" borderId="0" xfId="1"/>
    <xf numFmtId="0" fontId="17" fillId="0" borderId="0" xfId="1" applyFont="1" applyAlignment="1">
      <alignment vertical="center"/>
    </xf>
    <xf numFmtId="0" fontId="18" fillId="0" borderId="0" xfId="1" applyFont="1" applyAlignment="1">
      <alignment horizontal="center" vertical="justify"/>
    </xf>
    <xf numFmtId="0" fontId="19" fillId="0" borderId="0" xfId="1" applyFont="1" applyAlignment="1">
      <alignment vertical="center"/>
    </xf>
    <xf numFmtId="0" fontId="20" fillId="0" borderId="0" xfId="1" applyFont="1" applyAlignment="1">
      <alignment horizontal="justify" vertical="center"/>
    </xf>
    <xf numFmtId="0" fontId="21" fillId="0" borderId="0" xfId="1" applyFont="1" applyAlignment="1">
      <alignment vertical="center"/>
    </xf>
    <xf numFmtId="0" fontId="20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horizontal="center" vertical="center"/>
    </xf>
    <xf numFmtId="44" fontId="4" fillId="0" borderId="0" xfId="13" applyFont="1" applyFill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/>
    </xf>
    <xf numFmtId="44" fontId="4" fillId="9" borderId="10" xfId="1" applyNumberFormat="1" applyFont="1" applyFill="1" applyBorder="1" applyAlignment="1">
      <alignment vertical="center" wrapText="1"/>
    </xf>
    <xf numFmtId="168" fontId="4" fillId="9" borderId="12" xfId="1" applyNumberFormat="1" applyFont="1" applyFill="1" applyBorder="1" applyAlignment="1" applyProtection="1">
      <alignment horizontal="right"/>
      <protection locked="0"/>
    </xf>
    <xf numFmtId="9" fontId="4" fillId="9" borderId="15" xfId="17" applyFont="1" applyFill="1" applyBorder="1" applyAlignment="1">
      <alignment horizontal="right"/>
    </xf>
    <xf numFmtId="0" fontId="28" fillId="2" borderId="1" xfId="1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>
      <alignment horizontal="center" vertical="center" wrapText="1"/>
    </xf>
    <xf numFmtId="165" fontId="28" fillId="2" borderId="1" xfId="3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166" fontId="28" fillId="2" borderId="1" xfId="1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66" fontId="28" fillId="4" borderId="1" xfId="0" applyNumberFormat="1" applyFont="1" applyFill="1" applyBorder="1" applyAlignment="1">
      <alignment horizontal="center" vertical="center" wrapText="1"/>
    </xf>
    <xf numFmtId="3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8" borderId="1" xfId="1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4" fillId="8" borderId="16" xfId="1" applyFont="1" applyFill="1" applyBorder="1" applyAlignment="1" applyProtection="1">
      <alignment horizontal="center" vertical="center" wrapText="1"/>
      <protection locked="0"/>
    </xf>
    <xf numFmtId="44" fontId="4" fillId="0" borderId="0" xfId="1" applyNumberFormat="1" applyFont="1" applyFill="1" applyAlignment="1">
      <alignment wrapText="1"/>
    </xf>
    <xf numFmtId="0" fontId="29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3" fontId="1" fillId="5" borderId="1" xfId="13" applyNumberFormat="1" applyFont="1" applyFill="1" applyBorder="1" applyAlignment="1">
      <alignment horizontal="center" vertical="top" wrapText="1"/>
    </xf>
    <xf numFmtId="43" fontId="1" fillId="12" borderId="1" xfId="13" applyNumberFormat="1" applyFont="1" applyFill="1" applyBorder="1" applyAlignment="1">
      <alignment horizontal="center" vertical="top" wrapText="1"/>
    </xf>
    <xf numFmtId="43" fontId="1" fillId="0" borderId="1" xfId="13" applyNumberFormat="1" applyFont="1" applyFill="1" applyBorder="1" applyAlignment="1">
      <alignment horizontal="center" vertical="center" wrapText="1"/>
    </xf>
    <xf numFmtId="43" fontId="1" fillId="12" borderId="1" xfId="0" applyNumberFormat="1" applyFont="1" applyFill="1" applyBorder="1"/>
    <xf numFmtId="43" fontId="1" fillId="5" borderId="1" xfId="8" applyNumberFormat="1" applyFont="1" applyFill="1" applyBorder="1" applyAlignment="1">
      <alignment horizontal="center" vertical="top" wrapText="1"/>
    </xf>
    <xf numFmtId="43" fontId="1" fillId="12" borderId="1" xfId="8" applyNumberFormat="1" applyFont="1" applyFill="1" applyBorder="1" applyAlignment="1">
      <alignment horizontal="center" vertical="top" wrapText="1"/>
    </xf>
    <xf numFmtId="43" fontId="1" fillId="0" borderId="1" xfId="8" applyNumberFormat="1" applyFont="1" applyFill="1" applyBorder="1" applyAlignment="1">
      <alignment horizontal="center" vertical="center" wrapText="1"/>
    </xf>
    <xf numFmtId="41" fontId="1" fillId="5" borderId="1" xfId="0" applyNumberFormat="1" applyFont="1" applyFill="1" applyBorder="1" applyAlignment="1">
      <alignment horizontal="center" vertical="center"/>
    </xf>
    <xf numFmtId="41" fontId="1" fillId="0" borderId="1" xfId="0" applyNumberFormat="1" applyFont="1" applyBorder="1" applyAlignment="1">
      <alignment vertical="center"/>
    </xf>
    <xf numFmtId="41" fontId="1" fillId="12" borderId="1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center" vertical="center"/>
    </xf>
    <xf numFmtId="41" fontId="1" fillId="12" borderId="1" xfId="0" applyNumberFormat="1" applyFont="1" applyFill="1" applyBorder="1" applyAlignment="1">
      <alignment vertical="center"/>
    </xf>
    <xf numFmtId="0" fontId="1" fillId="5" borderId="0" xfId="0" applyFont="1" applyFill="1"/>
    <xf numFmtId="0" fontId="1" fillId="12" borderId="6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8" borderId="1" xfId="0" applyNumberFormat="1" applyFont="1" applyFill="1" applyBorder="1" applyAlignment="1">
      <alignment horizontal="left" vertical="center" wrapText="1"/>
    </xf>
    <xf numFmtId="0" fontId="30" fillId="12" borderId="7" xfId="0" applyFont="1" applyFill="1" applyBorder="1" applyAlignment="1">
      <alignment horizontal="center" vertical="center"/>
    </xf>
    <xf numFmtId="0" fontId="30" fillId="12" borderId="1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" fontId="4" fillId="9" borderId="13" xfId="1" applyNumberFormat="1" applyFont="1" applyFill="1" applyBorder="1" applyAlignment="1" applyProtection="1">
      <alignment horizontal="left" vertical="center"/>
      <protection locked="0"/>
    </xf>
    <xf numFmtId="1" fontId="4" fillId="9" borderId="14" xfId="1" applyNumberFormat="1" applyFont="1" applyFill="1" applyBorder="1" applyAlignment="1" applyProtection="1">
      <alignment horizontal="left" vertical="center"/>
      <protection locked="0"/>
    </xf>
    <xf numFmtId="1" fontId="4" fillId="9" borderId="15" xfId="1" applyNumberFormat="1" applyFont="1" applyFill="1" applyBorder="1" applyAlignment="1" applyProtection="1">
      <alignment horizontal="left" vertical="center"/>
      <protection locked="0"/>
    </xf>
    <xf numFmtId="1" fontId="4" fillId="9" borderId="11" xfId="1" applyNumberFormat="1" applyFont="1" applyFill="1" applyBorder="1" applyAlignment="1" applyProtection="1">
      <alignment horizontal="left" vertical="center"/>
      <protection locked="0"/>
    </xf>
    <xf numFmtId="1" fontId="4" fillId="9" borderId="0" xfId="1" applyNumberFormat="1" applyFont="1" applyFill="1" applyBorder="1" applyAlignment="1" applyProtection="1">
      <alignment horizontal="left" vertical="center"/>
      <protection locked="0"/>
    </xf>
    <xf numFmtId="1" fontId="4" fillId="9" borderId="12" xfId="1" applyNumberFormat="1" applyFont="1" applyFill="1" applyBorder="1" applyAlignment="1" applyProtection="1">
      <alignment horizontal="left" vertical="center"/>
      <protection locked="0"/>
    </xf>
    <xf numFmtId="1" fontId="4" fillId="9" borderId="8" xfId="1" applyNumberFormat="1" applyFont="1" applyFill="1" applyBorder="1" applyAlignment="1" applyProtection="1">
      <alignment horizontal="left" vertical="center"/>
      <protection locked="0"/>
    </xf>
    <xf numFmtId="1" fontId="4" fillId="9" borderId="9" xfId="1" applyNumberFormat="1" applyFont="1" applyFill="1" applyBorder="1" applyAlignment="1" applyProtection="1">
      <alignment horizontal="left" vertical="center"/>
      <protection locked="0"/>
    </xf>
    <xf numFmtId="1" fontId="4" fillId="9" borderId="10" xfId="1" applyNumberFormat="1" applyFont="1" applyFill="1" applyBorder="1" applyAlignment="1" applyProtection="1">
      <alignment horizontal="left" vertical="center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" fontId="4" fillId="9" borderId="1" xfId="1" applyNumberFormat="1" applyFont="1" applyFill="1" applyBorder="1" applyAlignment="1">
      <alignment horizontal="left" vertical="center" wrapText="1"/>
    </xf>
    <xf numFmtId="1" fontId="4" fillId="9" borderId="6" xfId="1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4" fontId="4" fillId="0" borderId="0" xfId="8" applyFont="1" applyAlignment="1" applyProtection="1">
      <alignment wrapText="1"/>
      <protection locked="0"/>
    </xf>
  </cellXfs>
  <cellStyles count="18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" xfId="17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90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1336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22193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27</xdr:row>
      <xdr:rowOff>228600</xdr:rowOff>
    </xdr:from>
    <xdr:to>
      <xdr:col>9</xdr:col>
      <xdr:colOff>200025</xdr:colOff>
      <xdr:row>27</xdr:row>
      <xdr:rowOff>228600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53525" y="8258175"/>
          <a:ext cx="3810000" cy="0"/>
          <a:chOff x="2948" y="-22"/>
          <a:chExt cx="6002" cy="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2948" y="-22"/>
            <a:ext cx="6002" cy="0"/>
          </a:xfrm>
          <a:custGeom>
            <a:avLst/>
            <a:gdLst>
              <a:gd name="T0" fmla="+- 0 2948 2948"/>
              <a:gd name="T1" fmla="*/ T0 w 6002"/>
              <a:gd name="T2" fmla="+- 0 8950 2948"/>
              <a:gd name="T3" fmla="*/ T2 w 6002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6002">
                <a:moveTo>
                  <a:pt x="0" y="0"/>
                </a:moveTo>
                <a:lnTo>
                  <a:pt x="6002" y="0"/>
                </a:lnTo>
              </a:path>
            </a:pathLst>
          </a:custGeom>
          <a:noFill/>
          <a:ln w="9601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T374"/>
  <sheetViews>
    <sheetView zoomScale="84" zoomScaleNormal="84" workbookViewId="0">
      <selection activeCell="K50" sqref="K50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11" t="s">
        <v>93</v>
      </c>
      <c r="L1" s="111" t="s">
        <v>84</v>
      </c>
      <c r="M1" s="111" t="s">
        <v>84</v>
      </c>
      <c r="N1" s="111" t="s">
        <v>84</v>
      </c>
      <c r="O1" s="111" t="s">
        <v>84</v>
      </c>
      <c r="P1" s="111" t="s">
        <v>84</v>
      </c>
      <c r="Q1" s="111" t="s">
        <v>84</v>
      </c>
      <c r="R1" s="111" t="s">
        <v>84</v>
      </c>
      <c r="S1" s="111" t="s">
        <v>84</v>
      </c>
      <c r="T1" s="111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>
        <v>43203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7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72">
        <v>28</v>
      </c>
      <c r="I4" s="73">
        <f>H4-(SUM(K4:V4))</f>
        <v>2</v>
      </c>
      <c r="J4" s="74" t="str">
        <f>IF(I4&lt;0,"ATENÇÃO","OK")</f>
        <v>OK</v>
      </c>
      <c r="K4" s="19">
        <v>26</v>
      </c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8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72">
        <v>20</v>
      </c>
      <c r="I5" s="73">
        <f t="shared" ref="I5:I42" si="0">H5-(SUM(K5:V5))</f>
        <v>1</v>
      </c>
      <c r="J5" s="74" t="str">
        <f t="shared" ref="J5:J42" si="1">IF(I5&lt;0,"ATENÇÃO","OK")</f>
        <v>OK</v>
      </c>
      <c r="K5" s="19">
        <v>19</v>
      </c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8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75">
        <f>20+3</f>
        <v>23</v>
      </c>
      <c r="I6" s="73">
        <f t="shared" si="0"/>
        <v>0</v>
      </c>
      <c r="J6" s="74" t="str">
        <f t="shared" si="1"/>
        <v>OK</v>
      </c>
      <c r="K6" s="19">
        <v>23</v>
      </c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8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75">
        <v>40</v>
      </c>
      <c r="I7" s="73">
        <f t="shared" si="0"/>
        <v>40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8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75">
        <v>15</v>
      </c>
      <c r="I8" s="73">
        <f t="shared" si="0"/>
        <v>15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8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75">
        <v>35</v>
      </c>
      <c r="I9" s="73">
        <f t="shared" si="0"/>
        <v>35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8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75">
        <v>25</v>
      </c>
      <c r="I10" s="73">
        <f t="shared" si="0"/>
        <v>25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8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75">
        <f>30+2</f>
        <v>32</v>
      </c>
      <c r="I11" s="73">
        <f t="shared" si="0"/>
        <v>0</v>
      </c>
      <c r="J11" s="74" t="str">
        <f t="shared" si="1"/>
        <v>OK</v>
      </c>
      <c r="K11" s="19">
        <v>32</v>
      </c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8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75">
        <v>30</v>
      </c>
      <c r="I12" s="73">
        <f t="shared" si="0"/>
        <v>23</v>
      </c>
      <c r="J12" s="74" t="str">
        <f t="shared" si="1"/>
        <v>OK</v>
      </c>
      <c r="K12" s="19">
        <v>7</v>
      </c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8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75">
        <v>36</v>
      </c>
      <c r="I13" s="73">
        <f t="shared" si="0"/>
        <v>3</v>
      </c>
      <c r="J13" s="74" t="str">
        <f t="shared" si="1"/>
        <v>OK</v>
      </c>
      <c r="K13" s="19">
        <v>33</v>
      </c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8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75">
        <v>5</v>
      </c>
      <c r="I14" s="73">
        <f t="shared" si="0"/>
        <v>5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8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75">
        <v>15</v>
      </c>
      <c r="I15" s="73">
        <f t="shared" si="0"/>
        <v>15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8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75">
        <v>32</v>
      </c>
      <c r="I16" s="73">
        <f t="shared" si="0"/>
        <v>32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8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75">
        <v>28</v>
      </c>
      <c r="I17" s="73">
        <f t="shared" si="0"/>
        <v>24</v>
      </c>
      <c r="J17" s="74" t="str">
        <f t="shared" si="1"/>
        <v>OK</v>
      </c>
      <c r="K17" s="19">
        <v>4</v>
      </c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8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75">
        <v>30</v>
      </c>
      <c r="I18" s="73">
        <f t="shared" si="0"/>
        <v>30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8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75">
        <v>40</v>
      </c>
      <c r="I19" s="73">
        <f t="shared" si="0"/>
        <v>40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09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79">
        <v>4</v>
      </c>
      <c r="I20" s="73">
        <f t="shared" si="0"/>
        <v>4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4" t="s">
        <v>88</v>
      </c>
      <c r="B21" s="110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79">
        <v>1</v>
      </c>
      <c r="I21" s="73">
        <f t="shared" si="0"/>
        <v>1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5"/>
      <c r="B22" s="110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79">
        <v>18</v>
      </c>
      <c r="I22" s="73">
        <f t="shared" si="0"/>
        <v>18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5"/>
      <c r="B23" s="110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79">
        <v>28</v>
      </c>
      <c r="I23" s="73">
        <f t="shared" si="0"/>
        <v>28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5"/>
      <c r="B24" s="110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79">
        <v>15</v>
      </c>
      <c r="I24" s="73">
        <f t="shared" si="0"/>
        <v>15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5"/>
      <c r="B25" s="110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79">
        <v>1</v>
      </c>
      <c r="I25" s="73">
        <f t="shared" si="0"/>
        <v>1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5"/>
      <c r="B26" s="110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79">
        <v>32</v>
      </c>
      <c r="I26" s="73">
        <f t="shared" si="0"/>
        <v>32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5"/>
      <c r="B27" s="110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79">
        <v>28</v>
      </c>
      <c r="I27" s="73">
        <f t="shared" si="0"/>
        <v>28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5"/>
      <c r="B28" s="110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79">
        <v>68</v>
      </c>
      <c r="I28" s="73">
        <f t="shared" si="0"/>
        <v>68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5"/>
      <c r="B29" s="110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79">
        <v>17</v>
      </c>
      <c r="I29" s="73">
        <f t="shared" si="0"/>
        <v>17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5"/>
      <c r="B30" s="110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79">
        <v>35</v>
      </c>
      <c r="I30" s="73">
        <f t="shared" si="0"/>
        <v>35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5"/>
      <c r="B31" s="110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79">
        <v>50</v>
      </c>
      <c r="I31" s="73">
        <f t="shared" si="0"/>
        <v>50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5"/>
      <c r="B32" s="110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79">
        <v>20</v>
      </c>
      <c r="I32" s="73">
        <f t="shared" si="0"/>
        <v>20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5"/>
      <c r="B33" s="110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79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5"/>
      <c r="B34" s="110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79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5"/>
      <c r="B35" s="110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79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5"/>
      <c r="B36" s="110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79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6"/>
      <c r="B37" s="110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79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79">
        <v>5</v>
      </c>
      <c r="I38" s="73">
        <f t="shared" si="0"/>
        <v>5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4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79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5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79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5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79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6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79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39">
        <f>SUMPRODUCT(G4:G42,K4:K42)</f>
        <v>39459.18</v>
      </c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T1:T2"/>
    <mergeCell ref="O1:O2"/>
    <mergeCell ref="P1:P2"/>
    <mergeCell ref="Q1:Q2"/>
    <mergeCell ref="R1:R2"/>
    <mergeCell ref="S1:S2"/>
    <mergeCell ref="A39:A42"/>
    <mergeCell ref="B4:B20"/>
    <mergeCell ref="B21:B37"/>
    <mergeCell ref="N1:N2"/>
    <mergeCell ref="H1:J1"/>
    <mergeCell ref="D1:G1"/>
    <mergeCell ref="A2:J2"/>
    <mergeCell ref="K1:K2"/>
    <mergeCell ref="A1:C1"/>
    <mergeCell ref="L1:L2"/>
    <mergeCell ref="M1:M2"/>
    <mergeCell ref="B39:B42"/>
    <mergeCell ref="A4:A20"/>
    <mergeCell ref="A21:A37"/>
  </mergeCells>
  <phoneticPr fontId="0" type="noConversion"/>
  <conditionalFormatting sqref="L4:N4">
    <cfRule type="cellIs" dxfId="89" priority="16" stopIfTrue="1" operator="greaterThan">
      <formula>0</formula>
    </cfRule>
    <cfRule type="cellIs" dxfId="88" priority="17" stopIfTrue="1" operator="greaterThan">
      <formula>0</formula>
    </cfRule>
    <cfRule type="cellIs" dxfId="87" priority="18" stopIfTrue="1" operator="greaterThan">
      <formula>0</formula>
    </cfRule>
  </conditionalFormatting>
  <conditionalFormatting sqref="L5:N42">
    <cfRule type="cellIs" dxfId="86" priority="13" stopIfTrue="1" operator="greaterThan">
      <formula>0</formula>
    </cfRule>
    <cfRule type="cellIs" dxfId="85" priority="14" stopIfTrue="1" operator="greaterThan">
      <formula>0</formula>
    </cfRule>
    <cfRule type="cellIs" dxfId="84" priority="15" stopIfTrue="1" operator="greaterThan">
      <formula>0</formula>
    </cfRule>
  </conditionalFormatting>
  <conditionalFormatting sqref="K4">
    <cfRule type="cellIs" dxfId="83" priority="4" stopIfTrue="1" operator="greaterThan">
      <formula>0</formula>
    </cfRule>
    <cfRule type="cellIs" dxfId="82" priority="5" stopIfTrue="1" operator="greaterThan">
      <formula>0</formula>
    </cfRule>
    <cfRule type="cellIs" dxfId="81" priority="6" stopIfTrue="1" operator="greaterThan">
      <formula>0</formula>
    </cfRule>
  </conditionalFormatting>
  <conditionalFormatting sqref="K5:K42">
    <cfRule type="cellIs" dxfId="80" priority="1" stopIfTrue="1" operator="greaterThan">
      <formula>0</formula>
    </cfRule>
    <cfRule type="cellIs" dxfId="79" priority="2" stopIfTrue="1" operator="greaterThan">
      <formula>0</formula>
    </cfRule>
    <cfRule type="cellIs" dxfId="7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11" sqref="E11"/>
    </sheetView>
  </sheetViews>
  <sheetFormatPr defaultRowHeight="12.75" x14ac:dyDescent="0.2"/>
  <cols>
    <col min="1" max="1" width="118.28515625" style="46" customWidth="1"/>
    <col min="2" max="16384" width="9.140625" style="46"/>
  </cols>
  <sheetData>
    <row r="1" spans="1:1" ht="20.25" x14ac:dyDescent="0.2">
      <c r="A1" s="45" t="s">
        <v>34</v>
      </c>
    </row>
    <row r="2" spans="1:1" x14ac:dyDescent="0.2">
      <c r="A2" s="47"/>
    </row>
    <row r="3" spans="1:1" x14ac:dyDescent="0.2">
      <c r="A3" s="47"/>
    </row>
    <row r="4" spans="1:1" ht="43.5" customHeight="1" x14ac:dyDescent="0.2">
      <c r="A4" s="48" t="s">
        <v>10</v>
      </c>
    </row>
    <row r="5" spans="1:1" x14ac:dyDescent="0.2">
      <c r="A5" s="49"/>
    </row>
    <row r="6" spans="1:1" x14ac:dyDescent="0.2">
      <c r="A6" s="47"/>
    </row>
    <row r="7" spans="1:1" ht="51" customHeight="1" x14ac:dyDescent="0.2">
      <c r="A7" s="47"/>
    </row>
    <row r="8" spans="1:1" ht="50.1" customHeight="1" x14ac:dyDescent="0.2">
      <c r="A8" s="50" t="s">
        <v>11</v>
      </c>
    </row>
    <row r="9" spans="1:1" ht="50.1" customHeight="1" x14ac:dyDescent="0.2">
      <c r="A9" s="50" t="s">
        <v>35</v>
      </c>
    </row>
    <row r="10" spans="1:1" ht="50.1" customHeight="1" x14ac:dyDescent="0.2">
      <c r="A10" s="50" t="s">
        <v>36</v>
      </c>
    </row>
    <row r="11" spans="1:1" ht="50.1" customHeight="1" x14ac:dyDescent="0.2">
      <c r="A11" s="50" t="s">
        <v>14</v>
      </c>
    </row>
    <row r="12" spans="1:1" x14ac:dyDescent="0.2">
      <c r="A12" s="47"/>
    </row>
    <row r="13" spans="1:1" x14ac:dyDescent="0.2">
      <c r="A13" s="47"/>
    </row>
    <row r="14" spans="1:1" ht="15.75" x14ac:dyDescent="0.2">
      <c r="A14" s="51"/>
    </row>
    <row r="15" spans="1:1" ht="71.25" customHeight="1" x14ac:dyDescent="0.2">
      <c r="A15" s="52" t="s">
        <v>37</v>
      </c>
    </row>
    <row r="16" spans="1:1" x14ac:dyDescent="0.2">
      <c r="A16" s="53"/>
    </row>
    <row r="17" spans="1:1" x14ac:dyDescent="0.2">
      <c r="A17" s="47"/>
    </row>
    <row r="18" spans="1:1" x14ac:dyDescent="0.2">
      <c r="A18" s="47"/>
    </row>
    <row r="19" spans="1:1" x14ac:dyDescent="0.2">
      <c r="A19" s="47"/>
    </row>
    <row r="20" spans="1:1" ht="14.25" x14ac:dyDescent="0.2">
      <c r="A20" s="54" t="s">
        <v>38</v>
      </c>
    </row>
    <row r="21" spans="1:1" ht="14.25" x14ac:dyDescent="0.2">
      <c r="A21" s="55" t="s">
        <v>39</v>
      </c>
    </row>
    <row r="22" spans="1:1" x14ac:dyDescent="0.2">
      <c r="A22" s="47"/>
    </row>
    <row r="23" spans="1:1" x14ac:dyDescent="0.2">
      <c r="A23" s="47"/>
    </row>
    <row r="24" spans="1:1" x14ac:dyDescent="0.2">
      <c r="A24" s="47"/>
    </row>
    <row r="25" spans="1:1" x14ac:dyDescent="0.2">
      <c r="A25" s="47"/>
    </row>
    <row r="26" spans="1:1" x14ac:dyDescent="0.2">
      <c r="A26" s="47"/>
    </row>
    <row r="27" spans="1:1" x14ac:dyDescent="0.2">
      <c r="A27" s="47"/>
    </row>
    <row r="28" spans="1:1" ht="18.75" x14ac:dyDescent="0.2">
      <c r="A28" s="56"/>
    </row>
    <row r="29" spans="1:1" ht="15" x14ac:dyDescent="0.2">
      <c r="A29" s="57" t="s">
        <v>40</v>
      </c>
    </row>
    <row r="30" spans="1:1" ht="14.25" x14ac:dyDescent="0.2">
      <c r="A30" s="55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11" t="s">
        <v>84</v>
      </c>
      <c r="L1" s="111" t="s">
        <v>84</v>
      </c>
      <c r="M1" s="111" t="s">
        <v>84</v>
      </c>
      <c r="N1" s="111" t="s">
        <v>84</v>
      </c>
      <c r="O1" s="111" t="s">
        <v>84</v>
      </c>
      <c r="P1" s="111" t="s">
        <v>84</v>
      </c>
      <c r="Q1" s="111" t="s">
        <v>84</v>
      </c>
      <c r="R1" s="111" t="s">
        <v>84</v>
      </c>
      <c r="S1" s="111" t="s">
        <v>84</v>
      </c>
      <c r="T1" s="111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7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98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8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98"/>
      <c r="I5" s="73">
        <f t="shared" ref="I5:I42" si="0">H5-(SUM(K5:V5))</f>
        <v>0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8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98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8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99">
        <v>50</v>
      </c>
      <c r="I7" s="73">
        <f t="shared" si="0"/>
        <v>50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8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99">
        <v>10</v>
      </c>
      <c r="I8" s="73">
        <f t="shared" si="0"/>
        <v>10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8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99">
        <v>50</v>
      </c>
      <c r="I9" s="73">
        <f t="shared" si="0"/>
        <v>50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8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99">
        <v>100</v>
      </c>
      <c r="I10" s="73">
        <f t="shared" si="0"/>
        <v>100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8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98"/>
      <c r="I11" s="73">
        <f t="shared" si="0"/>
        <v>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8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98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8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98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8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98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8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98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8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98">
        <v>50</v>
      </c>
      <c r="I16" s="73">
        <f t="shared" si="0"/>
        <v>50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8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99">
        <v>10</v>
      </c>
      <c r="I17" s="73">
        <f t="shared" si="0"/>
        <v>10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8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99">
        <v>100</v>
      </c>
      <c r="I18" s="73">
        <f t="shared" si="0"/>
        <v>100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8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98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09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98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4" t="s">
        <v>88</v>
      </c>
      <c r="B21" s="110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100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5"/>
      <c r="B22" s="110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100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5"/>
      <c r="B23" s="110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100"/>
      <c r="I23" s="73">
        <f t="shared" si="0"/>
        <v>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5"/>
      <c r="B24" s="110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100"/>
      <c r="I24" s="73">
        <f t="shared" si="0"/>
        <v>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5"/>
      <c r="B25" s="110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100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5"/>
      <c r="B26" s="110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100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5"/>
      <c r="B27" s="110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100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5"/>
      <c r="B28" s="110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100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5"/>
      <c r="B29" s="110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100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5"/>
      <c r="B30" s="110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100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5"/>
      <c r="B31" s="110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100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5"/>
      <c r="B32" s="110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100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5"/>
      <c r="B33" s="110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100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5"/>
      <c r="B34" s="110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100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5"/>
      <c r="B35" s="110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100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5"/>
      <c r="B36" s="110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100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6"/>
      <c r="B37" s="110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100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101"/>
      <c r="I38" s="73">
        <f t="shared" si="0"/>
        <v>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4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102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5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102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5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102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6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102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A4:A20"/>
    <mergeCell ref="A21:A37"/>
    <mergeCell ref="A39:A42"/>
    <mergeCell ref="B39:B42"/>
    <mergeCell ref="B4:B20"/>
    <mergeCell ref="B21:B37"/>
    <mergeCell ref="T1:T2"/>
    <mergeCell ref="O1:O2"/>
    <mergeCell ref="P1:P2"/>
    <mergeCell ref="Q1:Q2"/>
    <mergeCell ref="R1:R2"/>
    <mergeCell ref="S1:S2"/>
    <mergeCell ref="N1:N2"/>
    <mergeCell ref="A1:C1"/>
    <mergeCell ref="L1:L2"/>
    <mergeCell ref="M1:M2"/>
    <mergeCell ref="D1:G1"/>
    <mergeCell ref="H1:J1"/>
    <mergeCell ref="K1:K2"/>
    <mergeCell ref="A2:J2"/>
  </mergeCells>
  <conditionalFormatting sqref="K4">
    <cfRule type="cellIs" dxfId="71" priority="10" stopIfTrue="1" operator="greaterThan">
      <formula>0</formula>
    </cfRule>
    <cfRule type="cellIs" dxfId="70" priority="11" stopIfTrue="1" operator="greaterThan">
      <formula>0</formula>
    </cfRule>
    <cfRule type="cellIs" dxfId="69" priority="12" stopIfTrue="1" operator="greaterThan">
      <formula>0</formula>
    </cfRule>
  </conditionalFormatting>
  <conditionalFormatting sqref="K5:K42">
    <cfRule type="cellIs" dxfId="68" priority="7" stopIfTrue="1" operator="greaterThan">
      <formula>0</formula>
    </cfRule>
    <cfRule type="cellIs" dxfId="67" priority="8" stopIfTrue="1" operator="greaterThan">
      <formula>0</formula>
    </cfRule>
    <cfRule type="cellIs" dxfId="66" priority="9" stopIfTrue="1" operator="greaterThan">
      <formula>0</formula>
    </cfRule>
  </conditionalFormatting>
  <conditionalFormatting sqref="L4:N4">
    <cfRule type="cellIs" dxfId="65" priority="4" stopIfTrue="1" operator="greaterThan">
      <formula>0</formula>
    </cfRule>
    <cfRule type="cellIs" dxfId="64" priority="5" stopIfTrue="1" operator="greaterThan">
      <formula>0</formula>
    </cfRule>
    <cfRule type="cellIs" dxfId="63" priority="6" stopIfTrue="1" operator="greaterThan">
      <formula>0</formula>
    </cfRule>
  </conditionalFormatting>
  <conditionalFormatting sqref="L5:N42">
    <cfRule type="cellIs" dxfId="62" priority="1" stopIfTrue="1" operator="greaterThan">
      <formula>0</formula>
    </cfRule>
    <cfRule type="cellIs" dxfId="61" priority="2" stopIfTrue="1" operator="greaterThan">
      <formula>0</formula>
    </cfRule>
    <cfRule type="cellIs" dxfId="6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11" t="s">
        <v>84</v>
      </c>
      <c r="L1" s="111" t="s">
        <v>84</v>
      </c>
      <c r="M1" s="111" t="s">
        <v>84</v>
      </c>
      <c r="N1" s="111" t="s">
        <v>84</v>
      </c>
      <c r="O1" s="111" t="s">
        <v>84</v>
      </c>
      <c r="P1" s="111" t="s">
        <v>84</v>
      </c>
      <c r="Q1" s="111" t="s">
        <v>84</v>
      </c>
      <c r="R1" s="111" t="s">
        <v>84</v>
      </c>
      <c r="S1" s="111" t="s">
        <v>84</v>
      </c>
      <c r="T1" s="111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7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98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8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98"/>
      <c r="I5" s="73">
        <f t="shared" ref="I5:I42" si="0">H5-(SUM(K5:V5))</f>
        <v>0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8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98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8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103"/>
      <c r="I7" s="73">
        <f t="shared" si="0"/>
        <v>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8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98"/>
      <c r="I8" s="73">
        <f t="shared" si="0"/>
        <v>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8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103"/>
      <c r="I9" s="73">
        <f t="shared" si="0"/>
        <v>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8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98"/>
      <c r="I10" s="73">
        <f t="shared" si="0"/>
        <v>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8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98"/>
      <c r="I11" s="73">
        <f t="shared" si="0"/>
        <v>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8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98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8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98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8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98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8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98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8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98"/>
      <c r="I16" s="73">
        <f t="shared" si="0"/>
        <v>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8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98"/>
      <c r="I17" s="73">
        <f t="shared" si="0"/>
        <v>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8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98"/>
      <c r="I18" s="73">
        <f t="shared" si="0"/>
        <v>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8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98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09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98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4" t="s">
        <v>88</v>
      </c>
      <c r="B21" s="110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100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5"/>
      <c r="B22" s="110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100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5"/>
      <c r="B23" s="110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100"/>
      <c r="I23" s="73">
        <f t="shared" si="0"/>
        <v>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5"/>
      <c r="B24" s="110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100"/>
      <c r="I24" s="73">
        <f t="shared" si="0"/>
        <v>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5"/>
      <c r="B25" s="110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100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5"/>
      <c r="B26" s="110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100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5"/>
      <c r="B27" s="110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100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5"/>
      <c r="B28" s="110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100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5"/>
      <c r="B29" s="110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100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5"/>
      <c r="B30" s="110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100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5"/>
      <c r="B31" s="110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100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5"/>
      <c r="B32" s="110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100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5"/>
      <c r="B33" s="110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100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5"/>
      <c r="B34" s="110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100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5"/>
      <c r="B35" s="110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100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5"/>
      <c r="B36" s="110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100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6"/>
      <c r="B37" s="110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100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101"/>
      <c r="I38" s="73">
        <f t="shared" si="0"/>
        <v>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4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102">
        <v>25</v>
      </c>
      <c r="I39" s="73">
        <f t="shared" si="0"/>
        <v>25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5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102">
        <v>10</v>
      </c>
      <c r="I40" s="73">
        <f t="shared" si="0"/>
        <v>10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5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102">
        <v>15</v>
      </c>
      <c r="I41" s="73">
        <f t="shared" si="0"/>
        <v>15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6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102">
        <v>25</v>
      </c>
      <c r="I42" s="73">
        <f t="shared" si="0"/>
        <v>25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A4:A20"/>
    <mergeCell ref="A21:A37"/>
    <mergeCell ref="A39:A42"/>
    <mergeCell ref="B39:B42"/>
    <mergeCell ref="B4:B20"/>
    <mergeCell ref="B21:B37"/>
    <mergeCell ref="T1:T2"/>
    <mergeCell ref="O1:O2"/>
    <mergeCell ref="P1:P2"/>
    <mergeCell ref="Q1:Q2"/>
    <mergeCell ref="R1:R2"/>
    <mergeCell ref="S1:S2"/>
    <mergeCell ref="N1:N2"/>
    <mergeCell ref="A1:C1"/>
    <mergeCell ref="L1:L2"/>
    <mergeCell ref="M1:M2"/>
    <mergeCell ref="D1:G1"/>
    <mergeCell ref="H1:J1"/>
    <mergeCell ref="K1:K2"/>
    <mergeCell ref="A2:J2"/>
  </mergeCells>
  <conditionalFormatting sqref="K4">
    <cfRule type="cellIs" dxfId="59" priority="10" stopIfTrue="1" operator="greaterThan">
      <formula>0</formula>
    </cfRule>
    <cfRule type="cellIs" dxfId="58" priority="11" stopIfTrue="1" operator="greaterThan">
      <formula>0</formula>
    </cfRule>
    <cfRule type="cellIs" dxfId="57" priority="12" stopIfTrue="1" operator="greaterThan">
      <formula>0</formula>
    </cfRule>
  </conditionalFormatting>
  <conditionalFormatting sqref="K5:K42">
    <cfRule type="cellIs" dxfId="56" priority="7" stopIfTrue="1" operator="greaterThan">
      <formula>0</formula>
    </cfRule>
    <cfRule type="cellIs" dxfId="55" priority="8" stopIfTrue="1" operator="greaterThan">
      <formula>0</formula>
    </cfRule>
    <cfRule type="cellIs" dxfId="54" priority="9" stopIfTrue="1" operator="greaterThan">
      <formula>0</formula>
    </cfRule>
  </conditionalFormatting>
  <conditionalFormatting sqref="L4:N4">
    <cfRule type="cellIs" dxfId="53" priority="4" stopIfTrue="1" operator="greaterThan">
      <formula>0</formula>
    </cfRule>
    <cfRule type="cellIs" dxfId="52" priority="5" stopIfTrue="1" operator="greaterThan">
      <formula>0</formula>
    </cfRule>
    <cfRule type="cellIs" dxfId="51" priority="6" stopIfTrue="1" operator="greaterThan">
      <formula>0</formula>
    </cfRule>
  </conditionalFormatting>
  <conditionalFormatting sqref="L5:N42">
    <cfRule type="cellIs" dxfId="50" priority="1" stopIfTrue="1" operator="greaterThan">
      <formula>0</formula>
    </cfRule>
    <cfRule type="cellIs" dxfId="49" priority="2" stopIfTrue="1" operator="greaterThan">
      <formula>0</formula>
    </cfRule>
    <cfRule type="cellIs" dxfId="48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topLeftCell="A13"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11" t="s">
        <v>84</v>
      </c>
      <c r="L1" s="111" t="s">
        <v>84</v>
      </c>
      <c r="M1" s="111" t="s">
        <v>84</v>
      </c>
      <c r="N1" s="111" t="s">
        <v>84</v>
      </c>
      <c r="O1" s="111" t="s">
        <v>84</v>
      </c>
      <c r="P1" s="111" t="s">
        <v>84</v>
      </c>
      <c r="Q1" s="111" t="s">
        <v>84</v>
      </c>
      <c r="R1" s="111" t="s">
        <v>84</v>
      </c>
      <c r="S1" s="111" t="s">
        <v>84</v>
      </c>
      <c r="T1" s="111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7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98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8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98">
        <v>15</v>
      </c>
      <c r="I5" s="73">
        <f t="shared" ref="I5:I42" si="0">H5-(SUM(K5:V5))</f>
        <v>15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8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98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8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98">
        <v>30</v>
      </c>
      <c r="I7" s="73">
        <f t="shared" si="0"/>
        <v>30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8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98"/>
      <c r="I8" s="73">
        <f t="shared" si="0"/>
        <v>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8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98"/>
      <c r="I9" s="73">
        <f t="shared" si="0"/>
        <v>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8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98"/>
      <c r="I10" s="73">
        <f t="shared" si="0"/>
        <v>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8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98">
        <v>10</v>
      </c>
      <c r="I11" s="73">
        <f t="shared" si="0"/>
        <v>10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8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98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8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98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8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98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8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98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8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98"/>
      <c r="I16" s="73">
        <f t="shared" si="0"/>
        <v>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8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98"/>
      <c r="I17" s="73">
        <f t="shared" si="0"/>
        <v>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8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98"/>
      <c r="I18" s="73">
        <f t="shared" si="0"/>
        <v>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8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98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09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98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4" t="s">
        <v>88</v>
      </c>
      <c r="B21" s="110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100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5"/>
      <c r="B22" s="110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100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5"/>
      <c r="B23" s="110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100"/>
      <c r="I23" s="73">
        <f t="shared" si="0"/>
        <v>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5"/>
      <c r="B24" s="110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100"/>
      <c r="I24" s="73">
        <f t="shared" si="0"/>
        <v>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5"/>
      <c r="B25" s="110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100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5"/>
      <c r="B26" s="110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100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5"/>
      <c r="B27" s="110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100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5"/>
      <c r="B28" s="110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100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5"/>
      <c r="B29" s="110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100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5"/>
      <c r="B30" s="110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100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5"/>
      <c r="B31" s="110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100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5"/>
      <c r="B32" s="110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100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5"/>
      <c r="B33" s="110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100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5"/>
      <c r="B34" s="110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100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5"/>
      <c r="B35" s="110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100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5"/>
      <c r="B36" s="110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100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6"/>
      <c r="B37" s="110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100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101"/>
      <c r="I38" s="73">
        <f t="shared" si="0"/>
        <v>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4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102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5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102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5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102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6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102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A39:A42"/>
    <mergeCell ref="B39:B42"/>
    <mergeCell ref="B21:B37"/>
    <mergeCell ref="A1:C1"/>
    <mergeCell ref="L1:L2"/>
    <mergeCell ref="B4:B20"/>
    <mergeCell ref="A4:A20"/>
    <mergeCell ref="A21:A37"/>
    <mergeCell ref="R1:R2"/>
    <mergeCell ref="S1:S2"/>
    <mergeCell ref="T1:T2"/>
    <mergeCell ref="D1:G1"/>
    <mergeCell ref="H1:J1"/>
    <mergeCell ref="M1:M2"/>
    <mergeCell ref="N1:N2"/>
    <mergeCell ref="O1:O2"/>
    <mergeCell ref="P1:P2"/>
    <mergeCell ref="Q1:Q2"/>
    <mergeCell ref="K1:K2"/>
    <mergeCell ref="A2:J2"/>
  </mergeCells>
  <conditionalFormatting sqref="K4">
    <cfRule type="cellIs" dxfId="47" priority="10" stopIfTrue="1" operator="greaterThan">
      <formula>0</formula>
    </cfRule>
    <cfRule type="cellIs" dxfId="46" priority="11" stopIfTrue="1" operator="greaterThan">
      <formula>0</formula>
    </cfRule>
    <cfRule type="cellIs" dxfId="45" priority="12" stopIfTrue="1" operator="greaterThan">
      <formula>0</formula>
    </cfRule>
  </conditionalFormatting>
  <conditionalFormatting sqref="K5:K42">
    <cfRule type="cellIs" dxfId="44" priority="7" stopIfTrue="1" operator="greaterThan">
      <formula>0</formula>
    </cfRule>
    <cfRule type="cellIs" dxfId="43" priority="8" stopIfTrue="1" operator="greaterThan">
      <formula>0</formula>
    </cfRule>
    <cfRule type="cellIs" dxfId="42" priority="9" stopIfTrue="1" operator="greaterThan">
      <formula>0</formula>
    </cfRule>
  </conditionalFormatting>
  <conditionalFormatting sqref="L4:N4">
    <cfRule type="cellIs" dxfId="41" priority="4" stopIfTrue="1" operator="greaterThan">
      <formula>0</formula>
    </cfRule>
    <cfRule type="cellIs" dxfId="40" priority="5" stopIfTrue="1" operator="greaterThan">
      <formula>0</formula>
    </cfRule>
    <cfRule type="cellIs" dxfId="39" priority="6" stopIfTrue="1" operator="greaterThan">
      <formula>0</formula>
    </cfRule>
  </conditionalFormatting>
  <conditionalFormatting sqref="L5:N42">
    <cfRule type="cellIs" dxfId="38" priority="1" stopIfTrue="1" operator="greaterThan">
      <formula>0</formula>
    </cfRule>
    <cfRule type="cellIs" dxfId="37" priority="2" stopIfTrue="1" operator="greaterThan">
      <formula>0</formula>
    </cfRule>
    <cfRule type="cellIs" dxfId="3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sqref="A1:C1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11" t="s">
        <v>84</v>
      </c>
      <c r="L1" s="111" t="s">
        <v>84</v>
      </c>
      <c r="M1" s="111" t="s">
        <v>84</v>
      </c>
      <c r="N1" s="111" t="s">
        <v>84</v>
      </c>
      <c r="O1" s="111" t="s">
        <v>84</v>
      </c>
      <c r="P1" s="111" t="s">
        <v>84</v>
      </c>
      <c r="Q1" s="111" t="s">
        <v>84</v>
      </c>
      <c r="R1" s="111" t="s">
        <v>84</v>
      </c>
      <c r="S1" s="111" t="s">
        <v>84</v>
      </c>
      <c r="T1" s="111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7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72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8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72"/>
      <c r="I5" s="73">
        <f t="shared" ref="I5:I42" si="0">H5-(SUM(K5:V5))</f>
        <v>0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8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75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8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75"/>
      <c r="I7" s="73">
        <f t="shared" si="0"/>
        <v>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8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75"/>
      <c r="I8" s="73">
        <f t="shared" si="0"/>
        <v>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8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75"/>
      <c r="I9" s="73">
        <f t="shared" si="0"/>
        <v>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8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75"/>
      <c r="I10" s="73">
        <f t="shared" si="0"/>
        <v>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8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75"/>
      <c r="I11" s="73">
        <f t="shared" si="0"/>
        <v>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8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75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8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75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8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75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8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75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8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75"/>
      <c r="I16" s="73">
        <f t="shared" si="0"/>
        <v>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8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75"/>
      <c r="I17" s="73">
        <f t="shared" si="0"/>
        <v>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8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75"/>
      <c r="I18" s="73">
        <f t="shared" si="0"/>
        <v>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8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75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09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79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4" t="s">
        <v>88</v>
      </c>
      <c r="B21" s="110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79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5"/>
      <c r="B22" s="110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79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5"/>
      <c r="B23" s="110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79">
        <v>20</v>
      </c>
      <c r="I23" s="73">
        <f t="shared" si="0"/>
        <v>20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5"/>
      <c r="B24" s="110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79">
        <v>30</v>
      </c>
      <c r="I24" s="73">
        <f t="shared" si="0"/>
        <v>30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5"/>
      <c r="B25" s="110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79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5"/>
      <c r="B26" s="110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79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5"/>
      <c r="B27" s="110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79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5"/>
      <c r="B28" s="110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79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5"/>
      <c r="B29" s="110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79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5"/>
      <c r="B30" s="110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79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5"/>
      <c r="B31" s="110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79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5"/>
      <c r="B32" s="110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79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5"/>
      <c r="B33" s="110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79">
        <v>26</v>
      </c>
      <c r="I33" s="73">
        <f t="shared" si="0"/>
        <v>26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5"/>
      <c r="B34" s="110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79">
        <v>10</v>
      </c>
      <c r="I34" s="73">
        <f t="shared" si="0"/>
        <v>10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5"/>
      <c r="B35" s="110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79">
        <v>20</v>
      </c>
      <c r="I35" s="73">
        <f t="shared" si="0"/>
        <v>20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5"/>
      <c r="B36" s="110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79">
        <v>20</v>
      </c>
      <c r="I36" s="73">
        <f t="shared" si="0"/>
        <v>20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6"/>
      <c r="B37" s="110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79">
        <v>20</v>
      </c>
      <c r="I37" s="73">
        <f t="shared" si="0"/>
        <v>20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79"/>
      <c r="I38" s="73">
        <f t="shared" si="0"/>
        <v>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4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79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5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79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5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79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6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79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A39:A42"/>
    <mergeCell ref="B39:B42"/>
    <mergeCell ref="B21:B37"/>
    <mergeCell ref="A1:C1"/>
    <mergeCell ref="L1:L2"/>
    <mergeCell ref="B4:B20"/>
    <mergeCell ref="A4:A20"/>
    <mergeCell ref="A21:A37"/>
    <mergeCell ref="R1:R2"/>
    <mergeCell ref="S1:S2"/>
    <mergeCell ref="T1:T2"/>
    <mergeCell ref="D1:G1"/>
    <mergeCell ref="H1:J1"/>
    <mergeCell ref="M1:M2"/>
    <mergeCell ref="N1:N2"/>
    <mergeCell ref="O1:O2"/>
    <mergeCell ref="P1:P2"/>
    <mergeCell ref="Q1:Q2"/>
    <mergeCell ref="K1:K2"/>
    <mergeCell ref="A2:J2"/>
  </mergeCells>
  <conditionalFormatting sqref="K4">
    <cfRule type="cellIs" dxfId="35" priority="10" stopIfTrue="1" operator="greaterThan">
      <formula>0</formula>
    </cfRule>
    <cfRule type="cellIs" dxfId="34" priority="11" stopIfTrue="1" operator="greaterThan">
      <formula>0</formula>
    </cfRule>
    <cfRule type="cellIs" dxfId="33" priority="12" stopIfTrue="1" operator="greaterThan">
      <formula>0</formula>
    </cfRule>
  </conditionalFormatting>
  <conditionalFormatting sqref="K5:K42">
    <cfRule type="cellIs" dxfId="32" priority="7" stopIfTrue="1" operator="greaterThan">
      <formula>0</formula>
    </cfRule>
    <cfRule type="cellIs" dxfId="31" priority="8" stopIfTrue="1" operator="greaterThan">
      <formula>0</formula>
    </cfRule>
    <cfRule type="cellIs" dxfId="30" priority="9" stopIfTrue="1" operator="greaterThan">
      <formula>0</formula>
    </cfRule>
  </conditionalFormatting>
  <conditionalFormatting sqref="L4:N4">
    <cfRule type="cellIs" dxfId="29" priority="4" stopIfTrue="1" operator="greaterThan">
      <formula>0</formula>
    </cfRule>
    <cfRule type="cellIs" dxfId="28" priority="5" stopIfTrue="1" operator="greaterThan">
      <formula>0</formula>
    </cfRule>
    <cfRule type="cellIs" dxfId="27" priority="6" stopIfTrue="1" operator="greaterThan">
      <formula>0</formula>
    </cfRule>
  </conditionalFormatting>
  <conditionalFormatting sqref="L5:N42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"/>
  <sheetViews>
    <sheetView tabSelected="1" zoomScale="84" zoomScaleNormal="84" workbookViewId="0">
      <selection activeCell="K1" sqref="K1:K1048576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2" width="14.7109375" style="18" customWidth="1"/>
    <col min="13" max="18" width="14.7109375" style="15" customWidth="1"/>
    <col min="19" max="16384" width="9.7109375" style="15"/>
  </cols>
  <sheetData>
    <row r="1" spans="1:18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11" t="s">
        <v>84</v>
      </c>
      <c r="L1" s="111" t="s">
        <v>84</v>
      </c>
      <c r="M1" s="111" t="s">
        <v>84</v>
      </c>
      <c r="N1" s="111" t="s">
        <v>84</v>
      </c>
      <c r="O1" s="111" t="s">
        <v>84</v>
      </c>
      <c r="P1" s="111" t="s">
        <v>84</v>
      </c>
      <c r="Q1" s="111" t="s">
        <v>84</v>
      </c>
      <c r="R1" s="111" t="s">
        <v>84</v>
      </c>
    </row>
    <row r="2" spans="1:18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  <c r="M2" s="111"/>
      <c r="N2" s="111"/>
      <c r="O2" s="111"/>
      <c r="P2" s="111"/>
      <c r="Q2" s="111"/>
      <c r="R2" s="111"/>
    </row>
    <row r="3" spans="1:18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</row>
    <row r="4" spans="1:18" ht="15" customHeight="1" x14ac:dyDescent="0.25">
      <c r="A4" s="115" t="s">
        <v>87</v>
      </c>
      <c r="B4" s="107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72"/>
      <c r="I4" s="73">
        <f>H4-(SUM(K4:T4))</f>
        <v>0</v>
      </c>
      <c r="J4" s="74" t="str">
        <f>IF(I4&lt;0,"ATENÇÃO","OK")</f>
        <v>OK</v>
      </c>
      <c r="K4" s="19"/>
      <c r="L4" s="19"/>
      <c r="M4" s="41"/>
      <c r="N4" s="41"/>
      <c r="O4" s="41"/>
      <c r="P4" s="41"/>
      <c r="Q4" s="41"/>
      <c r="R4" s="41"/>
    </row>
    <row r="5" spans="1:18" ht="15" customHeight="1" x14ac:dyDescent="0.25">
      <c r="A5" s="116"/>
      <c r="B5" s="108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72">
        <v>10</v>
      </c>
      <c r="I5" s="73">
        <f>H5-(SUM(K5:T5))</f>
        <v>10</v>
      </c>
      <c r="J5" s="74" t="str">
        <f t="shared" ref="J5:J42" si="0">IF(I5&lt;0,"ATENÇÃO","OK")</f>
        <v>OK</v>
      </c>
      <c r="K5" s="19"/>
      <c r="L5" s="19"/>
      <c r="M5" s="41"/>
      <c r="N5" s="41"/>
      <c r="O5" s="41"/>
      <c r="P5" s="41"/>
      <c r="Q5" s="41"/>
      <c r="R5" s="41"/>
    </row>
    <row r="6" spans="1:18" ht="15" customHeight="1" x14ac:dyDescent="0.25">
      <c r="A6" s="116"/>
      <c r="B6" s="108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75">
        <f>10-3</f>
        <v>7</v>
      </c>
      <c r="I6" s="73">
        <f>H6-(SUM(K6:T6))</f>
        <v>7</v>
      </c>
      <c r="J6" s="74" t="str">
        <f t="shared" si="0"/>
        <v>OK</v>
      </c>
      <c r="K6" s="19"/>
      <c r="L6" s="19"/>
      <c r="M6" s="41"/>
      <c r="N6" s="41"/>
      <c r="O6" s="41"/>
      <c r="P6" s="41"/>
      <c r="Q6" s="41"/>
      <c r="R6" s="41"/>
    </row>
    <row r="7" spans="1:18" ht="15" customHeight="1" x14ac:dyDescent="0.25">
      <c r="A7" s="116"/>
      <c r="B7" s="108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75">
        <v>20</v>
      </c>
      <c r="I7" s="73">
        <f>H7-(SUM(K7:T7))</f>
        <v>20</v>
      </c>
      <c r="J7" s="74" t="str">
        <f t="shared" si="0"/>
        <v>OK</v>
      </c>
      <c r="K7" s="19"/>
      <c r="L7" s="19"/>
      <c r="M7" s="41"/>
      <c r="N7" s="41"/>
      <c r="O7" s="41"/>
      <c r="P7" s="41"/>
      <c r="Q7" s="41"/>
      <c r="R7" s="41"/>
    </row>
    <row r="8" spans="1:18" ht="15" customHeight="1" x14ac:dyDescent="0.25">
      <c r="A8" s="116"/>
      <c r="B8" s="108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75">
        <v>30</v>
      </c>
      <c r="I8" s="73">
        <f>H8-(SUM(K8:T8))</f>
        <v>30</v>
      </c>
      <c r="J8" s="74" t="str">
        <f t="shared" si="0"/>
        <v>OK</v>
      </c>
      <c r="K8" s="19"/>
      <c r="L8" s="19"/>
      <c r="M8" s="41"/>
      <c r="N8" s="41"/>
      <c r="O8" s="41"/>
      <c r="P8" s="41"/>
      <c r="Q8" s="41"/>
      <c r="R8" s="41"/>
    </row>
    <row r="9" spans="1:18" ht="15" customHeight="1" x14ac:dyDescent="0.25">
      <c r="A9" s="116"/>
      <c r="B9" s="108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75">
        <v>20</v>
      </c>
      <c r="I9" s="73">
        <f>H9-(SUM(K9:T9))</f>
        <v>20</v>
      </c>
      <c r="J9" s="74" t="str">
        <f t="shared" si="0"/>
        <v>OK</v>
      </c>
      <c r="K9" s="19"/>
      <c r="L9" s="19"/>
      <c r="M9" s="41"/>
      <c r="N9" s="41"/>
      <c r="O9" s="41"/>
      <c r="P9" s="41"/>
      <c r="Q9" s="41"/>
      <c r="R9" s="41"/>
    </row>
    <row r="10" spans="1:18" ht="15" customHeight="1" x14ac:dyDescent="0.25">
      <c r="A10" s="116"/>
      <c r="B10" s="108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75"/>
      <c r="I10" s="73">
        <f>H10-(SUM(K10:T10))</f>
        <v>0</v>
      </c>
      <c r="J10" s="74" t="str">
        <f t="shared" si="0"/>
        <v>OK</v>
      </c>
      <c r="K10" s="19"/>
      <c r="L10" s="19"/>
      <c r="M10" s="41"/>
      <c r="N10" s="41"/>
      <c r="O10" s="41"/>
      <c r="P10" s="41"/>
      <c r="Q10" s="41"/>
      <c r="R10" s="41"/>
    </row>
    <row r="11" spans="1:18" ht="15" customHeight="1" x14ac:dyDescent="0.25">
      <c r="A11" s="116"/>
      <c r="B11" s="108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75">
        <f>8-2</f>
        <v>6</v>
      </c>
      <c r="I11" s="73">
        <f>H11-(SUM(K11:T11))</f>
        <v>6</v>
      </c>
      <c r="J11" s="74" t="str">
        <f t="shared" si="0"/>
        <v>OK</v>
      </c>
      <c r="K11" s="19"/>
      <c r="L11" s="19"/>
      <c r="M11" s="41"/>
      <c r="N11" s="41"/>
      <c r="O11" s="41"/>
      <c r="P11" s="41"/>
      <c r="Q11" s="41"/>
      <c r="R11" s="41"/>
    </row>
    <row r="12" spans="1:18" ht="15" customHeight="1" x14ac:dyDescent="0.25">
      <c r="A12" s="116"/>
      <c r="B12" s="108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75"/>
      <c r="I12" s="73">
        <f>H12-(SUM(K12:T12))</f>
        <v>0</v>
      </c>
      <c r="J12" s="74" t="str">
        <f t="shared" si="0"/>
        <v>OK</v>
      </c>
      <c r="K12" s="19"/>
      <c r="L12" s="19"/>
      <c r="M12" s="41"/>
      <c r="N12" s="41"/>
      <c r="O12" s="41"/>
      <c r="P12" s="41"/>
      <c r="Q12" s="41"/>
      <c r="R12" s="41"/>
    </row>
    <row r="13" spans="1:18" ht="15" customHeight="1" x14ac:dyDescent="0.25">
      <c r="A13" s="116"/>
      <c r="B13" s="108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75"/>
      <c r="I13" s="73">
        <f>H13-(SUM(K13:T13))</f>
        <v>0</v>
      </c>
      <c r="J13" s="74" t="str">
        <f t="shared" si="0"/>
        <v>OK</v>
      </c>
      <c r="K13" s="19"/>
      <c r="L13" s="19"/>
      <c r="M13" s="41"/>
      <c r="N13" s="41"/>
      <c r="O13" s="41"/>
      <c r="P13" s="41"/>
      <c r="Q13" s="41"/>
      <c r="R13" s="41"/>
    </row>
    <row r="14" spans="1:18" ht="15" customHeight="1" x14ac:dyDescent="0.25">
      <c r="A14" s="116"/>
      <c r="B14" s="108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75">
        <v>30</v>
      </c>
      <c r="I14" s="73">
        <f>H14-(SUM(K14:T14))</f>
        <v>30</v>
      </c>
      <c r="J14" s="74" t="str">
        <f t="shared" si="0"/>
        <v>OK</v>
      </c>
      <c r="K14" s="19"/>
      <c r="L14" s="19"/>
      <c r="M14" s="41"/>
      <c r="N14" s="41"/>
      <c r="O14" s="41"/>
      <c r="P14" s="41"/>
      <c r="Q14" s="41"/>
      <c r="R14" s="41"/>
    </row>
    <row r="15" spans="1:18" ht="15" customHeight="1" x14ac:dyDescent="0.25">
      <c r="A15" s="116"/>
      <c r="B15" s="108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75"/>
      <c r="I15" s="73">
        <f>H15-(SUM(K15:T15))</f>
        <v>0</v>
      </c>
      <c r="J15" s="74" t="str">
        <f t="shared" si="0"/>
        <v>OK</v>
      </c>
      <c r="K15" s="19"/>
      <c r="L15" s="19"/>
      <c r="M15" s="41"/>
      <c r="N15" s="41"/>
      <c r="O15" s="41"/>
      <c r="P15" s="41"/>
      <c r="Q15" s="41"/>
      <c r="R15" s="41"/>
    </row>
    <row r="16" spans="1:18" ht="15" customHeight="1" x14ac:dyDescent="0.25">
      <c r="A16" s="116"/>
      <c r="B16" s="108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75"/>
      <c r="I16" s="73">
        <f>H16-(SUM(K16:T16))</f>
        <v>0</v>
      </c>
      <c r="J16" s="74" t="str">
        <f t="shared" si="0"/>
        <v>OK</v>
      </c>
      <c r="K16" s="19"/>
      <c r="L16" s="19"/>
      <c r="M16" s="41"/>
      <c r="N16" s="41"/>
      <c r="O16" s="41"/>
      <c r="P16" s="41"/>
      <c r="Q16" s="41"/>
      <c r="R16" s="41"/>
    </row>
    <row r="17" spans="1:18" ht="15" customHeight="1" x14ac:dyDescent="0.25">
      <c r="A17" s="116"/>
      <c r="B17" s="108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75">
        <v>10</v>
      </c>
      <c r="I17" s="73">
        <f>H17-(SUM(K17:T17))</f>
        <v>10</v>
      </c>
      <c r="J17" s="74" t="str">
        <f t="shared" si="0"/>
        <v>OK</v>
      </c>
      <c r="K17" s="19"/>
      <c r="L17" s="19"/>
      <c r="M17" s="41"/>
      <c r="N17" s="41"/>
      <c r="O17" s="41"/>
      <c r="P17" s="41"/>
      <c r="Q17" s="41"/>
      <c r="R17" s="41"/>
    </row>
    <row r="18" spans="1:18" ht="15" customHeight="1" x14ac:dyDescent="0.25">
      <c r="A18" s="116"/>
      <c r="B18" s="108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75">
        <v>10</v>
      </c>
      <c r="I18" s="73">
        <f>H18-(SUM(K18:T18))</f>
        <v>10</v>
      </c>
      <c r="J18" s="74" t="str">
        <f t="shared" si="0"/>
        <v>OK</v>
      </c>
      <c r="K18" s="19"/>
      <c r="L18" s="19"/>
      <c r="M18" s="41"/>
      <c r="N18" s="41"/>
      <c r="O18" s="41"/>
      <c r="P18" s="41"/>
      <c r="Q18" s="41"/>
      <c r="R18" s="41"/>
    </row>
    <row r="19" spans="1:18" ht="15" customHeight="1" x14ac:dyDescent="0.25">
      <c r="A19" s="116"/>
      <c r="B19" s="108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75"/>
      <c r="I19" s="73">
        <f>H19-(SUM(K19:T19))</f>
        <v>0</v>
      </c>
      <c r="J19" s="74" t="str">
        <f t="shared" si="0"/>
        <v>OK</v>
      </c>
      <c r="K19" s="19"/>
      <c r="L19" s="19"/>
      <c r="M19" s="41"/>
      <c r="N19" s="41"/>
      <c r="O19" s="41"/>
      <c r="P19" s="41"/>
      <c r="Q19" s="41"/>
      <c r="R19" s="41"/>
    </row>
    <row r="20" spans="1:18" ht="15" customHeight="1" x14ac:dyDescent="0.25">
      <c r="A20" s="117"/>
      <c r="B20" s="109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79"/>
      <c r="I20" s="73">
        <f>H20-(SUM(K20:T20))</f>
        <v>0</v>
      </c>
      <c r="J20" s="74" t="str">
        <f t="shared" si="0"/>
        <v>OK</v>
      </c>
      <c r="K20" s="19"/>
      <c r="L20" s="19"/>
      <c r="M20" s="41"/>
      <c r="N20" s="41"/>
      <c r="O20" s="41"/>
      <c r="P20" s="41"/>
      <c r="Q20" s="41"/>
      <c r="R20" s="41"/>
    </row>
    <row r="21" spans="1:18" ht="15" customHeight="1" x14ac:dyDescent="0.25">
      <c r="A21" s="104" t="s">
        <v>88</v>
      </c>
      <c r="B21" s="110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79"/>
      <c r="I21" s="73">
        <f>H21-(SUM(K21:T21))</f>
        <v>0</v>
      </c>
      <c r="J21" s="74" t="str">
        <f t="shared" si="0"/>
        <v>OK</v>
      </c>
      <c r="K21" s="19"/>
      <c r="L21" s="19"/>
      <c r="M21" s="41"/>
      <c r="N21" s="41"/>
      <c r="O21" s="41"/>
      <c r="P21" s="41"/>
      <c r="Q21" s="41"/>
      <c r="R21" s="41"/>
    </row>
    <row r="22" spans="1:18" ht="15" customHeight="1" x14ac:dyDescent="0.25">
      <c r="A22" s="105"/>
      <c r="B22" s="110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79"/>
      <c r="I22" s="73">
        <f>H22-(SUM(K22:T22))</f>
        <v>0</v>
      </c>
      <c r="J22" s="74" t="str">
        <f t="shared" si="0"/>
        <v>OK</v>
      </c>
      <c r="K22" s="19"/>
      <c r="L22" s="19"/>
      <c r="M22" s="41"/>
      <c r="N22" s="41"/>
      <c r="O22" s="41"/>
      <c r="P22" s="41"/>
      <c r="Q22" s="41"/>
      <c r="R22" s="41"/>
    </row>
    <row r="23" spans="1:18" ht="15" customHeight="1" x14ac:dyDescent="0.25">
      <c r="A23" s="105"/>
      <c r="B23" s="110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79"/>
      <c r="I23" s="73">
        <f>H23-(SUM(K23:T23))</f>
        <v>0</v>
      </c>
      <c r="J23" s="74" t="str">
        <f t="shared" si="0"/>
        <v>OK</v>
      </c>
      <c r="K23" s="19"/>
      <c r="L23" s="19"/>
      <c r="M23" s="41"/>
      <c r="N23" s="41"/>
      <c r="O23" s="41"/>
      <c r="P23" s="41"/>
      <c r="Q23" s="41"/>
      <c r="R23" s="41"/>
    </row>
    <row r="24" spans="1:18" ht="15" customHeight="1" x14ac:dyDescent="0.25">
      <c r="A24" s="105"/>
      <c r="B24" s="110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79"/>
      <c r="I24" s="73">
        <f>H24-(SUM(K24:T24))</f>
        <v>0</v>
      </c>
      <c r="J24" s="74" t="str">
        <f t="shared" si="0"/>
        <v>OK</v>
      </c>
      <c r="K24" s="19"/>
      <c r="L24" s="19"/>
      <c r="M24" s="41"/>
      <c r="N24" s="41"/>
      <c r="O24" s="41"/>
      <c r="P24" s="41"/>
      <c r="Q24" s="41"/>
      <c r="R24" s="41"/>
    </row>
    <row r="25" spans="1:18" ht="15" customHeight="1" x14ac:dyDescent="0.25">
      <c r="A25" s="105"/>
      <c r="B25" s="110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79"/>
      <c r="I25" s="73">
        <f>H25-(SUM(K25:T25))</f>
        <v>0</v>
      </c>
      <c r="J25" s="74" t="str">
        <f t="shared" si="0"/>
        <v>OK</v>
      </c>
      <c r="K25" s="19"/>
      <c r="L25" s="19"/>
      <c r="M25" s="41"/>
      <c r="N25" s="41"/>
      <c r="O25" s="41"/>
      <c r="P25" s="41"/>
      <c r="Q25" s="41"/>
      <c r="R25" s="41"/>
    </row>
    <row r="26" spans="1:18" ht="15" customHeight="1" x14ac:dyDescent="0.25">
      <c r="A26" s="105"/>
      <c r="B26" s="110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79"/>
      <c r="I26" s="73">
        <f>H26-(SUM(K26:T26))</f>
        <v>0</v>
      </c>
      <c r="J26" s="74" t="str">
        <f t="shared" si="0"/>
        <v>OK</v>
      </c>
      <c r="K26" s="19"/>
      <c r="L26" s="19"/>
      <c r="M26" s="41"/>
      <c r="N26" s="41"/>
      <c r="O26" s="41"/>
      <c r="P26" s="41"/>
      <c r="Q26" s="41"/>
      <c r="R26" s="41"/>
    </row>
    <row r="27" spans="1:18" ht="15" customHeight="1" x14ac:dyDescent="0.25">
      <c r="A27" s="105"/>
      <c r="B27" s="110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79"/>
      <c r="I27" s="73">
        <f>H27-(SUM(K27:T27))</f>
        <v>0</v>
      </c>
      <c r="J27" s="74" t="str">
        <f t="shared" si="0"/>
        <v>OK</v>
      </c>
      <c r="K27" s="19"/>
      <c r="L27" s="19"/>
      <c r="M27" s="41"/>
      <c r="N27" s="41"/>
      <c r="O27" s="41"/>
      <c r="P27" s="41"/>
      <c r="Q27" s="41"/>
      <c r="R27" s="41"/>
    </row>
    <row r="28" spans="1:18" ht="15" customHeight="1" x14ac:dyDescent="0.25">
      <c r="A28" s="105"/>
      <c r="B28" s="110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79"/>
      <c r="I28" s="73">
        <f>H28-(SUM(K28:T28))</f>
        <v>0</v>
      </c>
      <c r="J28" s="74" t="str">
        <f t="shared" si="0"/>
        <v>OK</v>
      </c>
      <c r="K28" s="19"/>
      <c r="L28" s="19"/>
      <c r="M28" s="41"/>
      <c r="N28" s="41"/>
      <c r="O28" s="41"/>
      <c r="P28" s="41"/>
      <c r="Q28" s="41"/>
      <c r="R28" s="41"/>
    </row>
    <row r="29" spans="1:18" ht="15" customHeight="1" x14ac:dyDescent="0.25">
      <c r="A29" s="105"/>
      <c r="B29" s="110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79"/>
      <c r="I29" s="73">
        <f>H29-(SUM(K29:T29))</f>
        <v>0</v>
      </c>
      <c r="J29" s="74" t="str">
        <f t="shared" si="0"/>
        <v>OK</v>
      </c>
      <c r="K29" s="19"/>
      <c r="L29" s="19"/>
      <c r="M29" s="41"/>
      <c r="N29" s="41"/>
      <c r="O29" s="41"/>
      <c r="P29" s="41"/>
      <c r="Q29" s="41"/>
      <c r="R29" s="41"/>
    </row>
    <row r="30" spans="1:18" ht="15" customHeight="1" x14ac:dyDescent="0.25">
      <c r="A30" s="105"/>
      <c r="B30" s="110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79"/>
      <c r="I30" s="73">
        <f>H30-(SUM(K30:T30))</f>
        <v>0</v>
      </c>
      <c r="J30" s="74" t="str">
        <f t="shared" si="0"/>
        <v>OK</v>
      </c>
      <c r="K30" s="19"/>
      <c r="L30" s="19"/>
      <c r="M30" s="41"/>
      <c r="N30" s="41"/>
      <c r="O30" s="41"/>
      <c r="P30" s="41"/>
      <c r="Q30" s="41"/>
      <c r="R30" s="41"/>
    </row>
    <row r="31" spans="1:18" ht="15" customHeight="1" x14ac:dyDescent="0.25">
      <c r="A31" s="105"/>
      <c r="B31" s="110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79"/>
      <c r="I31" s="73">
        <f>H31-(SUM(K31:T31))</f>
        <v>0</v>
      </c>
      <c r="J31" s="74" t="str">
        <f t="shared" si="0"/>
        <v>OK</v>
      </c>
      <c r="K31" s="19"/>
      <c r="L31" s="19"/>
      <c r="M31" s="41"/>
      <c r="N31" s="41"/>
      <c r="O31" s="41"/>
      <c r="P31" s="41"/>
      <c r="Q31" s="41"/>
      <c r="R31" s="41"/>
    </row>
    <row r="32" spans="1:18" ht="15" customHeight="1" x14ac:dyDescent="0.25">
      <c r="A32" s="105"/>
      <c r="B32" s="110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79"/>
      <c r="I32" s="73">
        <f>H32-(SUM(K32:T32))</f>
        <v>0</v>
      </c>
      <c r="J32" s="74" t="str">
        <f t="shared" si="0"/>
        <v>OK</v>
      </c>
      <c r="K32" s="19"/>
      <c r="L32" s="19"/>
      <c r="M32" s="41"/>
      <c r="N32" s="41"/>
      <c r="O32" s="41"/>
      <c r="P32" s="41"/>
      <c r="Q32" s="41"/>
      <c r="R32" s="41"/>
    </row>
    <row r="33" spans="1:18" ht="15" customHeight="1" x14ac:dyDescent="0.25">
      <c r="A33" s="105"/>
      <c r="B33" s="110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79"/>
      <c r="I33" s="73">
        <f>H33-(SUM(K33:T33))</f>
        <v>0</v>
      </c>
      <c r="J33" s="74" t="str">
        <f t="shared" si="0"/>
        <v>OK</v>
      </c>
      <c r="K33" s="19"/>
      <c r="L33" s="19"/>
      <c r="M33" s="41"/>
      <c r="N33" s="41"/>
      <c r="O33" s="41"/>
      <c r="P33" s="41"/>
      <c r="Q33" s="41"/>
      <c r="R33" s="41"/>
    </row>
    <row r="34" spans="1:18" ht="15" customHeight="1" x14ac:dyDescent="0.25">
      <c r="A34" s="105"/>
      <c r="B34" s="110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79"/>
      <c r="I34" s="73">
        <f>H34-(SUM(K34:T34))</f>
        <v>0</v>
      </c>
      <c r="J34" s="74" t="str">
        <f t="shared" si="0"/>
        <v>OK</v>
      </c>
      <c r="K34" s="19"/>
      <c r="L34" s="19"/>
      <c r="M34" s="41"/>
      <c r="N34" s="41"/>
      <c r="O34" s="41"/>
      <c r="P34" s="41"/>
      <c r="Q34" s="41"/>
      <c r="R34" s="41"/>
    </row>
    <row r="35" spans="1:18" ht="15" customHeight="1" x14ac:dyDescent="0.25">
      <c r="A35" s="105"/>
      <c r="B35" s="110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79"/>
      <c r="I35" s="73">
        <f>H35-(SUM(K35:T35))</f>
        <v>0</v>
      </c>
      <c r="J35" s="74" t="str">
        <f t="shared" si="0"/>
        <v>OK</v>
      </c>
      <c r="K35" s="19"/>
      <c r="L35" s="19"/>
      <c r="M35" s="41"/>
      <c r="N35" s="41"/>
      <c r="O35" s="41"/>
      <c r="P35" s="41"/>
      <c r="Q35" s="41"/>
      <c r="R35" s="41"/>
    </row>
    <row r="36" spans="1:18" ht="15" customHeight="1" x14ac:dyDescent="0.25">
      <c r="A36" s="105"/>
      <c r="B36" s="110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79"/>
      <c r="I36" s="73">
        <f>H36-(SUM(K36:T36))</f>
        <v>0</v>
      </c>
      <c r="J36" s="74" t="str">
        <f t="shared" si="0"/>
        <v>OK</v>
      </c>
      <c r="K36" s="19"/>
      <c r="L36" s="19"/>
      <c r="M36" s="41"/>
      <c r="N36" s="41"/>
      <c r="O36" s="41"/>
      <c r="P36" s="41"/>
      <c r="Q36" s="41"/>
      <c r="R36" s="41"/>
    </row>
    <row r="37" spans="1:18" ht="15" customHeight="1" x14ac:dyDescent="0.25">
      <c r="A37" s="106"/>
      <c r="B37" s="110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79"/>
      <c r="I37" s="73">
        <f>H37-(SUM(K37:T37))</f>
        <v>0</v>
      </c>
      <c r="J37" s="74" t="str">
        <f t="shared" si="0"/>
        <v>OK</v>
      </c>
      <c r="K37" s="19"/>
      <c r="L37" s="19"/>
      <c r="M37" s="41"/>
      <c r="N37" s="41"/>
      <c r="O37" s="41"/>
      <c r="P37" s="41"/>
      <c r="Q37" s="41"/>
      <c r="R37" s="41"/>
    </row>
    <row r="38" spans="1:18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79"/>
      <c r="I38" s="73">
        <f>H38-(SUM(K38:T38))</f>
        <v>0</v>
      </c>
      <c r="J38" s="74" t="str">
        <f t="shared" si="0"/>
        <v>OK</v>
      </c>
      <c r="K38" s="19"/>
      <c r="L38" s="19"/>
      <c r="M38" s="41"/>
      <c r="N38" s="41"/>
      <c r="O38" s="41"/>
      <c r="P38" s="41"/>
      <c r="Q38" s="41"/>
      <c r="R38" s="41"/>
    </row>
    <row r="39" spans="1:18" ht="15" customHeight="1" x14ac:dyDescent="0.25">
      <c r="A39" s="104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79"/>
      <c r="I39" s="73">
        <f>H39-(SUM(K39:T39))</f>
        <v>0</v>
      </c>
      <c r="J39" s="74" t="str">
        <f t="shared" si="0"/>
        <v>OK</v>
      </c>
      <c r="K39" s="19"/>
      <c r="L39" s="19"/>
      <c r="M39" s="41"/>
      <c r="N39" s="41"/>
      <c r="O39" s="41"/>
      <c r="P39" s="41"/>
      <c r="Q39" s="41"/>
      <c r="R39" s="41"/>
    </row>
    <row r="40" spans="1:18" ht="15" customHeight="1" x14ac:dyDescent="0.25">
      <c r="A40" s="105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79"/>
      <c r="I40" s="73">
        <f>H40-(SUM(K40:T40))</f>
        <v>0</v>
      </c>
      <c r="J40" s="74" t="str">
        <f t="shared" si="0"/>
        <v>OK</v>
      </c>
      <c r="K40" s="19"/>
      <c r="L40" s="19"/>
      <c r="M40" s="41"/>
      <c r="N40" s="41"/>
      <c r="O40" s="41"/>
      <c r="P40" s="41"/>
      <c r="Q40" s="41"/>
      <c r="R40" s="41"/>
    </row>
    <row r="41" spans="1:18" ht="15" customHeight="1" x14ac:dyDescent="0.25">
      <c r="A41" s="105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79"/>
      <c r="I41" s="73">
        <f>H41-(SUM(K41:T41))</f>
        <v>0</v>
      </c>
      <c r="J41" s="74" t="str">
        <f t="shared" si="0"/>
        <v>OK</v>
      </c>
      <c r="K41" s="19"/>
      <c r="L41" s="19"/>
      <c r="M41" s="41"/>
      <c r="N41" s="41"/>
      <c r="O41" s="41"/>
      <c r="P41" s="41"/>
      <c r="Q41" s="41"/>
      <c r="R41" s="41"/>
    </row>
    <row r="42" spans="1:18" ht="45" customHeight="1" x14ac:dyDescent="0.25">
      <c r="A42" s="106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79"/>
      <c r="I42" s="73">
        <f>H42-(SUM(K42:T42))</f>
        <v>0</v>
      </c>
      <c r="J42" s="74" t="str">
        <f t="shared" si="0"/>
        <v>OK</v>
      </c>
      <c r="K42" s="19"/>
      <c r="L42" s="19"/>
      <c r="M42" s="41"/>
      <c r="N42" s="41"/>
      <c r="O42" s="41"/>
      <c r="P42" s="41"/>
      <c r="Q42" s="41"/>
      <c r="R42" s="41"/>
    </row>
  </sheetData>
  <mergeCells count="18">
    <mergeCell ref="A39:A42"/>
    <mergeCell ref="B39:B42"/>
    <mergeCell ref="R1:R2"/>
    <mergeCell ref="A2:J2"/>
    <mergeCell ref="A4:A20"/>
    <mergeCell ref="B4:B20"/>
    <mergeCell ref="A21:A37"/>
    <mergeCell ref="B21:B37"/>
    <mergeCell ref="L1:L2"/>
    <mergeCell ref="M1:M2"/>
    <mergeCell ref="N1:N2"/>
    <mergeCell ref="O1:O2"/>
    <mergeCell ref="P1:P2"/>
    <mergeCell ref="Q1:Q2"/>
    <mergeCell ref="A1:C1"/>
    <mergeCell ref="D1:G1"/>
    <mergeCell ref="H1:J1"/>
    <mergeCell ref="K1:K2"/>
  </mergeCells>
  <conditionalFormatting sqref="K4:L4">
    <cfRule type="cellIs" dxfId="23" priority="16" stopIfTrue="1" operator="greaterThan">
      <formula>0</formula>
    </cfRule>
    <cfRule type="cellIs" dxfId="22" priority="17" stopIfTrue="1" operator="greaterThan">
      <formula>0</formula>
    </cfRule>
    <cfRule type="cellIs" dxfId="21" priority="18" stopIfTrue="1" operator="greaterThan">
      <formula>0</formula>
    </cfRule>
  </conditionalFormatting>
  <conditionalFormatting sqref="K5:L42">
    <cfRule type="cellIs" dxfId="20" priority="13" stopIfTrue="1" operator="greaterThan">
      <formula>0</formula>
    </cfRule>
    <cfRule type="cellIs" dxfId="19" priority="14" stopIfTrue="1" operator="greaterThan">
      <formula>0</formula>
    </cfRule>
    <cfRule type="cellIs" dxfId="18" priority="1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4"/>
  <sheetViews>
    <sheetView zoomScale="84" zoomScaleNormal="84" workbookViewId="0">
      <selection activeCell="H9" sqref="H9"/>
    </sheetView>
  </sheetViews>
  <sheetFormatPr defaultColWidth="9.7109375" defaultRowHeight="15" x14ac:dyDescent="0.25"/>
  <cols>
    <col min="1" max="1" width="25.140625" style="1" customWidth="1"/>
    <col min="2" max="2" width="6.85546875" style="1" customWidth="1"/>
    <col min="3" max="3" width="6" style="37" bestFit="1" customWidth="1"/>
    <col min="4" max="4" width="22" style="1" customWidth="1"/>
    <col min="5" max="5" width="9.85546875" style="1" customWidth="1"/>
    <col min="6" max="6" width="15.85546875" style="1" bestFit="1" customWidth="1"/>
    <col min="7" max="7" width="12.7109375" style="58" bestFit="1" customWidth="1"/>
    <col min="8" max="8" width="11.28515625" style="20" customWidth="1"/>
    <col min="9" max="9" width="13.28515625" style="38" customWidth="1"/>
    <col min="10" max="10" width="12.5703125" style="17" customWidth="1"/>
    <col min="11" max="14" width="14.7109375" style="18" customWidth="1"/>
    <col min="15" max="20" width="14.7109375" style="15" customWidth="1"/>
    <col min="21" max="16384" width="9.7109375" style="15"/>
  </cols>
  <sheetData>
    <row r="1" spans="1:20" ht="66.75" customHeight="1" x14ac:dyDescent="0.25">
      <c r="A1" s="112" t="s">
        <v>92</v>
      </c>
      <c r="B1" s="112"/>
      <c r="C1" s="112"/>
      <c r="D1" s="112" t="s">
        <v>82</v>
      </c>
      <c r="E1" s="112"/>
      <c r="F1" s="112"/>
      <c r="G1" s="112"/>
      <c r="H1" s="112" t="s">
        <v>83</v>
      </c>
      <c r="I1" s="112"/>
      <c r="J1" s="112"/>
      <c r="K1" s="111" t="s">
        <v>84</v>
      </c>
      <c r="L1" s="111" t="s">
        <v>84</v>
      </c>
      <c r="M1" s="111" t="s">
        <v>84</v>
      </c>
      <c r="N1" s="111" t="s">
        <v>84</v>
      </c>
      <c r="O1" s="111" t="s">
        <v>84</v>
      </c>
      <c r="P1" s="111" t="s">
        <v>84</v>
      </c>
      <c r="Q1" s="111" t="s">
        <v>84</v>
      </c>
      <c r="R1" s="111" t="s">
        <v>84</v>
      </c>
      <c r="S1" s="111" t="s">
        <v>84</v>
      </c>
      <c r="T1" s="111" t="s">
        <v>84</v>
      </c>
    </row>
    <row r="2" spans="1:20" ht="21.75" customHeight="1" x14ac:dyDescent="0.25">
      <c r="A2" s="112" t="s">
        <v>77</v>
      </c>
      <c r="B2" s="112"/>
      <c r="C2" s="112"/>
      <c r="D2" s="112"/>
      <c r="E2" s="112"/>
      <c r="F2" s="112"/>
      <c r="G2" s="112"/>
      <c r="H2" s="112"/>
      <c r="I2" s="112"/>
      <c r="J2" s="112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s="16" customFormat="1" ht="45" x14ac:dyDescent="0.2">
      <c r="A3" s="63" t="s">
        <v>2</v>
      </c>
      <c r="B3" s="63" t="s">
        <v>1</v>
      </c>
      <c r="C3" s="64" t="s">
        <v>3</v>
      </c>
      <c r="D3" s="64" t="s">
        <v>41</v>
      </c>
      <c r="E3" s="64" t="s">
        <v>42</v>
      </c>
      <c r="F3" s="64" t="s">
        <v>43</v>
      </c>
      <c r="G3" s="65" t="s">
        <v>4</v>
      </c>
      <c r="H3" s="66" t="s">
        <v>26</v>
      </c>
      <c r="I3" s="67" t="s">
        <v>0</v>
      </c>
      <c r="J3" s="63" t="s">
        <v>5</v>
      </c>
      <c r="K3" s="31" t="s">
        <v>85</v>
      </c>
      <c r="L3" s="31" t="s">
        <v>85</v>
      </c>
      <c r="M3" s="31" t="s">
        <v>85</v>
      </c>
      <c r="N3" s="31" t="s">
        <v>85</v>
      </c>
      <c r="O3" s="31" t="s">
        <v>85</v>
      </c>
      <c r="P3" s="31" t="s">
        <v>85</v>
      </c>
      <c r="Q3" s="31" t="s">
        <v>85</v>
      </c>
      <c r="R3" s="31" t="s">
        <v>85</v>
      </c>
      <c r="S3" s="31" t="s">
        <v>85</v>
      </c>
      <c r="T3" s="31" t="s">
        <v>85</v>
      </c>
    </row>
    <row r="4" spans="1:20" ht="15" customHeight="1" x14ac:dyDescent="0.25">
      <c r="A4" s="115" t="s">
        <v>87</v>
      </c>
      <c r="B4" s="107">
        <v>1</v>
      </c>
      <c r="C4" s="68">
        <v>1</v>
      </c>
      <c r="D4" s="69" t="s">
        <v>44</v>
      </c>
      <c r="E4" s="70" t="s">
        <v>45</v>
      </c>
      <c r="F4" s="71" t="s">
        <v>46</v>
      </c>
      <c r="G4" s="91">
        <v>273.33</v>
      </c>
      <c r="H4" s="72"/>
      <c r="I4" s="73">
        <f>H4-(SUM(K4:V4))</f>
        <v>0</v>
      </c>
      <c r="J4" s="74" t="str">
        <f>IF(I4&lt;0,"ATENÇÃO","OK")</f>
        <v>OK</v>
      </c>
      <c r="K4" s="19"/>
      <c r="L4" s="19"/>
      <c r="M4" s="19"/>
      <c r="N4" s="19"/>
      <c r="O4" s="41"/>
      <c r="P4" s="41"/>
      <c r="Q4" s="41"/>
      <c r="R4" s="41"/>
      <c r="S4" s="41"/>
      <c r="T4" s="41"/>
    </row>
    <row r="5" spans="1:20" ht="15" customHeight="1" x14ac:dyDescent="0.25">
      <c r="A5" s="116"/>
      <c r="B5" s="108"/>
      <c r="C5" s="68">
        <v>2</v>
      </c>
      <c r="D5" s="69" t="s">
        <v>47</v>
      </c>
      <c r="E5" s="70" t="s">
        <v>48</v>
      </c>
      <c r="F5" s="71" t="s">
        <v>46</v>
      </c>
      <c r="G5" s="91">
        <v>323.33</v>
      </c>
      <c r="H5" s="72"/>
      <c r="I5" s="73">
        <f t="shared" ref="I5:I42" si="0">H5-(SUM(K5:V5))</f>
        <v>0</v>
      </c>
      <c r="J5" s="74" t="str">
        <f t="shared" ref="J5:J42" si="1">IF(I5&lt;0,"ATENÇÃO","OK")</f>
        <v>OK</v>
      </c>
      <c r="K5" s="19"/>
      <c r="L5" s="19"/>
      <c r="M5" s="19"/>
      <c r="N5" s="19"/>
      <c r="O5" s="41"/>
      <c r="P5" s="41"/>
      <c r="Q5" s="41"/>
      <c r="R5" s="41"/>
      <c r="S5" s="41"/>
      <c r="T5" s="41"/>
    </row>
    <row r="6" spans="1:20" ht="15" customHeight="1" x14ac:dyDescent="0.25">
      <c r="A6" s="116"/>
      <c r="B6" s="108"/>
      <c r="C6" s="68">
        <v>3</v>
      </c>
      <c r="D6" s="69" t="s">
        <v>49</v>
      </c>
      <c r="E6" s="70" t="s">
        <v>48</v>
      </c>
      <c r="F6" s="71" t="s">
        <v>46</v>
      </c>
      <c r="G6" s="91">
        <v>223.44</v>
      </c>
      <c r="H6" s="75"/>
      <c r="I6" s="73">
        <f t="shared" si="0"/>
        <v>0</v>
      </c>
      <c r="J6" s="74" t="str">
        <f t="shared" si="1"/>
        <v>OK</v>
      </c>
      <c r="K6" s="19"/>
      <c r="L6" s="19"/>
      <c r="M6" s="19"/>
      <c r="N6" s="19"/>
      <c r="O6" s="41"/>
      <c r="P6" s="41"/>
      <c r="Q6" s="41"/>
      <c r="R6" s="41"/>
      <c r="S6" s="41"/>
      <c r="T6" s="41"/>
    </row>
    <row r="7" spans="1:20" ht="15" customHeight="1" x14ac:dyDescent="0.25">
      <c r="A7" s="116"/>
      <c r="B7" s="108"/>
      <c r="C7" s="68">
        <v>4</v>
      </c>
      <c r="D7" s="69" t="s">
        <v>50</v>
      </c>
      <c r="E7" s="70" t="s">
        <v>48</v>
      </c>
      <c r="F7" s="71" t="s">
        <v>46</v>
      </c>
      <c r="G7" s="91">
        <v>361.66</v>
      </c>
      <c r="H7" s="75"/>
      <c r="I7" s="73">
        <f t="shared" si="0"/>
        <v>0</v>
      </c>
      <c r="J7" s="74" t="str">
        <f t="shared" si="1"/>
        <v>OK</v>
      </c>
      <c r="K7" s="19"/>
      <c r="L7" s="19"/>
      <c r="M7" s="19"/>
      <c r="N7" s="19"/>
      <c r="O7" s="41"/>
      <c r="P7" s="41"/>
      <c r="Q7" s="41"/>
      <c r="R7" s="41"/>
      <c r="S7" s="41"/>
      <c r="T7" s="41"/>
    </row>
    <row r="8" spans="1:20" ht="15" customHeight="1" x14ac:dyDescent="0.25">
      <c r="A8" s="116"/>
      <c r="B8" s="108"/>
      <c r="C8" s="68">
        <v>5</v>
      </c>
      <c r="D8" s="69" t="s">
        <v>51</v>
      </c>
      <c r="E8" s="70" t="s">
        <v>48</v>
      </c>
      <c r="F8" s="71" t="s">
        <v>46</v>
      </c>
      <c r="G8" s="91">
        <v>527</v>
      </c>
      <c r="H8" s="75"/>
      <c r="I8" s="73">
        <f t="shared" si="0"/>
        <v>0</v>
      </c>
      <c r="J8" s="74" t="str">
        <f t="shared" si="1"/>
        <v>OK</v>
      </c>
      <c r="K8" s="19"/>
      <c r="L8" s="19"/>
      <c r="M8" s="19"/>
      <c r="N8" s="19"/>
      <c r="O8" s="41"/>
      <c r="P8" s="41"/>
      <c r="Q8" s="41"/>
      <c r="R8" s="41"/>
      <c r="S8" s="41"/>
      <c r="T8" s="41"/>
    </row>
    <row r="9" spans="1:20" ht="15" customHeight="1" x14ac:dyDescent="0.25">
      <c r="A9" s="116"/>
      <c r="B9" s="108"/>
      <c r="C9" s="68">
        <v>6</v>
      </c>
      <c r="D9" s="69" t="s">
        <v>52</v>
      </c>
      <c r="E9" s="70" t="s">
        <v>48</v>
      </c>
      <c r="F9" s="71" t="s">
        <v>46</v>
      </c>
      <c r="G9" s="91">
        <v>281</v>
      </c>
      <c r="H9" s="75"/>
      <c r="I9" s="73">
        <f t="shared" si="0"/>
        <v>0</v>
      </c>
      <c r="J9" s="74" t="str">
        <f t="shared" si="1"/>
        <v>OK</v>
      </c>
      <c r="K9" s="19"/>
      <c r="L9" s="19"/>
      <c r="M9" s="19"/>
      <c r="N9" s="19"/>
      <c r="O9" s="41"/>
      <c r="P9" s="41"/>
      <c r="Q9" s="41"/>
      <c r="R9" s="41"/>
      <c r="S9" s="41"/>
      <c r="T9" s="41"/>
    </row>
    <row r="10" spans="1:20" ht="15" customHeight="1" x14ac:dyDescent="0.25">
      <c r="A10" s="116"/>
      <c r="B10" s="108"/>
      <c r="C10" s="68">
        <v>7</v>
      </c>
      <c r="D10" s="69" t="s">
        <v>53</v>
      </c>
      <c r="E10" s="70" t="s">
        <v>48</v>
      </c>
      <c r="F10" s="71" t="s">
        <v>46</v>
      </c>
      <c r="G10" s="91">
        <v>196.66</v>
      </c>
      <c r="H10" s="75"/>
      <c r="I10" s="73">
        <f t="shared" si="0"/>
        <v>0</v>
      </c>
      <c r="J10" s="74" t="str">
        <f t="shared" si="1"/>
        <v>OK</v>
      </c>
      <c r="K10" s="19"/>
      <c r="L10" s="19"/>
      <c r="M10" s="19"/>
      <c r="N10" s="19"/>
      <c r="O10" s="41"/>
      <c r="P10" s="41"/>
      <c r="Q10" s="41"/>
      <c r="R10" s="41"/>
      <c r="S10" s="41"/>
      <c r="T10" s="41"/>
    </row>
    <row r="11" spans="1:20" ht="15" customHeight="1" x14ac:dyDescent="0.25">
      <c r="A11" s="116"/>
      <c r="B11" s="108"/>
      <c r="C11" s="68">
        <v>8</v>
      </c>
      <c r="D11" s="69" t="s">
        <v>54</v>
      </c>
      <c r="E11" s="70" t="s">
        <v>48</v>
      </c>
      <c r="F11" s="71" t="s">
        <v>46</v>
      </c>
      <c r="G11" s="91">
        <v>319</v>
      </c>
      <c r="H11" s="75"/>
      <c r="I11" s="73">
        <f t="shared" si="0"/>
        <v>0</v>
      </c>
      <c r="J11" s="74" t="str">
        <f t="shared" si="1"/>
        <v>OK</v>
      </c>
      <c r="K11" s="19"/>
      <c r="L11" s="19"/>
      <c r="M11" s="19"/>
      <c r="N11" s="19"/>
      <c r="O11" s="41"/>
      <c r="P11" s="41"/>
      <c r="Q11" s="41"/>
      <c r="R11" s="41"/>
      <c r="S11" s="41"/>
      <c r="T11" s="41"/>
    </row>
    <row r="12" spans="1:20" ht="15" customHeight="1" x14ac:dyDescent="0.25">
      <c r="A12" s="116"/>
      <c r="B12" s="108"/>
      <c r="C12" s="68">
        <v>9</v>
      </c>
      <c r="D12" s="69" t="s">
        <v>55</v>
      </c>
      <c r="E12" s="70" t="s">
        <v>56</v>
      </c>
      <c r="F12" s="71" t="s">
        <v>46</v>
      </c>
      <c r="G12" s="91">
        <v>185</v>
      </c>
      <c r="H12" s="75"/>
      <c r="I12" s="73">
        <f t="shared" si="0"/>
        <v>0</v>
      </c>
      <c r="J12" s="74" t="str">
        <f t="shared" si="1"/>
        <v>OK</v>
      </c>
      <c r="K12" s="19"/>
      <c r="L12" s="19"/>
      <c r="M12" s="19"/>
      <c r="N12" s="19"/>
      <c r="O12" s="41"/>
      <c r="P12" s="41"/>
      <c r="Q12" s="41"/>
      <c r="R12" s="41"/>
      <c r="S12" s="41"/>
      <c r="T12" s="41"/>
    </row>
    <row r="13" spans="1:20" ht="15" customHeight="1" x14ac:dyDescent="0.25">
      <c r="A13" s="116"/>
      <c r="B13" s="108"/>
      <c r="C13" s="68">
        <v>10</v>
      </c>
      <c r="D13" s="69" t="s">
        <v>57</v>
      </c>
      <c r="E13" s="70" t="s">
        <v>45</v>
      </c>
      <c r="F13" s="71" t="s">
        <v>46</v>
      </c>
      <c r="G13" s="91">
        <v>247.33</v>
      </c>
      <c r="H13" s="75"/>
      <c r="I13" s="73">
        <f t="shared" si="0"/>
        <v>0</v>
      </c>
      <c r="J13" s="74" t="str">
        <f t="shared" si="1"/>
        <v>OK</v>
      </c>
      <c r="K13" s="19"/>
      <c r="L13" s="19"/>
      <c r="M13" s="19"/>
      <c r="N13" s="19"/>
      <c r="O13" s="41"/>
      <c r="P13" s="41"/>
      <c r="Q13" s="41"/>
      <c r="R13" s="41"/>
      <c r="S13" s="41"/>
      <c r="T13" s="41"/>
    </row>
    <row r="14" spans="1:20" ht="15" customHeight="1" x14ac:dyDescent="0.25">
      <c r="A14" s="116"/>
      <c r="B14" s="108"/>
      <c r="C14" s="68">
        <v>11</v>
      </c>
      <c r="D14" s="69" t="s">
        <v>58</v>
      </c>
      <c r="E14" s="70" t="s">
        <v>48</v>
      </c>
      <c r="F14" s="71" t="s">
        <v>46</v>
      </c>
      <c r="G14" s="91">
        <v>480</v>
      </c>
      <c r="H14" s="75"/>
      <c r="I14" s="73">
        <f t="shared" si="0"/>
        <v>0</v>
      </c>
      <c r="J14" s="74" t="str">
        <f t="shared" si="1"/>
        <v>OK</v>
      </c>
      <c r="K14" s="19"/>
      <c r="L14" s="19"/>
      <c r="M14" s="19"/>
      <c r="N14" s="19"/>
      <c r="O14" s="41"/>
      <c r="P14" s="41"/>
      <c r="Q14" s="41"/>
      <c r="R14" s="41"/>
      <c r="S14" s="41"/>
      <c r="T14" s="41"/>
    </row>
    <row r="15" spans="1:20" ht="15" customHeight="1" x14ac:dyDescent="0.25">
      <c r="A15" s="116"/>
      <c r="B15" s="108"/>
      <c r="C15" s="68">
        <v>12</v>
      </c>
      <c r="D15" s="69" t="s">
        <v>59</v>
      </c>
      <c r="E15" s="70" t="s">
        <v>48</v>
      </c>
      <c r="F15" s="71" t="s">
        <v>46</v>
      </c>
      <c r="G15" s="91">
        <v>294.66000000000003</v>
      </c>
      <c r="H15" s="75"/>
      <c r="I15" s="73">
        <f t="shared" si="0"/>
        <v>0</v>
      </c>
      <c r="J15" s="74" t="str">
        <f t="shared" si="1"/>
        <v>OK</v>
      </c>
      <c r="K15" s="19"/>
      <c r="L15" s="19"/>
      <c r="M15" s="19"/>
      <c r="N15" s="19"/>
      <c r="O15" s="41"/>
      <c r="P15" s="41"/>
      <c r="Q15" s="41"/>
      <c r="R15" s="41"/>
      <c r="S15" s="41"/>
      <c r="T15" s="41"/>
    </row>
    <row r="16" spans="1:20" ht="15" customHeight="1" x14ac:dyDescent="0.25">
      <c r="A16" s="116"/>
      <c r="B16" s="108"/>
      <c r="C16" s="68">
        <v>13</v>
      </c>
      <c r="D16" s="69" t="s">
        <v>60</v>
      </c>
      <c r="E16" s="70" t="s">
        <v>48</v>
      </c>
      <c r="F16" s="71" t="s">
        <v>46</v>
      </c>
      <c r="G16" s="91">
        <v>104.33</v>
      </c>
      <c r="H16" s="75"/>
      <c r="I16" s="73">
        <f t="shared" si="0"/>
        <v>0</v>
      </c>
      <c r="J16" s="74" t="str">
        <f t="shared" si="1"/>
        <v>OK</v>
      </c>
      <c r="K16" s="19"/>
      <c r="L16" s="19"/>
      <c r="M16" s="19"/>
      <c r="N16" s="19"/>
      <c r="O16" s="41"/>
      <c r="P16" s="41"/>
      <c r="Q16" s="41"/>
      <c r="R16" s="41"/>
      <c r="S16" s="41"/>
      <c r="T16" s="41"/>
    </row>
    <row r="17" spans="1:20" ht="15" customHeight="1" x14ac:dyDescent="0.25">
      <c r="A17" s="116"/>
      <c r="B17" s="108"/>
      <c r="C17" s="68">
        <v>14</v>
      </c>
      <c r="D17" s="69" t="s">
        <v>61</v>
      </c>
      <c r="E17" s="70" t="s">
        <v>48</v>
      </c>
      <c r="F17" s="71" t="s">
        <v>46</v>
      </c>
      <c r="G17" s="91">
        <v>351.33</v>
      </c>
      <c r="H17" s="75"/>
      <c r="I17" s="73">
        <f t="shared" si="0"/>
        <v>0</v>
      </c>
      <c r="J17" s="74" t="str">
        <f t="shared" si="1"/>
        <v>OK</v>
      </c>
      <c r="K17" s="19"/>
      <c r="L17" s="19"/>
      <c r="M17" s="19"/>
      <c r="N17" s="19"/>
      <c r="O17" s="41"/>
      <c r="P17" s="41"/>
      <c r="Q17" s="41"/>
      <c r="R17" s="41"/>
      <c r="S17" s="41"/>
      <c r="T17" s="41"/>
    </row>
    <row r="18" spans="1:20" ht="15" customHeight="1" x14ac:dyDescent="0.25">
      <c r="A18" s="116"/>
      <c r="B18" s="108"/>
      <c r="C18" s="68">
        <v>15</v>
      </c>
      <c r="D18" s="69" t="s">
        <v>62</v>
      </c>
      <c r="E18" s="70" t="s">
        <v>48</v>
      </c>
      <c r="F18" s="71" t="s">
        <v>46</v>
      </c>
      <c r="G18" s="91">
        <v>240.33</v>
      </c>
      <c r="H18" s="75"/>
      <c r="I18" s="73">
        <f t="shared" si="0"/>
        <v>0</v>
      </c>
      <c r="J18" s="74" t="str">
        <f t="shared" si="1"/>
        <v>OK</v>
      </c>
      <c r="K18" s="19"/>
      <c r="L18" s="19"/>
      <c r="M18" s="19"/>
      <c r="N18" s="19"/>
      <c r="O18" s="41"/>
      <c r="P18" s="41"/>
      <c r="Q18" s="41"/>
      <c r="R18" s="41"/>
      <c r="S18" s="41"/>
      <c r="T18" s="41"/>
    </row>
    <row r="19" spans="1:20" ht="15" customHeight="1" x14ac:dyDescent="0.25">
      <c r="A19" s="116"/>
      <c r="B19" s="108"/>
      <c r="C19" s="68">
        <v>16</v>
      </c>
      <c r="D19" s="69" t="s">
        <v>63</v>
      </c>
      <c r="E19" s="70" t="s">
        <v>48</v>
      </c>
      <c r="F19" s="71" t="s">
        <v>46</v>
      </c>
      <c r="G19" s="91">
        <v>110.66</v>
      </c>
      <c r="H19" s="75"/>
      <c r="I19" s="73">
        <f t="shared" si="0"/>
        <v>0</v>
      </c>
      <c r="J19" s="74" t="str">
        <f t="shared" si="1"/>
        <v>OK</v>
      </c>
      <c r="K19" s="19"/>
      <c r="L19" s="19"/>
      <c r="M19" s="19"/>
      <c r="N19" s="19"/>
      <c r="O19" s="41"/>
      <c r="P19" s="41"/>
      <c r="Q19" s="41"/>
      <c r="R19" s="41"/>
      <c r="S19" s="41"/>
      <c r="T19" s="41"/>
    </row>
    <row r="20" spans="1:20" ht="15" customHeight="1" x14ac:dyDescent="0.25">
      <c r="A20" s="117"/>
      <c r="B20" s="109"/>
      <c r="C20" s="68">
        <v>17</v>
      </c>
      <c r="D20" s="76" t="s">
        <v>64</v>
      </c>
      <c r="E20" s="77" t="s">
        <v>65</v>
      </c>
      <c r="F20" s="78" t="s">
        <v>46</v>
      </c>
      <c r="G20" s="91">
        <v>800</v>
      </c>
      <c r="H20" s="79"/>
      <c r="I20" s="73">
        <f t="shared" si="0"/>
        <v>0</v>
      </c>
      <c r="J20" s="74" t="str">
        <f t="shared" si="1"/>
        <v>OK</v>
      </c>
      <c r="K20" s="19"/>
      <c r="L20" s="19"/>
      <c r="M20" s="19"/>
      <c r="N20" s="19"/>
      <c r="O20" s="41"/>
      <c r="P20" s="41"/>
      <c r="Q20" s="41"/>
      <c r="R20" s="41"/>
      <c r="S20" s="41"/>
      <c r="T20" s="41"/>
    </row>
    <row r="21" spans="1:20" ht="15" customHeight="1" x14ac:dyDescent="0.25">
      <c r="A21" s="104" t="s">
        <v>88</v>
      </c>
      <c r="B21" s="110">
        <v>2</v>
      </c>
      <c r="C21" s="81">
        <v>18</v>
      </c>
      <c r="D21" s="82" t="s">
        <v>66</v>
      </c>
      <c r="E21" s="87" t="s">
        <v>45</v>
      </c>
      <c r="F21" s="88" t="s">
        <v>46</v>
      </c>
      <c r="G21" s="92">
        <v>1658.2</v>
      </c>
      <c r="H21" s="79"/>
      <c r="I21" s="73">
        <f t="shared" si="0"/>
        <v>0</v>
      </c>
      <c r="J21" s="74" t="str">
        <f t="shared" si="1"/>
        <v>OK</v>
      </c>
      <c r="K21" s="19"/>
      <c r="L21" s="19"/>
      <c r="M21" s="19"/>
      <c r="N21" s="19"/>
      <c r="O21" s="41"/>
      <c r="P21" s="41"/>
      <c r="Q21" s="41"/>
      <c r="R21" s="41"/>
      <c r="S21" s="41"/>
      <c r="T21" s="41"/>
    </row>
    <row r="22" spans="1:20" ht="15" customHeight="1" x14ac:dyDescent="0.25">
      <c r="A22" s="105"/>
      <c r="B22" s="110"/>
      <c r="C22" s="81">
        <v>19</v>
      </c>
      <c r="D22" s="82" t="s">
        <v>67</v>
      </c>
      <c r="E22" s="87" t="s">
        <v>48</v>
      </c>
      <c r="F22" s="88" t="s">
        <v>46</v>
      </c>
      <c r="G22" s="92">
        <v>211.9</v>
      </c>
      <c r="H22" s="79"/>
      <c r="I22" s="73">
        <f t="shared" si="0"/>
        <v>0</v>
      </c>
      <c r="J22" s="74" t="str">
        <f t="shared" si="1"/>
        <v>OK</v>
      </c>
      <c r="K22" s="19"/>
      <c r="L22" s="19"/>
      <c r="M22" s="19"/>
      <c r="N22" s="19"/>
      <c r="O22" s="41"/>
      <c r="P22" s="41"/>
      <c r="Q22" s="41"/>
      <c r="R22" s="41"/>
      <c r="S22" s="41"/>
      <c r="T22" s="41"/>
    </row>
    <row r="23" spans="1:20" ht="15" customHeight="1" x14ac:dyDescent="0.25">
      <c r="A23" s="105"/>
      <c r="B23" s="110"/>
      <c r="C23" s="81">
        <v>20</v>
      </c>
      <c r="D23" s="82" t="s">
        <v>68</v>
      </c>
      <c r="E23" s="87" t="s">
        <v>69</v>
      </c>
      <c r="F23" s="88" t="s">
        <v>46</v>
      </c>
      <c r="G23" s="92">
        <v>296.60000000000002</v>
      </c>
      <c r="H23" s="79"/>
      <c r="I23" s="73">
        <f t="shared" si="0"/>
        <v>0</v>
      </c>
      <c r="J23" s="74" t="str">
        <f t="shared" si="1"/>
        <v>OK</v>
      </c>
      <c r="K23" s="19"/>
      <c r="L23" s="19"/>
      <c r="M23" s="19"/>
      <c r="N23" s="19"/>
      <c r="O23" s="41"/>
      <c r="P23" s="41"/>
      <c r="Q23" s="41"/>
      <c r="R23" s="41"/>
      <c r="S23" s="41"/>
      <c r="T23" s="41"/>
    </row>
    <row r="24" spans="1:20" ht="15" customHeight="1" x14ac:dyDescent="0.25">
      <c r="A24" s="105"/>
      <c r="B24" s="110"/>
      <c r="C24" s="81">
        <v>21</v>
      </c>
      <c r="D24" s="82" t="s">
        <v>52</v>
      </c>
      <c r="E24" s="87" t="s">
        <v>69</v>
      </c>
      <c r="F24" s="88" t="s">
        <v>46</v>
      </c>
      <c r="G24" s="92">
        <v>240.1</v>
      </c>
      <c r="H24" s="79"/>
      <c r="I24" s="73">
        <f t="shared" si="0"/>
        <v>0</v>
      </c>
      <c r="J24" s="74" t="str">
        <f t="shared" si="1"/>
        <v>OK</v>
      </c>
      <c r="K24" s="19"/>
      <c r="L24" s="19"/>
      <c r="M24" s="19"/>
      <c r="N24" s="19"/>
      <c r="O24" s="41"/>
      <c r="P24" s="41"/>
      <c r="Q24" s="41"/>
      <c r="R24" s="41"/>
      <c r="S24" s="41"/>
      <c r="T24" s="41"/>
    </row>
    <row r="25" spans="1:20" ht="15" customHeight="1" x14ac:dyDescent="0.25">
      <c r="A25" s="105"/>
      <c r="B25" s="110"/>
      <c r="C25" s="81">
        <v>22</v>
      </c>
      <c r="D25" s="82" t="s">
        <v>70</v>
      </c>
      <c r="E25" s="87" t="s">
        <v>71</v>
      </c>
      <c r="F25" s="88" t="s">
        <v>46</v>
      </c>
      <c r="G25" s="92">
        <v>4770</v>
      </c>
      <c r="H25" s="79"/>
      <c r="I25" s="73">
        <f t="shared" si="0"/>
        <v>0</v>
      </c>
      <c r="J25" s="74" t="str">
        <f t="shared" si="1"/>
        <v>OK</v>
      </c>
      <c r="K25" s="19"/>
      <c r="L25" s="19"/>
      <c r="M25" s="19"/>
      <c r="N25" s="19"/>
      <c r="O25" s="41"/>
      <c r="P25" s="41"/>
      <c r="Q25" s="41"/>
      <c r="R25" s="41"/>
      <c r="S25" s="41"/>
      <c r="T25" s="41"/>
    </row>
    <row r="26" spans="1:20" ht="15" customHeight="1" x14ac:dyDescent="0.25">
      <c r="A26" s="105"/>
      <c r="B26" s="110"/>
      <c r="C26" s="81">
        <v>23</v>
      </c>
      <c r="D26" s="82" t="s">
        <v>57</v>
      </c>
      <c r="E26" s="87" t="s">
        <v>72</v>
      </c>
      <c r="F26" s="88" t="s">
        <v>46</v>
      </c>
      <c r="G26" s="92">
        <v>192.8</v>
      </c>
      <c r="H26" s="79"/>
      <c r="I26" s="73">
        <f t="shared" si="0"/>
        <v>0</v>
      </c>
      <c r="J26" s="74" t="str">
        <f t="shared" si="1"/>
        <v>OK</v>
      </c>
      <c r="K26" s="19"/>
      <c r="L26" s="19"/>
      <c r="M26" s="19"/>
      <c r="N26" s="19"/>
      <c r="O26" s="41"/>
      <c r="P26" s="41"/>
      <c r="Q26" s="41"/>
      <c r="R26" s="41"/>
      <c r="S26" s="41"/>
      <c r="T26" s="41"/>
    </row>
    <row r="27" spans="1:20" ht="15" customHeight="1" x14ac:dyDescent="0.25">
      <c r="A27" s="105"/>
      <c r="B27" s="110"/>
      <c r="C27" s="81">
        <v>24</v>
      </c>
      <c r="D27" s="82" t="s">
        <v>73</v>
      </c>
      <c r="E27" s="87" t="s">
        <v>69</v>
      </c>
      <c r="F27" s="88" t="s">
        <v>46</v>
      </c>
      <c r="G27" s="92">
        <v>134.5</v>
      </c>
      <c r="H27" s="79"/>
      <c r="I27" s="73">
        <f t="shared" si="0"/>
        <v>0</v>
      </c>
      <c r="J27" s="74" t="str">
        <f t="shared" si="1"/>
        <v>OK</v>
      </c>
      <c r="K27" s="19"/>
      <c r="L27" s="19"/>
      <c r="M27" s="19"/>
      <c r="N27" s="19"/>
      <c r="O27" s="41"/>
      <c r="P27" s="41"/>
      <c r="Q27" s="41"/>
      <c r="R27" s="41"/>
      <c r="S27" s="41"/>
      <c r="T27" s="41"/>
    </row>
    <row r="28" spans="1:20" ht="15" customHeight="1" x14ac:dyDescent="0.25">
      <c r="A28" s="105"/>
      <c r="B28" s="110"/>
      <c r="C28" s="81">
        <v>25</v>
      </c>
      <c r="D28" s="82" t="s">
        <v>74</v>
      </c>
      <c r="E28" s="87" t="s">
        <v>69</v>
      </c>
      <c r="F28" s="88" t="s">
        <v>46</v>
      </c>
      <c r="G28" s="92">
        <v>71.2</v>
      </c>
      <c r="H28" s="79"/>
      <c r="I28" s="73">
        <f t="shared" si="0"/>
        <v>0</v>
      </c>
      <c r="J28" s="74" t="str">
        <f t="shared" si="1"/>
        <v>OK</v>
      </c>
      <c r="K28" s="19"/>
      <c r="L28" s="19"/>
      <c r="M28" s="19"/>
      <c r="N28" s="19"/>
      <c r="O28" s="41"/>
      <c r="P28" s="41"/>
      <c r="Q28" s="41"/>
      <c r="R28" s="41"/>
      <c r="S28" s="41"/>
      <c r="T28" s="41"/>
    </row>
    <row r="29" spans="1:20" ht="15" customHeight="1" x14ac:dyDescent="0.25">
      <c r="A29" s="105"/>
      <c r="B29" s="110"/>
      <c r="C29" s="81">
        <v>26</v>
      </c>
      <c r="D29" s="82" t="s">
        <v>59</v>
      </c>
      <c r="E29" s="87" t="s">
        <v>69</v>
      </c>
      <c r="F29" s="88" t="s">
        <v>46</v>
      </c>
      <c r="G29" s="92">
        <v>252.9</v>
      </c>
      <c r="H29" s="79"/>
      <c r="I29" s="73">
        <f t="shared" si="0"/>
        <v>0</v>
      </c>
      <c r="J29" s="74" t="str">
        <f t="shared" si="1"/>
        <v>OK</v>
      </c>
      <c r="K29" s="19"/>
      <c r="L29" s="19"/>
      <c r="M29" s="19"/>
      <c r="N29" s="19"/>
      <c r="O29" s="41"/>
      <c r="P29" s="41"/>
      <c r="Q29" s="41"/>
      <c r="R29" s="41"/>
      <c r="S29" s="41"/>
      <c r="T29" s="41"/>
    </row>
    <row r="30" spans="1:20" ht="15" customHeight="1" x14ac:dyDescent="0.25">
      <c r="A30" s="105"/>
      <c r="B30" s="110"/>
      <c r="C30" s="81">
        <v>27</v>
      </c>
      <c r="D30" s="82" t="s">
        <v>75</v>
      </c>
      <c r="E30" s="87" t="s">
        <v>69</v>
      </c>
      <c r="F30" s="88" t="s">
        <v>46</v>
      </c>
      <c r="G30" s="92">
        <v>203.5</v>
      </c>
      <c r="H30" s="79"/>
      <c r="I30" s="73">
        <f t="shared" si="0"/>
        <v>0</v>
      </c>
      <c r="J30" s="74" t="str">
        <f t="shared" si="1"/>
        <v>OK</v>
      </c>
      <c r="K30" s="19"/>
      <c r="L30" s="19"/>
      <c r="M30" s="19"/>
      <c r="N30" s="19"/>
      <c r="O30" s="41"/>
      <c r="P30" s="41"/>
      <c r="Q30" s="41"/>
      <c r="R30" s="41"/>
      <c r="S30" s="41"/>
      <c r="T30" s="41"/>
    </row>
    <row r="31" spans="1:20" ht="15" customHeight="1" x14ac:dyDescent="0.25">
      <c r="A31" s="105"/>
      <c r="B31" s="110"/>
      <c r="C31" s="81">
        <v>28</v>
      </c>
      <c r="D31" s="82" t="s">
        <v>63</v>
      </c>
      <c r="E31" s="87" t="s">
        <v>69</v>
      </c>
      <c r="F31" s="88" t="s">
        <v>46</v>
      </c>
      <c r="G31" s="92">
        <v>89.75</v>
      </c>
      <c r="H31" s="79"/>
      <c r="I31" s="73">
        <f t="shared" si="0"/>
        <v>0</v>
      </c>
      <c r="J31" s="74" t="str">
        <f t="shared" si="1"/>
        <v>OK</v>
      </c>
      <c r="K31" s="19"/>
      <c r="L31" s="19"/>
      <c r="M31" s="19"/>
      <c r="N31" s="19"/>
      <c r="O31" s="41"/>
      <c r="P31" s="41"/>
      <c r="Q31" s="41"/>
      <c r="R31" s="41"/>
      <c r="S31" s="41"/>
      <c r="T31" s="41"/>
    </row>
    <row r="32" spans="1:20" ht="15" customHeight="1" x14ac:dyDescent="0.25">
      <c r="A32" s="105"/>
      <c r="B32" s="110"/>
      <c r="C32" s="81">
        <v>29</v>
      </c>
      <c r="D32" s="82" t="s">
        <v>76</v>
      </c>
      <c r="E32" s="87" t="s">
        <v>69</v>
      </c>
      <c r="F32" s="88" t="s">
        <v>46</v>
      </c>
      <c r="G32" s="92">
        <v>67.55</v>
      </c>
      <c r="H32" s="79"/>
      <c r="I32" s="73">
        <f t="shared" si="0"/>
        <v>0</v>
      </c>
      <c r="J32" s="74" t="str">
        <f t="shared" si="1"/>
        <v>OK</v>
      </c>
      <c r="K32" s="19"/>
      <c r="L32" s="19"/>
      <c r="M32" s="19"/>
      <c r="N32" s="19"/>
      <c r="O32" s="41"/>
      <c r="P32" s="41"/>
      <c r="Q32" s="41"/>
      <c r="R32" s="41"/>
      <c r="S32" s="41"/>
      <c r="T32" s="41"/>
    </row>
    <row r="33" spans="1:20" ht="15" customHeight="1" x14ac:dyDescent="0.25">
      <c r="A33" s="105"/>
      <c r="B33" s="110"/>
      <c r="C33" s="81">
        <v>30</v>
      </c>
      <c r="D33" s="82" t="s">
        <v>47</v>
      </c>
      <c r="E33" s="89" t="s">
        <v>48</v>
      </c>
      <c r="F33" s="88" t="s">
        <v>46</v>
      </c>
      <c r="G33" s="92">
        <v>276.3</v>
      </c>
      <c r="H33" s="79"/>
      <c r="I33" s="73">
        <f t="shared" si="0"/>
        <v>0</v>
      </c>
      <c r="J33" s="74" t="str">
        <f t="shared" si="1"/>
        <v>OK</v>
      </c>
      <c r="K33" s="19"/>
      <c r="L33" s="19"/>
      <c r="M33" s="19"/>
      <c r="N33" s="19"/>
      <c r="O33" s="41"/>
      <c r="P33" s="41"/>
      <c r="Q33" s="41"/>
      <c r="R33" s="41"/>
      <c r="S33" s="41"/>
      <c r="T33" s="41"/>
    </row>
    <row r="34" spans="1:20" ht="15" customHeight="1" x14ac:dyDescent="0.25">
      <c r="A34" s="105"/>
      <c r="B34" s="110"/>
      <c r="C34" s="81">
        <v>31</v>
      </c>
      <c r="D34" s="82" t="s">
        <v>51</v>
      </c>
      <c r="E34" s="89" t="s">
        <v>48</v>
      </c>
      <c r="F34" s="88" t="s">
        <v>46</v>
      </c>
      <c r="G34" s="92">
        <v>435</v>
      </c>
      <c r="H34" s="79"/>
      <c r="I34" s="73">
        <f t="shared" si="0"/>
        <v>0</v>
      </c>
      <c r="J34" s="74" t="str">
        <f t="shared" si="1"/>
        <v>OK</v>
      </c>
      <c r="K34" s="19"/>
      <c r="L34" s="19"/>
      <c r="M34" s="19"/>
      <c r="N34" s="19"/>
      <c r="O34" s="41"/>
      <c r="P34" s="41"/>
      <c r="Q34" s="41"/>
      <c r="R34" s="41"/>
      <c r="S34" s="41"/>
      <c r="T34" s="41"/>
    </row>
    <row r="35" spans="1:20" ht="15" customHeight="1" x14ac:dyDescent="0.25">
      <c r="A35" s="105"/>
      <c r="B35" s="110"/>
      <c r="C35" s="81">
        <v>32</v>
      </c>
      <c r="D35" s="82" t="s">
        <v>53</v>
      </c>
      <c r="E35" s="89" t="s">
        <v>48</v>
      </c>
      <c r="F35" s="88" t="s">
        <v>46</v>
      </c>
      <c r="G35" s="92">
        <v>167.7</v>
      </c>
      <c r="H35" s="79"/>
      <c r="I35" s="73">
        <f t="shared" si="0"/>
        <v>0</v>
      </c>
      <c r="J35" s="74" t="str">
        <f t="shared" si="1"/>
        <v>OK</v>
      </c>
      <c r="K35" s="19"/>
      <c r="L35" s="19"/>
      <c r="M35" s="19"/>
      <c r="N35" s="19"/>
      <c r="O35" s="41"/>
      <c r="P35" s="41"/>
      <c r="Q35" s="41"/>
      <c r="R35" s="41"/>
      <c r="S35" s="41"/>
      <c r="T35" s="41"/>
    </row>
    <row r="36" spans="1:20" ht="15" customHeight="1" x14ac:dyDescent="0.25">
      <c r="A36" s="105"/>
      <c r="B36" s="110"/>
      <c r="C36" s="81">
        <v>33</v>
      </c>
      <c r="D36" s="82" t="s">
        <v>54</v>
      </c>
      <c r="E36" s="89" t="s">
        <v>48</v>
      </c>
      <c r="F36" s="88" t="s">
        <v>46</v>
      </c>
      <c r="G36" s="92">
        <v>334.25</v>
      </c>
      <c r="H36" s="79"/>
      <c r="I36" s="73">
        <f t="shared" si="0"/>
        <v>0</v>
      </c>
      <c r="J36" s="74" t="str">
        <f t="shared" si="1"/>
        <v>OK</v>
      </c>
      <c r="K36" s="19"/>
      <c r="L36" s="19"/>
      <c r="M36" s="19"/>
      <c r="N36" s="19"/>
      <c r="O36" s="41"/>
      <c r="P36" s="41"/>
      <c r="Q36" s="41"/>
      <c r="R36" s="41"/>
      <c r="S36" s="41"/>
      <c r="T36" s="41"/>
    </row>
    <row r="37" spans="1:20" ht="15" customHeight="1" x14ac:dyDescent="0.25">
      <c r="A37" s="106"/>
      <c r="B37" s="110"/>
      <c r="C37" s="81">
        <v>34</v>
      </c>
      <c r="D37" s="82" t="s">
        <v>61</v>
      </c>
      <c r="E37" s="89" t="s">
        <v>48</v>
      </c>
      <c r="F37" s="88" t="s">
        <v>46</v>
      </c>
      <c r="G37" s="92">
        <v>296.8</v>
      </c>
      <c r="H37" s="79"/>
      <c r="I37" s="73">
        <f t="shared" si="0"/>
        <v>0</v>
      </c>
      <c r="J37" s="74" t="str">
        <f t="shared" si="1"/>
        <v>OK</v>
      </c>
      <c r="K37" s="19"/>
      <c r="L37" s="19"/>
      <c r="M37" s="19"/>
      <c r="N37" s="19"/>
      <c r="O37" s="41"/>
      <c r="P37" s="41"/>
      <c r="Q37" s="41"/>
      <c r="R37" s="41"/>
      <c r="S37" s="41"/>
      <c r="T37" s="41"/>
    </row>
    <row r="38" spans="1:20" ht="45.75" customHeight="1" x14ac:dyDescent="0.25">
      <c r="A38" s="86" t="s">
        <v>89</v>
      </c>
      <c r="B38" s="83">
        <v>3</v>
      </c>
      <c r="C38" s="84">
        <v>35</v>
      </c>
      <c r="D38" s="85" t="s">
        <v>86</v>
      </c>
      <c r="E38" s="86" t="s">
        <v>90</v>
      </c>
      <c r="F38" s="90" t="s">
        <v>91</v>
      </c>
      <c r="G38" s="93">
        <v>4332.66</v>
      </c>
      <c r="H38" s="79">
        <v>10</v>
      </c>
      <c r="I38" s="73">
        <f t="shared" si="0"/>
        <v>10</v>
      </c>
      <c r="J38" s="74" t="str">
        <f t="shared" si="1"/>
        <v>OK</v>
      </c>
      <c r="K38" s="19"/>
      <c r="L38" s="19"/>
      <c r="M38" s="19"/>
      <c r="N38" s="19"/>
      <c r="O38" s="41"/>
      <c r="P38" s="41"/>
      <c r="Q38" s="41"/>
      <c r="R38" s="41"/>
      <c r="S38" s="41"/>
      <c r="T38" s="41"/>
    </row>
    <row r="39" spans="1:20" ht="15" customHeight="1" x14ac:dyDescent="0.25">
      <c r="A39" s="104" t="s">
        <v>87</v>
      </c>
      <c r="B39" s="113">
        <v>4</v>
      </c>
      <c r="C39" s="81">
        <v>36</v>
      </c>
      <c r="D39" s="82" t="s">
        <v>52</v>
      </c>
      <c r="E39" s="89" t="s">
        <v>48</v>
      </c>
      <c r="F39" s="88" t="s">
        <v>46</v>
      </c>
      <c r="G39" s="94">
        <v>278.95999999999998</v>
      </c>
      <c r="H39" s="79"/>
      <c r="I39" s="73">
        <f t="shared" si="0"/>
        <v>0</v>
      </c>
      <c r="J39" s="74" t="str">
        <f t="shared" si="1"/>
        <v>OK</v>
      </c>
      <c r="K39" s="19"/>
      <c r="L39" s="19"/>
      <c r="M39" s="19"/>
      <c r="N39" s="19"/>
      <c r="O39" s="41"/>
      <c r="P39" s="41"/>
      <c r="Q39" s="41"/>
      <c r="R39" s="41"/>
      <c r="S39" s="41"/>
      <c r="T39" s="41"/>
    </row>
    <row r="40" spans="1:20" ht="15" customHeight="1" x14ac:dyDescent="0.25">
      <c r="A40" s="105"/>
      <c r="B40" s="113"/>
      <c r="C40" s="81">
        <v>37</v>
      </c>
      <c r="D40" s="82" t="s">
        <v>53</v>
      </c>
      <c r="E40" s="89" t="s">
        <v>48</v>
      </c>
      <c r="F40" s="88" t="s">
        <v>46</v>
      </c>
      <c r="G40" s="94">
        <v>187.59</v>
      </c>
      <c r="H40" s="79"/>
      <c r="I40" s="73">
        <f t="shared" si="0"/>
        <v>0</v>
      </c>
      <c r="J40" s="74" t="str">
        <f t="shared" si="1"/>
        <v>OK</v>
      </c>
      <c r="K40" s="19"/>
      <c r="L40" s="19"/>
      <c r="M40" s="19"/>
      <c r="N40" s="19"/>
      <c r="O40" s="41"/>
      <c r="P40" s="41"/>
      <c r="Q40" s="41"/>
      <c r="R40" s="41"/>
      <c r="S40" s="41"/>
      <c r="T40" s="41"/>
    </row>
    <row r="41" spans="1:20" ht="15" customHeight="1" x14ac:dyDescent="0.25">
      <c r="A41" s="105"/>
      <c r="B41" s="113"/>
      <c r="C41" s="81">
        <v>38</v>
      </c>
      <c r="D41" s="82" t="s">
        <v>54</v>
      </c>
      <c r="E41" s="89" t="s">
        <v>48</v>
      </c>
      <c r="F41" s="88" t="s">
        <v>46</v>
      </c>
      <c r="G41" s="94">
        <v>373.56</v>
      </c>
      <c r="H41" s="79"/>
      <c r="I41" s="73">
        <f t="shared" si="0"/>
        <v>0</v>
      </c>
      <c r="J41" s="74" t="str">
        <f t="shared" si="1"/>
        <v>OK</v>
      </c>
      <c r="K41" s="19"/>
      <c r="L41" s="19"/>
      <c r="M41" s="19"/>
      <c r="N41" s="19"/>
      <c r="O41" s="41"/>
      <c r="P41" s="41"/>
      <c r="Q41" s="41"/>
      <c r="R41" s="41"/>
      <c r="S41" s="41"/>
      <c r="T41" s="41"/>
    </row>
    <row r="42" spans="1:20" ht="45" customHeight="1" x14ac:dyDescent="0.25">
      <c r="A42" s="106"/>
      <c r="B42" s="114"/>
      <c r="C42" s="81">
        <v>39</v>
      </c>
      <c r="D42" s="82" t="s">
        <v>61</v>
      </c>
      <c r="E42" s="89" t="s">
        <v>48</v>
      </c>
      <c r="F42" s="88" t="s">
        <v>46</v>
      </c>
      <c r="G42" s="94">
        <v>339.86</v>
      </c>
      <c r="H42" s="79"/>
      <c r="I42" s="73">
        <f t="shared" si="0"/>
        <v>0</v>
      </c>
      <c r="J42" s="74" t="str">
        <f t="shared" si="1"/>
        <v>OK</v>
      </c>
      <c r="K42" s="19"/>
      <c r="L42" s="19"/>
      <c r="M42" s="19"/>
      <c r="N42" s="19"/>
      <c r="O42" s="41"/>
      <c r="P42" s="41"/>
      <c r="Q42" s="41"/>
      <c r="R42" s="41"/>
      <c r="S42" s="41"/>
      <c r="T42" s="41"/>
    </row>
    <row r="43" spans="1:20" x14ac:dyDescent="0.25">
      <c r="K43" s="17"/>
    </row>
    <row r="44" spans="1:20" x14ac:dyDescent="0.25">
      <c r="K44" s="23"/>
      <c r="L44" s="30"/>
    </row>
    <row r="45" spans="1:20" x14ac:dyDescent="0.25">
      <c r="K45" s="24"/>
    </row>
    <row r="46" spans="1:20" x14ac:dyDescent="0.25">
      <c r="K46" s="24"/>
    </row>
    <row r="47" spans="1:20" x14ac:dyDescent="0.25">
      <c r="K47" s="24"/>
    </row>
    <row r="48" spans="1:20" x14ac:dyDescent="0.25">
      <c r="K48" s="24"/>
    </row>
    <row r="49" spans="11:11" x14ac:dyDescent="0.25">
      <c r="K49" s="24"/>
    </row>
    <row r="50" spans="11:11" x14ac:dyDescent="0.25">
      <c r="K50" s="24"/>
    </row>
    <row r="51" spans="11:11" x14ac:dyDescent="0.25">
      <c r="K51" s="24"/>
    </row>
    <row r="52" spans="11:11" x14ac:dyDescent="0.25">
      <c r="K52" s="24"/>
    </row>
    <row r="53" spans="11:11" x14ac:dyDescent="0.25">
      <c r="K53" s="24"/>
    </row>
    <row r="54" spans="11:11" x14ac:dyDescent="0.25">
      <c r="K54" s="24"/>
    </row>
    <row r="55" spans="11:11" x14ac:dyDescent="0.25">
      <c r="K55" s="24"/>
    </row>
    <row r="56" spans="11:11" x14ac:dyDescent="0.25">
      <c r="K56" s="24"/>
    </row>
    <row r="57" spans="11:11" x14ac:dyDescent="0.25">
      <c r="K57" s="24"/>
    </row>
    <row r="58" spans="11:11" x14ac:dyDescent="0.25">
      <c r="K58" s="24"/>
    </row>
    <row r="59" spans="11:11" x14ac:dyDescent="0.25">
      <c r="K59" s="24"/>
    </row>
    <row r="60" spans="11:11" x14ac:dyDescent="0.25">
      <c r="K60" s="24"/>
    </row>
    <row r="61" spans="11:11" x14ac:dyDescent="0.25">
      <c r="K61" s="24"/>
    </row>
    <row r="62" spans="11:11" x14ac:dyDescent="0.25">
      <c r="K62" s="24"/>
    </row>
    <row r="63" spans="11:11" x14ac:dyDescent="0.25">
      <c r="K63" s="24"/>
    </row>
    <row r="64" spans="11:11" x14ac:dyDescent="0.25">
      <c r="K64" s="24"/>
    </row>
    <row r="65" spans="11:11" x14ac:dyDescent="0.25">
      <c r="K65" s="24"/>
    </row>
    <row r="66" spans="11:11" x14ac:dyDescent="0.25">
      <c r="K66" s="24"/>
    </row>
    <row r="67" spans="11:11" x14ac:dyDescent="0.25">
      <c r="K67" s="24"/>
    </row>
    <row r="68" spans="11:11" x14ac:dyDescent="0.25">
      <c r="K68" s="24"/>
    </row>
    <row r="69" spans="11:11" x14ac:dyDescent="0.25">
      <c r="K69" s="24"/>
    </row>
    <row r="70" spans="11:11" x14ac:dyDescent="0.25">
      <c r="K70" s="24"/>
    </row>
    <row r="71" spans="11:11" x14ac:dyDescent="0.25">
      <c r="K71" s="24"/>
    </row>
    <row r="72" spans="11:11" x14ac:dyDescent="0.25">
      <c r="K72" s="24"/>
    </row>
    <row r="73" spans="11:11" x14ac:dyDescent="0.25">
      <c r="K73" s="24"/>
    </row>
    <row r="74" spans="11:11" x14ac:dyDescent="0.25">
      <c r="K74" s="24"/>
    </row>
    <row r="75" spans="11:11" x14ac:dyDescent="0.25">
      <c r="K75" s="24"/>
    </row>
    <row r="76" spans="11:11" x14ac:dyDescent="0.25">
      <c r="K76" s="24"/>
    </row>
    <row r="77" spans="11:11" x14ac:dyDescent="0.25">
      <c r="K77" s="24"/>
    </row>
    <row r="78" spans="11:11" x14ac:dyDescent="0.25">
      <c r="K78" s="24"/>
    </row>
    <row r="79" spans="11:11" x14ac:dyDescent="0.25">
      <c r="K79" s="24"/>
    </row>
    <row r="80" spans="11:11" x14ac:dyDescent="0.25">
      <c r="K80" s="24"/>
    </row>
    <row r="81" spans="11:11" x14ac:dyDescent="0.25">
      <c r="K81" s="24"/>
    </row>
    <row r="82" spans="11:11" x14ac:dyDescent="0.25">
      <c r="K82" s="24"/>
    </row>
    <row r="83" spans="11:11" x14ac:dyDescent="0.25">
      <c r="K83" s="24"/>
    </row>
    <row r="84" spans="11:11" x14ac:dyDescent="0.25">
      <c r="K84" s="24"/>
    </row>
    <row r="85" spans="11:11" x14ac:dyDescent="0.25">
      <c r="K85" s="24"/>
    </row>
    <row r="86" spans="11:11" x14ac:dyDescent="0.25">
      <c r="K86" s="24"/>
    </row>
    <row r="87" spans="11:11" x14ac:dyDescent="0.25">
      <c r="K87" s="24"/>
    </row>
    <row r="88" spans="11:11" x14ac:dyDescent="0.25">
      <c r="K88" s="24"/>
    </row>
    <row r="89" spans="11:11" x14ac:dyDescent="0.25">
      <c r="K89" s="24"/>
    </row>
    <row r="90" spans="11:11" x14ac:dyDescent="0.25">
      <c r="K90" s="24"/>
    </row>
    <row r="91" spans="11:11" x14ac:dyDescent="0.25">
      <c r="K91" s="24"/>
    </row>
    <row r="92" spans="11:11" x14ac:dyDescent="0.25">
      <c r="K92" s="24"/>
    </row>
    <row r="93" spans="11:11" x14ac:dyDescent="0.25">
      <c r="K93" s="24"/>
    </row>
    <row r="94" spans="11:11" x14ac:dyDescent="0.25">
      <c r="K94" s="24"/>
    </row>
    <row r="95" spans="11:11" x14ac:dyDescent="0.25">
      <c r="K95" s="24"/>
    </row>
    <row r="96" spans="11:11" x14ac:dyDescent="0.25">
      <c r="K96" s="24"/>
    </row>
    <row r="97" spans="11:11" x14ac:dyDescent="0.25">
      <c r="K97" s="24"/>
    </row>
    <row r="98" spans="11:11" x14ac:dyDescent="0.25">
      <c r="K98" s="24"/>
    </row>
    <row r="99" spans="11:11" x14ac:dyDescent="0.25">
      <c r="K99" s="24"/>
    </row>
    <row r="100" spans="11:11" x14ac:dyDescent="0.25">
      <c r="K100" s="24"/>
    </row>
    <row r="101" spans="11:11" x14ac:dyDescent="0.25">
      <c r="K101" s="24"/>
    </row>
    <row r="102" spans="11:11" x14ac:dyDescent="0.25">
      <c r="K102" s="24"/>
    </row>
    <row r="103" spans="11:11" x14ac:dyDescent="0.25">
      <c r="K103" s="24"/>
    </row>
    <row r="104" spans="11:11" x14ac:dyDescent="0.25">
      <c r="K104" s="24"/>
    </row>
    <row r="105" spans="11:11" x14ac:dyDescent="0.25">
      <c r="K105" s="24"/>
    </row>
    <row r="106" spans="11:11" x14ac:dyDescent="0.25">
      <c r="K106" s="24"/>
    </row>
    <row r="107" spans="11:11" x14ac:dyDescent="0.25">
      <c r="K107" s="24"/>
    </row>
    <row r="108" spans="11:11" x14ac:dyDescent="0.25">
      <c r="K108" s="24"/>
    </row>
    <row r="109" spans="11:11" x14ac:dyDescent="0.25">
      <c r="K109" s="24"/>
    </row>
    <row r="110" spans="11:11" x14ac:dyDescent="0.25">
      <c r="K110" s="24"/>
    </row>
    <row r="111" spans="11:11" x14ac:dyDescent="0.25">
      <c r="K111" s="24"/>
    </row>
    <row r="112" spans="11:11" x14ac:dyDescent="0.25">
      <c r="K112" s="24"/>
    </row>
    <row r="113" spans="11:11" x14ac:dyDescent="0.25">
      <c r="K113" s="24"/>
    </row>
    <row r="114" spans="11:11" x14ac:dyDescent="0.25">
      <c r="K114" s="24"/>
    </row>
    <row r="115" spans="11:11" x14ac:dyDescent="0.25">
      <c r="K115" s="24"/>
    </row>
    <row r="116" spans="11:11" x14ac:dyDescent="0.25">
      <c r="K116" s="24"/>
    </row>
    <row r="117" spans="11:11" x14ac:dyDescent="0.25">
      <c r="K117" s="24"/>
    </row>
    <row r="118" spans="11:11" x14ac:dyDescent="0.25">
      <c r="K118" s="24"/>
    </row>
    <row r="119" spans="11:11" x14ac:dyDescent="0.25">
      <c r="K119" s="24"/>
    </row>
    <row r="120" spans="11:11" x14ac:dyDescent="0.25">
      <c r="K120" s="24"/>
    </row>
    <row r="121" spans="11:11" x14ac:dyDescent="0.25">
      <c r="K121" s="24"/>
    </row>
    <row r="122" spans="11:11" x14ac:dyDescent="0.25">
      <c r="K122" s="24"/>
    </row>
    <row r="123" spans="11:11" x14ac:dyDescent="0.25">
      <c r="K123" s="24"/>
    </row>
    <row r="124" spans="11:11" x14ac:dyDescent="0.25">
      <c r="K124" s="24"/>
    </row>
    <row r="125" spans="11:11" x14ac:dyDescent="0.25">
      <c r="K125" s="24"/>
    </row>
    <row r="126" spans="11:11" x14ac:dyDescent="0.25">
      <c r="K126" s="24"/>
    </row>
    <row r="127" spans="11:11" x14ac:dyDescent="0.25">
      <c r="K127" s="24"/>
    </row>
    <row r="128" spans="11:11" x14ac:dyDescent="0.25">
      <c r="K128" s="24"/>
    </row>
    <row r="129" spans="11:11" x14ac:dyDescent="0.25">
      <c r="K129" s="24"/>
    </row>
    <row r="130" spans="11:11" x14ac:dyDescent="0.25">
      <c r="K130" s="24"/>
    </row>
    <row r="131" spans="11:11" x14ac:dyDescent="0.25">
      <c r="K131" s="24"/>
    </row>
    <row r="132" spans="11:11" x14ac:dyDescent="0.25">
      <c r="K132" s="24"/>
    </row>
    <row r="133" spans="11:11" x14ac:dyDescent="0.25">
      <c r="K133" s="24"/>
    </row>
    <row r="134" spans="11:11" x14ac:dyDescent="0.25">
      <c r="K134" s="24"/>
    </row>
    <row r="135" spans="11:11" x14ac:dyDescent="0.25">
      <c r="K135" s="24"/>
    </row>
    <row r="136" spans="11:11" x14ac:dyDescent="0.25">
      <c r="K136" s="24"/>
    </row>
    <row r="137" spans="11:11" x14ac:dyDescent="0.25">
      <c r="K137" s="24"/>
    </row>
    <row r="138" spans="11:11" x14ac:dyDescent="0.25">
      <c r="K138" s="24"/>
    </row>
    <row r="139" spans="11:11" x14ac:dyDescent="0.25">
      <c r="K139" s="24"/>
    </row>
    <row r="140" spans="11:11" x14ac:dyDescent="0.25">
      <c r="K140" s="24"/>
    </row>
    <row r="141" spans="11:11" x14ac:dyDescent="0.25">
      <c r="K141" s="24"/>
    </row>
    <row r="142" spans="11:11" x14ac:dyDescent="0.25">
      <c r="K142" s="24"/>
    </row>
    <row r="143" spans="11:11" x14ac:dyDescent="0.25">
      <c r="K143" s="24"/>
    </row>
    <row r="144" spans="11:11" x14ac:dyDescent="0.25">
      <c r="K144" s="24"/>
    </row>
    <row r="145" spans="11:11" x14ac:dyDescent="0.25">
      <c r="K145" s="24"/>
    </row>
    <row r="146" spans="11:11" x14ac:dyDescent="0.25">
      <c r="K146" s="24"/>
    </row>
    <row r="147" spans="11:11" x14ac:dyDescent="0.25">
      <c r="K147" s="24"/>
    </row>
    <row r="148" spans="11:11" x14ac:dyDescent="0.25">
      <c r="K148" s="24"/>
    </row>
    <row r="149" spans="11:11" x14ac:dyDescent="0.25">
      <c r="K149" s="24"/>
    </row>
    <row r="150" spans="11:11" x14ac:dyDescent="0.25">
      <c r="K150" s="24"/>
    </row>
    <row r="151" spans="11:11" x14ac:dyDescent="0.25">
      <c r="K151" s="24"/>
    </row>
    <row r="152" spans="11:11" x14ac:dyDescent="0.25">
      <c r="K152" s="24"/>
    </row>
    <row r="153" spans="11:11" x14ac:dyDescent="0.25">
      <c r="K153" s="24"/>
    </row>
    <row r="154" spans="11:11" x14ac:dyDescent="0.25">
      <c r="K154" s="24"/>
    </row>
    <row r="155" spans="11:11" x14ac:dyDescent="0.25">
      <c r="K155" s="24"/>
    </row>
    <row r="156" spans="11:11" x14ac:dyDescent="0.25">
      <c r="K156" s="24"/>
    </row>
    <row r="157" spans="11:11" x14ac:dyDescent="0.25">
      <c r="K157" s="24"/>
    </row>
    <row r="158" spans="11:11" x14ac:dyDescent="0.25">
      <c r="K158" s="24"/>
    </row>
    <row r="159" spans="11:11" x14ac:dyDescent="0.25">
      <c r="K159" s="24"/>
    </row>
    <row r="160" spans="11:11" x14ac:dyDescent="0.25">
      <c r="K160" s="24"/>
    </row>
    <row r="161" spans="11:11" x14ac:dyDescent="0.25">
      <c r="K161" s="24"/>
    </row>
    <row r="162" spans="11:11" x14ac:dyDescent="0.25">
      <c r="K162" s="24"/>
    </row>
    <row r="163" spans="11:11" x14ac:dyDescent="0.25">
      <c r="K163" s="24"/>
    </row>
    <row r="164" spans="11:11" x14ac:dyDescent="0.25">
      <c r="K164" s="24"/>
    </row>
    <row r="165" spans="11:11" x14ac:dyDescent="0.25">
      <c r="K165" s="24"/>
    </row>
    <row r="166" spans="11:11" x14ac:dyDescent="0.25">
      <c r="K166" s="24"/>
    </row>
    <row r="167" spans="11:11" x14ac:dyDescent="0.25">
      <c r="K167" s="24"/>
    </row>
    <row r="168" spans="11:11" x14ac:dyDescent="0.25">
      <c r="K168" s="24"/>
    </row>
    <row r="169" spans="11:11" x14ac:dyDescent="0.25">
      <c r="K169" s="24"/>
    </row>
    <row r="170" spans="11:11" x14ac:dyDescent="0.25">
      <c r="K170" s="24"/>
    </row>
    <row r="171" spans="11:11" x14ac:dyDescent="0.25">
      <c r="K171" s="24"/>
    </row>
    <row r="172" spans="11:11" x14ac:dyDescent="0.25">
      <c r="K172" s="24"/>
    </row>
    <row r="173" spans="11:11" x14ac:dyDescent="0.25">
      <c r="K173" s="24"/>
    </row>
    <row r="174" spans="11:11" x14ac:dyDescent="0.25">
      <c r="K174" s="24"/>
    </row>
    <row r="175" spans="11:11" x14ac:dyDescent="0.25">
      <c r="K175" s="24"/>
    </row>
    <row r="176" spans="11:11" x14ac:dyDescent="0.25">
      <c r="K176" s="24"/>
    </row>
    <row r="177" spans="11:11" x14ac:dyDescent="0.25">
      <c r="K177" s="24"/>
    </row>
    <row r="178" spans="11:11" x14ac:dyDescent="0.25">
      <c r="K178" s="24"/>
    </row>
    <row r="179" spans="11:11" x14ac:dyDescent="0.25">
      <c r="K179" s="24"/>
    </row>
    <row r="180" spans="11:11" x14ac:dyDescent="0.25">
      <c r="K180" s="24"/>
    </row>
    <row r="181" spans="11:11" x14ac:dyDescent="0.25">
      <c r="K181" s="24"/>
    </row>
    <row r="182" spans="11:11" x14ac:dyDescent="0.25">
      <c r="K182" s="24"/>
    </row>
    <row r="183" spans="11:11" x14ac:dyDescent="0.25">
      <c r="K183" s="24"/>
    </row>
    <row r="184" spans="11:11" x14ac:dyDescent="0.25">
      <c r="K184" s="24"/>
    </row>
    <row r="185" spans="11:11" x14ac:dyDescent="0.25">
      <c r="K185" s="24"/>
    </row>
    <row r="186" spans="11:11" x14ac:dyDescent="0.25">
      <c r="K186" s="24"/>
    </row>
    <row r="187" spans="11:11" x14ac:dyDescent="0.25">
      <c r="K187" s="24"/>
    </row>
    <row r="188" spans="11:11" x14ac:dyDescent="0.25">
      <c r="K188" s="24"/>
    </row>
    <row r="189" spans="11:11" x14ac:dyDescent="0.25">
      <c r="K189" s="24"/>
    </row>
    <row r="190" spans="11:11" x14ac:dyDescent="0.25">
      <c r="K190" s="24"/>
    </row>
    <row r="191" spans="11:11" x14ac:dyDescent="0.25">
      <c r="K191" s="24"/>
    </row>
    <row r="192" spans="11:11" x14ac:dyDescent="0.25">
      <c r="K192" s="24"/>
    </row>
    <row r="193" spans="11:11" x14ac:dyDescent="0.25">
      <c r="K193" s="24"/>
    </row>
    <row r="194" spans="11:11" x14ac:dyDescent="0.25">
      <c r="K194" s="24"/>
    </row>
    <row r="195" spans="11:11" x14ac:dyDescent="0.25">
      <c r="K195" s="24"/>
    </row>
    <row r="196" spans="11:11" x14ac:dyDescent="0.25">
      <c r="K196" s="24"/>
    </row>
    <row r="197" spans="11:11" x14ac:dyDescent="0.25">
      <c r="K197" s="24"/>
    </row>
    <row r="198" spans="11:11" x14ac:dyDescent="0.25">
      <c r="K198" s="24"/>
    </row>
    <row r="199" spans="11:11" x14ac:dyDescent="0.25">
      <c r="K199" s="24"/>
    </row>
    <row r="200" spans="11:11" x14ac:dyDescent="0.25">
      <c r="K200" s="24"/>
    </row>
    <row r="201" spans="11:11" x14ac:dyDescent="0.25">
      <c r="K201" s="24"/>
    </row>
    <row r="202" spans="11:11" x14ac:dyDescent="0.25">
      <c r="K202" s="24"/>
    </row>
    <row r="203" spans="11:11" x14ac:dyDescent="0.25">
      <c r="K203" s="24"/>
    </row>
    <row r="204" spans="11:11" x14ac:dyDescent="0.25">
      <c r="K204" s="24"/>
    </row>
    <row r="205" spans="11:11" x14ac:dyDescent="0.25">
      <c r="K205" s="24"/>
    </row>
    <row r="206" spans="11:11" x14ac:dyDescent="0.25">
      <c r="K206" s="24"/>
    </row>
    <row r="207" spans="11:11" x14ac:dyDescent="0.25">
      <c r="K207" s="24"/>
    </row>
    <row r="208" spans="11:11" x14ac:dyDescent="0.25">
      <c r="K208" s="24"/>
    </row>
    <row r="209" spans="11:11" x14ac:dyDescent="0.25">
      <c r="K209" s="24"/>
    </row>
    <row r="210" spans="11:11" x14ac:dyDescent="0.25">
      <c r="K210" s="24"/>
    </row>
    <row r="211" spans="11:11" x14ac:dyDescent="0.25">
      <c r="K211" s="24"/>
    </row>
    <row r="212" spans="11:11" x14ac:dyDescent="0.25">
      <c r="K212" s="24"/>
    </row>
    <row r="213" spans="11:11" x14ac:dyDescent="0.25">
      <c r="K213" s="24"/>
    </row>
    <row r="214" spans="11:11" x14ac:dyDescent="0.25">
      <c r="K214" s="24"/>
    </row>
    <row r="215" spans="11:11" x14ac:dyDescent="0.25">
      <c r="K215" s="24"/>
    </row>
    <row r="216" spans="11:11" x14ac:dyDescent="0.25">
      <c r="K216" s="24"/>
    </row>
    <row r="217" spans="11:11" x14ac:dyDescent="0.25">
      <c r="K217" s="24"/>
    </row>
    <row r="218" spans="11:11" x14ac:dyDescent="0.25">
      <c r="K218" s="24"/>
    </row>
    <row r="219" spans="11:11" x14ac:dyDescent="0.25">
      <c r="K219" s="24"/>
    </row>
    <row r="220" spans="11:11" x14ac:dyDescent="0.25">
      <c r="K220" s="24"/>
    </row>
    <row r="221" spans="11:11" x14ac:dyDescent="0.25">
      <c r="K221" s="24"/>
    </row>
    <row r="222" spans="11:11" x14ac:dyDescent="0.25">
      <c r="K222" s="24"/>
    </row>
    <row r="223" spans="11:11" x14ac:dyDescent="0.25">
      <c r="K223" s="24"/>
    </row>
    <row r="224" spans="11:11" x14ac:dyDescent="0.25">
      <c r="K224" s="24"/>
    </row>
    <row r="225" spans="11:11" x14ac:dyDescent="0.25">
      <c r="K225" s="24"/>
    </row>
    <row r="226" spans="11:11" x14ac:dyDescent="0.25">
      <c r="K226" s="24"/>
    </row>
    <row r="227" spans="11:11" x14ac:dyDescent="0.25">
      <c r="K227" s="24"/>
    </row>
    <row r="228" spans="11:11" x14ac:dyDescent="0.25">
      <c r="K228" s="24"/>
    </row>
    <row r="229" spans="11:11" x14ac:dyDescent="0.25">
      <c r="K229" s="24"/>
    </row>
    <row r="230" spans="11:11" x14ac:dyDescent="0.25">
      <c r="K230" s="24"/>
    </row>
    <row r="231" spans="11:11" x14ac:dyDescent="0.25">
      <c r="K231" s="24"/>
    </row>
    <row r="232" spans="11:11" x14ac:dyDescent="0.25">
      <c r="K232" s="24"/>
    </row>
    <row r="233" spans="11:11" x14ac:dyDescent="0.25">
      <c r="K233" s="24"/>
    </row>
    <row r="234" spans="11:11" x14ac:dyDescent="0.25">
      <c r="K234" s="24"/>
    </row>
    <row r="235" spans="11:11" x14ac:dyDescent="0.25">
      <c r="K235" s="24"/>
    </row>
    <row r="236" spans="11:11" x14ac:dyDescent="0.25">
      <c r="K236" s="24"/>
    </row>
    <row r="237" spans="11:11" x14ac:dyDescent="0.25">
      <c r="K237" s="24"/>
    </row>
    <row r="238" spans="11:11" x14ac:dyDescent="0.25">
      <c r="K238" s="24"/>
    </row>
    <row r="239" spans="11:11" x14ac:dyDescent="0.25">
      <c r="K239" s="24"/>
    </row>
    <row r="240" spans="11:11" x14ac:dyDescent="0.25">
      <c r="K240" s="24"/>
    </row>
    <row r="241" spans="11:11" x14ac:dyDescent="0.25">
      <c r="K241" s="24"/>
    </row>
    <row r="242" spans="11:11" x14ac:dyDescent="0.25">
      <c r="K242" s="24"/>
    </row>
    <row r="243" spans="11:11" x14ac:dyDescent="0.25">
      <c r="K243" s="24"/>
    </row>
    <row r="244" spans="11:11" x14ac:dyDescent="0.25">
      <c r="K244" s="24"/>
    </row>
    <row r="245" spans="11:11" x14ac:dyDescent="0.25">
      <c r="K245" s="24"/>
    </row>
    <row r="246" spans="11:11" x14ac:dyDescent="0.25">
      <c r="K246" s="24"/>
    </row>
    <row r="247" spans="11:11" x14ac:dyDescent="0.25">
      <c r="K247" s="24"/>
    </row>
    <row r="248" spans="11:11" x14ac:dyDescent="0.25">
      <c r="K248" s="24"/>
    </row>
    <row r="249" spans="11:11" x14ac:dyDescent="0.25">
      <c r="K249" s="24"/>
    </row>
    <row r="250" spans="11:11" x14ac:dyDescent="0.25">
      <c r="K250" s="24"/>
    </row>
    <row r="251" spans="11:11" x14ac:dyDescent="0.25">
      <c r="K251" s="24"/>
    </row>
    <row r="252" spans="11:11" x14ac:dyDescent="0.25">
      <c r="K252" s="24"/>
    </row>
    <row r="253" spans="11:11" x14ac:dyDescent="0.25">
      <c r="K253" s="24"/>
    </row>
    <row r="254" spans="11:11" x14ac:dyDescent="0.25">
      <c r="K254" s="24"/>
    </row>
    <row r="255" spans="11:11" x14ac:dyDescent="0.25">
      <c r="K255" s="24"/>
    </row>
    <row r="256" spans="11:11" x14ac:dyDescent="0.25">
      <c r="K256" s="24"/>
    </row>
    <row r="257" spans="11:11" x14ac:dyDescent="0.25">
      <c r="K257" s="24"/>
    </row>
    <row r="258" spans="11:11" x14ac:dyDescent="0.25">
      <c r="K258" s="24"/>
    </row>
    <row r="259" spans="11:11" x14ac:dyDescent="0.25">
      <c r="K259" s="24"/>
    </row>
    <row r="260" spans="11:11" x14ac:dyDescent="0.25">
      <c r="K260" s="24"/>
    </row>
    <row r="261" spans="11:11" x14ac:dyDescent="0.25">
      <c r="K261" s="24"/>
    </row>
    <row r="262" spans="11:11" x14ac:dyDescent="0.25">
      <c r="K262" s="24"/>
    </row>
    <row r="263" spans="11:11" x14ac:dyDescent="0.25">
      <c r="K263" s="24"/>
    </row>
    <row r="264" spans="11:11" x14ac:dyDescent="0.25">
      <c r="K264" s="24"/>
    </row>
    <row r="265" spans="11:11" x14ac:dyDescent="0.25">
      <c r="K265" s="24"/>
    </row>
    <row r="266" spans="11:11" x14ac:dyDescent="0.25">
      <c r="K266" s="24"/>
    </row>
    <row r="267" spans="11:11" x14ac:dyDescent="0.25">
      <c r="K267" s="24"/>
    </row>
    <row r="268" spans="11:11" x14ac:dyDescent="0.25">
      <c r="K268" s="24"/>
    </row>
    <row r="269" spans="11:11" x14ac:dyDescent="0.25">
      <c r="K269" s="24"/>
    </row>
    <row r="270" spans="11:11" x14ac:dyDescent="0.25">
      <c r="K270" s="24"/>
    </row>
    <row r="271" spans="11:11" x14ac:dyDescent="0.25">
      <c r="K271" s="24"/>
    </row>
    <row r="272" spans="11:11" x14ac:dyDescent="0.25">
      <c r="K272" s="24"/>
    </row>
    <row r="273" spans="11:11" x14ac:dyDescent="0.25">
      <c r="K273" s="24"/>
    </row>
    <row r="274" spans="11:11" x14ac:dyDescent="0.25">
      <c r="K274" s="24"/>
    </row>
    <row r="275" spans="11:11" x14ac:dyDescent="0.25">
      <c r="K275" s="24"/>
    </row>
    <row r="276" spans="11:11" x14ac:dyDescent="0.25">
      <c r="K276" s="24"/>
    </row>
    <row r="277" spans="11:11" x14ac:dyDescent="0.25">
      <c r="K277" s="24"/>
    </row>
    <row r="278" spans="11:11" x14ac:dyDescent="0.25">
      <c r="K278" s="24"/>
    </row>
    <row r="279" spans="11:11" x14ac:dyDescent="0.25">
      <c r="K279" s="24"/>
    </row>
    <row r="280" spans="11:11" x14ac:dyDescent="0.25">
      <c r="K280" s="24"/>
    </row>
    <row r="281" spans="11:11" x14ac:dyDescent="0.25">
      <c r="K281" s="24"/>
    </row>
    <row r="282" spans="11:11" x14ac:dyDescent="0.25">
      <c r="K282" s="24"/>
    </row>
    <row r="283" spans="11:11" x14ac:dyDescent="0.25">
      <c r="K283" s="24"/>
    </row>
    <row r="284" spans="11:11" x14ac:dyDescent="0.25">
      <c r="K284" s="24"/>
    </row>
    <row r="285" spans="11:11" x14ac:dyDescent="0.25">
      <c r="K285" s="24"/>
    </row>
    <row r="286" spans="11:11" x14ac:dyDescent="0.25">
      <c r="K286" s="24"/>
    </row>
    <row r="287" spans="11:11" x14ac:dyDescent="0.25">
      <c r="K287" s="24"/>
    </row>
    <row r="288" spans="11:11" x14ac:dyDescent="0.25">
      <c r="K288" s="24"/>
    </row>
    <row r="289" spans="11:11" x14ac:dyDescent="0.25">
      <c r="K289" s="24"/>
    </row>
    <row r="290" spans="11:11" x14ac:dyDescent="0.25">
      <c r="K290" s="24"/>
    </row>
    <row r="291" spans="11:11" x14ac:dyDescent="0.25">
      <c r="K291" s="24"/>
    </row>
    <row r="292" spans="11:11" x14ac:dyDescent="0.25">
      <c r="K292" s="24"/>
    </row>
    <row r="293" spans="11:11" x14ac:dyDescent="0.25">
      <c r="K293" s="24"/>
    </row>
    <row r="294" spans="11:11" x14ac:dyDescent="0.25">
      <c r="K294" s="24"/>
    </row>
    <row r="295" spans="11:11" x14ac:dyDescent="0.25">
      <c r="K295" s="24"/>
    </row>
    <row r="296" spans="11:11" x14ac:dyDescent="0.25">
      <c r="K296" s="24"/>
    </row>
    <row r="297" spans="11:11" x14ac:dyDescent="0.25">
      <c r="K297" s="24"/>
    </row>
    <row r="298" spans="11:11" x14ac:dyDescent="0.25">
      <c r="K298" s="24"/>
    </row>
    <row r="299" spans="11:11" x14ac:dyDescent="0.25">
      <c r="K299" s="24"/>
    </row>
    <row r="300" spans="11:11" x14ac:dyDescent="0.25">
      <c r="K300" s="24"/>
    </row>
    <row r="301" spans="11:11" x14ac:dyDescent="0.25">
      <c r="K301" s="24"/>
    </row>
    <row r="302" spans="11:11" x14ac:dyDescent="0.25">
      <c r="K302" s="24"/>
    </row>
    <row r="303" spans="11:11" x14ac:dyDescent="0.25">
      <c r="K303" s="24"/>
    </row>
    <row r="304" spans="11:11" x14ac:dyDescent="0.25">
      <c r="K304" s="24"/>
    </row>
    <row r="305" spans="11:11" x14ac:dyDescent="0.25">
      <c r="K305" s="24"/>
    </row>
    <row r="306" spans="11:11" x14ac:dyDescent="0.25">
      <c r="K306" s="24"/>
    </row>
    <row r="307" spans="11:11" x14ac:dyDescent="0.25">
      <c r="K307" s="24"/>
    </row>
    <row r="308" spans="11:11" x14ac:dyDescent="0.25">
      <c r="K308" s="24"/>
    </row>
    <row r="309" spans="11:11" x14ac:dyDescent="0.25">
      <c r="K309" s="24"/>
    </row>
    <row r="310" spans="11:11" x14ac:dyDescent="0.25">
      <c r="K310" s="24"/>
    </row>
    <row r="311" spans="11:11" x14ac:dyDescent="0.25">
      <c r="K311" s="24"/>
    </row>
    <row r="312" spans="11:11" x14ac:dyDescent="0.25">
      <c r="K312" s="24"/>
    </row>
    <row r="313" spans="11:11" x14ac:dyDescent="0.25">
      <c r="K313" s="24"/>
    </row>
    <row r="314" spans="11:11" x14ac:dyDescent="0.25">
      <c r="K314" s="24"/>
    </row>
    <row r="315" spans="11:11" x14ac:dyDescent="0.25">
      <c r="K315" s="24"/>
    </row>
    <row r="316" spans="11:11" x14ac:dyDescent="0.25">
      <c r="K316" s="24"/>
    </row>
    <row r="317" spans="11:11" x14ac:dyDescent="0.25">
      <c r="K317" s="24"/>
    </row>
    <row r="318" spans="11:11" x14ac:dyDescent="0.25">
      <c r="K318" s="24"/>
    </row>
    <row r="319" spans="11:11" x14ac:dyDescent="0.25">
      <c r="K319" s="24"/>
    </row>
    <row r="320" spans="11:11" x14ac:dyDescent="0.25">
      <c r="K320" s="24"/>
    </row>
    <row r="321" spans="11:11" x14ac:dyDescent="0.25">
      <c r="K321" s="24"/>
    </row>
    <row r="322" spans="11:11" x14ac:dyDescent="0.25">
      <c r="K322" s="24"/>
    </row>
    <row r="323" spans="11:11" x14ac:dyDescent="0.25">
      <c r="K323" s="24"/>
    </row>
    <row r="324" spans="11:11" x14ac:dyDescent="0.25">
      <c r="K324" s="24"/>
    </row>
    <row r="325" spans="11:11" x14ac:dyDescent="0.25">
      <c r="K325" s="24"/>
    </row>
    <row r="326" spans="11:11" x14ac:dyDescent="0.25">
      <c r="K326" s="24"/>
    </row>
    <row r="327" spans="11:11" x14ac:dyDescent="0.25">
      <c r="K327" s="24"/>
    </row>
    <row r="328" spans="11:11" x14ac:dyDescent="0.25">
      <c r="K328" s="24"/>
    </row>
    <row r="329" spans="11:11" x14ac:dyDescent="0.25">
      <c r="K329" s="24"/>
    </row>
    <row r="330" spans="11:11" x14ac:dyDescent="0.25">
      <c r="K330" s="24"/>
    </row>
    <row r="331" spans="11:11" x14ac:dyDescent="0.25">
      <c r="K331" s="24"/>
    </row>
    <row r="332" spans="11:11" x14ac:dyDescent="0.25">
      <c r="K332" s="24"/>
    </row>
    <row r="333" spans="11:11" x14ac:dyDescent="0.25">
      <c r="K333" s="24"/>
    </row>
    <row r="334" spans="11:11" x14ac:dyDescent="0.25">
      <c r="K334" s="24"/>
    </row>
    <row r="335" spans="11:11" x14ac:dyDescent="0.25">
      <c r="K335" s="24"/>
    </row>
    <row r="336" spans="11:11" x14ac:dyDescent="0.25">
      <c r="K336" s="24"/>
    </row>
    <row r="337" spans="11:11" x14ac:dyDescent="0.25">
      <c r="K337" s="24"/>
    </row>
    <row r="338" spans="11:11" x14ac:dyDescent="0.25">
      <c r="K338" s="24"/>
    </row>
    <row r="339" spans="11:11" x14ac:dyDescent="0.25">
      <c r="K339" s="24"/>
    </row>
    <row r="340" spans="11:11" x14ac:dyDescent="0.25">
      <c r="K340" s="24"/>
    </row>
    <row r="341" spans="11:11" x14ac:dyDescent="0.25">
      <c r="K341" s="24"/>
    </row>
    <row r="342" spans="11:11" x14ac:dyDescent="0.25">
      <c r="K342" s="24"/>
    </row>
    <row r="343" spans="11:11" x14ac:dyDescent="0.25">
      <c r="K343" s="24"/>
    </row>
    <row r="344" spans="11:11" x14ac:dyDescent="0.25">
      <c r="K344" s="24"/>
    </row>
    <row r="345" spans="11:11" x14ac:dyDescent="0.25">
      <c r="K345" s="24"/>
    </row>
    <row r="346" spans="11:11" x14ac:dyDescent="0.25">
      <c r="K346" s="24"/>
    </row>
    <row r="347" spans="11:11" x14ac:dyDescent="0.25">
      <c r="K347" s="24"/>
    </row>
    <row r="348" spans="11:11" x14ac:dyDescent="0.25">
      <c r="K348" s="24"/>
    </row>
    <row r="349" spans="11:11" x14ac:dyDescent="0.25">
      <c r="K349" s="24"/>
    </row>
    <row r="350" spans="11:11" x14ac:dyDescent="0.25">
      <c r="K350" s="24"/>
    </row>
    <row r="351" spans="11:11" x14ac:dyDescent="0.25">
      <c r="K351" s="24"/>
    </row>
    <row r="352" spans="11:11" x14ac:dyDescent="0.25">
      <c r="K352" s="24"/>
    </row>
    <row r="353" spans="11:11" x14ac:dyDescent="0.25">
      <c r="K353" s="24"/>
    </row>
    <row r="354" spans="11:11" x14ac:dyDescent="0.25">
      <c r="K354" s="24"/>
    </row>
    <row r="355" spans="11:11" x14ac:dyDescent="0.25">
      <c r="K355" s="24"/>
    </row>
    <row r="356" spans="11:11" x14ac:dyDescent="0.25">
      <c r="K356" s="24"/>
    </row>
    <row r="357" spans="11:11" x14ac:dyDescent="0.25">
      <c r="K357" s="24"/>
    </row>
    <row r="358" spans="11:11" x14ac:dyDescent="0.25">
      <c r="K358" s="24"/>
    </row>
    <row r="359" spans="11:11" x14ac:dyDescent="0.25">
      <c r="K359" s="24"/>
    </row>
    <row r="360" spans="11:11" x14ac:dyDescent="0.25">
      <c r="K360" s="24"/>
    </row>
    <row r="361" spans="11:11" x14ac:dyDescent="0.25">
      <c r="K361" s="24"/>
    </row>
    <row r="362" spans="11:11" x14ac:dyDescent="0.25">
      <c r="K362" s="24"/>
    </row>
    <row r="363" spans="11:11" x14ac:dyDescent="0.25">
      <c r="K363" s="24"/>
    </row>
    <row r="364" spans="11:11" x14ac:dyDescent="0.25">
      <c r="K364" s="24"/>
    </row>
    <row r="365" spans="11:11" x14ac:dyDescent="0.25">
      <c r="K365" s="24"/>
    </row>
    <row r="366" spans="11:11" x14ac:dyDescent="0.25">
      <c r="K366" s="24"/>
    </row>
    <row r="367" spans="11:11" x14ac:dyDescent="0.25">
      <c r="K367" s="24"/>
    </row>
    <row r="368" spans="11:11" x14ac:dyDescent="0.25">
      <c r="K368" s="24"/>
    </row>
    <row r="369" spans="11:11" x14ac:dyDescent="0.25">
      <c r="K369" s="24"/>
    </row>
    <row r="370" spans="11:11" x14ac:dyDescent="0.25">
      <c r="K370" s="24"/>
    </row>
    <row r="371" spans="11:11" x14ac:dyDescent="0.25">
      <c r="K371" s="24"/>
    </row>
    <row r="372" spans="11:11" x14ac:dyDescent="0.25">
      <c r="K372" s="24"/>
    </row>
    <row r="373" spans="11:11" x14ac:dyDescent="0.25">
      <c r="K373" s="24"/>
    </row>
    <row r="374" spans="11:11" x14ac:dyDescent="0.25">
      <c r="K374" s="24"/>
    </row>
  </sheetData>
  <mergeCells count="20">
    <mergeCell ref="B21:B37"/>
    <mergeCell ref="A4:A20"/>
    <mergeCell ref="A21:A37"/>
    <mergeCell ref="A39:A42"/>
    <mergeCell ref="B39:B42"/>
    <mergeCell ref="B4:B20"/>
    <mergeCell ref="S1:S2"/>
    <mergeCell ref="T1:T2"/>
    <mergeCell ref="A1:C1"/>
    <mergeCell ref="L1:L2"/>
    <mergeCell ref="M1:M2"/>
    <mergeCell ref="N1:N2"/>
    <mergeCell ref="O1:O2"/>
    <mergeCell ref="P1:P2"/>
    <mergeCell ref="Q1:Q2"/>
    <mergeCell ref="R1:R2"/>
    <mergeCell ref="D1:G1"/>
    <mergeCell ref="H1:J1"/>
    <mergeCell ref="K1:K2"/>
    <mergeCell ref="A2:J2"/>
  </mergeCells>
  <conditionalFormatting sqref="K4">
    <cfRule type="cellIs" dxfId="11" priority="10" stopIfTrue="1" operator="greaterThan">
      <formula>0</formula>
    </cfRule>
    <cfRule type="cellIs" dxfId="10" priority="11" stopIfTrue="1" operator="greaterThan">
      <formula>0</formula>
    </cfRule>
    <cfRule type="cellIs" dxfId="9" priority="12" stopIfTrue="1" operator="greaterThan">
      <formula>0</formula>
    </cfRule>
  </conditionalFormatting>
  <conditionalFormatting sqref="K5:K42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L4:N4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L5:N42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zoomScale="80" zoomScaleNormal="80" workbookViewId="0">
      <selection activeCell="D9" sqref="D9"/>
    </sheetView>
  </sheetViews>
  <sheetFormatPr defaultColWidth="9.7109375" defaultRowHeight="15" x14ac:dyDescent="0.25"/>
  <cols>
    <col min="1" max="1" width="26.28515625" style="1" customWidth="1"/>
    <col min="2" max="2" width="14.42578125" style="1" customWidth="1"/>
    <col min="3" max="3" width="7.5703125" style="37" customWidth="1"/>
    <col min="4" max="4" width="53.85546875" style="1" bestFit="1" customWidth="1"/>
    <col min="5" max="5" width="12.7109375" style="1" customWidth="1"/>
    <col min="6" max="7" width="13.42578125" style="1" customWidth="1"/>
    <col min="8" max="8" width="13.42578125" style="42" customWidth="1"/>
    <col min="9" max="9" width="13.28515625" style="38" customWidth="1"/>
    <col min="10" max="10" width="12.5703125" style="17" customWidth="1"/>
    <col min="11" max="11" width="17.140625" style="15" customWidth="1"/>
    <col min="12" max="12" width="16.7109375" style="15" customWidth="1"/>
    <col min="13" max="16384" width="9.7109375" style="15"/>
  </cols>
  <sheetData>
    <row r="1" spans="1:12" ht="51" customHeight="1" x14ac:dyDescent="0.25">
      <c r="A1" s="127" t="s">
        <v>92</v>
      </c>
      <c r="B1" s="127"/>
      <c r="C1" s="127"/>
      <c r="D1" s="127" t="s">
        <v>82</v>
      </c>
      <c r="E1" s="127"/>
      <c r="F1" s="127"/>
      <c r="G1" s="127"/>
      <c r="H1" s="128" t="s">
        <v>83</v>
      </c>
      <c r="I1" s="128"/>
      <c r="J1" s="128"/>
      <c r="K1" s="128"/>
      <c r="L1" s="128"/>
    </row>
    <row r="2" spans="1:12" s="16" customFormat="1" ht="45" x14ac:dyDescent="0.2">
      <c r="A2" s="32" t="s">
        <v>2</v>
      </c>
      <c r="B2" s="32" t="s">
        <v>1</v>
      </c>
      <c r="C2" s="33" t="s">
        <v>3</v>
      </c>
      <c r="D2" s="33" t="s">
        <v>33</v>
      </c>
      <c r="E2" s="33" t="s">
        <v>78</v>
      </c>
      <c r="F2" s="33" t="s">
        <v>79</v>
      </c>
      <c r="G2" s="34" t="s">
        <v>4</v>
      </c>
      <c r="H2" s="35" t="s">
        <v>26</v>
      </c>
      <c r="I2" s="36" t="s">
        <v>27</v>
      </c>
      <c r="J2" s="32" t="s">
        <v>28</v>
      </c>
      <c r="K2" s="32" t="s">
        <v>29</v>
      </c>
      <c r="L2" s="32" t="s">
        <v>30</v>
      </c>
    </row>
    <row r="3" spans="1:12" ht="15" customHeight="1" x14ac:dyDescent="0.25">
      <c r="A3" s="115" t="s">
        <v>87</v>
      </c>
      <c r="B3" s="107">
        <v>1</v>
      </c>
      <c r="C3" s="68">
        <v>1</v>
      </c>
      <c r="D3" s="69" t="s">
        <v>44</v>
      </c>
      <c r="E3" s="70" t="s">
        <v>45</v>
      </c>
      <c r="F3" s="71" t="s">
        <v>46</v>
      </c>
      <c r="G3" s="95">
        <v>273.33</v>
      </c>
      <c r="H3" s="59">
        <f>'PROEX '!H4+'CEAVI '!H4+CEO!H4+CCT!H4+CEFID!H4+CAV!H4+CEART!H4</f>
        <v>28</v>
      </c>
      <c r="I3" s="25">
        <f>SUM(('PROEX '!I4-'PROEX '!H4),('CEAVI '!I4-'CEAVI '!H4),(CEO!I4-CEO!H4),(CCT!I4-CCT!H4),(CEFID!I4-CEFID!H4),(CAV!I4-CAV!H4),(CEART!I4-CEART!H4))</f>
        <v>-26</v>
      </c>
      <c r="J3" s="26">
        <f t="shared" ref="J3:J16" si="0">H3-I3</f>
        <v>54</v>
      </c>
      <c r="K3" s="27">
        <f>G3*H3</f>
        <v>7653.24</v>
      </c>
      <c r="L3" s="27">
        <f>I3*G3</f>
        <v>-7106.58</v>
      </c>
    </row>
    <row r="4" spans="1:12" ht="15" customHeight="1" x14ac:dyDescent="0.25">
      <c r="A4" s="116"/>
      <c r="B4" s="108"/>
      <c r="C4" s="68">
        <v>2</v>
      </c>
      <c r="D4" s="69" t="s">
        <v>47</v>
      </c>
      <c r="E4" s="70" t="s">
        <v>48</v>
      </c>
      <c r="F4" s="71" t="s">
        <v>46</v>
      </c>
      <c r="G4" s="95">
        <v>323.33</v>
      </c>
      <c r="H4" s="59">
        <f>'PROEX '!H5+'CEAVI '!H5+CEO!H5+CCT!H5+CEFID!H5+CAV!H5+CEART!H5</f>
        <v>45</v>
      </c>
      <c r="I4" s="25">
        <f>SUM(('PROEX '!I5-'PROEX '!H5),('CEAVI '!I5-'CEAVI '!H5),(CEO!I5-CEO!H5),(CCT!I5-CCT!H5),(CEFID!I5-CEFID!H5),(CAV!I5-CAV!H5),(CEART!I5-CEART!H5))</f>
        <v>-19</v>
      </c>
      <c r="J4" s="26">
        <f t="shared" si="0"/>
        <v>64</v>
      </c>
      <c r="K4" s="27">
        <f t="shared" ref="K4:K41" si="1">G4*H4</f>
        <v>14549.849999999999</v>
      </c>
      <c r="L4" s="27">
        <f t="shared" ref="L4:L41" si="2">I4*G4</f>
        <v>-6143.2699999999995</v>
      </c>
    </row>
    <row r="5" spans="1:12" ht="15" customHeight="1" x14ac:dyDescent="0.25">
      <c r="A5" s="116"/>
      <c r="B5" s="108"/>
      <c r="C5" s="68">
        <v>3</v>
      </c>
      <c r="D5" s="69" t="s">
        <v>49</v>
      </c>
      <c r="E5" s="70" t="s">
        <v>48</v>
      </c>
      <c r="F5" s="71" t="s">
        <v>46</v>
      </c>
      <c r="G5" s="95">
        <v>223.44</v>
      </c>
      <c r="H5" s="59">
        <f>'PROEX '!H6+'CEAVI '!H6+CEO!H6+CCT!H6+CEFID!H6+CAV!H6+CEART!H6</f>
        <v>30</v>
      </c>
      <c r="I5" s="25">
        <f>SUM(('PROEX '!I6-'PROEX '!H6),('CEAVI '!I6-'CEAVI '!H6),(CEO!I6-CEO!H6),(CCT!I6-CCT!H6),(CEFID!I6-CEFID!H6),(CAV!I6-CAV!H6),(CEART!I6-CEART!H6))</f>
        <v>-23</v>
      </c>
      <c r="J5" s="26">
        <f t="shared" si="0"/>
        <v>53</v>
      </c>
      <c r="K5" s="27">
        <f t="shared" si="1"/>
        <v>6703.2</v>
      </c>
      <c r="L5" s="27">
        <f t="shared" si="2"/>
        <v>-5139.12</v>
      </c>
    </row>
    <row r="6" spans="1:12" ht="15" customHeight="1" x14ac:dyDescent="0.25">
      <c r="A6" s="116"/>
      <c r="B6" s="108"/>
      <c r="C6" s="68">
        <v>4</v>
      </c>
      <c r="D6" s="69" t="s">
        <v>50</v>
      </c>
      <c r="E6" s="70" t="s">
        <v>48</v>
      </c>
      <c r="F6" s="71" t="s">
        <v>46</v>
      </c>
      <c r="G6" s="95">
        <v>361.66</v>
      </c>
      <c r="H6" s="59">
        <f>'PROEX '!H7+'CEAVI '!H7+CEO!H7+CCT!H7+CEFID!H7+CAV!H7+CEART!H7</f>
        <v>140</v>
      </c>
      <c r="I6" s="25">
        <f>SUM(('PROEX '!I7-'PROEX '!H7),('CEAVI '!I7-'CEAVI '!H7),(CEO!I7-CEO!H7),(CCT!I7-CCT!H7),(CEFID!I7-CEFID!H7),(CAV!I7-CAV!H7),(CEART!I7-CEART!H7))</f>
        <v>0</v>
      </c>
      <c r="J6" s="26">
        <f t="shared" si="0"/>
        <v>140</v>
      </c>
      <c r="K6" s="27">
        <f t="shared" si="1"/>
        <v>50632.4</v>
      </c>
      <c r="L6" s="27">
        <f t="shared" si="2"/>
        <v>0</v>
      </c>
    </row>
    <row r="7" spans="1:12" ht="15" customHeight="1" x14ac:dyDescent="0.25">
      <c r="A7" s="116"/>
      <c r="B7" s="108"/>
      <c r="C7" s="68">
        <v>5</v>
      </c>
      <c r="D7" s="69" t="s">
        <v>51</v>
      </c>
      <c r="E7" s="70" t="s">
        <v>48</v>
      </c>
      <c r="F7" s="71" t="s">
        <v>46</v>
      </c>
      <c r="G7" s="95">
        <v>527</v>
      </c>
      <c r="H7" s="59">
        <f>'PROEX '!H8+'CEAVI '!H8+CEO!H8+CCT!H8+CEFID!H8+CAV!H8+CEART!H8</f>
        <v>55</v>
      </c>
      <c r="I7" s="25">
        <f>SUM(('PROEX '!I8-'PROEX '!H8),('CEAVI '!I8-'CEAVI '!H8),(CEO!I8-CEO!H8),(CCT!I8-CCT!H8),(CEFID!I8-CEFID!H8),(CAV!I8-CAV!H8),(CEART!I8-CEART!H8))</f>
        <v>0</v>
      </c>
      <c r="J7" s="26">
        <f t="shared" si="0"/>
        <v>55</v>
      </c>
      <c r="K7" s="27">
        <f t="shared" si="1"/>
        <v>28985</v>
      </c>
      <c r="L7" s="27">
        <f t="shared" si="2"/>
        <v>0</v>
      </c>
    </row>
    <row r="8" spans="1:12" ht="15" customHeight="1" x14ac:dyDescent="0.25">
      <c r="A8" s="116"/>
      <c r="B8" s="108"/>
      <c r="C8" s="68">
        <v>6</v>
      </c>
      <c r="D8" s="69" t="s">
        <v>52</v>
      </c>
      <c r="E8" s="70" t="s">
        <v>48</v>
      </c>
      <c r="F8" s="71" t="s">
        <v>46</v>
      </c>
      <c r="G8" s="95">
        <v>281</v>
      </c>
      <c r="H8" s="59">
        <f>'PROEX '!H9+'CEAVI '!H9+CEO!H9+CCT!H9+CEFID!H9+CAV!H9+CEART!H9</f>
        <v>105</v>
      </c>
      <c r="I8" s="25">
        <f>SUM(('PROEX '!I9-'PROEX '!H9),('CEAVI '!I9-'CEAVI '!H9),(CEO!I9-CEO!H9),(CCT!I9-CCT!H9),(CEFID!I9-CEFID!H9),(CAV!I9-CAV!H9),(CEART!I9-CEART!H9))</f>
        <v>0</v>
      </c>
      <c r="J8" s="26">
        <f t="shared" si="0"/>
        <v>105</v>
      </c>
      <c r="K8" s="27">
        <f t="shared" si="1"/>
        <v>29505</v>
      </c>
      <c r="L8" s="27">
        <f t="shared" si="2"/>
        <v>0</v>
      </c>
    </row>
    <row r="9" spans="1:12" ht="15" customHeight="1" x14ac:dyDescent="0.25">
      <c r="A9" s="116"/>
      <c r="B9" s="108"/>
      <c r="C9" s="68">
        <v>7</v>
      </c>
      <c r="D9" s="69" t="s">
        <v>53</v>
      </c>
      <c r="E9" s="70" t="s">
        <v>48</v>
      </c>
      <c r="F9" s="71" t="s">
        <v>46</v>
      </c>
      <c r="G9" s="95">
        <v>196.66</v>
      </c>
      <c r="H9" s="59">
        <f>'PROEX '!H10+'CEAVI '!H10+CEO!H10+CCT!H10+CEFID!H10+CAV!H10+CEART!H10</f>
        <v>125</v>
      </c>
      <c r="I9" s="25">
        <f>SUM(('PROEX '!I10-'PROEX '!H10),('CEAVI '!I10-'CEAVI '!H10),(CEO!I10-CEO!H10),(CCT!I10-CCT!H10),(CEFID!I10-CEFID!H10),(CAV!I10-CAV!H10),(CEART!I10-CEART!H10))</f>
        <v>0</v>
      </c>
      <c r="J9" s="26">
        <f t="shared" si="0"/>
        <v>125</v>
      </c>
      <c r="K9" s="27">
        <f t="shared" si="1"/>
        <v>24582.5</v>
      </c>
      <c r="L9" s="27">
        <f t="shared" si="2"/>
        <v>0</v>
      </c>
    </row>
    <row r="10" spans="1:12" ht="15" customHeight="1" x14ac:dyDescent="0.25">
      <c r="A10" s="116"/>
      <c r="B10" s="108"/>
      <c r="C10" s="68">
        <v>8</v>
      </c>
      <c r="D10" s="69" t="s">
        <v>54</v>
      </c>
      <c r="E10" s="70" t="s">
        <v>48</v>
      </c>
      <c r="F10" s="71" t="s">
        <v>46</v>
      </c>
      <c r="G10" s="95">
        <v>319</v>
      </c>
      <c r="H10" s="59">
        <f>'PROEX '!H11+'CEAVI '!H11+CEO!H11+CCT!H11+CEFID!H11+CAV!H11+CEART!H11</f>
        <v>48</v>
      </c>
      <c r="I10" s="25">
        <f>SUM(('PROEX '!I11-'PROEX '!H11),('CEAVI '!I11-'CEAVI '!H11),(CEO!I11-CEO!H11),(CCT!I11-CCT!H11),(CEFID!I11-CEFID!H11),(CAV!I11-CAV!H11),(CEART!I11-CEART!H11))</f>
        <v>-32</v>
      </c>
      <c r="J10" s="26">
        <f t="shared" si="0"/>
        <v>80</v>
      </c>
      <c r="K10" s="27">
        <f t="shared" si="1"/>
        <v>15312</v>
      </c>
      <c r="L10" s="27">
        <f t="shared" si="2"/>
        <v>-10208</v>
      </c>
    </row>
    <row r="11" spans="1:12" ht="15" customHeight="1" x14ac:dyDescent="0.25">
      <c r="A11" s="116"/>
      <c r="B11" s="108"/>
      <c r="C11" s="68">
        <v>9</v>
      </c>
      <c r="D11" s="69" t="s">
        <v>55</v>
      </c>
      <c r="E11" s="70" t="s">
        <v>56</v>
      </c>
      <c r="F11" s="71" t="s">
        <v>46</v>
      </c>
      <c r="G11" s="95">
        <v>185</v>
      </c>
      <c r="H11" s="59">
        <f>'PROEX '!H12+'CEAVI '!H12+CEO!H12+CCT!H12+CEFID!H12+CAV!H12+CEART!H12</f>
        <v>30</v>
      </c>
      <c r="I11" s="25">
        <f>SUM(('PROEX '!I12-'PROEX '!H12),('CEAVI '!I12-'CEAVI '!H12),(CEO!I12-CEO!H12),(CCT!I12-CCT!H12),(CEFID!I12-CEFID!H12),(CAV!I12-CAV!H12),(CEART!I12-CEART!H12))</f>
        <v>-7</v>
      </c>
      <c r="J11" s="26">
        <f t="shared" si="0"/>
        <v>37</v>
      </c>
      <c r="K11" s="27">
        <f t="shared" si="1"/>
        <v>5550</v>
      </c>
      <c r="L11" s="27">
        <f t="shared" si="2"/>
        <v>-1295</v>
      </c>
    </row>
    <row r="12" spans="1:12" ht="15" customHeight="1" x14ac:dyDescent="0.25">
      <c r="A12" s="116"/>
      <c r="B12" s="108"/>
      <c r="C12" s="68">
        <v>10</v>
      </c>
      <c r="D12" s="69" t="s">
        <v>57</v>
      </c>
      <c r="E12" s="70" t="s">
        <v>45</v>
      </c>
      <c r="F12" s="71" t="s">
        <v>46</v>
      </c>
      <c r="G12" s="95">
        <v>247.33</v>
      </c>
      <c r="H12" s="59">
        <f>'PROEX '!H13+'CEAVI '!H13+CEO!H13+CCT!H13+CEFID!H13+CAV!H13+CEART!H13</f>
        <v>36</v>
      </c>
      <c r="I12" s="25">
        <f>SUM(('PROEX '!I13-'PROEX '!H13),('CEAVI '!I13-'CEAVI '!H13),(CEO!I13-CEO!H13),(CCT!I13-CCT!H13),(CEFID!I13-CEFID!H13),(CAV!I13-CAV!H13),(CEART!I13-CEART!H13))</f>
        <v>-33</v>
      </c>
      <c r="J12" s="26">
        <f t="shared" si="0"/>
        <v>69</v>
      </c>
      <c r="K12" s="27">
        <f t="shared" si="1"/>
        <v>8903.880000000001</v>
      </c>
      <c r="L12" s="27">
        <f t="shared" si="2"/>
        <v>-8161.89</v>
      </c>
    </row>
    <row r="13" spans="1:12" ht="15" customHeight="1" x14ac:dyDescent="0.25">
      <c r="A13" s="116"/>
      <c r="B13" s="108"/>
      <c r="C13" s="68">
        <v>11</v>
      </c>
      <c r="D13" s="69" t="s">
        <v>58</v>
      </c>
      <c r="E13" s="70" t="s">
        <v>48</v>
      </c>
      <c r="F13" s="71" t="s">
        <v>46</v>
      </c>
      <c r="G13" s="95">
        <v>480</v>
      </c>
      <c r="H13" s="59">
        <f>'PROEX '!H14+'CEAVI '!H14+CEO!H14+CCT!H14+CEFID!H14+CAV!H14+CEART!H14</f>
        <v>35</v>
      </c>
      <c r="I13" s="25">
        <f>SUM(('PROEX '!I14-'PROEX '!H14),('CEAVI '!I14-'CEAVI '!H14),(CEO!I14-CEO!H14),(CCT!I14-CCT!H14),(CEFID!I14-CEFID!H14),(CAV!I14-CAV!H14),(CEART!I14-CEART!H14))</f>
        <v>0</v>
      </c>
      <c r="J13" s="26">
        <f t="shared" si="0"/>
        <v>35</v>
      </c>
      <c r="K13" s="27">
        <f t="shared" si="1"/>
        <v>16800</v>
      </c>
      <c r="L13" s="27">
        <f t="shared" si="2"/>
        <v>0</v>
      </c>
    </row>
    <row r="14" spans="1:12" ht="15" customHeight="1" x14ac:dyDescent="0.25">
      <c r="A14" s="116"/>
      <c r="B14" s="108"/>
      <c r="C14" s="68">
        <v>12</v>
      </c>
      <c r="D14" s="69" t="s">
        <v>59</v>
      </c>
      <c r="E14" s="70" t="s">
        <v>48</v>
      </c>
      <c r="F14" s="71" t="s">
        <v>46</v>
      </c>
      <c r="G14" s="95">
        <v>294.66000000000003</v>
      </c>
      <c r="H14" s="59">
        <f>'PROEX '!H15+'CEAVI '!H15+CEO!H15+CCT!H15+CEFID!H15+CAV!H15+CEART!H15</f>
        <v>15</v>
      </c>
      <c r="I14" s="25">
        <f>SUM(('PROEX '!I15-'PROEX '!H15),('CEAVI '!I15-'CEAVI '!H15),(CEO!I15-CEO!H15),(CCT!I15-CCT!H15),(CEFID!I15-CEFID!H15),(CAV!I15-CAV!H15),(CEART!I15-CEART!H15))</f>
        <v>0</v>
      </c>
      <c r="J14" s="26">
        <f t="shared" si="0"/>
        <v>15</v>
      </c>
      <c r="K14" s="27">
        <f t="shared" si="1"/>
        <v>4419.9000000000005</v>
      </c>
      <c r="L14" s="27">
        <f t="shared" si="2"/>
        <v>0</v>
      </c>
    </row>
    <row r="15" spans="1:12" ht="15" customHeight="1" x14ac:dyDescent="0.25">
      <c r="A15" s="116"/>
      <c r="B15" s="108"/>
      <c r="C15" s="68">
        <v>13</v>
      </c>
      <c r="D15" s="69" t="s">
        <v>60</v>
      </c>
      <c r="E15" s="70" t="s">
        <v>48</v>
      </c>
      <c r="F15" s="71" t="s">
        <v>46</v>
      </c>
      <c r="G15" s="95">
        <v>104.33</v>
      </c>
      <c r="H15" s="59">
        <f>'PROEX '!H16+'CEAVI '!H16+CEO!H16+CCT!H16+CEFID!H16+CAV!H16+CEART!H16</f>
        <v>82</v>
      </c>
      <c r="I15" s="25">
        <f>SUM(('PROEX '!I16-'PROEX '!H16),('CEAVI '!I16-'CEAVI '!H16),(CEO!I16-CEO!H16),(CCT!I16-CCT!H16),(CEFID!I16-CEFID!H16),(CAV!I16-CAV!H16),(CEART!I16-CEART!H16))</f>
        <v>0</v>
      </c>
      <c r="J15" s="26">
        <f t="shared" si="0"/>
        <v>82</v>
      </c>
      <c r="K15" s="27">
        <f t="shared" si="1"/>
        <v>8555.06</v>
      </c>
      <c r="L15" s="27">
        <f t="shared" si="2"/>
        <v>0</v>
      </c>
    </row>
    <row r="16" spans="1:12" ht="15" customHeight="1" x14ac:dyDescent="0.25">
      <c r="A16" s="116"/>
      <c r="B16" s="108"/>
      <c r="C16" s="68">
        <v>14</v>
      </c>
      <c r="D16" s="69" t="s">
        <v>61</v>
      </c>
      <c r="E16" s="70" t="s">
        <v>48</v>
      </c>
      <c r="F16" s="71" t="s">
        <v>46</v>
      </c>
      <c r="G16" s="95">
        <v>351.33</v>
      </c>
      <c r="H16" s="59">
        <f>'PROEX '!H17+'CEAVI '!H17+CEO!H17+CCT!H17+CEFID!H17+CAV!H17+CEART!H17</f>
        <v>48</v>
      </c>
      <c r="I16" s="25">
        <f>SUM(('PROEX '!I17-'PROEX '!H17),('CEAVI '!I17-'CEAVI '!H17),(CEO!I17-CEO!H17),(CCT!I17-CCT!H17),(CEFID!I17-CEFID!H17),(CAV!I17-CAV!H17),(CEART!I17-CEART!H17))</f>
        <v>-4</v>
      </c>
      <c r="J16" s="26">
        <f t="shared" si="0"/>
        <v>52</v>
      </c>
      <c r="K16" s="27">
        <f t="shared" si="1"/>
        <v>16863.84</v>
      </c>
      <c r="L16" s="27">
        <f t="shared" si="2"/>
        <v>-1405.32</v>
      </c>
    </row>
    <row r="17" spans="1:12" ht="15" customHeight="1" x14ac:dyDescent="0.25">
      <c r="A17" s="116"/>
      <c r="B17" s="108"/>
      <c r="C17" s="68">
        <v>15</v>
      </c>
      <c r="D17" s="69" t="s">
        <v>62</v>
      </c>
      <c r="E17" s="70" t="s">
        <v>48</v>
      </c>
      <c r="F17" s="71" t="s">
        <v>46</v>
      </c>
      <c r="G17" s="95">
        <v>240.33</v>
      </c>
      <c r="H17" s="59">
        <f>'PROEX '!H18+'CEAVI '!H18+CEO!H18+CCT!H18+CEFID!H18+CAV!H18+CEART!H18</f>
        <v>140</v>
      </c>
      <c r="I17" s="25">
        <f>SUM(('PROEX '!I18-'PROEX '!H18),('CEAVI '!I18-'CEAVI '!H18),(CEO!I18-CEO!H18),(CCT!I18-CCT!H18),(CEFID!I18-CEFID!H18),(CAV!I18-CAV!H18),(CEART!I18-CEART!H18))</f>
        <v>0</v>
      </c>
      <c r="J17" s="26">
        <f t="shared" ref="J17:J41" si="3">H17-I17</f>
        <v>140</v>
      </c>
      <c r="K17" s="27">
        <f t="shared" si="1"/>
        <v>33646.200000000004</v>
      </c>
      <c r="L17" s="27">
        <f t="shared" si="2"/>
        <v>0</v>
      </c>
    </row>
    <row r="18" spans="1:12" ht="15" customHeight="1" x14ac:dyDescent="0.25">
      <c r="A18" s="116"/>
      <c r="B18" s="108"/>
      <c r="C18" s="68">
        <v>16</v>
      </c>
      <c r="D18" s="69" t="s">
        <v>63</v>
      </c>
      <c r="E18" s="70" t="s">
        <v>48</v>
      </c>
      <c r="F18" s="71" t="s">
        <v>46</v>
      </c>
      <c r="G18" s="95">
        <v>110.66</v>
      </c>
      <c r="H18" s="59">
        <f>'PROEX '!H19+'CEAVI '!H19+CEO!H19+CCT!H19+CEFID!H19+CAV!H19+CEART!H19</f>
        <v>40</v>
      </c>
      <c r="I18" s="25">
        <f>SUM(('PROEX '!I19-'PROEX '!H19),('CEAVI '!I19-'CEAVI '!H19),(CEO!I19-CEO!H19),(CCT!I19-CCT!H19),(CEFID!I19-CEFID!H19),(CAV!I19-CAV!H19),(CEART!I19-CEART!H19))</f>
        <v>0</v>
      </c>
      <c r="J18" s="26">
        <f t="shared" si="3"/>
        <v>40</v>
      </c>
      <c r="K18" s="27">
        <f t="shared" si="1"/>
        <v>4426.3999999999996</v>
      </c>
      <c r="L18" s="27">
        <f t="shared" si="2"/>
        <v>0</v>
      </c>
    </row>
    <row r="19" spans="1:12" ht="15" customHeight="1" x14ac:dyDescent="0.25">
      <c r="A19" s="117"/>
      <c r="B19" s="109"/>
      <c r="C19" s="68">
        <v>17</v>
      </c>
      <c r="D19" s="76" t="s">
        <v>64</v>
      </c>
      <c r="E19" s="77" t="s">
        <v>65</v>
      </c>
      <c r="F19" s="78" t="s">
        <v>46</v>
      </c>
      <c r="G19" s="95">
        <v>800</v>
      </c>
      <c r="H19" s="59">
        <f>'PROEX '!H20+'CEAVI '!H20+CEO!H20+CCT!H20+CEFID!H20+CAV!H20+CEART!H20</f>
        <v>4</v>
      </c>
      <c r="I19" s="25">
        <f>SUM(('PROEX '!I20-'PROEX '!H20),('CEAVI '!I20-'CEAVI '!H20),(CEO!I20-CEO!H20),(CCT!I20-CCT!H20),(CEFID!I20-CEFID!H20),(CAV!I20-CAV!H20),(CEART!I20-CEART!H20))</f>
        <v>0</v>
      </c>
      <c r="J19" s="26">
        <f t="shared" si="3"/>
        <v>4</v>
      </c>
      <c r="K19" s="27">
        <f t="shared" si="1"/>
        <v>3200</v>
      </c>
      <c r="L19" s="27">
        <f t="shared" si="2"/>
        <v>0</v>
      </c>
    </row>
    <row r="20" spans="1:12" ht="15" customHeight="1" x14ac:dyDescent="0.25">
      <c r="A20" s="104" t="s">
        <v>88</v>
      </c>
      <c r="B20" s="110">
        <v>2</v>
      </c>
      <c r="C20" s="81">
        <v>18</v>
      </c>
      <c r="D20" s="82" t="s">
        <v>66</v>
      </c>
      <c r="E20" s="87" t="s">
        <v>45</v>
      </c>
      <c r="F20" s="88" t="s">
        <v>46</v>
      </c>
      <c r="G20" s="96">
        <v>1658.2</v>
      </c>
      <c r="H20" s="59">
        <f>'PROEX '!H21+'CEAVI '!H21+CEO!H21+CCT!H21+CEFID!H21+CAV!H21+CEART!H21</f>
        <v>1</v>
      </c>
      <c r="I20" s="25">
        <f>SUM(('PROEX '!I21-'PROEX '!H21),('CEAVI '!I21-'CEAVI '!H21),(CEO!I21-CEO!H21),(CCT!I21-CCT!H21),(CEFID!I21-CEFID!H21),(CAV!I21-CAV!H21),(CEART!I21-CEART!H21))</f>
        <v>0</v>
      </c>
      <c r="J20" s="26">
        <f t="shared" si="3"/>
        <v>1</v>
      </c>
      <c r="K20" s="27">
        <f t="shared" si="1"/>
        <v>1658.2</v>
      </c>
      <c r="L20" s="27">
        <f t="shared" si="2"/>
        <v>0</v>
      </c>
    </row>
    <row r="21" spans="1:12" ht="15" customHeight="1" x14ac:dyDescent="0.25">
      <c r="A21" s="105"/>
      <c r="B21" s="110"/>
      <c r="C21" s="81">
        <v>19</v>
      </c>
      <c r="D21" s="82" t="s">
        <v>67</v>
      </c>
      <c r="E21" s="87" t="s">
        <v>48</v>
      </c>
      <c r="F21" s="88" t="s">
        <v>46</v>
      </c>
      <c r="G21" s="96">
        <v>211.9</v>
      </c>
      <c r="H21" s="59">
        <f>'PROEX '!H22+'CEAVI '!H22+CEO!H22+CCT!H22+CEFID!H22+CAV!H22+CEART!H22</f>
        <v>18</v>
      </c>
      <c r="I21" s="25">
        <f>SUM(('PROEX '!I22-'PROEX '!H22),('CEAVI '!I22-'CEAVI '!H22),(CEO!I22-CEO!H22),(CCT!I22-CCT!H22),(CEFID!I22-CEFID!H22),(CAV!I22-CAV!H22),(CEART!I22-CEART!H22))</f>
        <v>0</v>
      </c>
      <c r="J21" s="26">
        <f t="shared" si="3"/>
        <v>18</v>
      </c>
      <c r="K21" s="27">
        <f t="shared" si="1"/>
        <v>3814.2000000000003</v>
      </c>
      <c r="L21" s="27">
        <f t="shared" si="2"/>
        <v>0</v>
      </c>
    </row>
    <row r="22" spans="1:12" s="44" customFormat="1" ht="15" customHeight="1" x14ac:dyDescent="0.25">
      <c r="A22" s="105"/>
      <c r="B22" s="110"/>
      <c r="C22" s="81">
        <v>20</v>
      </c>
      <c r="D22" s="82" t="s">
        <v>68</v>
      </c>
      <c r="E22" s="87" t="s">
        <v>69</v>
      </c>
      <c r="F22" s="88" t="s">
        <v>46</v>
      </c>
      <c r="G22" s="96">
        <v>296.60000000000002</v>
      </c>
      <c r="H22" s="59">
        <f>'PROEX '!H23+'CEAVI '!H23+CEO!H23+CCT!H23+CEFID!H23+CAV!H23+CEART!H23</f>
        <v>48</v>
      </c>
      <c r="I22" s="25">
        <f>SUM(('PROEX '!I23-'PROEX '!H23),('CEAVI '!I23-'CEAVI '!H23),(CEO!I23-CEO!H23),(CCT!I23-CCT!H23),(CEFID!I23-CEFID!H23),(CAV!I23-CAV!H23),(CEART!I23-CEART!H23))</f>
        <v>0</v>
      </c>
      <c r="J22" s="26">
        <f t="shared" si="3"/>
        <v>48</v>
      </c>
      <c r="K22" s="27">
        <f t="shared" si="1"/>
        <v>14236.800000000001</v>
      </c>
      <c r="L22" s="27">
        <f t="shared" si="2"/>
        <v>0</v>
      </c>
    </row>
    <row r="23" spans="1:12" s="44" customFormat="1" ht="15" customHeight="1" x14ac:dyDescent="0.25">
      <c r="A23" s="105"/>
      <c r="B23" s="110"/>
      <c r="C23" s="81">
        <v>21</v>
      </c>
      <c r="D23" s="82" t="s">
        <v>52</v>
      </c>
      <c r="E23" s="87" t="s">
        <v>69</v>
      </c>
      <c r="F23" s="88" t="s">
        <v>46</v>
      </c>
      <c r="G23" s="96">
        <v>240.1</v>
      </c>
      <c r="H23" s="59">
        <f>'PROEX '!H24+'CEAVI '!H24+CEO!H24+CCT!H24+CEFID!H24+CAV!H24+CEART!H24</f>
        <v>45</v>
      </c>
      <c r="I23" s="25">
        <f>SUM(('PROEX '!I24-'PROEX '!H24),('CEAVI '!I24-'CEAVI '!H24),(CEO!I24-CEO!H24),(CCT!I24-CCT!H24),(CEFID!I24-CEFID!H24),(CAV!I24-CAV!H24),(CEART!I24-CEART!H24))</f>
        <v>0</v>
      </c>
      <c r="J23" s="26">
        <f t="shared" si="3"/>
        <v>45</v>
      </c>
      <c r="K23" s="27">
        <f t="shared" si="1"/>
        <v>10804.5</v>
      </c>
      <c r="L23" s="27">
        <f t="shared" si="2"/>
        <v>0</v>
      </c>
    </row>
    <row r="24" spans="1:12" s="29" customFormat="1" ht="15" customHeight="1" x14ac:dyDescent="0.25">
      <c r="A24" s="105"/>
      <c r="B24" s="110"/>
      <c r="C24" s="81">
        <v>22</v>
      </c>
      <c r="D24" s="82" t="s">
        <v>70</v>
      </c>
      <c r="E24" s="87" t="s">
        <v>71</v>
      </c>
      <c r="F24" s="88" t="s">
        <v>46</v>
      </c>
      <c r="G24" s="96">
        <v>4770</v>
      </c>
      <c r="H24" s="59">
        <f>'PROEX '!H25+'CEAVI '!H25+CEO!H25+CCT!H25+CEFID!H25+CAV!H25+CEART!H25</f>
        <v>1</v>
      </c>
      <c r="I24" s="25">
        <f>SUM(('PROEX '!I25-'PROEX '!H25),('CEAVI '!I25-'CEAVI '!H25),(CEO!I25-CEO!H25),(CCT!I25-CCT!H25),(CEFID!I25-CEFID!H25),(CAV!I25-CAV!H25),(CEART!I25-CEART!H25))</f>
        <v>0</v>
      </c>
      <c r="J24" s="26">
        <f t="shared" si="3"/>
        <v>1</v>
      </c>
      <c r="K24" s="27">
        <f t="shared" si="1"/>
        <v>4770</v>
      </c>
      <c r="L24" s="27">
        <f t="shared" si="2"/>
        <v>0</v>
      </c>
    </row>
    <row r="25" spans="1:12" s="29" customFormat="1" ht="15" customHeight="1" x14ac:dyDescent="0.25">
      <c r="A25" s="105"/>
      <c r="B25" s="110"/>
      <c r="C25" s="81">
        <v>23</v>
      </c>
      <c r="D25" s="82" t="s">
        <v>57</v>
      </c>
      <c r="E25" s="87" t="s">
        <v>72</v>
      </c>
      <c r="F25" s="88" t="s">
        <v>46</v>
      </c>
      <c r="G25" s="96">
        <v>192.8</v>
      </c>
      <c r="H25" s="59">
        <f>'PROEX '!H26+'CEAVI '!H26+CEO!H26+CCT!H26+CEFID!H26+CAV!H26+CEART!H26</f>
        <v>32</v>
      </c>
      <c r="I25" s="25">
        <f>SUM(('PROEX '!I26-'PROEX '!H26),('CEAVI '!I26-'CEAVI '!H26),(CEO!I26-CEO!H26),(CCT!I26-CCT!H26),(CEFID!I26-CEFID!H26),(CAV!I26-CAV!H26),(CEART!I26-CEART!H26))</f>
        <v>0</v>
      </c>
      <c r="J25" s="26">
        <f t="shared" si="3"/>
        <v>32</v>
      </c>
      <c r="K25" s="27">
        <f t="shared" si="1"/>
        <v>6169.6</v>
      </c>
      <c r="L25" s="27">
        <f t="shared" si="2"/>
        <v>0</v>
      </c>
    </row>
    <row r="26" spans="1:12" s="29" customFormat="1" ht="15" customHeight="1" x14ac:dyDescent="0.25">
      <c r="A26" s="105"/>
      <c r="B26" s="110"/>
      <c r="C26" s="81">
        <v>24</v>
      </c>
      <c r="D26" s="82" t="s">
        <v>73</v>
      </c>
      <c r="E26" s="87" t="s">
        <v>69</v>
      </c>
      <c r="F26" s="88" t="s">
        <v>46</v>
      </c>
      <c r="G26" s="96">
        <v>134.5</v>
      </c>
      <c r="H26" s="59">
        <f>'PROEX '!H27+'CEAVI '!H27+CEO!H27+CCT!H27+CEFID!H27+CAV!H27+CEART!H27</f>
        <v>28</v>
      </c>
      <c r="I26" s="25">
        <f>SUM(('PROEX '!I27-'PROEX '!H27),('CEAVI '!I27-'CEAVI '!H27),(CEO!I27-CEO!H27),(CCT!I27-CCT!H27),(CEFID!I27-CEFID!H27),(CAV!I27-CAV!H27),(CEART!I27-CEART!H27))</f>
        <v>0</v>
      </c>
      <c r="J26" s="26">
        <f t="shared" si="3"/>
        <v>28</v>
      </c>
      <c r="K26" s="27">
        <f t="shared" si="1"/>
        <v>3766</v>
      </c>
      <c r="L26" s="27">
        <f t="shared" si="2"/>
        <v>0</v>
      </c>
    </row>
    <row r="27" spans="1:12" s="29" customFormat="1" ht="15" customHeight="1" x14ac:dyDescent="0.25">
      <c r="A27" s="105"/>
      <c r="B27" s="110"/>
      <c r="C27" s="81">
        <v>25</v>
      </c>
      <c r="D27" s="82" t="s">
        <v>74</v>
      </c>
      <c r="E27" s="87" t="s">
        <v>69</v>
      </c>
      <c r="F27" s="88" t="s">
        <v>46</v>
      </c>
      <c r="G27" s="96">
        <v>71.2</v>
      </c>
      <c r="H27" s="59">
        <f>'PROEX '!H28+'CEAVI '!H28+CEO!H28+CCT!H28+CEFID!H28+CAV!H28+CEART!H28</f>
        <v>68</v>
      </c>
      <c r="I27" s="25">
        <f>SUM(('PROEX '!I28-'PROEX '!H28),('CEAVI '!I28-'CEAVI '!H28),(CEO!I28-CEO!H28),(CCT!I28-CCT!H28),(CEFID!I28-CEFID!H28),(CAV!I28-CAV!H28),(CEART!I28-CEART!H28))</f>
        <v>0</v>
      </c>
      <c r="J27" s="26">
        <f t="shared" si="3"/>
        <v>68</v>
      </c>
      <c r="K27" s="27">
        <f t="shared" si="1"/>
        <v>4841.6000000000004</v>
      </c>
      <c r="L27" s="27">
        <f t="shared" si="2"/>
        <v>0</v>
      </c>
    </row>
    <row r="28" spans="1:12" s="29" customFormat="1" ht="15" customHeight="1" x14ac:dyDescent="0.25">
      <c r="A28" s="105"/>
      <c r="B28" s="110"/>
      <c r="C28" s="81">
        <v>26</v>
      </c>
      <c r="D28" s="82" t="s">
        <v>59</v>
      </c>
      <c r="E28" s="87" t="s">
        <v>69</v>
      </c>
      <c r="F28" s="88" t="s">
        <v>46</v>
      </c>
      <c r="G28" s="96">
        <v>252.9</v>
      </c>
      <c r="H28" s="59">
        <f>'PROEX '!H29+'CEAVI '!H29+CEO!H29+CCT!H29+CEFID!H29+CAV!H29+CEART!H29</f>
        <v>17</v>
      </c>
      <c r="I28" s="25">
        <f>SUM(('PROEX '!I29-'PROEX '!H29),('CEAVI '!I29-'CEAVI '!H29),(CEO!I29-CEO!H29),(CCT!I29-CCT!H29),(CEFID!I29-CEFID!H29),(CAV!I29-CAV!H29),(CEART!I29-CEART!H29))</f>
        <v>0</v>
      </c>
      <c r="J28" s="26">
        <f t="shared" si="3"/>
        <v>17</v>
      </c>
      <c r="K28" s="27">
        <f t="shared" si="1"/>
        <v>4299.3</v>
      </c>
      <c r="L28" s="27">
        <f t="shared" si="2"/>
        <v>0</v>
      </c>
    </row>
    <row r="29" spans="1:12" s="29" customFormat="1" ht="15" customHeight="1" x14ac:dyDescent="0.25">
      <c r="A29" s="105"/>
      <c r="B29" s="110"/>
      <c r="C29" s="81">
        <v>27</v>
      </c>
      <c r="D29" s="82" t="s">
        <v>75</v>
      </c>
      <c r="E29" s="87" t="s">
        <v>69</v>
      </c>
      <c r="F29" s="88" t="s">
        <v>46</v>
      </c>
      <c r="G29" s="96">
        <v>203.5</v>
      </c>
      <c r="H29" s="59">
        <f>'PROEX '!H30+'CEAVI '!H30+CEO!H30+CCT!H30+CEFID!H30+CAV!H30+CEART!H30</f>
        <v>35</v>
      </c>
      <c r="I29" s="25">
        <f>SUM(('PROEX '!I30-'PROEX '!H30),('CEAVI '!I30-'CEAVI '!H30),(CEO!I30-CEO!H30),(CCT!I30-CCT!H30),(CEFID!I30-CEFID!H30),(CAV!I30-CAV!H30),(CEART!I30-CEART!H30))</f>
        <v>0</v>
      </c>
      <c r="J29" s="26">
        <f t="shared" si="3"/>
        <v>35</v>
      </c>
      <c r="K29" s="27">
        <f t="shared" si="1"/>
        <v>7122.5</v>
      </c>
      <c r="L29" s="27">
        <f t="shared" si="2"/>
        <v>0</v>
      </c>
    </row>
    <row r="30" spans="1:12" s="29" customFormat="1" ht="15" customHeight="1" x14ac:dyDescent="0.25">
      <c r="A30" s="105"/>
      <c r="B30" s="110"/>
      <c r="C30" s="81">
        <v>28</v>
      </c>
      <c r="D30" s="82" t="s">
        <v>63</v>
      </c>
      <c r="E30" s="87" t="s">
        <v>69</v>
      </c>
      <c r="F30" s="88" t="s">
        <v>46</v>
      </c>
      <c r="G30" s="96">
        <v>89.75</v>
      </c>
      <c r="H30" s="59">
        <f>'PROEX '!H31+'CEAVI '!H31+CEO!H31+CCT!H31+CEFID!H31+CAV!H31+CEART!H31</f>
        <v>50</v>
      </c>
      <c r="I30" s="25">
        <f>SUM(('PROEX '!I31-'PROEX '!H31),('CEAVI '!I31-'CEAVI '!H31),(CEO!I31-CEO!H31),(CCT!I31-CCT!H31),(CEFID!I31-CEFID!H31),(CAV!I31-CAV!H31),(CEART!I31-CEART!H31))</f>
        <v>0</v>
      </c>
      <c r="J30" s="26">
        <f t="shared" si="3"/>
        <v>50</v>
      </c>
      <c r="K30" s="27">
        <f t="shared" si="1"/>
        <v>4487.5</v>
      </c>
      <c r="L30" s="27">
        <f t="shared" si="2"/>
        <v>0</v>
      </c>
    </row>
    <row r="31" spans="1:12" s="29" customFormat="1" ht="15" customHeight="1" x14ac:dyDescent="0.25">
      <c r="A31" s="105"/>
      <c r="B31" s="110"/>
      <c r="C31" s="81">
        <v>29</v>
      </c>
      <c r="D31" s="82" t="s">
        <v>76</v>
      </c>
      <c r="E31" s="87" t="s">
        <v>69</v>
      </c>
      <c r="F31" s="88" t="s">
        <v>46</v>
      </c>
      <c r="G31" s="96">
        <v>67.55</v>
      </c>
      <c r="H31" s="59">
        <f>'PROEX '!H32+'CEAVI '!H32+CEO!H32+CCT!H32+CEFID!H32+CAV!H32+CEART!H32</f>
        <v>20</v>
      </c>
      <c r="I31" s="25">
        <f>SUM(('PROEX '!I32-'PROEX '!H32),('CEAVI '!I32-'CEAVI '!H32),(CEO!I32-CEO!H32),(CCT!I32-CCT!H32),(CEFID!I32-CEFID!H32),(CAV!I32-CAV!H32),(CEART!I32-CEART!H32))</f>
        <v>0</v>
      </c>
      <c r="J31" s="26">
        <f t="shared" si="3"/>
        <v>20</v>
      </c>
      <c r="K31" s="27">
        <f t="shared" si="1"/>
        <v>1351</v>
      </c>
      <c r="L31" s="27">
        <f t="shared" si="2"/>
        <v>0</v>
      </c>
    </row>
    <row r="32" spans="1:12" s="29" customFormat="1" ht="15" customHeight="1" x14ac:dyDescent="0.25">
      <c r="A32" s="105"/>
      <c r="B32" s="110"/>
      <c r="C32" s="81">
        <v>30</v>
      </c>
      <c r="D32" s="82" t="s">
        <v>47</v>
      </c>
      <c r="E32" s="89" t="s">
        <v>48</v>
      </c>
      <c r="F32" s="88" t="s">
        <v>46</v>
      </c>
      <c r="G32" s="96">
        <v>276.3</v>
      </c>
      <c r="H32" s="59">
        <f>'PROEX '!H33+'CEAVI '!H33+CEO!H33+CCT!H33+CEFID!H33+CAV!H33+CEART!H33</f>
        <v>26</v>
      </c>
      <c r="I32" s="25">
        <f>SUM(('PROEX '!I33-'PROEX '!H33),('CEAVI '!I33-'CEAVI '!H33),(CEO!I33-CEO!H33),(CCT!I33-CCT!H33),(CEFID!I33-CEFID!H33),(CAV!I33-CAV!H33),(CEART!I33-CEART!H33))</f>
        <v>0</v>
      </c>
      <c r="J32" s="26">
        <f t="shared" si="3"/>
        <v>26</v>
      </c>
      <c r="K32" s="27">
        <f t="shared" si="1"/>
        <v>7183.8</v>
      </c>
      <c r="L32" s="27">
        <f t="shared" si="2"/>
        <v>0</v>
      </c>
    </row>
    <row r="33" spans="1:12" s="29" customFormat="1" ht="15" customHeight="1" x14ac:dyDescent="0.25">
      <c r="A33" s="105"/>
      <c r="B33" s="110"/>
      <c r="C33" s="81">
        <v>31</v>
      </c>
      <c r="D33" s="82" t="s">
        <v>51</v>
      </c>
      <c r="E33" s="89" t="s">
        <v>48</v>
      </c>
      <c r="F33" s="88" t="s">
        <v>46</v>
      </c>
      <c r="G33" s="96">
        <v>435</v>
      </c>
      <c r="H33" s="59">
        <f>'PROEX '!H34+'CEAVI '!H34+CEO!H34+CCT!H34+CEFID!H34+CAV!H34+CEART!H34</f>
        <v>10</v>
      </c>
      <c r="I33" s="25">
        <f>SUM(('PROEX '!I34-'PROEX '!H34),('CEAVI '!I34-'CEAVI '!H34),(CEO!I34-CEO!H34),(CCT!I34-CCT!H34),(CEFID!I34-CEFID!H34),(CAV!I34-CAV!H34),(CEART!I34-CEART!H34))</f>
        <v>0</v>
      </c>
      <c r="J33" s="26">
        <f t="shared" si="3"/>
        <v>10</v>
      </c>
      <c r="K33" s="27">
        <f t="shared" si="1"/>
        <v>4350</v>
      </c>
      <c r="L33" s="27">
        <f t="shared" si="2"/>
        <v>0</v>
      </c>
    </row>
    <row r="34" spans="1:12" s="29" customFormat="1" ht="15" customHeight="1" x14ac:dyDescent="0.25">
      <c r="A34" s="105"/>
      <c r="B34" s="110"/>
      <c r="C34" s="81">
        <v>32</v>
      </c>
      <c r="D34" s="82" t="s">
        <v>53</v>
      </c>
      <c r="E34" s="89" t="s">
        <v>48</v>
      </c>
      <c r="F34" s="88" t="s">
        <v>46</v>
      </c>
      <c r="G34" s="96">
        <v>167.7</v>
      </c>
      <c r="H34" s="59">
        <f>'PROEX '!H35+'CEAVI '!H35+CEO!H35+CCT!H35+CEFID!H35+CAV!H35+CEART!H35</f>
        <v>20</v>
      </c>
      <c r="I34" s="25">
        <f>SUM(('PROEX '!I35-'PROEX '!H35),('CEAVI '!I35-'CEAVI '!H35),(CEO!I35-CEO!H35),(CCT!I35-CCT!H35),(CEFID!I35-CEFID!H35),(CAV!I35-CAV!H35),(CEART!I35-CEART!H35))</f>
        <v>0</v>
      </c>
      <c r="J34" s="26">
        <f t="shared" si="3"/>
        <v>20</v>
      </c>
      <c r="K34" s="27">
        <f t="shared" si="1"/>
        <v>3354</v>
      </c>
      <c r="L34" s="27">
        <f t="shared" si="2"/>
        <v>0</v>
      </c>
    </row>
    <row r="35" spans="1:12" s="29" customFormat="1" ht="15" customHeight="1" x14ac:dyDescent="0.25">
      <c r="A35" s="105"/>
      <c r="B35" s="110"/>
      <c r="C35" s="81">
        <v>33</v>
      </c>
      <c r="D35" s="82" t="s">
        <v>54</v>
      </c>
      <c r="E35" s="89" t="s">
        <v>48</v>
      </c>
      <c r="F35" s="88" t="s">
        <v>46</v>
      </c>
      <c r="G35" s="96">
        <v>334.25</v>
      </c>
      <c r="H35" s="59">
        <f>'PROEX '!H36+'CEAVI '!H36+CEO!H36+CCT!H36+CEFID!H36+CAV!H36+CEART!H36</f>
        <v>20</v>
      </c>
      <c r="I35" s="25">
        <f>SUM(('PROEX '!I36-'PROEX '!H36),('CEAVI '!I36-'CEAVI '!H36),(CEO!I36-CEO!H36),(CCT!I36-CCT!H36),(CEFID!I36-CEFID!H36),(CAV!I36-CAV!H36),(CEART!I36-CEART!H36))</f>
        <v>0</v>
      </c>
      <c r="J35" s="26">
        <f t="shared" si="3"/>
        <v>20</v>
      </c>
      <c r="K35" s="27">
        <f t="shared" si="1"/>
        <v>6685</v>
      </c>
      <c r="L35" s="27">
        <f t="shared" si="2"/>
        <v>0</v>
      </c>
    </row>
    <row r="36" spans="1:12" s="29" customFormat="1" ht="15" customHeight="1" x14ac:dyDescent="0.25">
      <c r="A36" s="106"/>
      <c r="B36" s="110"/>
      <c r="C36" s="81">
        <v>34</v>
      </c>
      <c r="D36" s="82" t="s">
        <v>61</v>
      </c>
      <c r="E36" s="89" t="s">
        <v>48</v>
      </c>
      <c r="F36" s="88" t="s">
        <v>46</v>
      </c>
      <c r="G36" s="96">
        <v>296.8</v>
      </c>
      <c r="H36" s="59">
        <f>'PROEX '!H37+'CEAVI '!H37+CEO!H37+CCT!H37+CEFID!H37+CAV!H37+CEART!H37</f>
        <v>20</v>
      </c>
      <c r="I36" s="25">
        <f>SUM(('PROEX '!I37-'PROEX '!H37),('CEAVI '!I37-'CEAVI '!H37),(CEO!I37-CEO!H37),(CCT!I37-CCT!H37),(CEFID!I37-CEFID!H37),(CAV!I37-CAV!H37),(CEART!I37-CEART!H37))</f>
        <v>0</v>
      </c>
      <c r="J36" s="26">
        <f t="shared" si="3"/>
        <v>20</v>
      </c>
      <c r="K36" s="27">
        <f t="shared" si="1"/>
        <v>5936</v>
      </c>
      <c r="L36" s="27">
        <f t="shared" si="2"/>
        <v>0</v>
      </c>
    </row>
    <row r="37" spans="1:12" s="29" customFormat="1" ht="80.25" customHeight="1" x14ac:dyDescent="0.25">
      <c r="A37" s="86" t="s">
        <v>89</v>
      </c>
      <c r="B37" s="83">
        <v>3</v>
      </c>
      <c r="C37" s="84">
        <v>35</v>
      </c>
      <c r="D37" s="85" t="s">
        <v>86</v>
      </c>
      <c r="E37" s="86" t="s">
        <v>90</v>
      </c>
      <c r="F37" s="90" t="s">
        <v>91</v>
      </c>
      <c r="G37" s="97">
        <v>4332.66</v>
      </c>
      <c r="H37" s="59">
        <f>'PROEX '!H38+'CEAVI '!H38+CEO!H38+CCT!H38+CEFID!H38+CAV!H38+CEART!H38</f>
        <v>15</v>
      </c>
      <c r="I37" s="25">
        <f>SUM(('PROEX '!I38-'PROEX '!H38),('CEAVI '!I38-'CEAVI '!H38),(CEO!I38-CEO!H38),(CCT!I38-CCT!H38),(CEFID!I38-CEFID!H38),(CAV!I38-CAV!H38),(CEART!I38-CEART!H38))</f>
        <v>0</v>
      </c>
      <c r="J37" s="26">
        <f t="shared" si="3"/>
        <v>15</v>
      </c>
      <c r="K37" s="27">
        <f t="shared" si="1"/>
        <v>64989.899999999994</v>
      </c>
      <c r="L37" s="27">
        <f t="shared" si="2"/>
        <v>0</v>
      </c>
    </row>
    <row r="38" spans="1:12" s="29" customFormat="1" ht="15" customHeight="1" x14ac:dyDescent="0.25">
      <c r="A38" s="104" t="s">
        <v>87</v>
      </c>
      <c r="B38" s="113">
        <v>4</v>
      </c>
      <c r="C38" s="81">
        <v>36</v>
      </c>
      <c r="D38" s="82" t="s">
        <v>52</v>
      </c>
      <c r="E38" s="89" t="s">
        <v>48</v>
      </c>
      <c r="F38" s="88" t="s">
        <v>46</v>
      </c>
      <c r="G38" s="94">
        <v>278.95999999999998</v>
      </c>
      <c r="H38" s="59">
        <f>'PROEX '!H39+'CEAVI '!H39+CEO!H39+CCT!H39+CEFID!H39+CAV!H39+CEART!H39</f>
        <v>25</v>
      </c>
      <c r="I38" s="25">
        <f>SUM(('PROEX '!I39-'PROEX '!H39),('CEAVI '!I39-'CEAVI '!H39),(CEO!I39-CEO!H39),(CCT!I39-CCT!H39),(CEFID!I39-CEFID!H39),(CAV!I39-CAV!H39),(CEART!I39-CEART!H39))</f>
        <v>0</v>
      </c>
      <c r="J38" s="26">
        <f t="shared" si="3"/>
        <v>25</v>
      </c>
      <c r="K38" s="27">
        <f t="shared" si="1"/>
        <v>6973.9999999999991</v>
      </c>
      <c r="L38" s="27">
        <f t="shared" si="2"/>
        <v>0</v>
      </c>
    </row>
    <row r="39" spans="1:12" s="29" customFormat="1" ht="15" customHeight="1" x14ac:dyDescent="0.25">
      <c r="A39" s="105"/>
      <c r="B39" s="113"/>
      <c r="C39" s="81">
        <v>37</v>
      </c>
      <c r="D39" s="82" t="s">
        <v>53</v>
      </c>
      <c r="E39" s="89" t="s">
        <v>48</v>
      </c>
      <c r="F39" s="88" t="s">
        <v>46</v>
      </c>
      <c r="G39" s="94">
        <v>187.59</v>
      </c>
      <c r="H39" s="59">
        <f>'PROEX '!H40+'CEAVI '!H40+CEO!H40+CCT!H40+CEFID!H40+CAV!H40+CEART!H40</f>
        <v>10</v>
      </c>
      <c r="I39" s="25">
        <f>SUM(('PROEX '!I40-'PROEX '!H40),('CEAVI '!I40-'CEAVI '!H40),(CEO!I40-CEO!H40),(CCT!I40-CCT!H40),(CEFID!I40-CEFID!H40),(CAV!I40-CAV!H40),(CEART!I40-CEART!H40))</f>
        <v>0</v>
      </c>
      <c r="J39" s="26">
        <f t="shared" si="3"/>
        <v>10</v>
      </c>
      <c r="K39" s="27">
        <f t="shared" si="1"/>
        <v>1875.9</v>
      </c>
      <c r="L39" s="27">
        <f t="shared" si="2"/>
        <v>0</v>
      </c>
    </row>
    <row r="40" spans="1:12" s="29" customFormat="1" ht="15" customHeight="1" x14ac:dyDescent="0.25">
      <c r="A40" s="105"/>
      <c r="B40" s="113"/>
      <c r="C40" s="81">
        <v>38</v>
      </c>
      <c r="D40" s="82" t="s">
        <v>54</v>
      </c>
      <c r="E40" s="89" t="s">
        <v>48</v>
      </c>
      <c r="F40" s="88" t="s">
        <v>46</v>
      </c>
      <c r="G40" s="94">
        <v>373.56</v>
      </c>
      <c r="H40" s="59">
        <f>'PROEX '!H41+'CEAVI '!H41+CEO!H41+CCT!H41+CEFID!H41+CAV!H41+CEART!H41</f>
        <v>15</v>
      </c>
      <c r="I40" s="25">
        <f>SUM(('PROEX '!I41-'PROEX '!H41),('CEAVI '!I41-'CEAVI '!H41),(CEO!I41-CEO!H41),(CCT!I41-CCT!H41),(CEFID!I41-CEFID!H41),(CAV!I41-CAV!H41),(CEART!I41-CEART!H41))</f>
        <v>0</v>
      </c>
      <c r="J40" s="26">
        <f t="shared" si="3"/>
        <v>15</v>
      </c>
      <c r="K40" s="27">
        <f t="shared" si="1"/>
        <v>5603.4</v>
      </c>
      <c r="L40" s="27">
        <f t="shared" si="2"/>
        <v>0</v>
      </c>
    </row>
    <row r="41" spans="1:12" s="29" customFormat="1" ht="45" customHeight="1" x14ac:dyDescent="0.25">
      <c r="A41" s="106"/>
      <c r="B41" s="114"/>
      <c r="C41" s="81">
        <v>39</v>
      </c>
      <c r="D41" s="82" t="s">
        <v>61</v>
      </c>
      <c r="E41" s="89" t="s">
        <v>48</v>
      </c>
      <c r="F41" s="88" t="s">
        <v>46</v>
      </c>
      <c r="G41" s="94">
        <v>339.86</v>
      </c>
      <c r="H41" s="59">
        <f>'PROEX '!H42+'CEAVI '!H42+CEO!H42+CCT!H42+CEFID!H42+CAV!H42+CEART!H42</f>
        <v>25</v>
      </c>
      <c r="I41" s="25">
        <f>SUM(('PROEX '!I42-'PROEX '!H42),('CEAVI '!I42-'CEAVI '!H42),(CEO!I42-CEO!H42),(CCT!I42-CCT!H42),(CEFID!I42-CEFID!H42),(CAV!I42-CAV!H42),(CEART!I42-CEART!H42))</f>
        <v>0</v>
      </c>
      <c r="J41" s="26">
        <f t="shared" si="3"/>
        <v>25</v>
      </c>
      <c r="K41" s="27">
        <f t="shared" si="1"/>
        <v>8496.5</v>
      </c>
      <c r="L41" s="27">
        <f t="shared" si="2"/>
        <v>0</v>
      </c>
    </row>
    <row r="42" spans="1:12" s="29" customFormat="1" x14ac:dyDescent="0.25">
      <c r="A42" s="1"/>
      <c r="B42" s="1"/>
      <c r="C42" s="37"/>
      <c r="D42" s="1"/>
      <c r="E42" s="1"/>
      <c r="F42" s="1"/>
      <c r="G42" s="1"/>
      <c r="H42" s="42"/>
      <c r="I42" s="38"/>
      <c r="J42" s="28"/>
      <c r="K42" s="80">
        <f>SUM(K3:K41)</f>
        <v>463058.17000000004</v>
      </c>
      <c r="L42" s="80">
        <f>SUM(L3:L41)</f>
        <v>-39459.18</v>
      </c>
    </row>
    <row r="43" spans="1:12" s="29" customFormat="1" x14ac:dyDescent="0.25">
      <c r="A43" s="1"/>
      <c r="B43" s="1"/>
      <c r="C43" s="37"/>
      <c r="D43" s="1"/>
      <c r="E43" s="1"/>
      <c r="F43" s="1"/>
      <c r="G43" s="1"/>
      <c r="H43" s="42"/>
      <c r="I43" s="38"/>
      <c r="J43" s="28"/>
    </row>
    <row r="44" spans="1:12" s="29" customFormat="1" x14ac:dyDescent="0.25">
      <c r="A44" s="1"/>
      <c r="B44" s="1"/>
      <c r="C44" s="37"/>
      <c r="D44" s="1"/>
      <c r="E44" s="1"/>
      <c r="F44" s="1"/>
      <c r="G44" s="1"/>
      <c r="H44" s="42"/>
      <c r="I44" s="38"/>
      <c r="J44" s="28"/>
    </row>
    <row r="45" spans="1:12" s="29" customFormat="1" x14ac:dyDescent="0.25">
      <c r="A45" s="1"/>
      <c r="B45" s="1"/>
      <c r="C45" s="37"/>
      <c r="D45" s="1"/>
      <c r="E45" s="1"/>
      <c r="F45" s="1"/>
      <c r="G45" s="1"/>
      <c r="H45" s="129" t="s">
        <v>92</v>
      </c>
      <c r="I45" s="129"/>
      <c r="J45" s="129"/>
      <c r="K45" s="129"/>
      <c r="L45" s="129"/>
    </row>
    <row r="46" spans="1:12" s="29" customFormat="1" ht="59.25" customHeight="1" x14ac:dyDescent="0.25">
      <c r="A46" s="1"/>
      <c r="B46" s="1"/>
      <c r="C46" s="37"/>
      <c r="D46" s="1"/>
      <c r="E46" s="1"/>
      <c r="F46" s="1"/>
      <c r="G46" s="1"/>
      <c r="H46" s="129" t="str">
        <f>D1</f>
        <v>OBJETO: CONTRATAÇÃO DE EMPRESA ESPECIALIZADA EM SERVIÇOS DE ARBITRAGEM PARA OS EVENTOS ESPORTIVOS, SERVIÇOS DE EMERGÊNCIA POR AMBULÂNCIA E LOCAÇÃO DE CONTAINERS COM CHUVEIROS PARA A UDESC</v>
      </c>
      <c r="I46" s="129"/>
      <c r="J46" s="129"/>
      <c r="K46" s="129"/>
      <c r="L46" s="129"/>
    </row>
    <row r="47" spans="1:12" s="29" customFormat="1" x14ac:dyDescent="0.25">
      <c r="A47" s="1"/>
      <c r="B47" s="1"/>
      <c r="C47" s="37"/>
      <c r="D47" s="1"/>
      <c r="E47" s="1"/>
      <c r="F47" s="1"/>
      <c r="G47" s="1"/>
      <c r="H47" s="130" t="str">
        <f>H1</f>
        <v>VIGÊNCIA DA ATA: 09/04/2018 até 08/04/2019</v>
      </c>
      <c r="I47" s="130"/>
      <c r="J47" s="130"/>
      <c r="K47" s="130"/>
      <c r="L47" s="130"/>
    </row>
    <row r="48" spans="1:12" s="29" customFormat="1" x14ac:dyDescent="0.25">
      <c r="A48" s="1"/>
      <c r="B48" s="1"/>
      <c r="C48" s="37"/>
      <c r="D48" s="1"/>
      <c r="E48" s="1"/>
      <c r="F48" s="1"/>
      <c r="G48" s="1"/>
      <c r="H48" s="124" t="s">
        <v>80</v>
      </c>
      <c r="I48" s="125"/>
      <c r="J48" s="125"/>
      <c r="K48" s="126"/>
      <c r="L48" s="60">
        <f>K42</f>
        <v>463058.17000000004</v>
      </c>
    </row>
    <row r="49" spans="1:12" s="29" customFormat="1" x14ac:dyDescent="0.25">
      <c r="A49" s="1"/>
      <c r="B49" s="1"/>
      <c r="C49" s="37"/>
      <c r="D49" s="1"/>
      <c r="E49" s="1"/>
      <c r="F49" s="1"/>
      <c r="G49" s="1"/>
      <c r="H49" s="121" t="s">
        <v>30</v>
      </c>
      <c r="I49" s="122"/>
      <c r="J49" s="122"/>
      <c r="K49" s="123"/>
      <c r="L49" s="61">
        <f>L42</f>
        <v>-39459.18</v>
      </c>
    </row>
    <row r="50" spans="1:12" s="29" customFormat="1" x14ac:dyDescent="0.25">
      <c r="A50" s="1"/>
      <c r="B50" s="1"/>
      <c r="C50" s="37"/>
      <c r="D50" s="1"/>
      <c r="E50" s="1"/>
      <c r="F50" s="1"/>
      <c r="G50" s="1"/>
      <c r="H50" s="121" t="s">
        <v>31</v>
      </c>
      <c r="I50" s="122"/>
      <c r="J50" s="122"/>
      <c r="K50" s="123"/>
      <c r="L50" s="61"/>
    </row>
    <row r="51" spans="1:12" s="29" customFormat="1" x14ac:dyDescent="0.25">
      <c r="A51" s="1"/>
      <c r="B51" s="1"/>
      <c r="C51" s="37"/>
      <c r="D51" s="1"/>
      <c r="E51" s="1"/>
      <c r="F51" s="1"/>
      <c r="G51" s="1"/>
      <c r="H51" s="118" t="s">
        <v>32</v>
      </c>
      <c r="I51" s="119"/>
      <c r="J51" s="119"/>
      <c r="K51" s="120"/>
      <c r="L51" s="62">
        <f>L49/L48</f>
        <v>-8.5214304716835026E-2</v>
      </c>
    </row>
    <row r="52" spans="1:12" s="29" customFormat="1" x14ac:dyDescent="0.25">
      <c r="A52" s="1"/>
      <c r="B52" s="1"/>
      <c r="C52" s="37"/>
      <c r="D52" s="1"/>
      <c r="E52" s="1"/>
      <c r="F52" s="1"/>
      <c r="G52" s="1"/>
      <c r="H52" s="118" t="s">
        <v>81</v>
      </c>
      <c r="I52" s="119"/>
      <c r="J52" s="119"/>
      <c r="K52" s="119"/>
      <c r="L52" s="120"/>
    </row>
    <row r="53" spans="1:12" s="29" customFormat="1" x14ac:dyDescent="0.25">
      <c r="A53" s="1"/>
      <c r="B53" s="1"/>
      <c r="C53" s="37"/>
      <c r="D53" s="1"/>
      <c r="E53" s="1"/>
      <c r="F53" s="1"/>
      <c r="G53" s="1"/>
      <c r="H53" s="42"/>
      <c r="I53" s="38"/>
      <c r="J53" s="28"/>
    </row>
    <row r="54" spans="1:12" s="29" customFormat="1" x14ac:dyDescent="0.25">
      <c r="A54" s="1"/>
      <c r="B54" s="1"/>
      <c r="C54" s="37"/>
      <c r="D54" s="1"/>
      <c r="E54" s="1"/>
      <c r="F54" s="1"/>
      <c r="G54" s="1"/>
      <c r="H54" s="42"/>
      <c r="I54" s="38"/>
      <c r="J54" s="28"/>
    </row>
    <row r="55" spans="1:12" s="29" customFormat="1" x14ac:dyDescent="0.25">
      <c r="A55" s="1"/>
      <c r="B55" s="1"/>
      <c r="C55" s="37"/>
      <c r="D55" s="1"/>
      <c r="E55" s="1"/>
      <c r="F55" s="1"/>
      <c r="G55" s="1"/>
      <c r="H55" s="42"/>
      <c r="I55" s="38"/>
      <c r="J55" s="28"/>
    </row>
    <row r="56" spans="1:12" s="29" customFormat="1" x14ac:dyDescent="0.25">
      <c r="A56" s="1"/>
      <c r="B56" s="1"/>
      <c r="C56" s="37"/>
      <c r="D56" s="1"/>
      <c r="E56" s="1"/>
      <c r="F56" s="1"/>
      <c r="G56" s="1"/>
      <c r="H56" s="42"/>
      <c r="I56" s="38"/>
      <c r="J56" s="28"/>
    </row>
    <row r="57" spans="1:12" s="29" customFormat="1" x14ac:dyDescent="0.25">
      <c r="A57" s="1"/>
      <c r="B57" s="1"/>
      <c r="C57" s="37"/>
      <c r="D57" s="1"/>
      <c r="E57" s="1"/>
      <c r="F57" s="1"/>
      <c r="G57" s="1"/>
      <c r="H57" s="42"/>
      <c r="I57" s="38"/>
      <c r="J57" s="28"/>
    </row>
    <row r="58" spans="1:12" s="29" customFormat="1" x14ac:dyDescent="0.25">
      <c r="A58" s="1"/>
      <c r="B58" s="1"/>
      <c r="C58" s="37"/>
      <c r="D58" s="1"/>
      <c r="E58" s="1"/>
      <c r="F58" s="1"/>
      <c r="G58" s="1"/>
      <c r="H58" s="42"/>
      <c r="I58" s="38"/>
      <c r="J58" s="28"/>
    </row>
    <row r="59" spans="1:12" s="29" customFormat="1" x14ac:dyDescent="0.25">
      <c r="A59" s="1"/>
      <c r="B59" s="1"/>
      <c r="C59" s="37"/>
      <c r="D59" s="1"/>
      <c r="E59" s="1"/>
      <c r="F59" s="1"/>
      <c r="G59" s="1"/>
      <c r="H59" s="42"/>
      <c r="I59" s="38"/>
      <c r="J59" s="28"/>
    </row>
    <row r="60" spans="1:12" s="29" customFormat="1" x14ac:dyDescent="0.25">
      <c r="A60" s="1"/>
      <c r="B60" s="1"/>
      <c r="C60" s="37"/>
      <c r="D60" s="1"/>
      <c r="E60" s="1"/>
      <c r="F60" s="1"/>
      <c r="G60" s="1"/>
      <c r="H60" s="42"/>
      <c r="I60" s="38"/>
      <c r="J60" s="28"/>
    </row>
    <row r="61" spans="1:12" s="29" customFormat="1" x14ac:dyDescent="0.25">
      <c r="A61" s="1"/>
      <c r="B61" s="1"/>
      <c r="C61" s="37"/>
      <c r="D61" s="1"/>
      <c r="E61" s="1"/>
      <c r="F61" s="1"/>
      <c r="G61" s="1"/>
      <c r="H61" s="42"/>
      <c r="I61" s="38"/>
      <c r="J61" s="28"/>
    </row>
    <row r="62" spans="1:12" s="29" customFormat="1" x14ac:dyDescent="0.25">
      <c r="A62" s="1"/>
      <c r="B62" s="1"/>
      <c r="C62" s="37"/>
      <c r="D62" s="1"/>
      <c r="E62" s="1"/>
      <c r="F62" s="1"/>
      <c r="G62" s="1"/>
      <c r="H62" s="42"/>
      <c r="I62" s="38"/>
      <c r="J62" s="28"/>
    </row>
    <row r="63" spans="1:12" s="29" customFormat="1" x14ac:dyDescent="0.25">
      <c r="A63" s="1"/>
      <c r="B63" s="1"/>
      <c r="C63" s="37"/>
      <c r="D63" s="1"/>
      <c r="E63" s="1"/>
      <c r="F63" s="1"/>
      <c r="G63" s="1"/>
      <c r="H63" s="42"/>
      <c r="I63" s="38"/>
      <c r="J63" s="28"/>
    </row>
    <row r="64" spans="1:12" s="29" customFormat="1" x14ac:dyDescent="0.25">
      <c r="A64" s="1"/>
      <c r="B64" s="1"/>
      <c r="C64" s="37"/>
      <c r="D64" s="1"/>
      <c r="E64" s="1"/>
      <c r="F64" s="1"/>
      <c r="G64" s="1"/>
      <c r="H64" s="42"/>
      <c r="I64" s="38"/>
      <c r="J64" s="28"/>
    </row>
    <row r="65" spans="1:10" s="29" customFormat="1" x14ac:dyDescent="0.25">
      <c r="A65" s="1"/>
      <c r="B65" s="1"/>
      <c r="C65" s="37"/>
      <c r="D65" s="1"/>
      <c r="E65" s="1"/>
      <c r="F65" s="1"/>
      <c r="G65" s="1"/>
      <c r="H65" s="42"/>
      <c r="I65" s="38"/>
      <c r="J65" s="28"/>
    </row>
    <row r="66" spans="1:10" s="29" customFormat="1" x14ac:dyDescent="0.25">
      <c r="A66" s="1"/>
      <c r="B66" s="1"/>
      <c r="C66" s="37"/>
      <c r="D66" s="1"/>
      <c r="E66" s="1"/>
      <c r="F66" s="1"/>
      <c r="G66" s="1"/>
      <c r="H66" s="42"/>
      <c r="I66" s="38"/>
      <c r="J66" s="28"/>
    </row>
    <row r="67" spans="1:10" s="29" customFormat="1" x14ac:dyDescent="0.25">
      <c r="A67" s="1"/>
      <c r="B67" s="1"/>
      <c r="C67" s="37"/>
      <c r="D67" s="1"/>
      <c r="E67" s="1"/>
      <c r="F67" s="1"/>
      <c r="G67" s="1"/>
      <c r="H67" s="42"/>
      <c r="I67" s="38"/>
      <c r="J67" s="28"/>
    </row>
    <row r="68" spans="1:10" s="29" customFormat="1" x14ac:dyDescent="0.25">
      <c r="A68" s="1"/>
      <c r="B68" s="1"/>
      <c r="C68" s="37"/>
      <c r="D68" s="1"/>
      <c r="E68" s="1"/>
      <c r="F68" s="1"/>
      <c r="G68" s="1"/>
      <c r="H68" s="42"/>
      <c r="I68" s="38"/>
      <c r="J68" s="28"/>
    </row>
    <row r="69" spans="1:10" s="29" customFormat="1" x14ac:dyDescent="0.25">
      <c r="A69" s="1"/>
      <c r="B69" s="1"/>
      <c r="C69" s="37"/>
      <c r="D69" s="1"/>
      <c r="E69" s="1"/>
      <c r="F69" s="1"/>
      <c r="G69" s="1"/>
      <c r="H69" s="42"/>
      <c r="I69" s="38"/>
      <c r="J69" s="28"/>
    </row>
    <row r="70" spans="1:10" s="29" customFormat="1" x14ac:dyDescent="0.25">
      <c r="A70" s="1"/>
      <c r="B70" s="1"/>
      <c r="C70" s="37"/>
      <c r="D70" s="1"/>
      <c r="E70" s="1"/>
      <c r="F70" s="1"/>
      <c r="G70" s="1"/>
      <c r="H70" s="42"/>
      <c r="I70" s="38"/>
      <c r="J70" s="28"/>
    </row>
    <row r="71" spans="1:10" s="29" customFormat="1" x14ac:dyDescent="0.25">
      <c r="A71" s="1"/>
      <c r="B71" s="1"/>
      <c r="C71" s="37"/>
      <c r="D71" s="1"/>
      <c r="E71" s="1"/>
      <c r="F71" s="1"/>
      <c r="G71" s="1"/>
      <c r="H71" s="42"/>
      <c r="I71" s="38"/>
      <c r="J71" s="28"/>
    </row>
    <row r="72" spans="1:10" s="29" customFormat="1" x14ac:dyDescent="0.25">
      <c r="A72" s="1"/>
      <c r="B72" s="1"/>
      <c r="C72" s="37"/>
      <c r="D72" s="1"/>
      <c r="E72" s="1"/>
      <c r="F72" s="1"/>
      <c r="G72" s="1"/>
      <c r="H72" s="42"/>
      <c r="I72" s="38"/>
      <c r="J72" s="28"/>
    </row>
    <row r="73" spans="1:10" s="29" customFormat="1" x14ac:dyDescent="0.25">
      <c r="A73" s="1"/>
      <c r="B73" s="1"/>
      <c r="C73" s="37"/>
      <c r="D73" s="1"/>
      <c r="E73" s="1"/>
      <c r="F73" s="1"/>
      <c r="G73" s="1"/>
      <c r="H73" s="42"/>
      <c r="I73" s="38"/>
      <c r="J73" s="28"/>
    </row>
    <row r="74" spans="1:10" s="29" customFormat="1" x14ac:dyDescent="0.25">
      <c r="A74" s="1"/>
      <c r="B74" s="1"/>
      <c r="C74" s="37"/>
      <c r="D74" s="1"/>
      <c r="E74" s="1"/>
      <c r="F74" s="1"/>
      <c r="G74" s="1"/>
      <c r="H74" s="42"/>
      <c r="I74" s="38"/>
      <c r="J74" s="28"/>
    </row>
    <row r="75" spans="1:10" s="29" customFormat="1" x14ac:dyDescent="0.25">
      <c r="A75" s="1"/>
      <c r="B75" s="1"/>
      <c r="C75" s="37"/>
      <c r="D75" s="1"/>
      <c r="E75" s="1"/>
      <c r="F75" s="1"/>
      <c r="G75" s="1"/>
      <c r="H75" s="42"/>
      <c r="I75" s="38"/>
      <c r="J75" s="28"/>
    </row>
    <row r="76" spans="1:10" s="29" customFormat="1" x14ac:dyDescent="0.25">
      <c r="A76" s="1"/>
      <c r="B76" s="1"/>
      <c r="C76" s="37"/>
      <c r="D76" s="1"/>
      <c r="E76" s="1"/>
      <c r="F76" s="1"/>
      <c r="G76" s="1"/>
      <c r="H76" s="42"/>
      <c r="I76" s="38"/>
      <c r="J76" s="28"/>
    </row>
    <row r="77" spans="1:10" s="29" customFormat="1" x14ac:dyDescent="0.25">
      <c r="A77" s="1"/>
      <c r="B77" s="1"/>
      <c r="C77" s="37"/>
      <c r="D77" s="1"/>
      <c r="E77" s="1"/>
      <c r="F77" s="1"/>
      <c r="G77" s="1"/>
      <c r="H77" s="42"/>
      <c r="I77" s="38"/>
      <c r="J77" s="28"/>
    </row>
    <row r="78" spans="1:10" s="29" customFormat="1" x14ac:dyDescent="0.25">
      <c r="A78" s="1"/>
      <c r="B78" s="1"/>
      <c r="C78" s="37"/>
      <c r="D78" s="1"/>
      <c r="E78" s="1"/>
      <c r="F78" s="1"/>
      <c r="G78" s="1"/>
      <c r="H78" s="42"/>
      <c r="I78" s="38"/>
      <c r="J78" s="28"/>
    </row>
    <row r="79" spans="1:10" s="29" customFormat="1" x14ac:dyDescent="0.25">
      <c r="A79" s="1"/>
      <c r="B79" s="1"/>
      <c r="C79" s="37"/>
      <c r="D79" s="1"/>
      <c r="E79" s="1"/>
      <c r="F79" s="1"/>
      <c r="G79" s="1"/>
      <c r="H79" s="42"/>
      <c r="I79" s="38"/>
      <c r="J79" s="28"/>
    </row>
    <row r="80" spans="1:10" s="29" customFormat="1" x14ac:dyDescent="0.25">
      <c r="A80" s="1"/>
      <c r="B80" s="1"/>
      <c r="C80" s="37"/>
      <c r="D80" s="1"/>
      <c r="E80" s="1"/>
      <c r="F80" s="1"/>
      <c r="G80" s="1"/>
      <c r="H80" s="42"/>
      <c r="I80" s="38"/>
      <c r="J80" s="28"/>
    </row>
    <row r="81" spans="1:10" s="29" customFormat="1" x14ac:dyDescent="0.25">
      <c r="A81" s="1"/>
      <c r="B81" s="1"/>
      <c r="C81" s="37"/>
      <c r="D81" s="1"/>
      <c r="E81" s="1"/>
      <c r="F81" s="1"/>
      <c r="G81" s="1"/>
      <c r="H81" s="42"/>
      <c r="I81" s="38"/>
      <c r="J81" s="28"/>
    </row>
    <row r="82" spans="1:10" s="29" customFormat="1" x14ac:dyDescent="0.25">
      <c r="A82" s="1"/>
      <c r="B82" s="1"/>
      <c r="C82" s="37"/>
      <c r="D82" s="1"/>
      <c r="E82" s="1"/>
      <c r="F82" s="1"/>
      <c r="G82" s="1"/>
      <c r="H82" s="42"/>
      <c r="I82" s="38"/>
      <c r="J82" s="28"/>
    </row>
    <row r="83" spans="1:10" s="29" customFormat="1" x14ac:dyDescent="0.25">
      <c r="A83" s="1"/>
      <c r="B83" s="1"/>
      <c r="C83" s="37"/>
      <c r="D83" s="1"/>
      <c r="E83" s="1"/>
      <c r="F83" s="1"/>
      <c r="G83" s="1"/>
      <c r="H83" s="42"/>
      <c r="I83" s="38"/>
      <c r="J83" s="28"/>
    </row>
    <row r="84" spans="1:10" s="29" customFormat="1" x14ac:dyDescent="0.25">
      <c r="A84" s="1"/>
      <c r="B84" s="1"/>
      <c r="C84" s="37"/>
      <c r="D84" s="1"/>
      <c r="E84" s="1"/>
      <c r="F84" s="1"/>
      <c r="G84" s="1"/>
      <c r="H84" s="42"/>
      <c r="I84" s="38"/>
      <c r="J84" s="28"/>
    </row>
    <row r="85" spans="1:10" s="29" customFormat="1" x14ac:dyDescent="0.25">
      <c r="A85" s="1"/>
      <c r="B85" s="1"/>
      <c r="C85" s="37"/>
      <c r="D85" s="1"/>
      <c r="E85" s="1"/>
      <c r="F85" s="1"/>
      <c r="G85" s="1"/>
      <c r="H85" s="42"/>
      <c r="I85" s="38"/>
      <c r="J85" s="28"/>
    </row>
    <row r="86" spans="1:10" s="29" customFormat="1" x14ac:dyDescent="0.25">
      <c r="A86" s="1"/>
      <c r="B86" s="1"/>
      <c r="C86" s="37"/>
      <c r="D86" s="1"/>
      <c r="E86" s="1"/>
      <c r="F86" s="1"/>
      <c r="G86" s="1"/>
      <c r="H86" s="42"/>
      <c r="I86" s="38"/>
      <c r="J86" s="28"/>
    </row>
    <row r="87" spans="1:10" s="29" customFormat="1" x14ac:dyDescent="0.25">
      <c r="A87" s="1"/>
      <c r="B87" s="1"/>
      <c r="C87" s="37"/>
      <c r="D87" s="1"/>
      <c r="E87" s="1"/>
      <c r="F87" s="1"/>
      <c r="G87" s="1"/>
      <c r="H87" s="42"/>
      <c r="I87" s="38"/>
      <c r="J87" s="28"/>
    </row>
    <row r="88" spans="1:10" s="29" customFormat="1" x14ac:dyDescent="0.25">
      <c r="A88" s="1"/>
      <c r="B88" s="1"/>
      <c r="C88" s="37"/>
      <c r="D88" s="1"/>
      <c r="E88" s="1"/>
      <c r="F88" s="1"/>
      <c r="G88" s="1"/>
      <c r="H88" s="42"/>
      <c r="I88" s="38"/>
      <c r="J88" s="28"/>
    </row>
    <row r="89" spans="1:10" s="29" customFormat="1" x14ac:dyDescent="0.25">
      <c r="A89" s="1"/>
      <c r="B89" s="1"/>
      <c r="C89" s="37"/>
      <c r="D89" s="1"/>
      <c r="E89" s="1"/>
      <c r="F89" s="1"/>
      <c r="G89" s="1"/>
      <c r="H89" s="42"/>
      <c r="I89" s="38"/>
      <c r="J89" s="28"/>
    </row>
    <row r="90" spans="1:10" s="29" customFormat="1" x14ac:dyDescent="0.25">
      <c r="A90" s="1"/>
      <c r="B90" s="1"/>
      <c r="C90" s="37"/>
      <c r="D90" s="1"/>
      <c r="E90" s="1"/>
      <c r="F90" s="1"/>
      <c r="G90" s="1"/>
      <c r="H90" s="42"/>
      <c r="I90" s="38"/>
      <c r="J90" s="28"/>
    </row>
    <row r="91" spans="1:10" s="29" customFormat="1" x14ac:dyDescent="0.25">
      <c r="A91" s="1"/>
      <c r="B91" s="1"/>
      <c r="C91" s="37"/>
      <c r="D91" s="1"/>
      <c r="E91" s="1"/>
      <c r="F91" s="1"/>
      <c r="G91" s="1"/>
      <c r="H91" s="42"/>
      <c r="I91" s="38"/>
      <c r="J91" s="28"/>
    </row>
    <row r="92" spans="1:10" s="29" customFormat="1" x14ac:dyDescent="0.25">
      <c r="A92" s="1"/>
      <c r="B92" s="1"/>
      <c r="C92" s="37"/>
      <c r="D92" s="1"/>
      <c r="E92" s="1"/>
      <c r="F92" s="1"/>
      <c r="G92" s="1"/>
      <c r="H92" s="42"/>
      <c r="I92" s="38"/>
      <c r="J92" s="28"/>
    </row>
    <row r="93" spans="1:10" s="29" customFormat="1" x14ac:dyDescent="0.25">
      <c r="A93" s="1"/>
      <c r="B93" s="1"/>
      <c r="C93" s="37"/>
      <c r="D93" s="1"/>
      <c r="E93" s="1"/>
      <c r="F93" s="1"/>
      <c r="G93" s="1"/>
      <c r="H93" s="42"/>
      <c r="I93" s="38"/>
      <c r="J93" s="28"/>
    </row>
    <row r="94" spans="1:10" s="29" customFormat="1" x14ac:dyDescent="0.25">
      <c r="A94" s="1"/>
      <c r="B94" s="1"/>
      <c r="C94" s="37"/>
      <c r="D94" s="1"/>
      <c r="E94" s="1"/>
      <c r="F94" s="1"/>
      <c r="G94" s="1"/>
      <c r="H94" s="42"/>
      <c r="I94" s="38"/>
      <c r="J94" s="28"/>
    </row>
    <row r="95" spans="1:10" s="29" customFormat="1" x14ac:dyDescent="0.25">
      <c r="A95" s="1"/>
      <c r="B95" s="1"/>
      <c r="C95" s="37"/>
      <c r="D95" s="1"/>
      <c r="E95" s="1"/>
      <c r="F95" s="1"/>
      <c r="G95" s="1"/>
      <c r="H95" s="42"/>
      <c r="I95" s="38"/>
      <c r="J95" s="28"/>
    </row>
    <row r="96" spans="1:10" s="29" customFormat="1" x14ac:dyDescent="0.25">
      <c r="A96" s="1"/>
      <c r="B96" s="1"/>
      <c r="C96" s="37"/>
      <c r="D96" s="1"/>
      <c r="E96" s="1"/>
      <c r="F96" s="1"/>
      <c r="G96" s="1"/>
      <c r="H96" s="42"/>
      <c r="I96" s="38"/>
      <c r="J96" s="28"/>
    </row>
    <row r="97" spans="1:10" s="29" customFormat="1" x14ac:dyDescent="0.25">
      <c r="A97" s="1"/>
      <c r="B97" s="1"/>
      <c r="C97" s="37"/>
      <c r="D97" s="1"/>
      <c r="E97" s="1"/>
      <c r="F97" s="1"/>
      <c r="G97" s="1"/>
      <c r="H97" s="42"/>
      <c r="I97" s="38"/>
      <c r="J97" s="28"/>
    </row>
    <row r="98" spans="1:10" s="29" customFormat="1" x14ac:dyDescent="0.25">
      <c r="A98" s="1"/>
      <c r="B98" s="1"/>
      <c r="C98" s="37"/>
      <c r="D98" s="1"/>
      <c r="E98" s="1"/>
      <c r="F98" s="1"/>
      <c r="G98" s="1"/>
      <c r="H98" s="42"/>
      <c r="I98" s="38"/>
      <c r="J98" s="28"/>
    </row>
    <row r="99" spans="1:10" s="29" customFormat="1" x14ac:dyDescent="0.25">
      <c r="A99" s="1"/>
      <c r="B99" s="1"/>
      <c r="C99" s="37"/>
      <c r="D99" s="1"/>
      <c r="E99" s="1"/>
      <c r="F99" s="1"/>
      <c r="G99" s="1"/>
      <c r="H99" s="42"/>
      <c r="I99" s="38"/>
      <c r="J99" s="28"/>
    </row>
    <row r="100" spans="1:10" s="29" customFormat="1" x14ac:dyDescent="0.25">
      <c r="A100" s="1"/>
      <c r="B100" s="1"/>
      <c r="C100" s="37"/>
      <c r="D100" s="1"/>
      <c r="E100" s="1"/>
      <c r="F100" s="1"/>
      <c r="G100" s="1"/>
      <c r="H100" s="42"/>
      <c r="I100" s="38"/>
      <c r="J100" s="28"/>
    </row>
    <row r="101" spans="1:10" s="29" customFormat="1" x14ac:dyDescent="0.25">
      <c r="A101" s="1"/>
      <c r="B101" s="1"/>
      <c r="C101" s="37"/>
      <c r="D101" s="1"/>
      <c r="E101" s="1"/>
      <c r="F101" s="1"/>
      <c r="G101" s="1"/>
      <c r="H101" s="42"/>
      <c r="I101" s="38"/>
      <c r="J101" s="28"/>
    </row>
    <row r="102" spans="1:10" s="29" customFormat="1" x14ac:dyDescent="0.25">
      <c r="A102" s="1"/>
      <c r="B102" s="1"/>
      <c r="C102" s="37"/>
      <c r="D102" s="1"/>
      <c r="E102" s="1"/>
      <c r="F102" s="1"/>
      <c r="G102" s="1"/>
      <c r="H102" s="42"/>
      <c r="I102" s="38"/>
      <c r="J102" s="28"/>
    </row>
    <row r="103" spans="1:10" s="29" customFormat="1" x14ac:dyDescent="0.25">
      <c r="A103" s="1"/>
      <c r="B103" s="1"/>
      <c r="C103" s="37"/>
      <c r="D103" s="1"/>
      <c r="E103" s="1"/>
      <c r="F103" s="1"/>
      <c r="G103" s="1"/>
      <c r="H103" s="42"/>
      <c r="I103" s="38"/>
      <c r="J103" s="28"/>
    </row>
    <row r="104" spans="1:10" s="29" customFormat="1" x14ac:dyDescent="0.25">
      <c r="A104" s="1"/>
      <c r="B104" s="1"/>
      <c r="C104" s="37"/>
      <c r="D104" s="1"/>
      <c r="E104" s="1"/>
      <c r="F104" s="1"/>
      <c r="G104" s="1"/>
      <c r="H104" s="42"/>
      <c r="I104" s="38"/>
      <c r="J104" s="28"/>
    </row>
    <row r="105" spans="1:10" s="29" customFormat="1" x14ac:dyDescent="0.25">
      <c r="A105" s="1"/>
      <c r="B105" s="1"/>
      <c r="C105" s="37"/>
      <c r="D105" s="1"/>
      <c r="E105" s="1"/>
      <c r="F105" s="1"/>
      <c r="G105" s="1"/>
      <c r="H105" s="42"/>
      <c r="I105" s="38"/>
      <c r="J105" s="28"/>
    </row>
    <row r="106" spans="1:10" s="29" customFormat="1" x14ac:dyDescent="0.25">
      <c r="A106" s="1"/>
      <c r="B106" s="1"/>
      <c r="C106" s="37"/>
      <c r="D106" s="1"/>
      <c r="E106" s="1"/>
      <c r="F106" s="1"/>
      <c r="G106" s="1"/>
      <c r="H106" s="42"/>
      <c r="I106" s="38"/>
      <c r="J106" s="28"/>
    </row>
    <row r="107" spans="1:10" s="29" customFormat="1" x14ac:dyDescent="0.25">
      <c r="A107" s="1"/>
      <c r="B107" s="1"/>
      <c r="C107" s="37"/>
      <c r="D107" s="1"/>
      <c r="E107" s="1"/>
      <c r="F107" s="1"/>
      <c r="G107" s="1"/>
      <c r="H107" s="42"/>
      <c r="I107" s="38"/>
      <c r="J107" s="28"/>
    </row>
    <row r="108" spans="1:10" s="29" customFormat="1" x14ac:dyDescent="0.25">
      <c r="A108" s="1"/>
      <c r="B108" s="1"/>
      <c r="C108" s="37"/>
      <c r="D108" s="1"/>
      <c r="E108" s="1"/>
      <c r="F108" s="1"/>
      <c r="G108" s="1"/>
      <c r="H108" s="42"/>
      <c r="I108" s="38"/>
      <c r="J108" s="28"/>
    </row>
    <row r="109" spans="1:10" s="29" customFormat="1" x14ac:dyDescent="0.25">
      <c r="A109" s="1"/>
      <c r="B109" s="1"/>
      <c r="C109" s="37"/>
      <c r="D109" s="1"/>
      <c r="E109" s="1"/>
      <c r="F109" s="1"/>
      <c r="G109" s="1"/>
      <c r="H109" s="42"/>
      <c r="I109" s="38"/>
      <c r="J109" s="28"/>
    </row>
    <row r="110" spans="1:10" s="29" customFormat="1" x14ac:dyDescent="0.25">
      <c r="A110" s="1"/>
      <c r="B110" s="1"/>
      <c r="C110" s="37"/>
      <c r="D110" s="1"/>
      <c r="E110" s="1"/>
      <c r="F110" s="1"/>
      <c r="G110" s="1"/>
      <c r="H110" s="42"/>
      <c r="I110" s="38"/>
      <c r="J110" s="28"/>
    </row>
    <row r="111" spans="1:10" s="29" customFormat="1" x14ac:dyDescent="0.25">
      <c r="A111" s="1"/>
      <c r="B111" s="1"/>
      <c r="C111" s="37"/>
      <c r="D111" s="1"/>
      <c r="E111" s="1"/>
      <c r="F111" s="1"/>
      <c r="G111" s="1"/>
      <c r="H111" s="42"/>
      <c r="I111" s="38"/>
      <c r="J111" s="28"/>
    </row>
    <row r="112" spans="1:10" s="29" customFormat="1" x14ac:dyDescent="0.25">
      <c r="A112" s="1"/>
      <c r="B112" s="1"/>
      <c r="C112" s="37"/>
      <c r="D112" s="1"/>
      <c r="E112" s="1"/>
      <c r="F112" s="1"/>
      <c r="G112" s="1"/>
      <c r="H112" s="42"/>
      <c r="I112" s="38"/>
      <c r="J112" s="28"/>
    </row>
    <row r="113" spans="1:10" s="29" customFormat="1" x14ac:dyDescent="0.25">
      <c r="A113" s="1"/>
      <c r="B113" s="1"/>
      <c r="C113" s="37"/>
      <c r="D113" s="1"/>
      <c r="E113" s="1"/>
      <c r="F113" s="1"/>
      <c r="G113" s="1"/>
      <c r="H113" s="42"/>
      <c r="I113" s="38"/>
      <c r="J113" s="28"/>
    </row>
    <row r="114" spans="1:10" s="29" customFormat="1" x14ac:dyDescent="0.25">
      <c r="A114" s="1"/>
      <c r="B114" s="1"/>
      <c r="C114" s="37"/>
      <c r="D114" s="1"/>
      <c r="E114" s="1"/>
      <c r="F114" s="1"/>
      <c r="G114" s="1"/>
      <c r="H114" s="42"/>
      <c r="I114" s="38"/>
      <c r="J114" s="28"/>
    </row>
    <row r="115" spans="1:10" s="29" customFormat="1" x14ac:dyDescent="0.25">
      <c r="A115" s="1"/>
      <c r="B115" s="1"/>
      <c r="C115" s="37"/>
      <c r="D115" s="1"/>
      <c r="E115" s="1"/>
      <c r="F115" s="1"/>
      <c r="G115" s="1"/>
      <c r="H115" s="42"/>
      <c r="I115" s="38"/>
      <c r="J115" s="28"/>
    </row>
    <row r="116" spans="1:10" s="29" customFormat="1" x14ac:dyDescent="0.25">
      <c r="A116" s="1"/>
      <c r="B116" s="1"/>
      <c r="C116" s="37"/>
      <c r="D116" s="1"/>
      <c r="E116" s="1"/>
      <c r="F116" s="1"/>
      <c r="G116" s="1"/>
      <c r="H116" s="42"/>
      <c r="I116" s="38"/>
      <c r="J116" s="28"/>
    </row>
    <row r="117" spans="1:10" s="29" customFormat="1" x14ac:dyDescent="0.25">
      <c r="A117" s="1"/>
      <c r="B117" s="1"/>
      <c r="C117" s="37"/>
      <c r="D117" s="1"/>
      <c r="E117" s="1"/>
      <c r="F117" s="1"/>
      <c r="G117" s="1"/>
      <c r="H117" s="42"/>
      <c r="I117" s="38"/>
      <c r="J117" s="28"/>
    </row>
    <row r="118" spans="1:10" s="29" customFormat="1" x14ac:dyDescent="0.25">
      <c r="A118" s="1"/>
      <c r="B118" s="1"/>
      <c r="C118" s="37"/>
      <c r="D118" s="1"/>
      <c r="E118" s="1"/>
      <c r="F118" s="1"/>
      <c r="G118" s="1"/>
      <c r="H118" s="42"/>
      <c r="I118" s="38"/>
      <c r="J118" s="28"/>
    </row>
    <row r="119" spans="1:10" s="29" customFormat="1" x14ac:dyDescent="0.25">
      <c r="A119" s="1"/>
      <c r="B119" s="1"/>
      <c r="C119" s="37"/>
      <c r="D119" s="1"/>
      <c r="E119" s="1"/>
      <c r="F119" s="1"/>
      <c r="G119" s="1"/>
      <c r="H119" s="42"/>
      <c r="I119" s="38"/>
      <c r="J119" s="28"/>
    </row>
    <row r="120" spans="1:10" s="29" customFormat="1" x14ac:dyDescent="0.25">
      <c r="A120" s="1"/>
      <c r="B120" s="1"/>
      <c r="C120" s="37"/>
      <c r="D120" s="1"/>
      <c r="E120" s="1"/>
      <c r="F120" s="1"/>
      <c r="G120" s="1"/>
      <c r="H120" s="42"/>
      <c r="I120" s="38"/>
      <c r="J120" s="28"/>
    </row>
    <row r="121" spans="1:10" s="29" customFormat="1" x14ac:dyDescent="0.25">
      <c r="A121" s="1"/>
      <c r="B121" s="1"/>
      <c r="C121" s="37"/>
      <c r="D121" s="1"/>
      <c r="E121" s="1"/>
      <c r="F121" s="1"/>
      <c r="G121" s="1"/>
      <c r="H121" s="42"/>
      <c r="I121" s="38"/>
      <c r="J121" s="28"/>
    </row>
    <row r="122" spans="1:10" s="29" customFormat="1" x14ac:dyDescent="0.25">
      <c r="A122" s="1"/>
      <c r="B122" s="1"/>
      <c r="C122" s="37"/>
      <c r="D122" s="1"/>
      <c r="E122" s="1"/>
      <c r="F122" s="1"/>
      <c r="G122" s="1"/>
      <c r="H122" s="42"/>
      <c r="I122" s="38"/>
      <c r="J122" s="28"/>
    </row>
    <row r="123" spans="1:10" s="29" customFormat="1" x14ac:dyDescent="0.25">
      <c r="A123" s="1"/>
      <c r="B123" s="1"/>
      <c r="C123" s="37"/>
      <c r="D123" s="1"/>
      <c r="E123" s="1"/>
      <c r="F123" s="1"/>
      <c r="G123" s="1"/>
      <c r="H123" s="42"/>
      <c r="I123" s="38"/>
      <c r="J123" s="28"/>
    </row>
    <row r="124" spans="1:10" s="29" customFormat="1" x14ac:dyDescent="0.25">
      <c r="A124" s="1"/>
      <c r="B124" s="1"/>
      <c r="C124" s="37"/>
      <c r="D124" s="1"/>
      <c r="E124" s="1"/>
      <c r="F124" s="1"/>
      <c r="G124" s="1"/>
      <c r="H124" s="42"/>
      <c r="I124" s="38"/>
      <c r="J124" s="28"/>
    </row>
    <row r="125" spans="1:10" s="29" customFormat="1" x14ac:dyDescent="0.25">
      <c r="A125" s="1"/>
      <c r="B125" s="1"/>
      <c r="C125" s="37"/>
      <c r="D125" s="1"/>
      <c r="E125" s="1"/>
      <c r="F125" s="1"/>
      <c r="G125" s="1"/>
      <c r="H125" s="42"/>
      <c r="I125" s="38"/>
      <c r="J125" s="28"/>
    </row>
    <row r="126" spans="1:10" s="29" customFormat="1" x14ac:dyDescent="0.25">
      <c r="A126" s="1"/>
      <c r="B126" s="1"/>
      <c r="C126" s="37"/>
      <c r="D126" s="1"/>
      <c r="E126" s="1"/>
      <c r="F126" s="1"/>
      <c r="G126" s="1"/>
      <c r="H126" s="42"/>
      <c r="I126" s="38"/>
      <c r="J126" s="28"/>
    </row>
    <row r="127" spans="1:10" s="29" customFormat="1" x14ac:dyDescent="0.25">
      <c r="A127" s="1"/>
      <c r="B127" s="1"/>
      <c r="C127" s="37"/>
      <c r="D127" s="1"/>
      <c r="E127" s="1"/>
      <c r="F127" s="1"/>
      <c r="G127" s="1"/>
      <c r="H127" s="42"/>
      <c r="I127" s="38"/>
      <c r="J127" s="28"/>
    </row>
    <row r="128" spans="1:10" s="29" customFormat="1" x14ac:dyDescent="0.25">
      <c r="A128" s="1"/>
      <c r="B128" s="1"/>
      <c r="C128" s="37"/>
      <c r="D128" s="1"/>
      <c r="E128" s="1"/>
      <c r="F128" s="1"/>
      <c r="G128" s="1"/>
      <c r="H128" s="42"/>
      <c r="I128" s="38"/>
      <c r="J128" s="28"/>
    </row>
    <row r="129" spans="1:10" s="29" customFormat="1" x14ac:dyDescent="0.25">
      <c r="A129" s="1"/>
      <c r="B129" s="1"/>
      <c r="C129" s="37"/>
      <c r="D129" s="1"/>
      <c r="E129" s="1"/>
      <c r="F129" s="1"/>
      <c r="G129" s="1"/>
      <c r="H129" s="42"/>
      <c r="I129" s="38"/>
      <c r="J129" s="28"/>
    </row>
    <row r="130" spans="1:10" s="29" customFormat="1" x14ac:dyDescent="0.25">
      <c r="A130" s="1"/>
      <c r="B130" s="1"/>
      <c r="C130" s="37"/>
      <c r="D130" s="1"/>
      <c r="E130" s="1"/>
      <c r="F130" s="1"/>
      <c r="G130" s="1"/>
      <c r="H130" s="42"/>
      <c r="I130" s="38"/>
      <c r="J130" s="28"/>
    </row>
    <row r="131" spans="1:10" s="29" customFormat="1" x14ac:dyDescent="0.25">
      <c r="A131" s="1"/>
      <c r="B131" s="1"/>
      <c r="C131" s="37"/>
      <c r="D131" s="1"/>
      <c r="E131" s="1"/>
      <c r="F131" s="1"/>
      <c r="G131" s="1"/>
      <c r="H131" s="42"/>
      <c r="I131" s="38"/>
      <c r="J131" s="28"/>
    </row>
    <row r="132" spans="1:10" s="29" customFormat="1" x14ac:dyDescent="0.25">
      <c r="A132" s="1"/>
      <c r="B132" s="1"/>
      <c r="C132" s="37"/>
      <c r="D132" s="1"/>
      <c r="E132" s="1"/>
      <c r="F132" s="1"/>
      <c r="G132" s="1"/>
      <c r="H132" s="42"/>
      <c r="I132" s="38"/>
      <c r="J132" s="28"/>
    </row>
    <row r="133" spans="1:10" s="29" customFormat="1" x14ac:dyDescent="0.25">
      <c r="A133" s="1"/>
      <c r="B133" s="1"/>
      <c r="C133" s="37"/>
      <c r="D133" s="1"/>
      <c r="E133" s="1"/>
      <c r="F133" s="1"/>
      <c r="G133" s="1"/>
      <c r="H133" s="42"/>
      <c r="I133" s="38"/>
      <c r="J133" s="28"/>
    </row>
    <row r="134" spans="1:10" s="29" customFormat="1" x14ac:dyDescent="0.25">
      <c r="A134" s="1"/>
      <c r="B134" s="1"/>
      <c r="C134" s="37"/>
      <c r="D134" s="1"/>
      <c r="E134" s="1"/>
      <c r="F134" s="1"/>
      <c r="G134" s="1"/>
      <c r="H134" s="42"/>
      <c r="I134" s="38"/>
      <c r="J134" s="28"/>
    </row>
    <row r="135" spans="1:10" s="29" customFormat="1" x14ac:dyDescent="0.25">
      <c r="A135" s="1"/>
      <c r="B135" s="1"/>
      <c r="C135" s="37"/>
      <c r="D135" s="1"/>
      <c r="E135" s="1"/>
      <c r="F135" s="1"/>
      <c r="G135" s="1"/>
      <c r="H135" s="42"/>
      <c r="I135" s="38"/>
      <c r="J135" s="28"/>
    </row>
    <row r="136" spans="1:10" s="29" customFormat="1" x14ac:dyDescent="0.25">
      <c r="A136" s="21"/>
      <c r="B136" s="21"/>
      <c r="C136" s="39"/>
      <c r="D136" s="21"/>
      <c r="E136" s="21"/>
      <c r="F136" s="21"/>
      <c r="G136" s="21"/>
      <c r="H136" s="42"/>
      <c r="I136" s="38"/>
      <c r="J136" s="28"/>
    </row>
    <row r="137" spans="1:10" s="29" customFormat="1" x14ac:dyDescent="0.25">
      <c r="A137" s="21"/>
      <c r="B137" s="21"/>
      <c r="C137" s="39"/>
      <c r="D137" s="21"/>
      <c r="E137" s="21"/>
      <c r="F137" s="21"/>
      <c r="G137" s="21"/>
      <c r="H137" s="42"/>
      <c r="I137" s="38"/>
      <c r="J137" s="28"/>
    </row>
    <row r="138" spans="1:10" s="29" customFormat="1" x14ac:dyDescent="0.25">
      <c r="A138" s="1"/>
      <c r="B138" s="1"/>
      <c r="C138" s="37"/>
      <c r="D138" s="1"/>
      <c r="E138" s="1"/>
      <c r="F138" s="1"/>
      <c r="G138" s="1"/>
      <c r="H138" s="42"/>
      <c r="I138" s="38"/>
      <c r="J138" s="28"/>
    </row>
    <row r="139" spans="1:10" s="29" customFormat="1" x14ac:dyDescent="0.25">
      <c r="A139" s="1"/>
      <c r="B139" s="1"/>
      <c r="C139" s="37"/>
      <c r="D139" s="1"/>
      <c r="E139" s="1"/>
      <c r="F139" s="1"/>
      <c r="G139" s="1"/>
      <c r="H139" s="42"/>
      <c r="I139" s="38"/>
      <c r="J139" s="28"/>
    </row>
    <row r="140" spans="1:10" s="29" customFormat="1" x14ac:dyDescent="0.25">
      <c r="A140" s="1"/>
      <c r="B140" s="1"/>
      <c r="C140" s="37"/>
      <c r="D140" s="1"/>
      <c r="E140" s="1"/>
      <c r="F140" s="1"/>
      <c r="G140" s="1"/>
      <c r="H140" s="42"/>
      <c r="I140" s="38"/>
      <c r="J140" s="28"/>
    </row>
    <row r="141" spans="1:10" s="29" customFormat="1" x14ac:dyDescent="0.25">
      <c r="A141" s="1"/>
      <c r="B141" s="1"/>
      <c r="C141" s="37"/>
      <c r="D141" s="1"/>
      <c r="E141" s="1"/>
      <c r="F141" s="1"/>
      <c r="G141" s="1"/>
      <c r="H141" s="42"/>
      <c r="I141" s="38"/>
      <c r="J141" s="28"/>
    </row>
    <row r="142" spans="1:10" s="29" customFormat="1" x14ac:dyDescent="0.25">
      <c r="A142" s="1"/>
      <c r="B142" s="1"/>
      <c r="C142" s="37"/>
      <c r="D142" s="1"/>
      <c r="E142" s="1"/>
      <c r="F142" s="1"/>
      <c r="G142" s="1"/>
      <c r="H142" s="42"/>
      <c r="I142" s="38"/>
      <c r="J142" s="28"/>
    </row>
    <row r="143" spans="1:10" s="29" customFormat="1" x14ac:dyDescent="0.25">
      <c r="A143" s="1"/>
      <c r="B143" s="1"/>
      <c r="C143" s="37"/>
      <c r="D143" s="1"/>
      <c r="E143" s="1"/>
      <c r="F143" s="1"/>
      <c r="G143" s="1"/>
      <c r="H143" s="42"/>
      <c r="I143" s="38"/>
      <c r="J143" s="28"/>
    </row>
    <row r="144" spans="1:10" s="29" customFormat="1" x14ac:dyDescent="0.25">
      <c r="A144" s="1"/>
      <c r="B144" s="1"/>
      <c r="C144" s="37"/>
      <c r="D144" s="1"/>
      <c r="E144" s="1"/>
      <c r="F144" s="1"/>
      <c r="G144" s="1"/>
      <c r="H144" s="42"/>
      <c r="I144" s="38"/>
      <c r="J144" s="28"/>
    </row>
    <row r="145" spans="1:10" s="29" customFormat="1" x14ac:dyDescent="0.25">
      <c r="A145" s="1"/>
      <c r="B145" s="1"/>
      <c r="C145" s="37"/>
      <c r="D145" s="1"/>
      <c r="E145" s="1"/>
      <c r="F145" s="1"/>
      <c r="G145" s="1"/>
      <c r="H145" s="42"/>
      <c r="I145" s="38"/>
      <c r="J145" s="28"/>
    </row>
    <row r="146" spans="1:10" s="29" customFormat="1" x14ac:dyDescent="0.25">
      <c r="A146" s="1"/>
      <c r="B146" s="1"/>
      <c r="C146" s="37"/>
      <c r="D146" s="1"/>
      <c r="E146" s="1"/>
      <c r="F146" s="1"/>
      <c r="G146" s="1"/>
      <c r="H146" s="42"/>
      <c r="I146" s="38"/>
      <c r="J146" s="28"/>
    </row>
    <row r="147" spans="1:10" s="29" customFormat="1" x14ac:dyDescent="0.25">
      <c r="A147" s="1"/>
      <c r="B147" s="1"/>
      <c r="C147" s="37"/>
      <c r="D147" s="1"/>
      <c r="E147" s="1"/>
      <c r="F147" s="1"/>
      <c r="G147" s="1"/>
      <c r="H147" s="42"/>
      <c r="I147" s="38"/>
      <c r="J147" s="28"/>
    </row>
    <row r="148" spans="1:10" s="29" customFormat="1" x14ac:dyDescent="0.25">
      <c r="A148" s="1"/>
      <c r="B148" s="1"/>
      <c r="C148" s="37"/>
      <c r="D148" s="1"/>
      <c r="E148" s="1"/>
      <c r="F148" s="1"/>
      <c r="G148" s="1"/>
      <c r="H148" s="42"/>
      <c r="I148" s="38"/>
      <c r="J148" s="28"/>
    </row>
    <row r="149" spans="1:10" s="29" customFormat="1" x14ac:dyDescent="0.25">
      <c r="A149" s="1"/>
      <c r="B149" s="1"/>
      <c r="C149" s="37"/>
      <c r="D149" s="1"/>
      <c r="E149" s="1"/>
      <c r="F149" s="1"/>
      <c r="G149" s="1"/>
      <c r="H149" s="42"/>
      <c r="I149" s="38"/>
      <c r="J149" s="28"/>
    </row>
    <row r="150" spans="1:10" s="29" customFormat="1" x14ac:dyDescent="0.25">
      <c r="A150" s="1"/>
      <c r="B150" s="1"/>
      <c r="C150" s="37"/>
      <c r="D150" s="1"/>
      <c r="E150" s="1"/>
      <c r="F150" s="1"/>
      <c r="G150" s="1"/>
      <c r="H150" s="42"/>
      <c r="I150" s="38"/>
      <c r="J150" s="28"/>
    </row>
    <row r="151" spans="1:10" s="29" customFormat="1" x14ac:dyDescent="0.25">
      <c r="A151" s="1"/>
      <c r="B151" s="1"/>
      <c r="C151" s="37"/>
      <c r="D151" s="1"/>
      <c r="E151" s="1"/>
      <c r="F151" s="1"/>
      <c r="G151" s="1"/>
      <c r="H151" s="42"/>
      <c r="I151" s="38"/>
      <c r="J151" s="28"/>
    </row>
    <row r="152" spans="1:10" s="29" customFormat="1" x14ac:dyDescent="0.25">
      <c r="A152" s="1"/>
      <c r="B152" s="1"/>
      <c r="C152" s="37"/>
      <c r="D152" s="1"/>
      <c r="E152" s="1"/>
      <c r="F152" s="1"/>
      <c r="G152" s="1"/>
      <c r="H152" s="42"/>
      <c r="I152" s="38"/>
      <c r="J152" s="28"/>
    </row>
    <row r="153" spans="1:10" s="29" customFormat="1" x14ac:dyDescent="0.25">
      <c r="A153" s="1"/>
      <c r="B153" s="1"/>
      <c r="C153" s="37"/>
      <c r="D153" s="1"/>
      <c r="E153" s="1"/>
      <c r="F153" s="1"/>
      <c r="G153" s="1"/>
      <c r="H153" s="42"/>
      <c r="I153" s="38"/>
      <c r="J153" s="28"/>
    </row>
    <row r="154" spans="1:10" s="29" customFormat="1" x14ac:dyDescent="0.25">
      <c r="A154" s="1"/>
      <c r="B154" s="1"/>
      <c r="C154" s="37"/>
      <c r="D154" s="1"/>
      <c r="E154" s="1"/>
      <c r="F154" s="1"/>
      <c r="G154" s="1"/>
      <c r="H154" s="42"/>
      <c r="I154" s="38"/>
      <c r="J154" s="28"/>
    </row>
    <row r="155" spans="1:10" s="29" customFormat="1" x14ac:dyDescent="0.25">
      <c r="A155" s="1"/>
      <c r="B155" s="1"/>
      <c r="C155" s="37"/>
      <c r="D155" s="1"/>
      <c r="E155" s="1"/>
      <c r="F155" s="1"/>
      <c r="G155" s="1"/>
      <c r="H155" s="42"/>
      <c r="I155" s="38"/>
      <c r="J155" s="28"/>
    </row>
    <row r="156" spans="1:10" s="29" customFormat="1" x14ac:dyDescent="0.25">
      <c r="A156" s="1"/>
      <c r="B156" s="1"/>
      <c r="C156" s="37"/>
      <c r="D156" s="1"/>
      <c r="E156" s="1"/>
      <c r="F156" s="1"/>
      <c r="G156" s="1"/>
      <c r="H156" s="42"/>
      <c r="I156" s="38"/>
      <c r="J156" s="28"/>
    </row>
    <row r="157" spans="1:10" s="29" customFormat="1" x14ac:dyDescent="0.25">
      <c r="A157" s="1"/>
      <c r="B157" s="1"/>
      <c r="C157" s="37"/>
      <c r="D157" s="1"/>
      <c r="E157" s="1"/>
      <c r="F157" s="1"/>
      <c r="G157" s="1"/>
      <c r="H157" s="42"/>
      <c r="I157" s="38"/>
      <c r="J157" s="28"/>
    </row>
    <row r="158" spans="1:10" s="29" customFormat="1" x14ac:dyDescent="0.25">
      <c r="A158" s="1"/>
      <c r="B158" s="1"/>
      <c r="C158" s="37"/>
      <c r="D158" s="1"/>
      <c r="E158" s="1"/>
      <c r="F158" s="1"/>
      <c r="G158" s="1"/>
      <c r="H158" s="43"/>
      <c r="I158" s="38"/>
      <c r="J158" s="28"/>
    </row>
    <row r="159" spans="1:10" x14ac:dyDescent="0.25">
      <c r="H159" s="43"/>
      <c r="I159" s="40"/>
      <c r="J159" s="22"/>
    </row>
    <row r="160" spans="1:10" x14ac:dyDescent="0.25">
      <c r="I160" s="40"/>
      <c r="J160" s="22"/>
    </row>
  </sheetData>
  <mergeCells count="17">
    <mergeCell ref="A1:C1"/>
    <mergeCell ref="H1:L1"/>
    <mergeCell ref="D1:G1"/>
    <mergeCell ref="H46:L46"/>
    <mergeCell ref="H47:L47"/>
    <mergeCell ref="B3:B19"/>
    <mergeCell ref="B20:B36"/>
    <mergeCell ref="H45:L45"/>
    <mergeCell ref="A3:A19"/>
    <mergeCell ref="A20:A36"/>
    <mergeCell ref="A38:A41"/>
    <mergeCell ref="B38:B41"/>
    <mergeCell ref="H52:L52"/>
    <mergeCell ref="H50:K50"/>
    <mergeCell ref="H51:K51"/>
    <mergeCell ref="H48:K48"/>
    <mergeCell ref="H49:K49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32" t="s">
        <v>9</v>
      </c>
      <c r="B1" s="132"/>
      <c r="C1" s="132"/>
      <c r="D1" s="132"/>
      <c r="E1" s="132"/>
      <c r="F1" s="132"/>
      <c r="G1" s="132"/>
      <c r="H1" s="132"/>
    </row>
    <row r="2" spans="1:8" ht="20.25" x14ac:dyDescent="0.2">
      <c r="B2" s="3"/>
    </row>
    <row r="3" spans="1:8" ht="47.25" customHeight="1" x14ac:dyDescent="0.2">
      <c r="A3" s="133" t="s">
        <v>10</v>
      </c>
      <c r="B3" s="133"/>
      <c r="C3" s="133"/>
      <c r="D3" s="133"/>
      <c r="E3" s="133"/>
      <c r="F3" s="133"/>
      <c r="G3" s="133"/>
      <c r="H3" s="133"/>
    </row>
    <row r="4" spans="1:8" ht="35.25" customHeight="1" x14ac:dyDescent="0.2">
      <c r="B4" s="4"/>
    </row>
    <row r="5" spans="1:8" ht="15" customHeight="1" x14ac:dyDescent="0.2">
      <c r="A5" s="134" t="s">
        <v>11</v>
      </c>
      <c r="B5" s="134"/>
      <c r="C5" s="134"/>
      <c r="D5" s="134"/>
      <c r="E5" s="134"/>
      <c r="F5" s="134"/>
      <c r="G5" s="134"/>
      <c r="H5" s="134"/>
    </row>
    <row r="6" spans="1:8" ht="15" customHeight="1" x14ac:dyDescent="0.2">
      <c r="A6" s="134" t="s">
        <v>12</v>
      </c>
      <c r="B6" s="134"/>
      <c r="C6" s="134"/>
      <c r="D6" s="134"/>
      <c r="E6" s="134"/>
      <c r="F6" s="134"/>
      <c r="G6" s="134"/>
      <c r="H6" s="134"/>
    </row>
    <row r="7" spans="1:8" ht="15" customHeight="1" x14ac:dyDescent="0.2">
      <c r="A7" s="134" t="s">
        <v>13</v>
      </c>
      <c r="B7" s="134"/>
      <c r="C7" s="134"/>
      <c r="D7" s="134"/>
      <c r="E7" s="134"/>
      <c r="F7" s="134"/>
      <c r="G7" s="134"/>
      <c r="H7" s="134"/>
    </row>
    <row r="8" spans="1:8" ht="15" customHeight="1" x14ac:dyDescent="0.2">
      <c r="A8" s="134" t="s">
        <v>14</v>
      </c>
      <c r="B8" s="134"/>
      <c r="C8" s="134"/>
      <c r="D8" s="134"/>
      <c r="E8" s="134"/>
      <c r="F8" s="134"/>
      <c r="G8" s="134"/>
      <c r="H8" s="134"/>
    </row>
    <row r="9" spans="1:8" ht="30" customHeight="1" x14ac:dyDescent="0.2">
      <c r="B9" s="5"/>
    </row>
    <row r="10" spans="1:8" ht="105" customHeight="1" x14ac:dyDescent="0.2">
      <c r="A10" s="135" t="s">
        <v>15</v>
      </c>
      <c r="B10" s="135"/>
      <c r="C10" s="135"/>
      <c r="D10" s="135"/>
      <c r="E10" s="135"/>
      <c r="F10" s="135"/>
      <c r="G10" s="135"/>
      <c r="H10" s="135"/>
    </row>
    <row r="11" spans="1:8" ht="15.75" thickBot="1" x14ac:dyDescent="0.25">
      <c r="B11" s="6"/>
    </row>
    <row r="12" spans="1:8" ht="48.75" thickBot="1" x14ac:dyDescent="0.25">
      <c r="A12" s="7" t="s">
        <v>8</v>
      </c>
      <c r="B12" s="7" t="s">
        <v>6</v>
      </c>
      <c r="C12" s="8" t="s">
        <v>16</v>
      </c>
      <c r="D12" s="8" t="s">
        <v>7</v>
      </c>
      <c r="E12" s="8" t="s">
        <v>17</v>
      </c>
      <c r="F12" s="8" t="s">
        <v>18</v>
      </c>
      <c r="G12" s="8" t="s">
        <v>19</v>
      </c>
      <c r="H12" s="8" t="s">
        <v>20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36" t="s">
        <v>21</v>
      </c>
      <c r="B19" s="136"/>
      <c r="C19" s="136"/>
      <c r="D19" s="136"/>
      <c r="E19" s="136"/>
      <c r="F19" s="136"/>
      <c r="G19" s="136"/>
      <c r="H19" s="136"/>
    </row>
    <row r="20" spans="1:8" ht="14.25" x14ac:dyDescent="0.2">
      <c r="A20" s="137" t="s">
        <v>22</v>
      </c>
      <c r="B20" s="137"/>
      <c r="C20" s="137"/>
      <c r="D20" s="137"/>
      <c r="E20" s="137"/>
      <c r="F20" s="137"/>
      <c r="G20" s="137"/>
      <c r="H20" s="137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38" t="s">
        <v>23</v>
      </c>
      <c r="B24" s="138"/>
      <c r="C24" s="138"/>
      <c r="D24" s="138"/>
      <c r="E24" s="138"/>
      <c r="F24" s="138"/>
      <c r="G24" s="138"/>
      <c r="H24" s="138"/>
    </row>
    <row r="25" spans="1:8" ht="15" customHeight="1" x14ac:dyDescent="0.2">
      <c r="A25" s="138" t="s">
        <v>24</v>
      </c>
      <c r="B25" s="138"/>
      <c r="C25" s="138"/>
      <c r="D25" s="138"/>
      <c r="E25" s="138"/>
      <c r="F25" s="138"/>
      <c r="G25" s="138"/>
      <c r="H25" s="138"/>
    </row>
    <row r="26" spans="1:8" ht="15" customHeight="1" x14ac:dyDescent="0.2">
      <c r="A26" s="131" t="s">
        <v>25</v>
      </c>
      <c r="B26" s="131"/>
      <c r="C26" s="131"/>
      <c r="D26" s="131"/>
      <c r="E26" s="131"/>
      <c r="F26" s="131"/>
      <c r="G26" s="131"/>
      <c r="H26" s="131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PROEX </vt:lpstr>
      <vt:lpstr>CEAVI </vt:lpstr>
      <vt:lpstr>CEO</vt:lpstr>
      <vt:lpstr>CCT</vt:lpstr>
      <vt:lpstr>CEFID</vt:lpstr>
      <vt:lpstr>CAV</vt:lpstr>
      <vt:lpstr>CEART</vt:lpstr>
      <vt:lpstr>GESTOR</vt:lpstr>
      <vt:lpstr>Modelo Anexo II IN 002_2014</vt:lpstr>
      <vt:lpstr>Modelo Anexo 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2019-05-08T15:50:27Z</dcterms:modified>
</cp:coreProperties>
</file>