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0368.2018 - UDESC - SGPE 177472017 - Gases engarradados - SRP - VIG 08.05.19\"/>
    </mc:Choice>
  </mc:AlternateContent>
  <bookViews>
    <workbookView xWindow="0" yWindow="0" windowWidth="20490" windowHeight="7155" tabRatio="857" activeTab="1"/>
  </bookViews>
  <sheets>
    <sheet name="CERES" sheetId="75" r:id="rId1"/>
    <sheet name="CEFID" sheetId="108" r:id="rId2"/>
    <sheet name="GESTOR" sheetId="91" r:id="rId3"/>
    <sheet name="Modelo Anexo II IN 002_2014" sheetId="77" r:id="rId4"/>
  </sheets>
  <definedNames>
    <definedName name="diasuteis" localSheetId="0">#REF!</definedName>
    <definedName name="diasuteis" localSheetId="2">#REF!</definedName>
    <definedName name="diasuteis">#REF!</definedName>
    <definedName name="Ferias" localSheetId="2">#REF!</definedName>
    <definedName name="Ferias">#REF!</definedName>
    <definedName name="RD" localSheetId="2">OFFSET(#REF!,(MATCH(SMALL(#REF!,ROW()-10),#REF!,0)-1),0)</definedName>
    <definedName name="RD">OFFSET(#REF!,(MATCH(SMALL(#REF!,ROW()-10),#REF!,0)-1),0)</definedName>
  </definedNames>
  <calcPr calcId="162913"/>
</workbook>
</file>

<file path=xl/calcChain.xml><?xml version="1.0" encoding="utf-8"?>
<calcChain xmlns="http://schemas.openxmlformats.org/spreadsheetml/2006/main">
  <c r="G21" i="91" l="1"/>
  <c r="G20" i="91"/>
  <c r="G19" i="91"/>
  <c r="G5" i="91"/>
  <c r="G6" i="91"/>
  <c r="G7" i="91"/>
  <c r="G8" i="91"/>
  <c r="G9" i="91"/>
  <c r="G10" i="91"/>
  <c r="G11" i="91"/>
  <c r="G12" i="91"/>
  <c r="G13" i="91"/>
  <c r="G14" i="91"/>
  <c r="G15" i="91"/>
  <c r="G4" i="91"/>
  <c r="K15" i="108"/>
  <c r="L15" i="108" s="1"/>
  <c r="K14" i="108"/>
  <c r="L14" i="108" s="1"/>
  <c r="K13" i="108"/>
  <c r="L13" i="108" s="1"/>
  <c r="K12" i="108"/>
  <c r="L12" i="108" s="1"/>
  <c r="K11" i="108"/>
  <c r="L11" i="108" s="1"/>
  <c r="K10" i="108"/>
  <c r="L10" i="108" s="1"/>
  <c r="K9" i="108"/>
  <c r="L9" i="108" s="1"/>
  <c r="K8" i="108"/>
  <c r="L8" i="108" s="1"/>
  <c r="K7" i="108"/>
  <c r="L7" i="108" s="1"/>
  <c r="K6" i="108"/>
  <c r="L6" i="108" s="1"/>
  <c r="K5" i="108"/>
  <c r="L5" i="108" s="1"/>
  <c r="K4" i="108"/>
  <c r="L4" i="108" s="1"/>
  <c r="K15" i="75" l="1"/>
  <c r="H15" i="91" s="1"/>
  <c r="I15" i="91" s="1"/>
  <c r="K14" i="75"/>
  <c r="H14" i="91" s="1"/>
  <c r="I14" i="91" s="1"/>
  <c r="K13" i="75"/>
  <c r="H13" i="91" s="1"/>
  <c r="I13" i="91" s="1"/>
  <c r="K12" i="75"/>
  <c r="H12" i="91" s="1"/>
  <c r="I12" i="91" s="1"/>
  <c r="K11" i="75"/>
  <c r="H11" i="91" s="1"/>
  <c r="I11" i="91" s="1"/>
  <c r="K10" i="75"/>
  <c r="H10" i="91" s="1"/>
  <c r="I10" i="91" s="1"/>
  <c r="K9" i="75"/>
  <c r="H9" i="91" s="1"/>
  <c r="I9" i="91" s="1"/>
  <c r="K8" i="75"/>
  <c r="H8" i="91" s="1"/>
  <c r="I8" i="91" s="1"/>
  <c r="K7" i="75"/>
  <c r="H7" i="91" s="1"/>
  <c r="I7" i="91" s="1"/>
  <c r="K6" i="75"/>
  <c r="H6" i="91" s="1"/>
  <c r="I6" i="91" s="1"/>
  <c r="K5" i="75"/>
  <c r="H5" i="91" s="1"/>
  <c r="I5" i="91" s="1"/>
  <c r="K4" i="75"/>
  <c r="H4" i="91" s="1"/>
  <c r="L7" i="75" l="1"/>
  <c r="K7" i="91"/>
  <c r="L11" i="75"/>
  <c r="K11" i="91"/>
  <c r="L15" i="75"/>
  <c r="L8" i="75"/>
  <c r="K8" i="91"/>
  <c r="L12" i="75"/>
  <c r="K4" i="91"/>
  <c r="L5" i="75"/>
  <c r="K5" i="91"/>
  <c r="L9" i="75"/>
  <c r="K9" i="91"/>
  <c r="L13" i="75"/>
  <c r="K13" i="91"/>
  <c r="L6" i="75"/>
  <c r="K6" i="91"/>
  <c r="L10" i="75"/>
  <c r="K10" i="91"/>
  <c r="L14" i="75"/>
  <c r="K14" i="91"/>
  <c r="K15" i="91"/>
  <c r="K12" i="91"/>
  <c r="L4" i="75"/>
  <c r="J15" i="91"/>
  <c r="J11" i="91"/>
  <c r="J6" i="91" l="1"/>
  <c r="J14" i="91"/>
  <c r="J10" i="91"/>
  <c r="J13" i="91"/>
  <c r="J8" i="91"/>
  <c r="J12" i="91"/>
  <c r="J9" i="91"/>
  <c r="J7" i="91"/>
  <c r="J5" i="91"/>
  <c r="K16" i="91"/>
  <c r="K23" i="91" s="1"/>
  <c r="I4" i="91" l="1"/>
  <c r="J4" i="91"/>
  <c r="J16" i="91" l="1"/>
  <c r="K22" i="91" s="1"/>
  <c r="K25" i="91" s="1"/>
</calcChain>
</file>

<file path=xl/sharedStrings.xml><?xml version="1.0" encoding="utf-8"?>
<sst xmlns="http://schemas.openxmlformats.org/spreadsheetml/2006/main" count="304" uniqueCount="87">
  <si>
    <t>Saldo / Automático</t>
  </si>
  <si>
    <t>...../...../......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</si>
  <si>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</si>
  <si>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</si>
  <si>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</si>
  <si>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</si>
  <si>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</si>
  <si>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</si>
  <si>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</si>
  <si>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</si>
  <si>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</si>
  <si>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</si>
  <si>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</si>
  <si>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</si>
  <si>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</si>
  <si>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</si>
  <si>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</si>
  <si>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</si>
  <si>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</si>
  <si>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</si>
  <si>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</si>
  <si>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</si>
  <si>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</si>
  <si>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</si>
  <si>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SALDO</t>
  </si>
  <si>
    <t>Qtde Registrada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</si>
  <si>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</si>
  <si>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</si>
  <si>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</si>
  <si>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</si>
  <si>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</si>
  <si>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</si>
  <si>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339030.04</t>
  </si>
  <si>
    <t>Qtde Utilizada</t>
  </si>
  <si>
    <t>Recarga</t>
  </si>
  <si>
    <t>Cilindro</t>
  </si>
  <si>
    <t>Peça</t>
  </si>
  <si>
    <t>339030.25</t>
  </si>
  <si>
    <t>Recarga de gás Acetileno, para Absorção Atômica, com pureza (A.A) ou mínima de 99,6%, ou maior. Pressão de 300-400kPa e volume de 9,0kg</t>
  </si>
  <si>
    <t>Recarga de gás Óxido Nitroso, para Absorção Atômica, com pureza superior a 99%. Pressão de 300-400kPa e volume de 33,0kg</t>
  </si>
  <si>
    <t>Recarga de gás Hidrogênio, para cromatografia gasosa, com pureza mínima de 99,995%, ou maior. Pressão de trabalho 300-500kPa e volume de 7,2m³.</t>
  </si>
  <si>
    <r>
      <t>Recarga de gás Hélio, para cromatografia gasosa, com pureza mínima de 99,995%, ou maior. Pressão trabalho de 300-980kPa e volume de 9,0m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.</t>
    </r>
  </si>
  <si>
    <r>
      <t>Recarga de gás Ar Sintético, para cromatografia gasosa, com pureza mínima de 99,995%, ou maior. Pressão trabalho de 300-500kPa e volume de 9,6m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.</t>
    </r>
  </si>
  <si>
    <r>
      <t>Recarga de gás Nitrogênio, para cromatografia gasosa, com pureza mínima de 99,995%, ou maior. Pressão trabalho de 300-980kPa. Volume de 9,0m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.</t>
    </r>
  </si>
  <si>
    <t>Recarga de gás (CO2), para cultivos experimentais de biofixação de CO2 através do cultivo de microalgas, com pureza (A.A) ou mínima de 99,0%, ou maior. Volume (capacidade) de 25,0kg.</t>
  </si>
  <si>
    <t>Válvula reguladora para conexão em cilindro de gás (CO2) para ser utilizado em cultivos experimentais de biofixação de CO2 através do cultivo de microalgas. Capacidade do Cilindro 25 kg.</t>
  </si>
  <si>
    <t>GASES MEDICINAIS, RECARGA DE OXIGENIO MEDICINAL P/CILINDRO C/CAP. DE 1.5M³, Recarga para cilindro de oxigênio medicinal em metros cúbicos. Gás incolor e inodoro. Para cilindros de 10L (1,5m³).</t>
  </si>
  <si>
    <t>CARGA DE GAS, RECARGA DE GAS OXIGENIO, Recarga de gás especial 16%O2 e 5%CO2 e balanço Nitrogênio, para cilindro de aproximadamente 1m³</t>
  </si>
  <si>
    <t>CENTRO PARTICIPANTE: GESTOR</t>
  </si>
  <si>
    <t>Resumo Atualizado em Agosto/2017</t>
  </si>
  <si>
    <t xml:space="preserve"> AF/OS nº  xxxx/2018 Qtde. DT</t>
  </si>
  <si>
    <t>PROCESSO: Pregão 368/2018/UDESC</t>
  </si>
  <si>
    <t>AQUISIÇÃO DE GÁS ENGARRAFADO, CILINDROS E VÁLVULAS PARA O CEFID E CERES - UDESC</t>
  </si>
  <si>
    <t>VIGÊNCIA DA ATA: 9/05/18 até 08/05/19</t>
  </si>
  <si>
    <t xml:space="preserve">CENTRO PARTICIPANTE: </t>
  </si>
  <si>
    <t>Empresa</t>
  </si>
  <si>
    <t>Especificação</t>
  </si>
  <si>
    <t>Marca</t>
  </si>
  <si>
    <t>Gabriel Bucco Parolin ME. CNPJ 22.337.051/0001-46</t>
  </si>
  <si>
    <t>AIR LIQUIDE </t>
  </si>
  <si>
    <t>Air Liquide Brasil Ltda. CNPJ 00.331.788/0060-79</t>
  </si>
  <si>
    <t>White Martins Gases Industriais Ltda. CNPJ 35.820.448/0107-94</t>
  </si>
  <si>
    <t>WHITE MARTINS</t>
  </si>
  <si>
    <t>ITA</t>
  </si>
  <si>
    <t>Cilindro para Recarga de gás (CO2) para ser utilizado em cultivos experimentais de biofixação de CO2 através do cultivo de microalgas, Volume (capacidade) de 25,0 kg.</t>
  </si>
  <si>
    <t>MAT</t>
  </si>
  <si>
    <t>CILINDRO PARA GAS, OXIGENIO MEDICINAL, CAPACIDADE DE 7 LITROS/1 M³, Cilindro pintado na cor verde, conforme norma de identificação de Gases da ABNT. Acompenha válvula padrão e capacete de proteção da válvula</t>
  </si>
  <si>
    <t xml:space="preserve">Valor </t>
  </si>
  <si>
    <t>Grupo-Classe</t>
  </si>
  <si>
    <t>Código NUC</t>
  </si>
  <si>
    <t>Detalhamento da Despesa</t>
  </si>
  <si>
    <t>36-01</t>
  </si>
  <si>
    <t>004200-025</t>
  </si>
  <si>
    <t>004200-034</t>
  </si>
  <si>
    <t>004200-043</t>
  </si>
  <si>
    <t>004200-044</t>
  </si>
  <si>
    <t>004200-045</t>
  </si>
  <si>
    <t>004200-047</t>
  </si>
  <si>
    <t>004200-048</t>
  </si>
  <si>
    <t>004200-052</t>
  </si>
  <si>
    <t>25-03</t>
  </si>
  <si>
    <t>067202-001</t>
  </si>
  <si>
    <t>066257-006</t>
  </si>
  <si>
    <t>449052.34</t>
  </si>
  <si>
    <t>015164-006</t>
  </si>
  <si>
    <t xml:space="preserve"> AF/OS nº  2003/2018 Qtde. DT</t>
  </si>
  <si>
    <t xml:space="preserve"> AF/OS nº  2055/2018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</si>
</sst>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20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333333"/>
      <name val="Calibri"/>
      <family val="2"/>
      <scheme val="minor"/>
    </font>
    <font>
      <b/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1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4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0" fontId="4" fillId="0" borderId="0" xfId="1" applyFont="1" applyFill="1" applyAlignment="1" applyProtection="1">
      <alignment wrapText="1"/>
      <protection locked="0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68" fontId="14" fillId="6" borderId="6" xfId="1" applyNumberFormat="1" applyFont="1" applyFill="1" applyBorder="1" applyAlignment="1" applyProtection="1">
      <alignment horizontal="right"/>
      <protection locked="0"/>
    </xf>
    <xf numFmtId="168" fontId="14" fillId="6" borderId="7" xfId="1" applyNumberFormat="1" applyFont="1" applyFill="1" applyBorder="1" applyAlignment="1" applyProtection="1">
      <alignment horizontal="right"/>
      <protection locked="0"/>
    </xf>
    <xf numFmtId="9" fontId="14" fillId="6" borderId="8" xfId="13" applyFont="1" applyFill="1" applyBorder="1" applyAlignment="1" applyProtection="1">
      <alignment horizontal="right"/>
      <protection locked="0"/>
    </xf>
    <xf numFmtId="2" fontId="14" fillId="6" borderId="7" xfId="1" applyNumberFormat="1" applyFont="1" applyFill="1" applyBorder="1" applyAlignment="1">
      <alignment horizontal="right"/>
    </xf>
    <xf numFmtId="0" fontId="14" fillId="6" borderId="12" xfId="1" applyFont="1" applyFill="1" applyBorder="1" applyAlignment="1" applyProtection="1">
      <alignment horizontal="left"/>
      <protection locked="0"/>
    </xf>
    <xf numFmtId="0" fontId="14" fillId="6" borderId="19" xfId="1" applyFont="1" applyFill="1" applyBorder="1" applyAlignment="1" applyProtection="1">
      <alignment horizontal="left"/>
      <protection locked="0"/>
    </xf>
    <xf numFmtId="0" fontId="14" fillId="6" borderId="14" xfId="1" applyFont="1" applyFill="1" applyBorder="1" applyAlignment="1" applyProtection="1">
      <alignment horizontal="left"/>
      <protection locked="0"/>
    </xf>
    <xf numFmtId="0" fontId="14" fillId="6" borderId="0" xfId="1" applyFont="1" applyFill="1" applyBorder="1" applyAlignment="1" applyProtection="1">
      <alignment horizontal="left"/>
      <protection locked="0"/>
    </xf>
    <xf numFmtId="0" fontId="14" fillId="6" borderId="16" xfId="1" applyFont="1" applyFill="1" applyBorder="1" applyAlignment="1" applyProtection="1">
      <alignment horizontal="left"/>
      <protection locked="0"/>
    </xf>
    <xf numFmtId="0" fontId="14" fillId="6" borderId="18" xfId="1" applyFont="1" applyFill="1" applyBorder="1" applyAlignment="1" applyProtection="1">
      <alignment horizontal="left"/>
      <protection locked="0"/>
    </xf>
    <xf numFmtId="0" fontId="4" fillId="5" borderId="1" xfId="0" applyFont="1" applyFill="1" applyBorder="1" applyAlignment="1">
      <alignment horizontal="center" vertical="center" wrapText="1"/>
    </xf>
    <xf numFmtId="44" fontId="4" fillId="8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3" borderId="1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3" fontId="4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left" vertical="center" wrapText="1"/>
    </xf>
    <xf numFmtId="3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Alignment="1">
      <alignment wrapText="1"/>
    </xf>
    <xf numFmtId="0" fontId="4" fillId="0" borderId="1" xfId="1" applyFont="1" applyFill="1" applyBorder="1" applyAlignment="1" applyProtection="1">
      <alignment wrapText="1"/>
      <protection locked="0"/>
    </xf>
    <xf numFmtId="0" fontId="4" fillId="0" borderId="1" xfId="1" applyFont="1" applyFill="1" applyBorder="1" applyAlignment="1">
      <alignment wrapText="1"/>
    </xf>
    <xf numFmtId="166" fontId="4" fillId="6" borderId="1" xfId="0" applyNumberFormat="1" applyFont="1" applyFill="1" applyBorder="1" applyAlignment="1">
      <alignment horizontal="center" vertical="center" wrapText="1"/>
    </xf>
    <xf numFmtId="3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2" borderId="1" xfId="5" applyFont="1" applyFill="1" applyBorder="1" applyAlignment="1" applyProtection="1">
      <alignment horizontal="center" vertical="center" wrapText="1"/>
    </xf>
    <xf numFmtId="44" fontId="4" fillId="0" borderId="1" xfId="5" applyFont="1" applyFill="1" applyBorder="1" applyAlignment="1">
      <alignment horizontal="center" vertical="center"/>
    </xf>
    <xf numFmtId="44" fontId="4" fillId="0" borderId="0" xfId="5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6" fillId="11" borderId="6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left" vertical="center" wrapText="1"/>
    </xf>
    <xf numFmtId="0" fontId="4" fillId="11" borderId="1" xfId="0" applyFont="1" applyFill="1" applyBorder="1" applyAlignment="1">
      <alignment horizontal="center" vertical="center"/>
    </xf>
    <xf numFmtId="49" fontId="4" fillId="11" borderId="1" xfId="0" applyNumberFormat="1" applyFont="1" applyFill="1" applyBorder="1" applyAlignment="1">
      <alignment horizontal="center" vertical="center"/>
    </xf>
    <xf numFmtId="49" fontId="4" fillId="11" borderId="1" xfId="0" applyNumberFormat="1" applyFont="1" applyFill="1" applyBorder="1" applyAlignment="1">
      <alignment horizontal="center" vertical="center" wrapText="1"/>
    </xf>
    <xf numFmtId="0" fontId="18" fillId="12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 wrapText="1"/>
    </xf>
    <xf numFmtId="49" fontId="4" fillId="12" borderId="1" xfId="0" applyNumberFormat="1" applyFont="1" applyFill="1" applyBorder="1" applyAlignment="1">
      <alignment horizontal="center" vertical="center"/>
    </xf>
    <xf numFmtId="0" fontId="19" fillId="11" borderId="6" xfId="0" applyFont="1" applyFill="1" applyBorder="1" applyAlignment="1">
      <alignment horizontal="center" vertical="center" wrapText="1"/>
    </xf>
    <xf numFmtId="44" fontId="17" fillId="11" borderId="6" xfId="5" applyFont="1" applyFill="1" applyBorder="1" applyAlignment="1">
      <alignment horizontal="center" vertical="center" wrapText="1"/>
    </xf>
    <xf numFmtId="44" fontId="0" fillId="0" borderId="1" xfId="5" applyFont="1" applyFill="1" applyBorder="1" applyAlignment="1">
      <alignment horizontal="center" vertical="center"/>
    </xf>
    <xf numFmtId="44" fontId="0" fillId="11" borderId="1" xfId="5" applyFont="1" applyFill="1" applyBorder="1" applyAlignment="1">
      <alignment horizontal="center" vertical="center"/>
    </xf>
    <xf numFmtId="44" fontId="4" fillId="11" borderId="1" xfId="5" applyFont="1" applyFill="1" applyBorder="1" applyAlignment="1">
      <alignment horizontal="center" vertical="center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 applyProtection="1">
      <alignment horizontal="center" wrapText="1"/>
      <protection locked="0"/>
    </xf>
    <xf numFmtId="0" fontId="4" fillId="5" borderId="1" xfId="1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center" vertical="center" wrapText="1"/>
    </xf>
    <xf numFmtId="3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0" borderId="1" xfId="0" applyNumberFormat="1" applyFont="1" applyFill="1" applyBorder="1" applyAlignment="1">
      <alignment horizontal="left" vertical="center" wrapText="1"/>
    </xf>
    <xf numFmtId="0" fontId="4" fillId="13" borderId="1" xfId="0" applyNumberFormat="1" applyFont="1" applyFill="1" applyBorder="1" applyAlignment="1">
      <alignment horizontal="left" vertical="center" wrapText="1"/>
    </xf>
    <xf numFmtId="0" fontId="14" fillId="6" borderId="9" xfId="1" applyFont="1" applyFill="1" applyBorder="1" applyAlignment="1" applyProtection="1">
      <alignment horizontal="left"/>
      <protection locked="0"/>
    </xf>
    <xf numFmtId="0" fontId="14" fillId="6" borderId="10" xfId="1" applyFont="1" applyFill="1" applyBorder="1" applyAlignment="1" applyProtection="1">
      <alignment horizontal="left"/>
      <protection locked="0"/>
    </xf>
    <xf numFmtId="0" fontId="14" fillId="6" borderId="11" xfId="1" applyFont="1" applyFill="1" applyBorder="1" applyAlignment="1" applyProtection="1">
      <alignment horizontal="left"/>
      <protection locked="0"/>
    </xf>
    <xf numFmtId="0" fontId="14" fillId="6" borderId="12" xfId="1" applyFont="1" applyFill="1" applyBorder="1" applyAlignment="1">
      <alignment horizontal="left" vertical="center" wrapText="1"/>
    </xf>
    <xf numFmtId="0" fontId="14" fillId="6" borderId="19" xfId="1" applyFont="1" applyFill="1" applyBorder="1" applyAlignment="1">
      <alignment horizontal="left" vertical="center" wrapText="1"/>
    </xf>
    <xf numFmtId="0" fontId="14" fillId="6" borderId="13" xfId="1" applyFont="1" applyFill="1" applyBorder="1" applyAlignment="1">
      <alignment horizontal="left" vertical="center" wrapText="1"/>
    </xf>
    <xf numFmtId="0" fontId="14" fillId="6" borderId="14" xfId="1" applyFont="1" applyFill="1" applyBorder="1" applyAlignment="1">
      <alignment horizontal="left" vertical="center" wrapText="1"/>
    </xf>
    <xf numFmtId="0" fontId="14" fillId="6" borderId="0" xfId="1" applyFont="1" applyFill="1" applyBorder="1" applyAlignment="1">
      <alignment horizontal="left" vertical="center" wrapText="1"/>
    </xf>
    <xf numFmtId="0" fontId="14" fillId="6" borderId="15" xfId="1" applyFont="1" applyFill="1" applyBorder="1" applyAlignment="1">
      <alignment horizontal="left" vertical="center" wrapText="1"/>
    </xf>
    <xf numFmtId="0" fontId="14" fillId="6" borderId="16" xfId="1" applyFont="1" applyFill="1" applyBorder="1" applyAlignment="1">
      <alignment horizontal="left" vertical="center" wrapText="1"/>
    </xf>
    <xf numFmtId="0" fontId="14" fillId="6" borderId="18" xfId="1" applyFont="1" applyFill="1" applyBorder="1" applyAlignment="1">
      <alignment horizontal="left" vertical="center" wrapText="1"/>
    </xf>
    <xf numFmtId="0" fontId="14" fillId="6" borderId="17" xfId="1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14">
    <cellStyle name="Moeda" xfId="5" builtinId="4"/>
    <cellStyle name="Moeda 2" xfId="6"/>
    <cellStyle name="Moeda 2 2" xfId="10"/>
    <cellStyle name="Moeda 3" xfId="9"/>
    <cellStyle name="Normal" xfId="0" builtinId="0"/>
    <cellStyle name="Normal 2" xfId="1"/>
    <cellStyle name="Porcentagem 2" xfId="13"/>
    <cellStyle name="Separador de milhares 2" xfId="2"/>
    <cellStyle name="Separador de milhares 2 2" xfId="8"/>
    <cellStyle name="Separador de milhares 2 2 2" xfId="12"/>
    <cellStyle name="Separador de milhares 2 3" xfId="7"/>
    <cellStyle name="Separador de milhares 2 3 2" xfId="11"/>
    <cellStyle name="Separador de milhares 3" xfId="3"/>
    <cellStyle name="Título 5" xfId="4"/>
  </cellStyles>
  <dxfs count="27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/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335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0"/>
  <dimension ref="A1:W15"/>
  <sheetViews>
    <sheetView topLeftCell="D1" zoomScale="80" zoomScaleNormal="80" workbookViewId="0">
      <selection activeCell="K17" sqref="K17"/>
    </sheetView>
  </sheetViews>
  <sheetFormatPr defaultColWidth="9.7109375" defaultRowHeight="15" x14ac:dyDescent="0.25"/>
  <cols>
    <col min="1" max="1" width="8" style="1" customWidth="1"/>
    <col min="2" max="2" width="25.140625" style="1" customWidth="1"/>
    <col min="3" max="3" width="53.85546875" style="1" bestFit="1" customWidth="1"/>
    <col min="4" max="7" width="13.28515625" style="1" customWidth="1"/>
    <col min="8" max="8" width="14.42578125" style="1" customWidth="1"/>
    <col min="9" max="9" width="14.28515625" style="49" customWidth="1"/>
    <col min="10" max="10" width="12.85546875" style="17" customWidth="1"/>
    <col min="11" max="11" width="13.28515625" style="37" customWidth="1"/>
    <col min="12" max="12" width="12.5703125" style="18" customWidth="1"/>
    <col min="13" max="13" width="12.7109375" style="19" customWidth="1"/>
    <col min="14" max="23" width="12.7109375" style="15" customWidth="1"/>
    <col min="24" max="16384" width="9.7109375" style="15"/>
  </cols>
  <sheetData>
    <row r="1" spans="1:23" ht="33" customHeight="1" x14ac:dyDescent="0.25">
      <c r="A1" s="77" t="s">
        <v>51</v>
      </c>
      <c r="B1" s="77"/>
      <c r="C1" s="77" t="s">
        <v>52</v>
      </c>
      <c r="D1" s="77"/>
      <c r="E1" s="77"/>
      <c r="F1" s="77"/>
      <c r="G1" s="77"/>
      <c r="H1" s="77"/>
      <c r="I1" s="77"/>
      <c r="J1" s="77" t="s">
        <v>53</v>
      </c>
      <c r="K1" s="77"/>
      <c r="L1" s="77"/>
      <c r="M1" s="76" t="s">
        <v>50</v>
      </c>
      <c r="N1" s="76" t="s">
        <v>50</v>
      </c>
      <c r="O1" s="76" t="s">
        <v>50</v>
      </c>
      <c r="P1" s="76" t="s">
        <v>50</v>
      </c>
      <c r="Q1" s="76" t="s">
        <v>50</v>
      </c>
      <c r="R1" s="76" t="s">
        <v>50</v>
      </c>
      <c r="S1" s="76" t="s">
        <v>50</v>
      </c>
      <c r="T1" s="76" t="s">
        <v>50</v>
      </c>
      <c r="U1" s="76" t="s">
        <v>50</v>
      </c>
      <c r="V1" s="76" t="s">
        <v>50</v>
      </c>
      <c r="W1" s="76" t="s">
        <v>50</v>
      </c>
    </row>
    <row r="2" spans="1:23" ht="21.75" customHeight="1" x14ac:dyDescent="0.25">
      <c r="A2" s="77" t="s">
        <v>54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</row>
    <row r="3" spans="1:23" s="16" customFormat="1" ht="31.5" x14ac:dyDescent="0.2">
      <c r="A3" s="52" t="s">
        <v>4</v>
      </c>
      <c r="B3" s="52" t="s">
        <v>55</v>
      </c>
      <c r="C3" s="52" t="s">
        <v>56</v>
      </c>
      <c r="D3" s="52" t="s">
        <v>57</v>
      </c>
      <c r="E3" s="52" t="s">
        <v>5</v>
      </c>
      <c r="F3" s="52" t="s">
        <v>68</v>
      </c>
      <c r="G3" s="52" t="s">
        <v>69</v>
      </c>
      <c r="H3" s="62" t="s">
        <v>70</v>
      </c>
      <c r="I3" s="63" t="s">
        <v>67</v>
      </c>
      <c r="J3" s="33" t="s">
        <v>25</v>
      </c>
      <c r="K3" s="34" t="s">
        <v>0</v>
      </c>
      <c r="L3" s="32" t="s">
        <v>3</v>
      </c>
      <c r="M3" s="35" t="s">
        <v>1</v>
      </c>
      <c r="N3" s="35" t="s">
        <v>1</v>
      </c>
      <c r="O3" s="35" t="s">
        <v>1</v>
      </c>
      <c r="P3" s="35" t="s">
        <v>1</v>
      </c>
      <c r="Q3" s="35" t="s">
        <v>1</v>
      </c>
      <c r="R3" s="35" t="s">
        <v>1</v>
      </c>
      <c r="S3" s="35" t="s">
        <v>1</v>
      </c>
      <c r="T3" s="35" t="s">
        <v>1</v>
      </c>
      <c r="U3" s="35" t="s">
        <v>1</v>
      </c>
      <c r="V3" s="35" t="s">
        <v>1</v>
      </c>
      <c r="W3" s="35" t="s">
        <v>1</v>
      </c>
    </row>
    <row r="4" spans="1:23" s="42" customFormat="1" ht="45" customHeight="1" x14ac:dyDescent="0.25">
      <c r="A4" s="50">
        <v>1</v>
      </c>
      <c r="B4" s="70" t="s">
        <v>58</v>
      </c>
      <c r="C4" s="40" t="s">
        <v>44</v>
      </c>
      <c r="D4" s="58" t="s">
        <v>59</v>
      </c>
      <c r="E4" s="59" t="s">
        <v>34</v>
      </c>
      <c r="F4" s="59" t="s">
        <v>71</v>
      </c>
      <c r="G4" s="59" t="s">
        <v>72</v>
      </c>
      <c r="H4" s="60" t="s">
        <v>32</v>
      </c>
      <c r="I4" s="64">
        <v>134</v>
      </c>
      <c r="J4" s="30">
        <v>20</v>
      </c>
      <c r="K4" s="45">
        <f t="shared" ref="K4:K15" si="0">J4-(SUM(M4:W4))</f>
        <v>20</v>
      </c>
      <c r="L4" s="46" t="str">
        <f>IF(K4&lt;0,"ATENÇÃO","OK")</f>
        <v>OK</v>
      </c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</row>
    <row r="5" spans="1:23" s="42" customFormat="1" ht="45" customHeight="1" x14ac:dyDescent="0.25">
      <c r="A5" s="50">
        <v>2</v>
      </c>
      <c r="B5" s="71"/>
      <c r="C5" s="40" t="s">
        <v>46</v>
      </c>
      <c r="D5" s="58" t="s">
        <v>59</v>
      </c>
      <c r="E5" s="59" t="s">
        <v>34</v>
      </c>
      <c r="F5" s="61" t="s">
        <v>71</v>
      </c>
      <c r="G5" s="59" t="s">
        <v>72</v>
      </c>
      <c r="H5" s="59" t="s">
        <v>32</v>
      </c>
      <c r="I5" s="64">
        <v>70</v>
      </c>
      <c r="J5" s="30"/>
      <c r="K5" s="45">
        <f t="shared" si="0"/>
        <v>0</v>
      </c>
      <c r="L5" s="46" t="str">
        <f t="shared" ref="L5:L15" si="1">IF(K5&lt;0,"ATENÇÃO","OK")</f>
        <v>OK</v>
      </c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</row>
    <row r="6" spans="1:23" s="42" customFormat="1" ht="45" customHeight="1" x14ac:dyDescent="0.25">
      <c r="A6" s="50">
        <v>3</v>
      </c>
      <c r="B6" s="71"/>
      <c r="C6" s="40" t="s">
        <v>38</v>
      </c>
      <c r="D6" s="58" t="s">
        <v>59</v>
      </c>
      <c r="E6" s="59" t="s">
        <v>34</v>
      </c>
      <c r="F6" s="59" t="s">
        <v>71</v>
      </c>
      <c r="G6" s="59" t="s">
        <v>73</v>
      </c>
      <c r="H6" s="60" t="s">
        <v>32</v>
      </c>
      <c r="I6" s="64">
        <v>399</v>
      </c>
      <c r="J6" s="30">
        <v>3</v>
      </c>
      <c r="K6" s="45">
        <f t="shared" si="0"/>
        <v>3</v>
      </c>
      <c r="L6" s="46" t="str">
        <f t="shared" si="1"/>
        <v>OK</v>
      </c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</row>
    <row r="7" spans="1:23" s="42" customFormat="1" ht="45" customHeight="1" x14ac:dyDescent="0.25">
      <c r="A7" s="50">
        <v>4</v>
      </c>
      <c r="B7" s="72"/>
      <c r="C7" s="40" t="s">
        <v>41</v>
      </c>
      <c r="D7" s="58" t="s">
        <v>59</v>
      </c>
      <c r="E7" s="59" t="s">
        <v>34</v>
      </c>
      <c r="F7" s="59" t="s">
        <v>71</v>
      </c>
      <c r="G7" s="59" t="s">
        <v>74</v>
      </c>
      <c r="H7" s="60" t="s">
        <v>32</v>
      </c>
      <c r="I7" s="64">
        <v>764</v>
      </c>
      <c r="J7" s="30">
        <v>2</v>
      </c>
      <c r="K7" s="45">
        <f t="shared" si="0"/>
        <v>2</v>
      </c>
      <c r="L7" s="46" t="str">
        <f t="shared" si="1"/>
        <v>OK</v>
      </c>
      <c r="M7" s="43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3" s="42" customFormat="1" ht="45" customHeight="1" x14ac:dyDescent="0.25">
      <c r="A8" s="53">
        <v>5</v>
      </c>
      <c r="B8" s="53" t="s">
        <v>60</v>
      </c>
      <c r="C8" s="54" t="s">
        <v>40</v>
      </c>
      <c r="D8" s="53" t="s">
        <v>59</v>
      </c>
      <c r="E8" s="55" t="s">
        <v>34</v>
      </c>
      <c r="F8" s="55" t="s">
        <v>71</v>
      </c>
      <c r="G8" s="55" t="s">
        <v>75</v>
      </c>
      <c r="H8" s="53" t="s">
        <v>32</v>
      </c>
      <c r="I8" s="65">
        <v>218.45</v>
      </c>
      <c r="J8" s="30">
        <v>2</v>
      </c>
      <c r="K8" s="45">
        <f t="shared" si="0"/>
        <v>2</v>
      </c>
      <c r="L8" s="46" t="str">
        <f t="shared" si="1"/>
        <v>OK</v>
      </c>
      <c r="M8" s="43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spans="1:23" s="42" customFormat="1" ht="45" customHeight="1" x14ac:dyDescent="0.25">
      <c r="A9" s="50">
        <v>6</v>
      </c>
      <c r="B9" s="70" t="s">
        <v>61</v>
      </c>
      <c r="C9" s="51" t="s">
        <v>47</v>
      </c>
      <c r="D9" s="60" t="s">
        <v>62</v>
      </c>
      <c r="E9" s="59" t="s">
        <v>34</v>
      </c>
      <c r="F9" s="61" t="s">
        <v>71</v>
      </c>
      <c r="G9" s="59" t="s">
        <v>76</v>
      </c>
      <c r="H9" s="59" t="s">
        <v>32</v>
      </c>
      <c r="I9" s="64">
        <v>780</v>
      </c>
      <c r="J9" s="30"/>
      <c r="K9" s="45">
        <f t="shared" si="0"/>
        <v>0</v>
      </c>
      <c r="L9" s="46" t="str">
        <f t="shared" si="1"/>
        <v>OK</v>
      </c>
      <c r="M9" s="43"/>
      <c r="N9" s="44"/>
      <c r="O9" s="44"/>
      <c r="P9" s="44"/>
      <c r="Q9" s="44"/>
      <c r="R9" s="44"/>
      <c r="S9" s="44"/>
      <c r="T9" s="44"/>
      <c r="U9" s="44"/>
      <c r="V9" s="44"/>
      <c r="W9" s="44"/>
    </row>
    <row r="10" spans="1:23" s="42" customFormat="1" ht="45" customHeight="1" x14ac:dyDescent="0.25">
      <c r="A10" s="50">
        <v>7</v>
      </c>
      <c r="B10" s="71"/>
      <c r="C10" s="40" t="s">
        <v>43</v>
      </c>
      <c r="D10" s="60" t="s">
        <v>62</v>
      </c>
      <c r="E10" s="59" t="s">
        <v>34</v>
      </c>
      <c r="F10" s="59" t="s">
        <v>71</v>
      </c>
      <c r="G10" s="59" t="s">
        <v>77</v>
      </c>
      <c r="H10" s="60" t="s">
        <v>32</v>
      </c>
      <c r="I10" s="64">
        <v>200</v>
      </c>
      <c r="J10" s="30">
        <v>2</v>
      </c>
      <c r="K10" s="45">
        <f t="shared" si="0"/>
        <v>2</v>
      </c>
      <c r="L10" s="46" t="str">
        <f t="shared" si="1"/>
        <v>OK</v>
      </c>
      <c r="M10" s="43"/>
      <c r="N10" s="44"/>
      <c r="O10" s="44"/>
      <c r="P10" s="44"/>
      <c r="Q10" s="44"/>
      <c r="R10" s="44"/>
      <c r="S10" s="44"/>
      <c r="T10" s="44"/>
      <c r="U10" s="44"/>
      <c r="V10" s="44"/>
      <c r="W10" s="44"/>
    </row>
    <row r="11" spans="1:23" s="42" customFormat="1" ht="45" customHeight="1" x14ac:dyDescent="0.25">
      <c r="A11" s="50">
        <v>8</v>
      </c>
      <c r="B11" s="71"/>
      <c r="C11" s="40" t="s">
        <v>39</v>
      </c>
      <c r="D11" s="60" t="s">
        <v>62</v>
      </c>
      <c r="E11" s="59" t="s">
        <v>34</v>
      </c>
      <c r="F11" s="59" t="s">
        <v>71</v>
      </c>
      <c r="G11" s="59" t="s">
        <v>78</v>
      </c>
      <c r="H11" s="60" t="s">
        <v>32</v>
      </c>
      <c r="I11" s="64">
        <v>1000</v>
      </c>
      <c r="J11" s="30">
        <v>2</v>
      </c>
      <c r="K11" s="45">
        <f t="shared" si="0"/>
        <v>2</v>
      </c>
      <c r="L11" s="46" t="str">
        <f t="shared" si="1"/>
        <v>OK</v>
      </c>
      <c r="M11" s="43"/>
      <c r="N11" s="44"/>
      <c r="O11" s="44"/>
      <c r="P11" s="44"/>
      <c r="Q11" s="44"/>
      <c r="R11" s="44"/>
      <c r="S11" s="44"/>
      <c r="T11" s="44"/>
      <c r="U11" s="44"/>
      <c r="V11" s="44"/>
      <c r="W11" s="44"/>
    </row>
    <row r="12" spans="1:23" s="42" customFormat="1" ht="45" customHeight="1" x14ac:dyDescent="0.25">
      <c r="A12" s="50">
        <v>9</v>
      </c>
      <c r="B12" s="72"/>
      <c r="C12" s="40" t="s">
        <v>42</v>
      </c>
      <c r="D12" s="60" t="s">
        <v>62</v>
      </c>
      <c r="E12" s="59" t="s">
        <v>34</v>
      </c>
      <c r="F12" s="59" t="s">
        <v>71</v>
      </c>
      <c r="G12" s="59" t="s">
        <v>79</v>
      </c>
      <c r="H12" s="60" t="s">
        <v>32</v>
      </c>
      <c r="I12" s="64">
        <v>240</v>
      </c>
      <c r="J12" s="30">
        <v>2</v>
      </c>
      <c r="K12" s="45">
        <f t="shared" si="0"/>
        <v>2</v>
      </c>
      <c r="L12" s="46" t="str">
        <f t="shared" si="1"/>
        <v>OK</v>
      </c>
      <c r="M12" s="43"/>
      <c r="N12" s="44"/>
      <c r="O12" s="44"/>
      <c r="P12" s="44"/>
      <c r="Q12" s="44"/>
      <c r="R12" s="44"/>
      <c r="S12" s="44"/>
      <c r="T12" s="44"/>
      <c r="U12" s="44"/>
      <c r="V12" s="44"/>
      <c r="W12" s="44"/>
    </row>
    <row r="13" spans="1:23" s="42" customFormat="1" ht="45" customHeight="1" x14ac:dyDescent="0.25">
      <c r="A13" s="53">
        <v>10</v>
      </c>
      <c r="B13" s="73" t="s">
        <v>58</v>
      </c>
      <c r="C13" s="54" t="s">
        <v>45</v>
      </c>
      <c r="D13" s="53" t="s">
        <v>63</v>
      </c>
      <c r="E13" s="53" t="s">
        <v>36</v>
      </c>
      <c r="F13" s="57" t="s">
        <v>80</v>
      </c>
      <c r="G13" s="53" t="s">
        <v>81</v>
      </c>
      <c r="H13" s="55" t="s">
        <v>37</v>
      </c>
      <c r="I13" s="65">
        <v>214.99</v>
      </c>
      <c r="J13" s="30">
        <v>4</v>
      </c>
      <c r="K13" s="45">
        <f t="shared" si="0"/>
        <v>4</v>
      </c>
      <c r="L13" s="46" t="str">
        <f t="shared" si="1"/>
        <v>OK</v>
      </c>
      <c r="M13" s="43"/>
      <c r="N13" s="44"/>
      <c r="O13" s="44"/>
      <c r="P13" s="44"/>
      <c r="Q13" s="44"/>
      <c r="R13" s="44"/>
      <c r="S13" s="44"/>
      <c r="T13" s="44"/>
      <c r="U13" s="44"/>
      <c r="V13" s="44"/>
      <c r="W13" s="44"/>
    </row>
    <row r="14" spans="1:23" s="42" customFormat="1" ht="45" customHeight="1" x14ac:dyDescent="0.25">
      <c r="A14" s="53">
        <v>11</v>
      </c>
      <c r="B14" s="74"/>
      <c r="C14" s="54" t="s">
        <v>64</v>
      </c>
      <c r="D14" s="53" t="s">
        <v>65</v>
      </c>
      <c r="E14" s="55" t="s">
        <v>35</v>
      </c>
      <c r="F14" s="56" t="s">
        <v>80</v>
      </c>
      <c r="G14" s="55" t="s">
        <v>82</v>
      </c>
      <c r="H14" s="55" t="s">
        <v>83</v>
      </c>
      <c r="I14" s="65">
        <v>1199.99</v>
      </c>
      <c r="J14" s="30">
        <v>4</v>
      </c>
      <c r="K14" s="45">
        <f t="shared" si="0"/>
        <v>4</v>
      </c>
      <c r="L14" s="46" t="str">
        <f t="shared" si="1"/>
        <v>OK</v>
      </c>
      <c r="M14" s="43"/>
      <c r="N14" s="44"/>
      <c r="O14" s="44"/>
      <c r="P14" s="44"/>
      <c r="Q14" s="44"/>
      <c r="R14" s="44"/>
      <c r="S14" s="44"/>
      <c r="T14" s="44"/>
      <c r="U14" s="44"/>
      <c r="V14" s="44"/>
      <c r="W14" s="44"/>
    </row>
    <row r="15" spans="1:23" s="42" customFormat="1" ht="45" customHeight="1" x14ac:dyDescent="0.25">
      <c r="A15" s="53">
        <v>13</v>
      </c>
      <c r="B15" s="75"/>
      <c r="C15" s="54" t="s">
        <v>66</v>
      </c>
      <c r="D15" s="53" t="s">
        <v>65</v>
      </c>
      <c r="E15" s="55" t="s">
        <v>35</v>
      </c>
      <c r="F15" s="56" t="s">
        <v>80</v>
      </c>
      <c r="G15" s="55" t="s">
        <v>84</v>
      </c>
      <c r="H15" s="55" t="s">
        <v>83</v>
      </c>
      <c r="I15" s="65">
        <v>599.99</v>
      </c>
      <c r="J15" s="30"/>
      <c r="K15" s="45">
        <f t="shared" si="0"/>
        <v>0</v>
      </c>
      <c r="L15" s="46" t="str">
        <f t="shared" si="1"/>
        <v>OK</v>
      </c>
      <c r="M15" s="43"/>
      <c r="N15" s="44"/>
      <c r="O15" s="44"/>
      <c r="P15" s="44"/>
      <c r="Q15" s="44"/>
      <c r="R15" s="44"/>
      <c r="S15" s="44"/>
      <c r="T15" s="44"/>
      <c r="U15" s="44"/>
      <c r="V15" s="44"/>
      <c r="W15" s="44"/>
    </row>
  </sheetData>
  <mergeCells count="18">
    <mergeCell ref="U1:U2"/>
    <mergeCell ref="V1:V2"/>
    <mergeCell ref="B4:B7"/>
    <mergeCell ref="B9:B12"/>
    <mergeCell ref="B13:B15"/>
    <mergeCell ref="W1:W2"/>
    <mergeCell ref="A2:L2"/>
    <mergeCell ref="O1:O2"/>
    <mergeCell ref="P1:P2"/>
    <mergeCell ref="Q1:Q2"/>
    <mergeCell ref="R1:R2"/>
    <mergeCell ref="S1:S2"/>
    <mergeCell ref="N1:N2"/>
    <mergeCell ref="M1:M2"/>
    <mergeCell ref="A1:B1"/>
    <mergeCell ref="C1:I1"/>
    <mergeCell ref="J1:L1"/>
    <mergeCell ref="T1:T2"/>
  </mergeCells>
  <phoneticPr fontId="0" type="noConversion"/>
  <conditionalFormatting sqref="M4:W4">
    <cfRule type="cellIs" dxfId="26" priority="16" stopIfTrue="1" operator="greaterThan">
      <formula>0</formula>
    </cfRule>
    <cfRule type="cellIs" dxfId="25" priority="17" stopIfTrue="1" operator="greaterThan">
      <formula>0</formula>
    </cfRule>
    <cfRule type="cellIs" dxfId="24" priority="18" stopIfTrue="1" operator="greaterThan">
      <formula>0</formula>
    </cfRule>
  </conditionalFormatting>
  <conditionalFormatting sqref="M5:W5">
    <cfRule type="cellIs" dxfId="23" priority="13" stopIfTrue="1" operator="greaterThan">
      <formula>0</formula>
    </cfRule>
    <cfRule type="cellIs" dxfId="22" priority="14" stopIfTrue="1" operator="greaterThan">
      <formula>0</formula>
    </cfRule>
    <cfRule type="cellIs" dxfId="21" priority="15" stopIfTrue="1" operator="greaterThan">
      <formula>0</formula>
    </cfRule>
  </conditionalFormatting>
  <conditionalFormatting sqref="M6:W6">
    <cfRule type="cellIs" dxfId="20" priority="10" stopIfTrue="1" operator="greaterThan">
      <formula>0</formula>
    </cfRule>
    <cfRule type="cellIs" dxfId="19" priority="11" stopIfTrue="1" operator="greaterThan">
      <formula>0</formula>
    </cfRule>
    <cfRule type="cellIs" dxfId="18" priority="12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tabSelected="1" topLeftCell="E1" zoomScale="80" zoomScaleNormal="80" workbookViewId="0">
      <selection activeCell="O1" sqref="O1:O1048576"/>
    </sheetView>
  </sheetViews>
  <sheetFormatPr defaultColWidth="9.7109375" defaultRowHeight="15" x14ac:dyDescent="0.25"/>
  <cols>
    <col min="1" max="1" width="8" style="1" customWidth="1"/>
    <col min="2" max="2" width="25.140625" style="1" customWidth="1"/>
    <col min="3" max="3" width="53.85546875" style="1" bestFit="1" customWidth="1"/>
    <col min="4" max="7" width="13.28515625" style="1" customWidth="1"/>
    <col min="8" max="8" width="14.42578125" style="1" customWidth="1"/>
    <col min="9" max="9" width="14.28515625" style="49" customWidth="1"/>
    <col min="10" max="10" width="12.85546875" style="17" customWidth="1"/>
    <col min="11" max="11" width="13.28515625" style="37" customWidth="1"/>
    <col min="12" max="12" width="12.5703125" style="18" customWidth="1"/>
    <col min="13" max="13" width="12.7109375" style="19" customWidth="1"/>
    <col min="14" max="22" width="12.7109375" style="15" customWidth="1"/>
    <col min="23" max="16384" width="9.7109375" style="15"/>
  </cols>
  <sheetData>
    <row r="1" spans="1:22" ht="33" customHeight="1" x14ac:dyDescent="0.25">
      <c r="A1" s="77" t="s">
        <v>51</v>
      </c>
      <c r="B1" s="77"/>
      <c r="C1" s="77" t="s">
        <v>52</v>
      </c>
      <c r="D1" s="77"/>
      <c r="E1" s="77"/>
      <c r="F1" s="77"/>
      <c r="G1" s="77"/>
      <c r="H1" s="77"/>
      <c r="I1" s="77"/>
      <c r="J1" s="77" t="s">
        <v>53</v>
      </c>
      <c r="K1" s="77"/>
      <c r="L1" s="77"/>
      <c r="M1" s="76" t="s">
        <v>85</v>
      </c>
      <c r="N1" s="76" t="s">
        <v>86</v>
      </c>
      <c r="O1" s="76" t="s">
        <v>50</v>
      </c>
      <c r="P1" s="76" t="s">
        <v>50</v>
      </c>
      <c r="Q1" s="76" t="s">
        <v>50</v>
      </c>
      <c r="R1" s="76" t="s">
        <v>50</v>
      </c>
      <c r="S1" s="76" t="s">
        <v>50</v>
      </c>
      <c r="T1" s="76" t="s">
        <v>50</v>
      </c>
      <c r="U1" s="76" t="s">
        <v>50</v>
      </c>
      <c r="V1" s="76" t="s">
        <v>50</v>
      </c>
    </row>
    <row r="2" spans="1:22" ht="21.75" customHeight="1" x14ac:dyDescent="0.25">
      <c r="A2" s="77" t="s">
        <v>54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6"/>
      <c r="N2" s="76"/>
      <c r="O2" s="76"/>
      <c r="P2" s="76"/>
      <c r="Q2" s="76"/>
      <c r="R2" s="76"/>
      <c r="S2" s="76"/>
      <c r="T2" s="76"/>
      <c r="U2" s="76"/>
      <c r="V2" s="76"/>
    </row>
    <row r="3" spans="1:22" s="16" customFormat="1" ht="31.5" x14ac:dyDescent="0.2">
      <c r="A3" s="52" t="s">
        <v>4</v>
      </c>
      <c r="B3" s="52" t="s">
        <v>55</v>
      </c>
      <c r="C3" s="52" t="s">
        <v>56</v>
      </c>
      <c r="D3" s="52" t="s">
        <v>57</v>
      </c>
      <c r="E3" s="52" t="s">
        <v>5</v>
      </c>
      <c r="F3" s="52" t="s">
        <v>68</v>
      </c>
      <c r="G3" s="52" t="s">
        <v>69</v>
      </c>
      <c r="H3" s="62" t="s">
        <v>70</v>
      </c>
      <c r="I3" s="63" t="s">
        <v>67</v>
      </c>
      <c r="J3" s="33" t="s">
        <v>25</v>
      </c>
      <c r="K3" s="34" t="s">
        <v>0</v>
      </c>
      <c r="L3" s="32" t="s">
        <v>3</v>
      </c>
      <c r="M3" s="67">
        <v>43391</v>
      </c>
      <c r="N3" s="67">
        <v>43397</v>
      </c>
      <c r="O3" s="35" t="s">
        <v>1</v>
      </c>
      <c r="P3" s="35" t="s">
        <v>1</v>
      </c>
      <c r="Q3" s="35" t="s">
        <v>1</v>
      </c>
      <c r="R3" s="35" t="s">
        <v>1</v>
      </c>
      <c r="S3" s="35" t="s">
        <v>1</v>
      </c>
      <c r="T3" s="35" t="s">
        <v>1</v>
      </c>
      <c r="U3" s="35" t="s">
        <v>1</v>
      </c>
      <c r="V3" s="35" t="s">
        <v>1</v>
      </c>
    </row>
    <row r="4" spans="1:22" s="42" customFormat="1" ht="45" customHeight="1" x14ac:dyDescent="0.25">
      <c r="A4" s="50">
        <v>1</v>
      </c>
      <c r="B4" s="70" t="s">
        <v>58</v>
      </c>
      <c r="C4" s="40" t="s">
        <v>44</v>
      </c>
      <c r="D4" s="58" t="s">
        <v>59</v>
      </c>
      <c r="E4" s="59" t="s">
        <v>34</v>
      </c>
      <c r="F4" s="59" t="s">
        <v>71</v>
      </c>
      <c r="G4" s="59" t="s">
        <v>72</v>
      </c>
      <c r="H4" s="60" t="s">
        <v>32</v>
      </c>
      <c r="I4" s="64">
        <v>134</v>
      </c>
      <c r="J4" s="30"/>
      <c r="K4" s="45">
        <f>J4-(SUM(M4:V4))</f>
        <v>0</v>
      </c>
      <c r="L4" s="46" t="str">
        <f>IF(K4&lt;0,"ATENÇÃO","OK")</f>
        <v>OK</v>
      </c>
      <c r="M4" s="41"/>
      <c r="N4" s="41"/>
      <c r="O4" s="41"/>
      <c r="P4" s="41"/>
      <c r="Q4" s="41"/>
      <c r="R4" s="41"/>
      <c r="S4" s="41"/>
      <c r="T4" s="41"/>
      <c r="U4" s="41"/>
      <c r="V4" s="41"/>
    </row>
    <row r="5" spans="1:22" s="42" customFormat="1" ht="45" customHeight="1" x14ac:dyDescent="0.25">
      <c r="A5" s="50">
        <v>2</v>
      </c>
      <c r="B5" s="71"/>
      <c r="C5" s="40" t="s">
        <v>46</v>
      </c>
      <c r="D5" s="58" t="s">
        <v>59</v>
      </c>
      <c r="E5" s="59" t="s">
        <v>34</v>
      </c>
      <c r="F5" s="61" t="s">
        <v>71</v>
      </c>
      <c r="G5" s="59" t="s">
        <v>72</v>
      </c>
      <c r="H5" s="59" t="s">
        <v>32</v>
      </c>
      <c r="I5" s="64">
        <v>70</v>
      </c>
      <c r="J5" s="30">
        <v>12</v>
      </c>
      <c r="K5" s="45">
        <f>J5-(SUM(M5:V5))</f>
        <v>7</v>
      </c>
      <c r="L5" s="46" t="str">
        <f t="shared" ref="L5:L15" si="0">IF(K5&lt;0,"ATENÇÃO","OK")</f>
        <v>OK</v>
      </c>
      <c r="M5" s="41">
        <v>5</v>
      </c>
      <c r="N5" s="41"/>
      <c r="O5" s="41"/>
      <c r="P5" s="41"/>
      <c r="Q5" s="41"/>
      <c r="R5" s="41"/>
      <c r="S5" s="41"/>
      <c r="T5" s="41"/>
      <c r="U5" s="41"/>
      <c r="V5" s="41"/>
    </row>
    <row r="6" spans="1:22" s="42" customFormat="1" ht="45" customHeight="1" x14ac:dyDescent="0.25">
      <c r="A6" s="50">
        <v>3</v>
      </c>
      <c r="B6" s="71"/>
      <c r="C6" s="40" t="s">
        <v>38</v>
      </c>
      <c r="D6" s="58" t="s">
        <v>59</v>
      </c>
      <c r="E6" s="59" t="s">
        <v>34</v>
      </c>
      <c r="F6" s="59" t="s">
        <v>71</v>
      </c>
      <c r="G6" s="59" t="s">
        <v>73</v>
      </c>
      <c r="H6" s="60" t="s">
        <v>32</v>
      </c>
      <c r="I6" s="64">
        <v>399</v>
      </c>
      <c r="J6" s="30"/>
      <c r="K6" s="45">
        <f>J6-(SUM(M6:V6))</f>
        <v>0</v>
      </c>
      <c r="L6" s="46" t="str">
        <f t="shared" si="0"/>
        <v>OK</v>
      </c>
      <c r="M6" s="41"/>
      <c r="N6" s="41"/>
      <c r="O6" s="41"/>
      <c r="P6" s="41"/>
      <c r="Q6" s="41"/>
      <c r="R6" s="41"/>
      <c r="S6" s="41"/>
      <c r="T6" s="41"/>
      <c r="U6" s="41"/>
      <c r="V6" s="41"/>
    </row>
    <row r="7" spans="1:22" s="42" customFormat="1" ht="45" customHeight="1" x14ac:dyDescent="0.25">
      <c r="A7" s="50">
        <v>4</v>
      </c>
      <c r="B7" s="72"/>
      <c r="C7" s="40" t="s">
        <v>41</v>
      </c>
      <c r="D7" s="58" t="s">
        <v>59</v>
      </c>
      <c r="E7" s="59" t="s">
        <v>34</v>
      </c>
      <c r="F7" s="59" t="s">
        <v>71</v>
      </c>
      <c r="G7" s="59" t="s">
        <v>74</v>
      </c>
      <c r="H7" s="60" t="s">
        <v>32</v>
      </c>
      <c r="I7" s="64">
        <v>764</v>
      </c>
      <c r="J7" s="30"/>
      <c r="K7" s="45">
        <f>J7-(SUM(M7:V7))</f>
        <v>0</v>
      </c>
      <c r="L7" s="46" t="str">
        <f t="shared" si="0"/>
        <v>OK</v>
      </c>
      <c r="M7" s="43"/>
      <c r="N7" s="44"/>
      <c r="O7" s="44"/>
      <c r="P7" s="44"/>
      <c r="Q7" s="44"/>
      <c r="R7" s="44"/>
      <c r="S7" s="44"/>
      <c r="T7" s="44"/>
      <c r="U7" s="44"/>
      <c r="V7" s="44"/>
    </row>
    <row r="8" spans="1:22" s="42" customFormat="1" ht="45" customHeight="1" x14ac:dyDescent="0.25">
      <c r="A8" s="53">
        <v>5</v>
      </c>
      <c r="B8" s="53" t="s">
        <v>60</v>
      </c>
      <c r="C8" s="54" t="s">
        <v>40</v>
      </c>
      <c r="D8" s="53" t="s">
        <v>59</v>
      </c>
      <c r="E8" s="55" t="s">
        <v>34</v>
      </c>
      <c r="F8" s="55" t="s">
        <v>71</v>
      </c>
      <c r="G8" s="55" t="s">
        <v>75</v>
      </c>
      <c r="H8" s="53" t="s">
        <v>32</v>
      </c>
      <c r="I8" s="65">
        <v>218.45</v>
      </c>
      <c r="J8" s="30"/>
      <c r="K8" s="45">
        <f>J8-(SUM(M8:V8))</f>
        <v>0</v>
      </c>
      <c r="L8" s="46" t="str">
        <f t="shared" si="0"/>
        <v>OK</v>
      </c>
      <c r="M8" s="43"/>
      <c r="N8" s="44"/>
      <c r="O8" s="44"/>
      <c r="P8" s="44"/>
      <c r="Q8" s="44"/>
      <c r="R8" s="44"/>
      <c r="S8" s="44"/>
      <c r="T8" s="44"/>
      <c r="U8" s="44"/>
      <c r="V8" s="44"/>
    </row>
    <row r="9" spans="1:22" s="42" customFormat="1" ht="45" customHeight="1" x14ac:dyDescent="0.25">
      <c r="A9" s="50">
        <v>6</v>
      </c>
      <c r="B9" s="70" t="s">
        <v>61</v>
      </c>
      <c r="C9" s="51" t="s">
        <v>47</v>
      </c>
      <c r="D9" s="60" t="s">
        <v>62</v>
      </c>
      <c r="E9" s="59" t="s">
        <v>34</v>
      </c>
      <c r="F9" s="61" t="s">
        <v>71</v>
      </c>
      <c r="G9" s="59" t="s">
        <v>76</v>
      </c>
      <c r="H9" s="59" t="s">
        <v>32</v>
      </c>
      <c r="I9" s="64">
        <v>780</v>
      </c>
      <c r="J9" s="30">
        <v>3</v>
      </c>
      <c r="K9" s="45">
        <f>J9-(SUM(M9:V9))</f>
        <v>3</v>
      </c>
      <c r="L9" s="46" t="str">
        <f t="shared" si="0"/>
        <v>OK</v>
      </c>
      <c r="M9" s="43"/>
      <c r="N9" s="44"/>
      <c r="O9" s="44"/>
      <c r="P9" s="44"/>
      <c r="Q9" s="44"/>
      <c r="R9" s="44"/>
      <c r="S9" s="44"/>
      <c r="T9" s="44"/>
      <c r="U9" s="44"/>
      <c r="V9" s="44"/>
    </row>
    <row r="10" spans="1:22" s="42" customFormat="1" ht="45" customHeight="1" x14ac:dyDescent="0.25">
      <c r="A10" s="50">
        <v>7</v>
      </c>
      <c r="B10" s="71"/>
      <c r="C10" s="40" t="s">
        <v>43</v>
      </c>
      <c r="D10" s="60" t="s">
        <v>62</v>
      </c>
      <c r="E10" s="59" t="s">
        <v>34</v>
      </c>
      <c r="F10" s="59" t="s">
        <v>71</v>
      </c>
      <c r="G10" s="59" t="s">
        <v>77</v>
      </c>
      <c r="H10" s="60" t="s">
        <v>32</v>
      </c>
      <c r="I10" s="64">
        <v>200</v>
      </c>
      <c r="J10" s="30"/>
      <c r="K10" s="45">
        <f>J10-(SUM(M10:V10))</f>
        <v>0</v>
      </c>
      <c r="L10" s="46" t="str">
        <f t="shared" si="0"/>
        <v>OK</v>
      </c>
      <c r="M10" s="43"/>
      <c r="N10" s="44"/>
      <c r="O10" s="44"/>
      <c r="P10" s="44"/>
      <c r="Q10" s="44"/>
      <c r="R10" s="44"/>
      <c r="S10" s="44"/>
      <c r="T10" s="44"/>
      <c r="U10" s="44"/>
      <c r="V10" s="44"/>
    </row>
    <row r="11" spans="1:22" s="42" customFormat="1" ht="45" customHeight="1" x14ac:dyDescent="0.25">
      <c r="A11" s="50">
        <v>8</v>
      </c>
      <c r="B11" s="71"/>
      <c r="C11" s="40" t="s">
        <v>39</v>
      </c>
      <c r="D11" s="60" t="s">
        <v>62</v>
      </c>
      <c r="E11" s="59" t="s">
        <v>34</v>
      </c>
      <c r="F11" s="59" t="s">
        <v>71</v>
      </c>
      <c r="G11" s="59" t="s">
        <v>78</v>
      </c>
      <c r="H11" s="60" t="s">
        <v>32</v>
      </c>
      <c r="I11" s="64">
        <v>1000</v>
      </c>
      <c r="J11" s="30"/>
      <c r="K11" s="45">
        <f>J11-(SUM(M11:V11))</f>
        <v>0</v>
      </c>
      <c r="L11" s="46" t="str">
        <f t="shared" si="0"/>
        <v>OK</v>
      </c>
      <c r="M11" s="43"/>
      <c r="N11" s="44"/>
      <c r="O11" s="44"/>
      <c r="P11" s="44"/>
      <c r="Q11" s="44"/>
      <c r="R11" s="44"/>
      <c r="S11" s="44"/>
      <c r="T11" s="44"/>
      <c r="U11" s="44"/>
      <c r="V11" s="44"/>
    </row>
    <row r="12" spans="1:22" s="42" customFormat="1" ht="45" customHeight="1" x14ac:dyDescent="0.25">
      <c r="A12" s="50">
        <v>9</v>
      </c>
      <c r="B12" s="72"/>
      <c r="C12" s="40" t="s">
        <v>42</v>
      </c>
      <c r="D12" s="60" t="s">
        <v>62</v>
      </c>
      <c r="E12" s="59" t="s">
        <v>34</v>
      </c>
      <c r="F12" s="59" t="s">
        <v>71</v>
      </c>
      <c r="G12" s="59" t="s">
        <v>79</v>
      </c>
      <c r="H12" s="60" t="s">
        <v>32</v>
      </c>
      <c r="I12" s="64">
        <v>240</v>
      </c>
      <c r="J12" s="30"/>
      <c r="K12" s="45">
        <f>J12-(SUM(M12:V12))</f>
        <v>0</v>
      </c>
      <c r="L12" s="46" t="str">
        <f t="shared" si="0"/>
        <v>OK</v>
      </c>
      <c r="M12" s="43"/>
      <c r="N12" s="44"/>
      <c r="O12" s="44"/>
      <c r="P12" s="44"/>
      <c r="Q12" s="44"/>
      <c r="R12" s="44"/>
      <c r="S12" s="44"/>
      <c r="T12" s="44"/>
      <c r="U12" s="44"/>
      <c r="V12" s="44"/>
    </row>
    <row r="13" spans="1:22" s="42" customFormat="1" ht="45" customHeight="1" x14ac:dyDescent="0.25">
      <c r="A13" s="53">
        <v>10</v>
      </c>
      <c r="B13" s="73" t="s">
        <v>58</v>
      </c>
      <c r="C13" s="54" t="s">
        <v>45</v>
      </c>
      <c r="D13" s="53" t="s">
        <v>63</v>
      </c>
      <c r="E13" s="53" t="s">
        <v>36</v>
      </c>
      <c r="F13" s="57" t="s">
        <v>80</v>
      </c>
      <c r="G13" s="53" t="s">
        <v>81</v>
      </c>
      <c r="H13" s="55" t="s">
        <v>37</v>
      </c>
      <c r="I13" s="65">
        <v>214.99</v>
      </c>
      <c r="J13" s="30"/>
      <c r="K13" s="45">
        <f>J13-(SUM(M13:V13))</f>
        <v>0</v>
      </c>
      <c r="L13" s="46" t="str">
        <f t="shared" si="0"/>
        <v>OK</v>
      </c>
      <c r="M13" s="43"/>
      <c r="N13" s="44"/>
      <c r="O13" s="44"/>
      <c r="P13" s="44"/>
      <c r="Q13" s="44"/>
      <c r="R13" s="44"/>
      <c r="S13" s="44"/>
      <c r="T13" s="44"/>
      <c r="U13" s="44"/>
      <c r="V13" s="44"/>
    </row>
    <row r="14" spans="1:22" s="42" customFormat="1" ht="45" customHeight="1" x14ac:dyDescent="0.25">
      <c r="A14" s="53">
        <v>11</v>
      </c>
      <c r="B14" s="74"/>
      <c r="C14" s="54" t="s">
        <v>64</v>
      </c>
      <c r="D14" s="53" t="s">
        <v>65</v>
      </c>
      <c r="E14" s="55" t="s">
        <v>35</v>
      </c>
      <c r="F14" s="56" t="s">
        <v>80</v>
      </c>
      <c r="G14" s="55" t="s">
        <v>82</v>
      </c>
      <c r="H14" s="55" t="s">
        <v>83</v>
      </c>
      <c r="I14" s="65">
        <v>1199.99</v>
      </c>
      <c r="J14" s="30"/>
      <c r="K14" s="45">
        <f>J14-(SUM(M14:V14))</f>
        <v>0</v>
      </c>
      <c r="L14" s="46" t="str">
        <f t="shared" si="0"/>
        <v>OK</v>
      </c>
      <c r="M14" s="43"/>
      <c r="N14" s="44"/>
      <c r="O14" s="44"/>
      <c r="P14" s="44"/>
      <c r="Q14" s="44"/>
      <c r="R14" s="44"/>
      <c r="S14" s="44"/>
      <c r="T14" s="44"/>
      <c r="U14" s="44"/>
      <c r="V14" s="44"/>
    </row>
    <row r="15" spans="1:22" s="42" customFormat="1" ht="45" customHeight="1" x14ac:dyDescent="0.25">
      <c r="A15" s="53">
        <v>13</v>
      </c>
      <c r="B15" s="75"/>
      <c r="C15" s="54" t="s">
        <v>66</v>
      </c>
      <c r="D15" s="53" t="s">
        <v>65</v>
      </c>
      <c r="E15" s="55" t="s">
        <v>35</v>
      </c>
      <c r="F15" s="56" t="s">
        <v>80</v>
      </c>
      <c r="G15" s="55" t="s">
        <v>84</v>
      </c>
      <c r="H15" s="55" t="s">
        <v>83</v>
      </c>
      <c r="I15" s="65">
        <v>599.99</v>
      </c>
      <c r="J15" s="30">
        <v>1</v>
      </c>
      <c r="K15" s="45">
        <f>J15-(SUM(M15:V15))</f>
        <v>0</v>
      </c>
      <c r="L15" s="46" t="str">
        <f t="shared" si="0"/>
        <v>OK</v>
      </c>
      <c r="M15" s="68"/>
      <c r="N15" s="69">
        <v>1</v>
      </c>
      <c r="O15" s="44"/>
      <c r="P15" s="44"/>
      <c r="Q15" s="44"/>
      <c r="R15" s="44"/>
      <c r="S15" s="44"/>
      <c r="T15" s="44"/>
      <c r="U15" s="44"/>
      <c r="V15" s="44"/>
    </row>
  </sheetData>
  <mergeCells count="17">
    <mergeCell ref="U1:U2"/>
    <mergeCell ref="V1:V2"/>
    <mergeCell ref="A2:L2"/>
    <mergeCell ref="B4:B7"/>
    <mergeCell ref="B9:B12"/>
    <mergeCell ref="P1:P2"/>
    <mergeCell ref="Q1:Q2"/>
    <mergeCell ref="R1:R2"/>
    <mergeCell ref="S1:S2"/>
    <mergeCell ref="A1:B1"/>
    <mergeCell ref="C1:I1"/>
    <mergeCell ref="J1:L1"/>
    <mergeCell ref="B13:B15"/>
    <mergeCell ref="T1:T2"/>
    <mergeCell ref="M1:M2"/>
    <mergeCell ref="N1:N2"/>
    <mergeCell ref="O1:O2"/>
  </mergeCells>
  <conditionalFormatting sqref="O6:V6">
    <cfRule type="cellIs" dxfId="17" priority="10" stopIfTrue="1" operator="greaterThan">
      <formula>0</formula>
    </cfRule>
    <cfRule type="cellIs" dxfId="16" priority="11" stopIfTrue="1" operator="greaterThan">
      <formula>0</formula>
    </cfRule>
    <cfRule type="cellIs" dxfId="15" priority="12" stopIfTrue="1" operator="greaterThan">
      <formula>0</formula>
    </cfRule>
  </conditionalFormatting>
  <conditionalFormatting sqref="O4:V4">
    <cfRule type="cellIs" dxfId="14" priority="16" stopIfTrue="1" operator="greaterThan">
      <formula>0</formula>
    </cfRule>
    <cfRule type="cellIs" dxfId="13" priority="17" stopIfTrue="1" operator="greaterThan">
      <formula>0</formula>
    </cfRule>
    <cfRule type="cellIs" dxfId="12" priority="18" stopIfTrue="1" operator="greaterThan">
      <formula>0</formula>
    </cfRule>
  </conditionalFormatting>
  <conditionalFormatting sqref="O5:V5">
    <cfRule type="cellIs" dxfId="11" priority="13" stopIfTrue="1" operator="greaterThan">
      <formula>0</formula>
    </cfRule>
    <cfRule type="cellIs" dxfId="10" priority="14" stopIfTrue="1" operator="greaterThan">
      <formula>0</formula>
    </cfRule>
    <cfRule type="cellIs" dxfId="9" priority="15" stopIfTrue="1" operator="greaterThan">
      <formula>0</formula>
    </cfRule>
  </conditionalFormatting>
  <conditionalFormatting sqref="M6:N6">
    <cfRule type="cellIs" dxfId="8" priority="1" stopIfTrue="1" operator="greaterThan">
      <formula>0</formula>
    </cfRule>
    <cfRule type="cellIs" dxfId="7" priority="2" stopIfTrue="1" operator="greaterThan">
      <formula>0</formula>
    </cfRule>
    <cfRule type="cellIs" dxfId="6" priority="3" stopIfTrue="1" operator="greaterThan">
      <formula>0</formula>
    </cfRule>
  </conditionalFormatting>
  <conditionalFormatting sqref="M4:N4">
    <cfRule type="cellIs" dxfId="5" priority="7" stopIfTrue="1" operator="greaterThan">
      <formula>0</formula>
    </cfRule>
    <cfRule type="cellIs" dxfId="4" priority="8" stopIfTrue="1" operator="greaterThan">
      <formula>0</formula>
    </cfRule>
    <cfRule type="cellIs" dxfId="3" priority="9" stopIfTrue="1" operator="greaterThan">
      <formula>0</formula>
    </cfRule>
  </conditionalFormatting>
  <conditionalFormatting sqref="M5:N5">
    <cfRule type="cellIs" dxfId="2" priority="4" stopIfTrue="1" operator="greaterThan">
      <formula>0</formula>
    </cfRule>
    <cfRule type="cellIs" dxfId="1" priority="5" stopIfTrue="1" operator="greaterThan">
      <formula>0</formula>
    </cfRule>
    <cfRule type="cellIs" dxfId="0" priority="6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zoomScale="80" zoomScaleNormal="80" workbookViewId="0">
      <selection activeCell="M10" sqref="M10"/>
    </sheetView>
  </sheetViews>
  <sheetFormatPr defaultColWidth="9.7109375" defaultRowHeight="15" x14ac:dyDescent="0.25"/>
  <cols>
    <col min="1" max="1" width="7" style="1" customWidth="1"/>
    <col min="2" max="2" width="32.5703125" style="1" customWidth="1"/>
    <col min="3" max="3" width="53.85546875" style="1" bestFit="1" customWidth="1"/>
    <col min="4" max="4" width="13.28515625" style="1" customWidth="1"/>
    <col min="5" max="5" width="11.28515625" style="1" customWidth="1"/>
    <col min="6" max="6" width="12.7109375" style="49" bestFit="1" customWidth="1"/>
    <col min="7" max="7" width="12.85546875" style="17" customWidth="1"/>
    <col min="8" max="8" width="13.28515625" style="37" customWidth="1"/>
    <col min="9" max="9" width="12.5703125" style="18" customWidth="1"/>
    <col min="10" max="10" width="16.140625" style="15" customWidth="1"/>
    <col min="11" max="11" width="16.28515625" style="15" customWidth="1"/>
    <col min="12" max="16384" width="9.7109375" style="15"/>
  </cols>
  <sheetData>
    <row r="1" spans="1:11" ht="33" customHeight="1" x14ac:dyDescent="0.25">
      <c r="A1" s="78" t="s">
        <v>51</v>
      </c>
      <c r="B1" s="78"/>
      <c r="C1" s="78" t="s">
        <v>52</v>
      </c>
      <c r="D1" s="78"/>
      <c r="E1" s="78"/>
      <c r="F1" s="78"/>
      <c r="G1" s="78" t="s">
        <v>53</v>
      </c>
      <c r="H1" s="78"/>
      <c r="I1" s="78"/>
      <c r="J1" s="78"/>
      <c r="K1" s="78"/>
    </row>
    <row r="2" spans="1:11" ht="21.75" customHeight="1" x14ac:dyDescent="0.25">
      <c r="A2" s="78" t="s">
        <v>48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s="16" customFormat="1" ht="45" x14ac:dyDescent="0.2">
      <c r="A3" s="52" t="s">
        <v>4</v>
      </c>
      <c r="B3" s="52" t="s">
        <v>55</v>
      </c>
      <c r="C3" s="52" t="s">
        <v>56</v>
      </c>
      <c r="D3" s="52" t="s">
        <v>57</v>
      </c>
      <c r="E3" s="52" t="s">
        <v>5</v>
      </c>
      <c r="F3" s="47" t="s">
        <v>2</v>
      </c>
      <c r="G3" s="33" t="s">
        <v>25</v>
      </c>
      <c r="H3" s="34" t="s">
        <v>33</v>
      </c>
      <c r="I3" s="32" t="s">
        <v>24</v>
      </c>
      <c r="J3" s="38" t="s">
        <v>26</v>
      </c>
      <c r="K3" s="38" t="s">
        <v>27</v>
      </c>
    </row>
    <row r="4" spans="1:11" ht="45" customHeight="1" x14ac:dyDescent="0.25">
      <c r="A4" s="50">
        <v>1</v>
      </c>
      <c r="B4" s="70" t="s">
        <v>58</v>
      </c>
      <c r="C4" s="40" t="s">
        <v>44</v>
      </c>
      <c r="D4" s="58" t="s">
        <v>59</v>
      </c>
      <c r="E4" s="59" t="s">
        <v>34</v>
      </c>
      <c r="F4" s="48">
        <v>134</v>
      </c>
      <c r="G4" s="30">
        <f>CERES!J4+CEFID!J4</f>
        <v>20</v>
      </c>
      <c r="H4" s="36">
        <f>(CERES!J4-CERES!K4)+(CEFID!J4-CEFID!K4)</f>
        <v>0</v>
      </c>
      <c r="I4" s="39">
        <f>G4-H4</f>
        <v>20</v>
      </c>
      <c r="J4" s="31">
        <f>G4*F4</f>
        <v>2680</v>
      </c>
      <c r="K4" s="31">
        <f>H4*F4</f>
        <v>0</v>
      </c>
    </row>
    <row r="5" spans="1:11" ht="45" customHeight="1" x14ac:dyDescent="0.25">
      <c r="A5" s="50">
        <v>2</v>
      </c>
      <c r="B5" s="71"/>
      <c r="C5" s="40" t="s">
        <v>46</v>
      </c>
      <c r="D5" s="58" t="s">
        <v>59</v>
      </c>
      <c r="E5" s="59" t="s">
        <v>34</v>
      </c>
      <c r="F5" s="48">
        <v>70</v>
      </c>
      <c r="G5" s="30">
        <f>CERES!J5+CEFID!J5</f>
        <v>12</v>
      </c>
      <c r="H5" s="36">
        <f>(CERES!J5-CERES!K5)+(CEFID!J5-CEFID!K5)</f>
        <v>5</v>
      </c>
      <c r="I5" s="39">
        <f t="shared" ref="I5:I15" si="0">G5-H5</f>
        <v>7</v>
      </c>
      <c r="J5" s="31">
        <f t="shared" ref="J5:J15" si="1">G5*F5</f>
        <v>840</v>
      </c>
      <c r="K5" s="31">
        <f t="shared" ref="K5:K15" si="2">H5*F5</f>
        <v>350</v>
      </c>
    </row>
    <row r="6" spans="1:11" ht="45" customHeight="1" x14ac:dyDescent="0.25">
      <c r="A6" s="50">
        <v>3</v>
      </c>
      <c r="B6" s="71"/>
      <c r="C6" s="40" t="s">
        <v>38</v>
      </c>
      <c r="D6" s="58" t="s">
        <v>59</v>
      </c>
      <c r="E6" s="59" t="s">
        <v>34</v>
      </c>
      <c r="F6" s="48">
        <v>399</v>
      </c>
      <c r="G6" s="30">
        <f>CERES!J6+CEFID!J6</f>
        <v>3</v>
      </c>
      <c r="H6" s="36">
        <f>(CERES!J6-CERES!K6)+(CEFID!J6-CEFID!K6)</f>
        <v>0</v>
      </c>
      <c r="I6" s="39">
        <f t="shared" si="0"/>
        <v>3</v>
      </c>
      <c r="J6" s="31">
        <f t="shared" si="1"/>
        <v>1197</v>
      </c>
      <c r="K6" s="31">
        <f t="shared" si="2"/>
        <v>0</v>
      </c>
    </row>
    <row r="7" spans="1:11" ht="45" customHeight="1" x14ac:dyDescent="0.25">
      <c r="A7" s="50">
        <v>4</v>
      </c>
      <c r="B7" s="72"/>
      <c r="C7" s="40" t="s">
        <v>41</v>
      </c>
      <c r="D7" s="58" t="s">
        <v>59</v>
      </c>
      <c r="E7" s="59" t="s">
        <v>34</v>
      </c>
      <c r="F7" s="48">
        <v>764</v>
      </c>
      <c r="G7" s="30">
        <f>CERES!J7+CEFID!J7</f>
        <v>2</v>
      </c>
      <c r="H7" s="36">
        <f>(CERES!J7-CERES!K7)+(CEFID!J7-CEFID!K7)</f>
        <v>0</v>
      </c>
      <c r="I7" s="39">
        <f t="shared" si="0"/>
        <v>2</v>
      </c>
      <c r="J7" s="31">
        <f t="shared" si="1"/>
        <v>1528</v>
      </c>
      <c r="K7" s="31">
        <f t="shared" si="2"/>
        <v>0</v>
      </c>
    </row>
    <row r="8" spans="1:11" ht="45" customHeight="1" x14ac:dyDescent="0.25">
      <c r="A8" s="53">
        <v>5</v>
      </c>
      <c r="B8" s="53" t="s">
        <v>60</v>
      </c>
      <c r="C8" s="54" t="s">
        <v>40</v>
      </c>
      <c r="D8" s="53" t="s">
        <v>59</v>
      </c>
      <c r="E8" s="55" t="s">
        <v>34</v>
      </c>
      <c r="F8" s="66">
        <v>218.45</v>
      </c>
      <c r="G8" s="30">
        <f>CERES!J8+CEFID!J8</f>
        <v>2</v>
      </c>
      <c r="H8" s="36">
        <f>(CERES!J8-CERES!K8)+(CEFID!J8-CEFID!K8)</f>
        <v>0</v>
      </c>
      <c r="I8" s="39">
        <f t="shared" si="0"/>
        <v>2</v>
      </c>
      <c r="J8" s="31">
        <f t="shared" si="1"/>
        <v>436.9</v>
      </c>
      <c r="K8" s="31">
        <f t="shared" si="2"/>
        <v>0</v>
      </c>
    </row>
    <row r="9" spans="1:11" ht="45" customHeight="1" x14ac:dyDescent="0.25">
      <c r="A9" s="50">
        <v>6</v>
      </c>
      <c r="B9" s="70" t="s">
        <v>61</v>
      </c>
      <c r="C9" s="51" t="s">
        <v>47</v>
      </c>
      <c r="D9" s="60" t="s">
        <v>62</v>
      </c>
      <c r="E9" s="59" t="s">
        <v>34</v>
      </c>
      <c r="F9" s="48">
        <v>780</v>
      </c>
      <c r="G9" s="30">
        <f>CERES!J9+CEFID!J9</f>
        <v>3</v>
      </c>
      <c r="H9" s="36">
        <f>(CERES!J9-CERES!K9)+(CEFID!J9-CEFID!K9)</f>
        <v>0</v>
      </c>
      <c r="I9" s="39">
        <f t="shared" si="0"/>
        <v>3</v>
      </c>
      <c r="J9" s="31">
        <f t="shared" si="1"/>
        <v>2340</v>
      </c>
      <c r="K9" s="31">
        <f t="shared" si="2"/>
        <v>0</v>
      </c>
    </row>
    <row r="10" spans="1:11" ht="45" customHeight="1" x14ac:dyDescent="0.25">
      <c r="A10" s="50">
        <v>7</v>
      </c>
      <c r="B10" s="71"/>
      <c r="C10" s="40" t="s">
        <v>43</v>
      </c>
      <c r="D10" s="60" t="s">
        <v>62</v>
      </c>
      <c r="E10" s="59" t="s">
        <v>34</v>
      </c>
      <c r="F10" s="48">
        <v>200</v>
      </c>
      <c r="G10" s="30">
        <f>CERES!J10+CEFID!J10</f>
        <v>2</v>
      </c>
      <c r="H10" s="36">
        <f>(CERES!J10-CERES!K10)+(CEFID!J10-CEFID!K10)</f>
        <v>0</v>
      </c>
      <c r="I10" s="39">
        <f t="shared" si="0"/>
        <v>2</v>
      </c>
      <c r="J10" s="31">
        <f t="shared" si="1"/>
        <v>400</v>
      </c>
      <c r="K10" s="31">
        <f t="shared" si="2"/>
        <v>0</v>
      </c>
    </row>
    <row r="11" spans="1:11" ht="45" customHeight="1" x14ac:dyDescent="0.25">
      <c r="A11" s="50">
        <v>8</v>
      </c>
      <c r="B11" s="71"/>
      <c r="C11" s="40" t="s">
        <v>39</v>
      </c>
      <c r="D11" s="60" t="s">
        <v>62</v>
      </c>
      <c r="E11" s="59" t="s">
        <v>34</v>
      </c>
      <c r="F11" s="48">
        <v>1000</v>
      </c>
      <c r="G11" s="30">
        <f>CERES!J11+CEFID!J11</f>
        <v>2</v>
      </c>
      <c r="H11" s="36">
        <f>(CERES!J11-CERES!K11)+(CEFID!J11-CEFID!K11)</f>
        <v>0</v>
      </c>
      <c r="I11" s="39">
        <f t="shared" si="0"/>
        <v>2</v>
      </c>
      <c r="J11" s="31">
        <f t="shared" si="1"/>
        <v>2000</v>
      </c>
      <c r="K11" s="31">
        <f t="shared" si="2"/>
        <v>0</v>
      </c>
    </row>
    <row r="12" spans="1:11" ht="45" customHeight="1" x14ac:dyDescent="0.25">
      <c r="A12" s="50">
        <v>9</v>
      </c>
      <c r="B12" s="72"/>
      <c r="C12" s="40" t="s">
        <v>42</v>
      </c>
      <c r="D12" s="60" t="s">
        <v>62</v>
      </c>
      <c r="E12" s="59" t="s">
        <v>34</v>
      </c>
      <c r="F12" s="48">
        <v>240</v>
      </c>
      <c r="G12" s="30">
        <f>CERES!J12+CEFID!J12</f>
        <v>2</v>
      </c>
      <c r="H12" s="36">
        <f>(CERES!J12-CERES!K12)+(CEFID!J12-CEFID!K12)</f>
        <v>0</v>
      </c>
      <c r="I12" s="39">
        <f t="shared" si="0"/>
        <v>2</v>
      </c>
      <c r="J12" s="31">
        <f t="shared" si="1"/>
        <v>480</v>
      </c>
      <c r="K12" s="31">
        <f t="shared" si="2"/>
        <v>0</v>
      </c>
    </row>
    <row r="13" spans="1:11" ht="45" customHeight="1" x14ac:dyDescent="0.25">
      <c r="A13" s="53">
        <v>10</v>
      </c>
      <c r="B13" s="73" t="s">
        <v>58</v>
      </c>
      <c r="C13" s="54" t="s">
        <v>45</v>
      </c>
      <c r="D13" s="53" t="s">
        <v>63</v>
      </c>
      <c r="E13" s="53" t="s">
        <v>36</v>
      </c>
      <c r="F13" s="66">
        <v>214.99</v>
      </c>
      <c r="G13" s="30">
        <f>CERES!J13+CEFID!J13</f>
        <v>4</v>
      </c>
      <c r="H13" s="36">
        <f>(CERES!J13-CERES!K13)+(CEFID!J13-CEFID!K13)</f>
        <v>0</v>
      </c>
      <c r="I13" s="39">
        <f t="shared" si="0"/>
        <v>4</v>
      </c>
      <c r="J13" s="31">
        <f t="shared" si="1"/>
        <v>859.96</v>
      </c>
      <c r="K13" s="31">
        <f t="shared" si="2"/>
        <v>0</v>
      </c>
    </row>
    <row r="14" spans="1:11" ht="45" customHeight="1" x14ac:dyDescent="0.25">
      <c r="A14" s="53">
        <v>11</v>
      </c>
      <c r="B14" s="74"/>
      <c r="C14" s="54" t="s">
        <v>64</v>
      </c>
      <c r="D14" s="53" t="s">
        <v>65</v>
      </c>
      <c r="E14" s="55" t="s">
        <v>35</v>
      </c>
      <c r="F14" s="66">
        <v>1199.99</v>
      </c>
      <c r="G14" s="30">
        <f>CERES!J14+CEFID!J14</f>
        <v>4</v>
      </c>
      <c r="H14" s="36">
        <f>(CERES!J14-CERES!K14)+(CEFID!J14-CEFID!K14)</f>
        <v>0</v>
      </c>
      <c r="I14" s="39">
        <f t="shared" si="0"/>
        <v>4</v>
      </c>
      <c r="J14" s="31">
        <f t="shared" si="1"/>
        <v>4799.96</v>
      </c>
      <c r="K14" s="31">
        <f t="shared" si="2"/>
        <v>0</v>
      </c>
    </row>
    <row r="15" spans="1:11" ht="45" customHeight="1" x14ac:dyDescent="0.25">
      <c r="A15" s="53">
        <v>13</v>
      </c>
      <c r="B15" s="75"/>
      <c r="C15" s="54" t="s">
        <v>66</v>
      </c>
      <c r="D15" s="53" t="s">
        <v>65</v>
      </c>
      <c r="E15" s="55" t="s">
        <v>35</v>
      </c>
      <c r="F15" s="66">
        <v>599.99</v>
      </c>
      <c r="G15" s="30">
        <f>CERES!J15+CEFID!J15</f>
        <v>1</v>
      </c>
      <c r="H15" s="36">
        <f>(CERES!J15-CERES!K15)+(CEFID!J15-CEFID!K15)</f>
        <v>1</v>
      </c>
      <c r="I15" s="39">
        <f t="shared" si="0"/>
        <v>0</v>
      </c>
      <c r="J15" s="31">
        <f t="shared" si="1"/>
        <v>599.99</v>
      </c>
      <c r="K15" s="31">
        <f t="shared" si="2"/>
        <v>599.99</v>
      </c>
    </row>
    <row r="16" spans="1:11" x14ac:dyDescent="0.25">
      <c r="J16" s="31">
        <f>SUM(J4:J15)</f>
        <v>18161.810000000001</v>
      </c>
      <c r="K16" s="31">
        <f>SUM(K4:K15)</f>
        <v>949.99</v>
      </c>
    </row>
    <row r="19" spans="7:11" ht="15.75" x14ac:dyDescent="0.25">
      <c r="G19" s="82" t="str">
        <f>A1</f>
        <v>PROCESSO: Pregão 368/2018/UDESC</v>
      </c>
      <c r="H19" s="83"/>
      <c r="I19" s="83"/>
      <c r="J19" s="83"/>
      <c r="K19" s="84"/>
    </row>
    <row r="20" spans="7:11" ht="38.25" customHeight="1" x14ac:dyDescent="0.25">
      <c r="G20" s="85" t="str">
        <f>C1</f>
        <v>AQUISIÇÃO DE GÁS ENGARRAFADO, CILINDROS E VÁLVULAS PARA O CEFID E CERES - UDESC</v>
      </c>
      <c r="H20" s="86"/>
      <c r="I20" s="86"/>
      <c r="J20" s="86"/>
      <c r="K20" s="87"/>
    </row>
    <row r="21" spans="7:11" ht="15.75" x14ac:dyDescent="0.25">
      <c r="G21" s="88" t="str">
        <f>G1</f>
        <v>VIGÊNCIA DA ATA: 9/05/18 até 08/05/19</v>
      </c>
      <c r="H21" s="89"/>
      <c r="I21" s="89"/>
      <c r="J21" s="89"/>
      <c r="K21" s="90"/>
    </row>
    <row r="22" spans="7:11" ht="15.75" x14ac:dyDescent="0.25">
      <c r="G22" s="24" t="s">
        <v>28</v>
      </c>
      <c r="H22" s="25"/>
      <c r="I22" s="25"/>
      <c r="J22" s="25"/>
      <c r="K22" s="20">
        <f>J16</f>
        <v>18161.810000000001</v>
      </c>
    </row>
    <row r="23" spans="7:11" ht="15.75" x14ac:dyDescent="0.25">
      <c r="G23" s="26" t="s">
        <v>29</v>
      </c>
      <c r="H23" s="27"/>
      <c r="I23" s="27"/>
      <c r="J23" s="27"/>
      <c r="K23" s="21">
        <f>K16</f>
        <v>949.99</v>
      </c>
    </row>
    <row r="24" spans="7:11" ht="15.75" x14ac:dyDescent="0.25">
      <c r="G24" s="26" t="s">
        <v>30</v>
      </c>
      <c r="H24" s="27"/>
      <c r="I24" s="27"/>
      <c r="J24" s="27"/>
      <c r="K24" s="23"/>
    </row>
    <row r="25" spans="7:11" ht="15.75" x14ac:dyDescent="0.25">
      <c r="G25" s="28" t="s">
        <v>31</v>
      </c>
      <c r="H25" s="29"/>
      <c r="I25" s="29"/>
      <c r="J25" s="29"/>
      <c r="K25" s="22">
        <f>K23/K22</f>
        <v>5.2307011250530645E-2</v>
      </c>
    </row>
    <row r="26" spans="7:11" ht="15.75" x14ac:dyDescent="0.25">
      <c r="G26" s="79" t="s">
        <v>49</v>
      </c>
      <c r="H26" s="80"/>
      <c r="I26" s="80"/>
      <c r="J26" s="80"/>
      <c r="K26" s="81"/>
    </row>
  </sheetData>
  <mergeCells count="11">
    <mergeCell ref="G1:K1"/>
    <mergeCell ref="A2:K2"/>
    <mergeCell ref="A1:B1"/>
    <mergeCell ref="C1:F1"/>
    <mergeCell ref="G26:K26"/>
    <mergeCell ref="G19:K19"/>
    <mergeCell ref="G20:K20"/>
    <mergeCell ref="G21:K21"/>
    <mergeCell ref="B4:B7"/>
    <mergeCell ref="B9:B12"/>
    <mergeCell ref="B13:B1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92" t="s">
        <v>7</v>
      </c>
      <c r="B1" s="92"/>
      <c r="C1" s="92"/>
      <c r="D1" s="92"/>
      <c r="E1" s="92"/>
      <c r="F1" s="92"/>
      <c r="G1" s="92"/>
      <c r="H1" s="92"/>
    </row>
    <row r="2" spans="1:8" ht="20.25" x14ac:dyDescent="0.2">
      <c r="B2" s="3"/>
    </row>
    <row r="3" spans="1:8" ht="47.25" customHeight="1" x14ac:dyDescent="0.2">
      <c r="A3" s="93" t="s">
        <v>8</v>
      </c>
      <c r="B3" s="93"/>
      <c r="C3" s="93"/>
      <c r="D3" s="93"/>
      <c r="E3" s="93"/>
      <c r="F3" s="93"/>
      <c r="G3" s="93"/>
      <c r="H3" s="93"/>
    </row>
    <row r="4" spans="1:8" ht="35.25" customHeight="1" x14ac:dyDescent="0.2">
      <c r="B4" s="4"/>
    </row>
    <row r="5" spans="1:8" ht="15" customHeight="1" x14ac:dyDescent="0.2">
      <c r="A5" s="94" t="s">
        <v>9</v>
      </c>
      <c r="B5" s="94"/>
      <c r="C5" s="94"/>
      <c r="D5" s="94"/>
      <c r="E5" s="94"/>
      <c r="F5" s="94"/>
      <c r="G5" s="94"/>
      <c r="H5" s="94"/>
    </row>
    <row r="6" spans="1:8" ht="15" customHeight="1" x14ac:dyDescent="0.2">
      <c r="A6" s="94" t="s">
        <v>10</v>
      </c>
      <c r="B6" s="94"/>
      <c r="C6" s="94"/>
      <c r="D6" s="94"/>
      <c r="E6" s="94"/>
      <c r="F6" s="94"/>
      <c r="G6" s="94"/>
      <c r="H6" s="94"/>
    </row>
    <row r="7" spans="1:8" ht="15" customHeight="1" x14ac:dyDescent="0.2">
      <c r="A7" s="94" t="s">
        <v>11</v>
      </c>
      <c r="B7" s="94"/>
      <c r="C7" s="94"/>
      <c r="D7" s="94"/>
      <c r="E7" s="94"/>
      <c r="F7" s="94"/>
      <c r="G7" s="94"/>
      <c r="H7" s="94"/>
    </row>
    <row r="8" spans="1:8" ht="15" customHeight="1" x14ac:dyDescent="0.2">
      <c r="A8" s="94" t="s">
        <v>12</v>
      </c>
      <c r="B8" s="94"/>
      <c r="C8" s="94"/>
      <c r="D8" s="94"/>
      <c r="E8" s="94"/>
      <c r="F8" s="94"/>
      <c r="G8" s="94"/>
      <c r="H8" s="94"/>
    </row>
    <row r="9" spans="1:8" ht="30" customHeight="1" x14ac:dyDescent="0.2">
      <c r="B9" s="5"/>
    </row>
    <row r="10" spans="1:8" ht="105" customHeight="1" x14ac:dyDescent="0.2">
      <c r="A10" s="95" t="s">
        <v>13</v>
      </c>
      <c r="B10" s="95"/>
      <c r="C10" s="95"/>
      <c r="D10" s="95"/>
      <c r="E10" s="95"/>
      <c r="F10" s="95"/>
      <c r="G10" s="95"/>
      <c r="H10" s="95"/>
    </row>
    <row r="11" spans="1:8" ht="15.75" thickBot="1" x14ac:dyDescent="0.25">
      <c r="B11" s="6"/>
    </row>
    <row r="12" spans="1:8" ht="48.75" thickBot="1" x14ac:dyDescent="0.25">
      <c r="A12" s="7" t="s">
        <v>6</v>
      </c>
      <c r="B12" s="7" t="s">
        <v>4</v>
      </c>
      <c r="C12" s="8" t="s">
        <v>14</v>
      </c>
      <c r="D12" s="8" t="s">
        <v>5</v>
      </c>
      <c r="E12" s="8" t="s">
        <v>15</v>
      </c>
      <c r="F12" s="8" t="s">
        <v>16</v>
      </c>
      <c r="G12" s="8" t="s">
        <v>17</v>
      </c>
      <c r="H12" s="8" t="s">
        <v>18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96" t="s">
        <v>19</v>
      </c>
      <c r="B19" s="96"/>
      <c r="C19" s="96"/>
      <c r="D19" s="96"/>
      <c r="E19" s="96"/>
      <c r="F19" s="96"/>
      <c r="G19" s="96"/>
      <c r="H19" s="96"/>
    </row>
    <row r="20" spans="1:8" ht="14.25" x14ac:dyDescent="0.2">
      <c r="A20" s="97" t="s">
        <v>20</v>
      </c>
      <c r="B20" s="97"/>
      <c r="C20" s="97"/>
      <c r="D20" s="97"/>
      <c r="E20" s="97"/>
      <c r="F20" s="97"/>
      <c r="G20" s="97"/>
      <c r="H20" s="97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98" t="s">
        <v>21</v>
      </c>
      <c r="B24" s="98"/>
      <c r="C24" s="98"/>
      <c r="D24" s="98"/>
      <c r="E24" s="98"/>
      <c r="F24" s="98"/>
      <c r="G24" s="98"/>
      <c r="H24" s="98"/>
    </row>
    <row r="25" spans="1:8" ht="15" customHeight="1" x14ac:dyDescent="0.2">
      <c r="A25" s="98" t="s">
        <v>22</v>
      </c>
      <c r="B25" s="98"/>
      <c r="C25" s="98"/>
      <c r="D25" s="98"/>
      <c r="E25" s="98"/>
      <c r="F25" s="98"/>
      <c r="G25" s="98"/>
      <c r="H25" s="98"/>
    </row>
    <row r="26" spans="1:8" ht="15" customHeight="1" x14ac:dyDescent="0.2">
      <c r="A26" s="91" t="s">
        <v>23</v>
      </c>
      <c r="B26" s="91"/>
      <c r="C26" s="91"/>
      <c r="D26" s="91"/>
      <c r="E26" s="91"/>
      <c r="F26" s="91"/>
      <c r="G26" s="91"/>
      <c r="H26" s="91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CERES</vt:lpstr>
      <vt:lpstr>CEFID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RAFAEL XAVIER DOS SANTOS MURARO</cp:lastModifiedBy>
  <cp:lastPrinted>2014-06-04T18:55:53Z</cp:lastPrinted>
  <dcterms:created xsi:type="dcterms:W3CDTF">2010-06-19T20:43:11Z</dcterms:created>
  <dcterms:modified xsi:type="dcterms:W3CDTF">2019-06-11T14:54:14Z</dcterms:modified>
</cp:coreProperties>
</file>