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Desktop\PF\UDESC\Relatórios Novembro\"/>
    </mc:Choice>
  </mc:AlternateContent>
  <xr:revisionPtr revIDLastSave="0" documentId="8_{EDAC898F-5ECC-40D3-B448-670594F5FE30}" xr6:coauthVersionLast="45" xr6:coauthVersionMax="45" xr10:uidLastSave="{00000000-0000-0000-0000-000000000000}"/>
  <bookViews>
    <workbookView xWindow="-98" yWindow="-98" windowWidth="21795" windowHeight="11746" tabRatio="857" xr2:uid="{00000000-000D-0000-FFFF-FFFF00000000}"/>
  </bookViews>
  <sheets>
    <sheet name="SETIC" sheetId="163" r:id="rId1"/>
    <sheet name="GESTOR " sheetId="164" r:id="rId2"/>
  </sheets>
  <definedNames>
    <definedName name="diasuteis" localSheetId="1">#REF!</definedName>
    <definedName name="diasuteis">#REF!</definedName>
    <definedName name="Ferias" localSheetId="1">#REF!</definedName>
    <definedName name="Ferias">#REF!</definedName>
    <definedName name="RD" localSheetId="1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M67" i="163" l="1"/>
  <c r="M69" i="163" s="1"/>
  <c r="M66" i="163"/>
  <c r="AB57" i="163"/>
  <c r="Z58" i="163" s="1"/>
  <c r="AA57" i="163"/>
  <c r="Z57" i="163"/>
  <c r="Y57" i="163"/>
  <c r="X57" i="163"/>
  <c r="W57" i="163"/>
  <c r="V57" i="163"/>
  <c r="U57" i="163"/>
  <c r="T57" i="163"/>
  <c r="S57" i="163"/>
  <c r="R57" i="163"/>
  <c r="R58" i="163" s="1"/>
  <c r="Q57" i="163"/>
  <c r="P57" i="163"/>
  <c r="P58" i="163" s="1"/>
  <c r="O57" i="163"/>
  <c r="N57" i="163"/>
  <c r="M57" i="163"/>
  <c r="M58" i="163" s="1"/>
  <c r="I4" i="164" l="1"/>
  <c r="I5" i="164"/>
  <c r="I6" i="164"/>
  <c r="I7" i="164"/>
  <c r="I8" i="164"/>
  <c r="I9" i="164"/>
  <c r="I10" i="164"/>
  <c r="I11" i="164"/>
  <c r="I12" i="164"/>
  <c r="I13" i="164"/>
  <c r="I14" i="164"/>
  <c r="I15" i="164"/>
  <c r="I16" i="164"/>
  <c r="I17" i="164"/>
  <c r="I18" i="164"/>
  <c r="I19" i="164"/>
  <c r="I20" i="164"/>
  <c r="I21" i="164"/>
  <c r="I22" i="164"/>
  <c r="I23" i="164"/>
  <c r="I24" i="164"/>
  <c r="I25" i="164"/>
  <c r="I26" i="164"/>
  <c r="I27" i="164"/>
  <c r="I28" i="164"/>
  <c r="I29" i="164"/>
  <c r="I30" i="164"/>
  <c r="I31" i="164"/>
  <c r="I32" i="164"/>
  <c r="I33" i="164"/>
  <c r="I34" i="164"/>
  <c r="I35" i="164"/>
  <c r="I36" i="164"/>
  <c r="I37" i="164"/>
  <c r="I38" i="164"/>
  <c r="I39" i="164"/>
  <c r="I40" i="164"/>
  <c r="I41" i="164"/>
  <c r="I42" i="164"/>
  <c r="I43" i="164"/>
  <c r="I44" i="164"/>
  <c r="I45" i="164"/>
  <c r="I46" i="164"/>
  <c r="I47" i="164"/>
  <c r="I48" i="164"/>
  <c r="I49" i="164"/>
  <c r="I50" i="164"/>
  <c r="I51" i="164"/>
  <c r="I52" i="164"/>
  <c r="I53" i="164"/>
  <c r="I54" i="164"/>
  <c r="I55" i="164"/>
  <c r="I3" i="164"/>
  <c r="J61" i="164" l="1"/>
  <c r="L55" i="164"/>
  <c r="L54" i="164"/>
  <c r="L53" i="164"/>
  <c r="L52" i="164"/>
  <c r="L51" i="164"/>
  <c r="L50" i="164"/>
  <c r="L49" i="164"/>
  <c r="L48" i="164"/>
  <c r="L47" i="164"/>
  <c r="L46" i="164"/>
  <c r="L45" i="164"/>
  <c r="L44" i="164"/>
  <c r="L43" i="164"/>
  <c r="L42" i="164"/>
  <c r="L41" i="164"/>
  <c r="L40" i="164"/>
  <c r="L39" i="164"/>
  <c r="L38" i="164"/>
  <c r="L37" i="164"/>
  <c r="L36" i="164"/>
  <c r="L35" i="164"/>
  <c r="L34" i="164"/>
  <c r="L33" i="164"/>
  <c r="L32" i="164"/>
  <c r="L31" i="164"/>
  <c r="L30" i="164"/>
  <c r="L29" i="164"/>
  <c r="L28" i="164"/>
  <c r="L27" i="164"/>
  <c r="L26" i="164"/>
  <c r="L25" i="164"/>
  <c r="L24" i="164"/>
  <c r="L23" i="164"/>
  <c r="L22" i="164"/>
  <c r="L21" i="164"/>
  <c r="L20" i="164"/>
  <c r="L19" i="164"/>
  <c r="L18" i="164"/>
  <c r="L17" i="164"/>
  <c r="L16" i="164"/>
  <c r="L15" i="164"/>
  <c r="L14" i="164"/>
  <c r="L13" i="164"/>
  <c r="L12" i="164"/>
  <c r="L11" i="164"/>
  <c r="L10" i="164"/>
  <c r="L9" i="164"/>
  <c r="L8" i="164"/>
  <c r="L7" i="164"/>
  <c r="L6" i="164"/>
  <c r="L5" i="164"/>
  <c r="L4" i="164"/>
  <c r="L3" i="164"/>
  <c r="I64" i="163"/>
  <c r="I63" i="163"/>
  <c r="I5" i="163"/>
  <c r="I6" i="163"/>
  <c r="I7" i="163"/>
  <c r="I8" i="163"/>
  <c r="I57" i="163" s="1"/>
  <c r="I65" i="163" s="1"/>
  <c r="I9" i="163"/>
  <c r="I10" i="163"/>
  <c r="I11" i="163"/>
  <c r="I12" i="163"/>
  <c r="I13" i="163"/>
  <c r="I14" i="163"/>
  <c r="I15" i="163"/>
  <c r="I16" i="163"/>
  <c r="I17" i="163"/>
  <c r="I18" i="163"/>
  <c r="I19" i="163"/>
  <c r="I20" i="163"/>
  <c r="I21" i="163"/>
  <c r="I22" i="163"/>
  <c r="I23" i="163"/>
  <c r="I24" i="163"/>
  <c r="I25" i="163"/>
  <c r="I26" i="163"/>
  <c r="I27" i="163"/>
  <c r="I28" i="163"/>
  <c r="I29" i="163"/>
  <c r="I30" i="163"/>
  <c r="I31" i="163"/>
  <c r="I32" i="163"/>
  <c r="I33" i="163"/>
  <c r="I34" i="163"/>
  <c r="I35" i="163"/>
  <c r="I36" i="163"/>
  <c r="I37" i="163"/>
  <c r="I38" i="163"/>
  <c r="I39" i="163"/>
  <c r="I40" i="163"/>
  <c r="I41" i="163"/>
  <c r="I42" i="163"/>
  <c r="I43" i="163"/>
  <c r="I44" i="163"/>
  <c r="I45" i="163"/>
  <c r="I46" i="163"/>
  <c r="I47" i="163"/>
  <c r="I48" i="163"/>
  <c r="I49" i="163"/>
  <c r="I50" i="163"/>
  <c r="I51" i="163"/>
  <c r="I52" i="163"/>
  <c r="I53" i="163"/>
  <c r="I54" i="163"/>
  <c r="I55" i="163"/>
  <c r="I56" i="163"/>
  <c r="I4" i="163"/>
  <c r="K5" i="163"/>
  <c r="K6" i="163"/>
  <c r="K7" i="163"/>
  <c r="K8" i="163"/>
  <c r="K9" i="163"/>
  <c r="K10" i="163"/>
  <c r="K11" i="163"/>
  <c r="K12" i="163"/>
  <c r="K13" i="163"/>
  <c r="K14" i="163"/>
  <c r="K15" i="163"/>
  <c r="K16" i="163"/>
  <c r="J15" i="164" s="1"/>
  <c r="K17" i="163"/>
  <c r="K18" i="163"/>
  <c r="K19" i="163"/>
  <c r="K20" i="163"/>
  <c r="K21" i="163"/>
  <c r="K22" i="163"/>
  <c r="J21" i="164" s="1"/>
  <c r="K23" i="163"/>
  <c r="K24" i="163"/>
  <c r="J23" i="164" s="1"/>
  <c r="L24" i="163"/>
  <c r="K25" i="163"/>
  <c r="K26" i="163"/>
  <c r="K27" i="163"/>
  <c r="K28" i="163"/>
  <c r="J27" i="164" s="1"/>
  <c r="K29" i="163"/>
  <c r="K30" i="163"/>
  <c r="J29" i="164" s="1"/>
  <c r="K31" i="163"/>
  <c r="K32" i="163"/>
  <c r="K33" i="163"/>
  <c r="K34" i="163"/>
  <c r="K35" i="163"/>
  <c r="K36" i="163"/>
  <c r="J35" i="164" s="1"/>
  <c r="K37" i="163"/>
  <c r="K38" i="163"/>
  <c r="K39" i="163"/>
  <c r="K40" i="163"/>
  <c r="K41" i="163"/>
  <c r="K42" i="163"/>
  <c r="K43" i="163"/>
  <c r="K44" i="163"/>
  <c r="J43" i="164" s="1"/>
  <c r="L44" i="163"/>
  <c r="K45" i="163"/>
  <c r="K46" i="163"/>
  <c r="K47" i="163"/>
  <c r="K48" i="163"/>
  <c r="J47" i="164" s="1"/>
  <c r="K49" i="163"/>
  <c r="K50" i="163"/>
  <c r="K51" i="163"/>
  <c r="K52" i="163"/>
  <c r="K53" i="163"/>
  <c r="K54" i="163"/>
  <c r="J53" i="164" s="1"/>
  <c r="K55" i="163"/>
  <c r="K56" i="163"/>
  <c r="J55" i="164" s="1"/>
  <c r="K4" i="163"/>
  <c r="J3" i="164" s="1"/>
  <c r="L56" i="163" l="1"/>
  <c r="L30" i="163"/>
  <c r="L16" i="163"/>
  <c r="L54" i="163"/>
  <c r="L36" i="163"/>
  <c r="M3" i="164"/>
  <c r="K3" i="164"/>
  <c r="L51" i="163"/>
  <c r="J50" i="164"/>
  <c r="L37" i="163"/>
  <c r="J36" i="164"/>
  <c r="M27" i="164"/>
  <c r="K27" i="164"/>
  <c r="M21" i="164"/>
  <c r="K21" i="164"/>
  <c r="L15" i="163"/>
  <c r="J14" i="164"/>
  <c r="L7" i="163"/>
  <c r="J6" i="164"/>
  <c r="M53" i="164"/>
  <c r="K53" i="164"/>
  <c r="L47" i="163"/>
  <c r="J46" i="164"/>
  <c r="M43" i="164"/>
  <c r="K43" i="164"/>
  <c r="L40" i="163"/>
  <c r="J39" i="164"/>
  <c r="L33" i="163"/>
  <c r="J32" i="164"/>
  <c r="M23" i="164"/>
  <c r="K23" i="164"/>
  <c r="L17" i="163"/>
  <c r="J16" i="164"/>
  <c r="L10" i="163"/>
  <c r="J9" i="164"/>
  <c r="L13" i="163"/>
  <c r="J12" i="164"/>
  <c r="L9" i="163"/>
  <c r="J8" i="164"/>
  <c r="L5" i="163"/>
  <c r="J4" i="164"/>
  <c r="M47" i="164"/>
  <c r="K47" i="164"/>
  <c r="L41" i="163"/>
  <c r="J40" i="164"/>
  <c r="L34" i="163"/>
  <c r="J33" i="164"/>
  <c r="L18" i="163"/>
  <c r="J17" i="164"/>
  <c r="L11" i="163"/>
  <c r="J10" i="164"/>
  <c r="L50" i="163"/>
  <c r="J49" i="164"/>
  <c r="M29" i="164"/>
  <c r="K29" i="164"/>
  <c r="L27" i="163"/>
  <c r="J26" i="164"/>
  <c r="L21" i="163"/>
  <c r="J20" i="164"/>
  <c r="L14" i="163"/>
  <c r="J13" i="164"/>
  <c r="L6" i="163"/>
  <c r="J5" i="164"/>
  <c r="M55" i="164"/>
  <c r="K55" i="164"/>
  <c r="L53" i="163"/>
  <c r="J52" i="164"/>
  <c r="L49" i="163"/>
  <c r="J48" i="164"/>
  <c r="L46" i="163"/>
  <c r="J45" i="164"/>
  <c r="L43" i="163"/>
  <c r="J42" i="164"/>
  <c r="L39" i="163"/>
  <c r="J38" i="164"/>
  <c r="M35" i="164"/>
  <c r="K35" i="164"/>
  <c r="L32" i="163"/>
  <c r="J31" i="164"/>
  <c r="L29" i="163"/>
  <c r="J28" i="164"/>
  <c r="L26" i="163"/>
  <c r="J25" i="164"/>
  <c r="L23" i="163"/>
  <c r="J22" i="164"/>
  <c r="L20" i="163"/>
  <c r="J19" i="164"/>
  <c r="L55" i="163"/>
  <c r="J54" i="164"/>
  <c r="L52" i="163"/>
  <c r="J51" i="164"/>
  <c r="L48" i="163"/>
  <c r="L45" i="163"/>
  <c r="J44" i="164"/>
  <c r="L42" i="163"/>
  <c r="J41" i="164"/>
  <c r="L38" i="163"/>
  <c r="J37" i="164"/>
  <c r="L35" i="163"/>
  <c r="J34" i="164"/>
  <c r="L31" i="163"/>
  <c r="J30" i="164"/>
  <c r="L28" i="163"/>
  <c r="L25" i="163"/>
  <c r="J24" i="164"/>
  <c r="L22" i="163"/>
  <c r="L19" i="163"/>
  <c r="J18" i="164"/>
  <c r="M15" i="164"/>
  <c r="K15" i="164"/>
  <c r="L12" i="163"/>
  <c r="J11" i="164"/>
  <c r="L8" i="163"/>
  <c r="J7" i="164"/>
  <c r="L56" i="164"/>
  <c r="J62" i="164" s="1"/>
  <c r="L4" i="163"/>
  <c r="M11" i="164" l="1"/>
  <c r="K11" i="164"/>
  <c r="K18" i="164"/>
  <c r="M18" i="164"/>
  <c r="K34" i="164"/>
  <c r="M34" i="164"/>
  <c r="M41" i="164"/>
  <c r="K41" i="164"/>
  <c r="M19" i="164"/>
  <c r="K19" i="164"/>
  <c r="M25" i="164"/>
  <c r="K25" i="164"/>
  <c r="K38" i="164"/>
  <c r="M38" i="164"/>
  <c r="M52" i="164"/>
  <c r="K52" i="164"/>
  <c r="M20" i="164"/>
  <c r="K20" i="164"/>
  <c r="K10" i="164"/>
  <c r="M10" i="164"/>
  <c r="M7" i="164"/>
  <c r="K7" i="164"/>
  <c r="K30" i="164"/>
  <c r="M30" i="164"/>
  <c r="M37" i="164"/>
  <c r="K37" i="164"/>
  <c r="M44" i="164"/>
  <c r="K44" i="164"/>
  <c r="K9" i="164"/>
  <c r="M9" i="164"/>
  <c r="M39" i="164"/>
  <c r="K39" i="164"/>
  <c r="K46" i="164"/>
  <c r="M46" i="164"/>
  <c r="K6" i="164"/>
  <c r="M6" i="164"/>
  <c r="M36" i="164"/>
  <c r="K36" i="164"/>
  <c r="M16" i="164"/>
  <c r="K16" i="164"/>
  <c r="M32" i="164"/>
  <c r="K32" i="164"/>
  <c r="K14" i="164"/>
  <c r="M14" i="164"/>
  <c r="K50" i="164"/>
  <c r="M50" i="164"/>
  <c r="M51" i="164"/>
  <c r="K51" i="164"/>
  <c r="M31" i="164"/>
  <c r="K31" i="164"/>
  <c r="M45" i="164"/>
  <c r="K45" i="164"/>
  <c r="M5" i="164"/>
  <c r="K5" i="164"/>
  <c r="K33" i="164"/>
  <c r="M33" i="164"/>
  <c r="M8" i="164"/>
  <c r="K8" i="164"/>
  <c r="M24" i="164"/>
  <c r="K24" i="164"/>
  <c r="K54" i="164"/>
  <c r="M54" i="164"/>
  <c r="K22" i="164"/>
  <c r="M22" i="164"/>
  <c r="M28" i="164"/>
  <c r="K28" i="164"/>
  <c r="K42" i="164"/>
  <c r="M42" i="164"/>
  <c r="M48" i="164"/>
  <c r="K48" i="164"/>
  <c r="M13" i="164"/>
  <c r="K13" i="164"/>
  <c r="K26" i="164"/>
  <c r="M26" i="164"/>
  <c r="M49" i="164"/>
  <c r="K49" i="164"/>
  <c r="M17" i="164"/>
  <c r="K17" i="164"/>
  <c r="M40" i="164"/>
  <c r="K40" i="164"/>
  <c r="M4" i="164"/>
  <c r="K4" i="164"/>
  <c r="M12" i="164"/>
  <c r="K12" i="164"/>
  <c r="M56" i="164" l="1"/>
  <c r="J60" i="164" s="1"/>
</calcChain>
</file>

<file path=xl/sharedStrings.xml><?xml version="1.0" encoding="utf-8"?>
<sst xmlns="http://schemas.openxmlformats.org/spreadsheetml/2006/main" count="538" uniqueCount="107">
  <si>
    <t>Saldo / Automático</t>
  </si>
  <si>
    <t>...../...../......</t>
  </si>
  <si>
    <t>Preço UNITÁRIO (R$)</t>
  </si>
  <si>
    <t>ALERTA</t>
  </si>
  <si>
    <t>Item</t>
  </si>
  <si>
    <t>Qtde Registrada</t>
  </si>
  <si>
    <t>SALDO</t>
  </si>
  <si>
    <t>Valor Total da Ata com Aditivo</t>
  </si>
  <si>
    <t>Valor Utilizado</t>
  </si>
  <si>
    <t>% Aditivos</t>
  </si>
  <si>
    <t>% Utilizado</t>
  </si>
  <si>
    <t>CENTRO PARTICIPANTE: Reitoria/PROEX</t>
  </si>
  <si>
    <t xml:space="preserve"> AF/OS nº  xxxx/2018 Qtde. DT</t>
  </si>
  <si>
    <t xml:space="preserve">Resumo Atualizado em </t>
  </si>
  <si>
    <t>PROCESSO: 474/2019/UDESC</t>
  </si>
  <si>
    <t>OBJETO: CONTRATAÇÃO DE EMPRESA PARA EXECUÇÃO DE SERVIÇO DE MANUTENÇÃO E INSTALAÇÃO DE CABEAMENTO ESTRUTURADO (REDE DE DADOS/VOZ) COM FORNECIMENTO DE MATERIAL, PARA ATENDER AS NECESSIDADES DA UDESC</t>
  </si>
  <si>
    <t>VIGÊNCIA DA ATA: 10/10/19 até 09/10/2020</t>
  </si>
  <si>
    <t>Serviço</t>
  </si>
  <si>
    <t>Empresa</t>
  </si>
  <si>
    <t>Descrição</t>
  </si>
  <si>
    <t>UNIDADE / SERVIÇO</t>
  </si>
  <si>
    <t>Grupo-Classe</t>
  </si>
  <si>
    <t>Código NUC</t>
  </si>
  <si>
    <t>RED ENERGY COMÉRCIO E SERVIÇOS LTDA - EPP                          CNPJ 04.948.916/0001-29</t>
  </si>
  <si>
    <t>LEVANTAMENTO DE NECESSIDADE</t>
  </si>
  <si>
    <t>SERVIÇO</t>
  </si>
  <si>
    <t>02-39</t>
  </si>
  <si>
    <t>50065-003</t>
  </si>
  <si>
    <t>CERTIFICAÇÃO DE FIBRA ÓPTICA COM CERTIFICADOR</t>
  </si>
  <si>
    <t>CERTIFICAÇÃO DE PONTO DE REDE ESTRUTURADO COM CERTIFICADOR</t>
  </si>
  <si>
    <t>DOCUMENTAÇÃO – AS-BUILT</t>
  </si>
  <si>
    <t>M²</t>
  </si>
  <si>
    <t>IDENTIFICAÇÃO DE PONTO DE REDE</t>
  </si>
  <si>
    <t>Unid</t>
  </si>
  <si>
    <t>CONECTORIZAÇÃO DE CABO UTP CAT.5e</t>
  </si>
  <si>
    <t>CONECTORIZAÇÃO DE CABO UTP CAT.6</t>
  </si>
  <si>
    <t>SERVIÇO DE LANÇAMENTO DE CABO U/UTP CAT.5e</t>
  </si>
  <si>
    <t>Metro Linear</t>
  </si>
  <si>
    <t>SERVIÇO DE LANÇAMENTO DE CABO F/UTP CAT.5e</t>
  </si>
  <si>
    <t>SERVIÇO DE LANÇAMENTO DE CABO U/UTP CAT.6</t>
  </si>
  <si>
    <t>SERVIÇO DE LANÇAMENTO DE CABO F/UTP CAT.6</t>
  </si>
  <si>
    <t>REMANEJAMENTO DE PONTO DE REDE</t>
  </si>
  <si>
    <t>REMOÇÃO DE REDE EXISTENTE</t>
  </si>
  <si>
    <t>Kilograma</t>
  </si>
  <si>
    <t>INSTALAÇÃO APARENTE DE ELETRODUTO (1 polegada)</t>
  </si>
  <si>
    <t>INSTALAÇÃO APARENTE DE ELETRODUTO (3⁄4 de polegada)</t>
  </si>
  <si>
    <t>INSTALAÇÃO EMBUTIDA DE ELETRODUTO FLEXÍVEL CORRUGADO</t>
  </si>
  <si>
    <t>INSTALAÇÃO DE CANALETA EM ALUMÍNIO 53X15MM</t>
  </si>
  <si>
    <t>INSTALAÇÃO DE CANALETA EM ALUMÍNIO 70X25MM</t>
  </si>
  <si>
    <t>INSTALAÇÃO DE CANALETA EM ALUMÍNIO 70X45MM</t>
  </si>
  <si>
    <t>INSTALAÇÃO DE CANALETA PVC - 100X50MM</t>
  </si>
  <si>
    <t>INSTALAÇÃO DE CANALETA PVC – 110X20MM</t>
  </si>
  <si>
    <t>INSTALAÇÃO DE CANALETA PVC - 50X20MM</t>
  </si>
  <si>
    <t>INSTALAÇÃO DE ELETROCALHA PERFURADA TIPO U 100X50X3000</t>
  </si>
  <si>
    <t>INSTALAÇÃO DE ELETROCALHA PERFURADA TIPO U 200X50X3000</t>
  </si>
  <si>
    <t>INSTALAÇÃO DE ELETROCALHA PERFURADA TIPO U 300X50X3000</t>
  </si>
  <si>
    <t>INSTALAÇÃO DE PERFILADO 38X38X6000</t>
  </si>
  <si>
    <t>INSTALAÇÃO DE DISTRIBUIDOR INTERNO ÓPTICO 19" - 48 FIBRAS</t>
  </si>
  <si>
    <t>INSTALAÇÃO DE DISTRIBUIDOR INTERNO ÓPTICO 19" – 24 FIBRAS</t>
  </si>
  <si>
    <t>INSTALAÇÃO DE DISTRIBUIDOR INTERNO ÓPTICO 19" – 12 FIBRAS</t>
  </si>
  <si>
    <t>INSTALAÇÃO DE CAIXA DE EMENDA ÓPTICA AÉREA/SUBTERRÂNEA</t>
  </si>
  <si>
    <t>INSTALAÇÃO DE BRACKETS/RACKS</t>
  </si>
  <si>
    <t>INSTALAÇÃO DE GUIA DE CABOS HORIZONTAL FECHADO</t>
  </si>
  <si>
    <t>INSTALAÇÃO DE PAINEL DE FECHAMENTO 1U PRETO</t>
  </si>
  <si>
    <t>INSTALAÇÃO DE PAINEL DE FECHAMENTO ANGULAR 1U PRETO</t>
  </si>
  <si>
    <t>INSTALAÇÃO DE PATCH PANEL CAT.5e</t>
  </si>
  <si>
    <t>INSTALAÇÃO DE PATCH PANEL CAT.6 T568A/B</t>
  </si>
  <si>
    <t>ORGANIZAÇÃO DE CABOS EM ARMÁRIOS (BRACKETS) ATÉ DE 12 US</t>
  </si>
  <si>
    <t>ORGANIZAÇÃO DE CABOS EM ARMÁRIOS (BRACKETS) ACIMA DE 12 US</t>
  </si>
  <si>
    <t>SERVIÇO DE FUSÃO ÓPTICA</t>
  </si>
  <si>
    <t>19-20</t>
  </si>
  <si>
    <t>SERVIÇO DE LANÇAMENTO DE CABO ÓPTICO SM 4 FIBRAS USO EXTERNO ANTI-ROEDORES (COM GELÉIA DE PETRÓLEO)</t>
  </si>
  <si>
    <t>19-21</t>
  </si>
  <si>
    <t>SERVIÇO DE LANÇAMENTO DE CABO ÓPTICO SM 4 FIBRAS USO</t>
  </si>
  <si>
    <t>19-22</t>
  </si>
  <si>
    <t>SERVIÇO DE LANÇAMENTO DE CABO ÓPTICO MM 4 FIBRAS USO EXTERNO ANTI-ROEDORES (COM GELÉIA DE PETRÓLEO)</t>
  </si>
  <si>
    <t>19-23</t>
  </si>
  <si>
    <t>SERVIÇO DE LANÇAMENTO DE CABO ÓPTICO MM 4 FIBRAS USO INTERNO (SEM GELEIA DE PETRÓLEO)</t>
  </si>
  <si>
    <t>SERVIÇO DE LANÇAMENTO DE CABO ÓPTICO MM 8 FIBRAS USO EXTERNO ANTI-ROEDORES (COM GELÉIA DE PETRÓLEO)</t>
  </si>
  <si>
    <t>SERVIÇO DE LANÇAMENTO DE CABO ÓPTICO MM 8 FIBRAS USO INTERNO</t>
  </si>
  <si>
    <t>SERVIÇO DE LANÇAMENTO DE CABO ÓPTICO MM 12 FIBRAS USO EXTERNO ANTI-ROEDORES (COM GELÉIA DE PETRÓLEO)</t>
  </si>
  <si>
    <t>SERVIÇO DE LANÇAMENTO DE CABO ÓPTICO MM 12 FIBRAS USO INTERNO (SEM GELEIA DE PETRÓLEO)</t>
  </si>
  <si>
    <t>SERVIÇO DE LANÇAMENTO DE CABO TELEFÔNICO CTP-APL 50X30</t>
  </si>
  <si>
    <t>INSTALAÇÃO DE CAIXA DE PASSAGEM SUBTERRÂNEA MODELO R1 COM TAMPA FERRO</t>
  </si>
  <si>
    <t>INSTALAÇÃO DE CAIXA DE PASSAGEM SUBTERRÂNEA MODELO R2 COM TAMPA FERRO</t>
  </si>
  <si>
    <t>INSTALAÇÃO EM SOLO ASFÁLTICO DE ELETRODUTO CORRUGADO</t>
  </si>
  <si>
    <t>INSTALAÇÃO EM SOLO BRUTO DE ELETRODUTO CORRUGADO</t>
  </si>
  <si>
    <t>TROCA DE BATERIAS EM NOBREAKS/BANCO DE BATERIAS</t>
  </si>
  <si>
    <t xml:space="preserve">valor total </t>
  </si>
  <si>
    <t>Qtde Utilizada</t>
  </si>
  <si>
    <t xml:space="preserve">utilizado </t>
  </si>
  <si>
    <r>
      <t xml:space="preserve"> AF nº 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2363/2019 Qtde. DT            (</t>
    </r>
    <r>
      <rPr>
        <u/>
        <sz val="11"/>
        <rFont val="Calibri"/>
        <family val="2"/>
        <scheme val="minor"/>
      </rPr>
      <t>08/11/2019</t>
    </r>
    <r>
      <rPr>
        <sz val="11"/>
        <rFont val="Calibri"/>
        <family val="2"/>
        <scheme val="minor"/>
      </rPr>
      <t>)</t>
    </r>
  </si>
  <si>
    <r>
      <t xml:space="preserve"> OS nº  253/2020 Qtde. DT (</t>
    </r>
    <r>
      <rPr>
        <u/>
        <sz val="11"/>
        <rFont val="Calibri"/>
        <family val="2"/>
        <scheme val="minor"/>
      </rPr>
      <t>21/02/20</t>
    </r>
    <r>
      <rPr>
        <sz val="11"/>
        <rFont val="Calibri"/>
        <family val="2"/>
        <scheme val="minor"/>
      </rPr>
      <t>)</t>
    </r>
  </si>
  <si>
    <r>
      <t xml:space="preserve"> OS nº  312/2020 Qtde. DT (</t>
    </r>
    <r>
      <rPr>
        <u/>
        <sz val="11"/>
        <rFont val="Calibri"/>
        <family val="2"/>
        <scheme val="minor"/>
      </rPr>
      <t>04/03/20</t>
    </r>
    <r>
      <rPr>
        <sz val="11"/>
        <rFont val="Calibri"/>
        <family val="2"/>
        <scheme val="minor"/>
      </rPr>
      <t>)</t>
    </r>
  </si>
  <si>
    <r>
      <t xml:space="preserve"> OS nº   349/2020 Qtde. DT </t>
    </r>
    <r>
      <rPr>
        <u/>
        <sz val="11"/>
        <rFont val="Calibri"/>
        <family val="2"/>
        <scheme val="minor"/>
      </rPr>
      <t>(09/03/20)</t>
    </r>
  </si>
  <si>
    <r>
      <t xml:space="preserve"> OS nº  468/2020 Qtde. DT (</t>
    </r>
    <r>
      <rPr>
        <u/>
        <sz val="11"/>
        <rFont val="Calibri"/>
        <family val="2"/>
        <scheme val="minor"/>
      </rPr>
      <t>01/04/20</t>
    </r>
    <r>
      <rPr>
        <sz val="11"/>
        <rFont val="Calibri"/>
        <family val="2"/>
        <scheme val="minor"/>
      </rPr>
      <t>)</t>
    </r>
  </si>
  <si>
    <t>CEFID</t>
  </si>
  <si>
    <t>CEART</t>
  </si>
  <si>
    <t>REITORIA</t>
  </si>
  <si>
    <t>ESAG</t>
  </si>
  <si>
    <t>CESFI</t>
  </si>
  <si>
    <t>FAED</t>
  </si>
  <si>
    <r>
      <t xml:space="preserve"> AF nº 523/2020 Qtde. DT </t>
    </r>
    <r>
      <rPr>
        <u/>
        <sz val="11"/>
        <rFont val="Calibri"/>
        <family val="2"/>
        <scheme val="minor"/>
      </rPr>
      <t>(04/06/20)</t>
    </r>
  </si>
  <si>
    <r>
      <t xml:space="preserve"> OS nº 549/2020 Qtde. DT (</t>
    </r>
    <r>
      <rPr>
        <u/>
        <sz val="11"/>
        <rFont val="Calibri"/>
        <family val="2"/>
        <scheme val="minor"/>
      </rPr>
      <t>30/06/20</t>
    </r>
    <r>
      <rPr>
        <sz val="11"/>
        <rFont val="Calibri"/>
        <family val="2"/>
        <scheme val="minor"/>
      </rPr>
      <t>)</t>
    </r>
  </si>
  <si>
    <r>
      <t xml:space="preserve"> OS nº  574/2020 Qtde. DT (</t>
    </r>
    <r>
      <rPr>
        <u/>
        <sz val="11"/>
        <rFont val="Calibri"/>
        <family val="2"/>
        <scheme val="minor"/>
      </rPr>
      <t>17/07/20</t>
    </r>
    <r>
      <rPr>
        <sz val="11"/>
        <rFont val="Calibri"/>
        <family val="2"/>
        <scheme val="minor"/>
      </rPr>
      <t>)</t>
    </r>
  </si>
  <si>
    <t xml:space="preserve"> OS nº  674/2020 Qtde. DT (17/09/20)</t>
  </si>
  <si>
    <t xml:space="preserve"> OS nº 736/2020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</si>
</sst>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-* #,##0_-;\-* #,##0_-;_-* &quot;-&quot;??_-;_-@_-"/>
  </numFmts>
  <fonts count="13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</font>
    <font>
      <b/>
      <sz val="12"/>
      <color rgb="FF00000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BCC"/>
      </patternFill>
    </fill>
    <fill>
      <patternFill patternType="solid">
        <fgColor theme="2" tint="-0.249977111117893"/>
        <bgColor rgb="FFCCFFCC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8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0" fontId="7" fillId="6" borderId="8" xfId="1" applyFont="1" applyFill="1" applyBorder="1" applyAlignment="1" applyProtection="1">
      <alignment horizontal="left"/>
      <protection locked="0"/>
    </xf>
    <xf numFmtId="0" fontId="7" fillId="6" borderId="14" xfId="1" applyFont="1" applyFill="1" applyBorder="1" applyAlignment="1" applyProtection="1">
      <alignment horizontal="left"/>
      <protection locked="0"/>
    </xf>
    <xf numFmtId="0" fontId="7" fillId="6" borderId="10" xfId="1" applyFont="1" applyFill="1" applyBorder="1" applyAlignment="1" applyProtection="1">
      <alignment horizontal="left"/>
      <protection locked="0"/>
    </xf>
    <xf numFmtId="0" fontId="7" fillId="6" borderId="0" xfId="1" applyFont="1" applyFill="1" applyBorder="1" applyAlignment="1" applyProtection="1">
      <alignment horizontal="left"/>
      <protection locked="0"/>
    </xf>
    <xf numFmtId="0" fontId="7" fillId="6" borderId="11" xfId="1" applyFont="1" applyFill="1" applyBorder="1" applyAlignment="1" applyProtection="1">
      <alignment horizontal="left"/>
      <protection locked="0"/>
    </xf>
    <xf numFmtId="0" fontId="7" fillId="6" borderId="13" xfId="1" applyFont="1" applyFill="1" applyBorder="1" applyAlignment="1" applyProtection="1">
      <alignment horizontal="left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0" fontId="3" fillId="8" borderId="1" xfId="1" applyFont="1" applyFill="1" applyBorder="1" applyAlignment="1" applyProtection="1">
      <alignment wrapTex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vertical="center" wrapText="1"/>
    </xf>
    <xf numFmtId="43" fontId="5" fillId="0" borderId="1" xfId="0" applyNumberFormat="1" applyFont="1" applyBorder="1" applyAlignment="1">
      <alignment vertical="center"/>
    </xf>
    <xf numFmtId="169" fontId="3" fillId="5" borderId="1" xfId="17" applyNumberFormat="1" applyFont="1" applyFill="1" applyBorder="1" applyAlignment="1">
      <alignment horizontal="center" vertical="center" wrapText="1"/>
    </xf>
    <xf numFmtId="169" fontId="3" fillId="6" borderId="1" xfId="17" applyNumberFormat="1" applyFont="1" applyFill="1" applyBorder="1" applyAlignment="1">
      <alignment horizontal="center" vertical="center" wrapText="1"/>
    </xf>
    <xf numFmtId="44" fontId="5" fillId="0" borderId="1" xfId="13" applyFont="1" applyBorder="1" applyAlignment="1">
      <alignment vertical="center"/>
    </xf>
    <xf numFmtId="44" fontId="3" fillId="0" borderId="0" xfId="1" applyNumberFormat="1" applyFont="1" applyFill="1" applyAlignment="1">
      <alignment horizontal="center" vertical="center" wrapText="1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0" fontId="9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165" fontId="3" fillId="11" borderId="1" xfId="3" applyFont="1" applyFill="1" applyBorder="1" applyAlignment="1" applyProtection="1">
      <alignment horizontal="center" vertical="center" wrapText="1"/>
    </xf>
    <xf numFmtId="1" fontId="3" fillId="11" borderId="1" xfId="1" applyNumberFormat="1" applyFont="1" applyFill="1" applyBorder="1" applyAlignment="1" applyProtection="1">
      <alignment horizontal="center" vertical="center" wrapText="1"/>
    </xf>
    <xf numFmtId="166" fontId="3" fillId="11" borderId="1" xfId="1" applyNumberFormat="1" applyFont="1" applyFill="1" applyBorder="1" applyAlignment="1">
      <alignment horizontal="center" vertical="center" wrapText="1"/>
    </xf>
    <xf numFmtId="0" fontId="3" fillId="11" borderId="1" xfId="1" applyFont="1" applyFill="1" applyBorder="1" applyAlignment="1" applyProtection="1">
      <alignment horizontal="center" vertical="center" wrapText="1"/>
      <protection locked="0"/>
    </xf>
    <xf numFmtId="0" fontId="3" fillId="11" borderId="1" xfId="1" applyFont="1" applyFill="1" applyBorder="1" applyAlignment="1">
      <alignment horizontal="center" vertical="center" wrapText="1"/>
    </xf>
    <xf numFmtId="44" fontId="5" fillId="11" borderId="1" xfId="13" applyFont="1" applyFill="1" applyBorder="1" applyAlignment="1">
      <alignment vertical="center"/>
    </xf>
    <xf numFmtId="44" fontId="3" fillId="11" borderId="1" xfId="13" applyFont="1" applyFill="1" applyBorder="1" applyAlignment="1">
      <alignment wrapText="1"/>
    </xf>
    <xf numFmtId="0" fontId="3" fillId="11" borderId="1" xfId="1" applyFont="1" applyFill="1" applyBorder="1" applyAlignment="1" applyProtection="1">
      <alignment horizontal="center" vertical="center" wrapText="1"/>
    </xf>
    <xf numFmtId="44" fontId="3" fillId="0" borderId="0" xfId="1" applyNumberFormat="1" applyFont="1" applyAlignment="1">
      <alignment wrapText="1"/>
    </xf>
    <xf numFmtId="44" fontId="3" fillId="0" borderId="0" xfId="1" applyNumberFormat="1" applyFont="1" applyFill="1" applyAlignment="1">
      <alignment horizont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5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Border="1" applyAlignment="1" applyProtection="1">
      <alignment horizontal="center" wrapText="1"/>
      <protection locked="0"/>
    </xf>
    <xf numFmtId="0" fontId="3" fillId="8" borderId="1" xfId="1" applyFont="1" applyFill="1" applyBorder="1" applyAlignment="1" applyProtection="1">
      <alignment horizontal="center" wrapText="1"/>
      <protection locked="0"/>
    </xf>
    <xf numFmtId="44" fontId="3" fillId="0" borderId="0" xfId="8" applyFont="1" applyAlignment="1" applyProtection="1">
      <alignment horizontal="center" wrapText="1"/>
      <protection locked="0"/>
    </xf>
    <xf numFmtId="44" fontId="3" fillId="0" borderId="0" xfId="8" applyFont="1" applyAlignment="1" applyProtection="1">
      <alignment wrapText="1"/>
      <protection locked="0"/>
    </xf>
    <xf numFmtId="0" fontId="3" fillId="0" borderId="0" xfId="1" applyFont="1" applyAlignment="1" applyProtection="1">
      <alignment horizontal="center" wrapText="1"/>
      <protection locked="0"/>
    </xf>
    <xf numFmtId="168" fontId="7" fillId="6" borderId="2" xfId="1" applyNumberFormat="1" applyFont="1" applyFill="1" applyBorder="1" applyAlignment="1" applyProtection="1">
      <alignment horizontal="center"/>
      <protection locked="0"/>
    </xf>
    <xf numFmtId="168" fontId="7" fillId="6" borderId="7" xfId="1" applyNumberFormat="1" applyFont="1" applyFill="1" applyBorder="1" applyAlignment="1" applyProtection="1">
      <alignment horizontal="center"/>
      <protection locked="0"/>
    </xf>
    <xf numFmtId="2" fontId="7" fillId="6" borderId="7" xfId="1" applyNumberFormat="1" applyFont="1" applyFill="1" applyBorder="1" applyAlignment="1">
      <alignment horizontal="center"/>
    </xf>
    <xf numFmtId="10" fontId="7" fillId="6" borderId="3" xfId="12" applyNumberFormat="1" applyFont="1" applyFill="1" applyBorder="1" applyAlignment="1" applyProtection="1">
      <alignment horizontal="center"/>
      <protection locked="0"/>
    </xf>
    <xf numFmtId="44" fontId="3" fillId="0" borderId="0" xfId="1" applyNumberFormat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44" fontId="3" fillId="0" borderId="0" xfId="1" applyNumberFormat="1" applyFont="1" applyAlignment="1" applyProtection="1">
      <alignment horizontal="center" wrapText="1"/>
      <protection locked="0"/>
    </xf>
    <xf numFmtId="0" fontId="3" fillId="0" borderId="0" xfId="1" applyFont="1" applyAlignment="1" applyProtection="1">
      <alignment horizontal="center" wrapText="1"/>
      <protection locked="0"/>
    </xf>
    <xf numFmtId="44" fontId="11" fillId="0" borderId="0" xfId="1" applyNumberFormat="1" applyFont="1" applyAlignment="1" applyProtection="1">
      <alignment horizontal="center" wrapText="1"/>
      <protection locked="0"/>
    </xf>
    <xf numFmtId="0" fontId="11" fillId="0" borderId="0" xfId="1" applyFont="1" applyAlignment="1" applyProtection="1">
      <alignment horizontal="center" wrapText="1"/>
      <protection locked="0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NumberFormat="1" applyFont="1" applyFill="1" applyBorder="1" applyAlignment="1">
      <alignment horizontal="left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3" fontId="3" fillId="3" borderId="8" xfId="1" applyNumberFormat="1" applyFont="1" applyFill="1" applyBorder="1" applyAlignment="1" applyProtection="1">
      <alignment horizontal="center" vertical="center" wrapText="1"/>
      <protection locked="0"/>
    </xf>
    <xf numFmtId="3" fontId="3" fillId="3" borderId="14" xfId="1" applyNumberFormat="1" applyFont="1" applyFill="1" applyBorder="1" applyAlignment="1" applyProtection="1">
      <alignment horizontal="center" vertical="center" wrapText="1"/>
      <protection locked="0"/>
    </xf>
    <xf numFmtId="3" fontId="3" fillId="3" borderId="9" xfId="1" applyNumberFormat="1" applyFont="1" applyFill="1" applyBorder="1" applyAlignment="1" applyProtection="1">
      <alignment horizontal="center" vertical="center" wrapText="1"/>
      <protection locked="0"/>
    </xf>
    <xf numFmtId="3" fontId="3" fillId="3" borderId="11" xfId="1" applyNumberFormat="1" applyFont="1" applyFill="1" applyBorder="1" applyAlignment="1" applyProtection="1">
      <alignment horizontal="center" vertical="center" wrapText="1"/>
      <protection locked="0"/>
    </xf>
    <xf numFmtId="3" fontId="3" fillId="3" borderId="13" xfId="1" applyNumberFormat="1" applyFont="1" applyFill="1" applyBorder="1" applyAlignment="1" applyProtection="1">
      <alignment horizontal="center" vertical="center" wrapText="1"/>
      <protection locked="0"/>
    </xf>
    <xf numFmtId="3" fontId="3" fillId="3" borderId="12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1" xfId="1" applyFont="1" applyFill="1" applyBorder="1" applyAlignment="1">
      <alignment vertical="center" wrapText="1"/>
    </xf>
    <xf numFmtId="0" fontId="7" fillId="6" borderId="13" xfId="1" applyFont="1" applyFill="1" applyBorder="1" applyAlignment="1">
      <alignment vertical="center" wrapText="1"/>
    </xf>
    <xf numFmtId="0" fontId="7" fillId="6" borderId="12" xfId="1" applyFont="1" applyFill="1" applyBorder="1" applyAlignment="1">
      <alignment vertical="center" wrapText="1"/>
    </xf>
    <xf numFmtId="0" fontId="7" fillId="6" borderId="4" xfId="1" applyFont="1" applyFill="1" applyBorder="1" applyAlignment="1" applyProtection="1">
      <alignment horizontal="left"/>
      <protection locked="0"/>
    </xf>
    <xf numFmtId="0" fontId="7" fillId="6" borderId="5" xfId="1" applyFont="1" applyFill="1" applyBorder="1" applyAlignment="1" applyProtection="1">
      <alignment horizontal="left"/>
      <protection locked="0"/>
    </xf>
    <xf numFmtId="0" fontId="7" fillId="6" borderId="6" xfId="1" applyFont="1" applyFill="1" applyBorder="1" applyAlignment="1" applyProtection="1">
      <alignment horizontal="left"/>
      <protection locked="0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7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3" fillId="4" borderId="4" xfId="0" applyNumberFormat="1" applyFont="1" applyFill="1" applyBorder="1" applyAlignment="1">
      <alignment horizontal="center" vertical="center" wrapText="1"/>
    </xf>
    <xf numFmtId="0" fontId="3" fillId="4" borderId="5" xfId="0" applyNumberFormat="1" applyFont="1" applyFill="1" applyBorder="1" applyAlignment="1">
      <alignment horizontal="center" vertical="center" wrapText="1"/>
    </xf>
    <xf numFmtId="0" fontId="3" fillId="4" borderId="6" xfId="0" applyNumberFormat="1" applyFont="1" applyFill="1" applyBorder="1" applyAlignment="1">
      <alignment horizontal="center" vertical="center" wrapText="1"/>
    </xf>
    <xf numFmtId="0" fontId="7" fillId="6" borderId="8" xfId="1" applyFont="1" applyFill="1" applyBorder="1" applyAlignment="1">
      <alignment vertical="center" wrapText="1"/>
    </xf>
    <xf numFmtId="0" fontId="7" fillId="6" borderId="14" xfId="1" applyFont="1" applyFill="1" applyBorder="1" applyAlignment="1">
      <alignment vertical="center" wrapText="1"/>
    </xf>
    <xf numFmtId="0" fontId="7" fillId="6" borderId="9" xfId="1" applyFont="1" applyFill="1" applyBorder="1" applyAlignment="1">
      <alignment vertical="center" wrapText="1"/>
    </xf>
    <xf numFmtId="44" fontId="7" fillId="6" borderId="8" xfId="1" applyNumberFormat="1" applyFont="1" applyFill="1" applyBorder="1" applyAlignment="1">
      <alignment vertical="center" wrapText="1"/>
    </xf>
    <xf numFmtId="0" fontId="3" fillId="11" borderId="1" xfId="0" applyNumberFormat="1" applyFont="1" applyFill="1" applyBorder="1" applyAlignment="1">
      <alignment horizontal="center" vertical="center" wrapText="1"/>
    </xf>
    <xf numFmtId="44" fontId="7" fillId="6" borderId="11" xfId="1" applyNumberFormat="1" applyFont="1" applyFill="1" applyBorder="1" applyAlignment="1">
      <alignment vertical="center" wrapText="1"/>
    </xf>
    <xf numFmtId="0" fontId="3" fillId="11" borderId="4" xfId="0" applyNumberFormat="1" applyFont="1" applyFill="1" applyBorder="1" applyAlignment="1">
      <alignment horizontal="center" vertical="center" wrapText="1"/>
    </xf>
    <xf numFmtId="0" fontId="3" fillId="11" borderId="5" xfId="0" applyNumberFormat="1" applyFont="1" applyFill="1" applyBorder="1" applyAlignment="1">
      <alignment horizontal="center" vertical="center" wrapText="1"/>
    </xf>
    <xf numFmtId="0" fontId="3" fillId="11" borderId="6" xfId="0" applyNumberFormat="1" applyFont="1" applyFill="1" applyBorder="1" applyAlignment="1">
      <alignment horizontal="center" vertical="center" wrapText="1"/>
    </xf>
    <xf numFmtId="3" fontId="11" fillId="3" borderId="8" xfId="1" applyNumberFormat="1" applyFont="1" applyFill="1" applyBorder="1" applyAlignment="1" applyProtection="1">
      <alignment horizontal="center" vertical="center" wrapText="1"/>
      <protection locked="0"/>
    </xf>
    <xf numFmtId="3" fontId="11" fillId="3" borderId="14" xfId="1" applyNumberFormat="1" applyFont="1" applyFill="1" applyBorder="1" applyAlignment="1" applyProtection="1">
      <alignment horizontal="center" vertical="center" wrapText="1"/>
      <protection locked="0"/>
    </xf>
    <xf numFmtId="3" fontId="11" fillId="3" borderId="9" xfId="1" applyNumberFormat="1" applyFont="1" applyFill="1" applyBorder="1" applyAlignment="1" applyProtection="1">
      <alignment horizontal="center" vertical="center" wrapText="1"/>
      <protection locked="0"/>
    </xf>
    <xf numFmtId="3" fontId="11" fillId="3" borderId="11" xfId="1" applyNumberFormat="1" applyFont="1" applyFill="1" applyBorder="1" applyAlignment="1" applyProtection="1">
      <alignment horizontal="center" vertical="center" wrapText="1"/>
      <protection locked="0"/>
    </xf>
    <xf numFmtId="3" fontId="11" fillId="3" borderId="13" xfId="1" applyNumberFormat="1" applyFont="1" applyFill="1" applyBorder="1" applyAlignment="1" applyProtection="1">
      <alignment horizontal="center" vertical="center" wrapText="1"/>
      <protection locked="0"/>
    </xf>
    <xf numFmtId="3" fontId="11" fillId="3" borderId="12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0" fontId="3" fillId="5" borderId="1" xfId="1" applyFont="1" applyFill="1" applyBorder="1" applyAlignment="1" applyProtection="1">
      <alignment wrapText="1"/>
      <protection locked="0"/>
    </xf>
    <xf numFmtId="0" fontId="3" fillId="0" borderId="1" xfId="1" applyFont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0" fontId="3" fillId="5" borderId="1" xfId="1" applyFont="1" applyFill="1" applyBorder="1" applyAlignment="1">
      <alignment wrapText="1"/>
    </xf>
    <xf numFmtId="0" fontId="3" fillId="8" borderId="1" xfId="1" applyFont="1" applyFill="1" applyBorder="1" applyAlignment="1">
      <alignment horizontal="center" wrapText="1"/>
    </xf>
    <xf numFmtId="0" fontId="3" fillId="8" borderId="1" xfId="1" applyFont="1" applyFill="1" applyBorder="1" applyAlignment="1">
      <alignment wrapText="1"/>
    </xf>
    <xf numFmtId="44" fontId="3" fillId="0" borderId="0" xfId="8" applyFont="1" applyFill="1" applyAlignment="1" applyProtection="1">
      <alignment horizontal="center" wrapText="1"/>
      <protection locked="0"/>
    </xf>
    <xf numFmtId="0" fontId="3" fillId="0" borderId="0" xfId="1" applyFont="1" applyAlignment="1">
      <alignment horizontal="center" wrapText="1"/>
    </xf>
    <xf numFmtId="44" fontId="3" fillId="0" borderId="0" xfId="1" applyNumberFormat="1" applyFont="1" applyAlignment="1">
      <alignment horizontal="center" wrapText="1"/>
    </xf>
    <xf numFmtId="0" fontId="3" fillId="0" borderId="0" xfId="1" applyFont="1" applyAlignment="1">
      <alignment horizontal="center" wrapText="1"/>
    </xf>
  </cellXfs>
  <cellStyles count="18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4" xfId="14" xr:uid="{00000000-0005-0000-0000-000004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3" xfId="16" xr:uid="{00000000-0005-0000-0000-00000B000000}"/>
    <cellStyle name="Separador de milhares 2 3" xfId="6" xr:uid="{00000000-0005-0000-0000-00000C000000}"/>
    <cellStyle name="Separador de milhares 2 3 2" xfId="10" xr:uid="{00000000-0005-0000-0000-00000D000000}"/>
    <cellStyle name="Separador de milhares 2 3 3" xfId="15" xr:uid="{00000000-0005-0000-0000-00000E000000}"/>
    <cellStyle name="Separador de milhares 3" xfId="3" xr:uid="{00000000-0005-0000-0000-00000F000000}"/>
    <cellStyle name="Título 5" xfId="4" xr:uid="{00000000-0005-0000-0000-000010000000}"/>
    <cellStyle name="Vírgula" xfId="1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70"/>
  <sheetViews>
    <sheetView tabSelected="1" topLeftCell="I1" zoomScale="80" zoomScaleNormal="80" workbookViewId="0">
      <selection activeCell="K4" sqref="K4"/>
    </sheetView>
  </sheetViews>
  <sheetFormatPr defaultColWidth="9.73046875" defaultRowHeight="14.25" x14ac:dyDescent="0.45"/>
  <cols>
    <col min="1" max="1" width="8.73046875" style="1" customWidth="1"/>
    <col min="2" max="2" width="10.59765625" style="1" customWidth="1"/>
    <col min="3" max="3" width="31.265625" style="1" customWidth="1"/>
    <col min="4" max="4" width="34.1328125" style="17" customWidth="1"/>
    <col min="5" max="5" width="15.86328125" style="1" customWidth="1"/>
    <col min="6" max="6" width="10" style="1" customWidth="1"/>
    <col min="7" max="7" width="15.73046875" style="1" customWidth="1"/>
    <col min="8" max="9" width="15.3984375" style="1" customWidth="1"/>
    <col min="10" max="10" width="15" style="6" bestFit="1" customWidth="1"/>
    <col min="11" max="11" width="15" style="18" customWidth="1"/>
    <col min="12" max="12" width="12.59765625" style="4" customWidth="1"/>
    <col min="13" max="13" width="12.265625" style="53" customWidth="1"/>
    <col min="14" max="14" width="12.265625" style="5" customWidth="1"/>
    <col min="15" max="15" width="11" style="5" customWidth="1"/>
    <col min="16" max="16" width="12.3984375" style="53" customWidth="1"/>
    <col min="17" max="17" width="11.59765625" style="53" customWidth="1"/>
    <col min="18" max="18" width="11.59765625" style="5" customWidth="1"/>
    <col min="19" max="19" width="12.265625" style="5" customWidth="1"/>
    <col min="20" max="20" width="13.265625" style="5" customWidth="1"/>
    <col min="21" max="21" width="15.3984375" style="53" customWidth="1"/>
    <col min="22" max="22" width="15.59765625" style="108" customWidth="1"/>
    <col min="23" max="23" width="18.3984375" style="108" customWidth="1"/>
    <col min="24" max="24" width="18.265625" style="2" customWidth="1"/>
    <col min="25" max="25" width="20.73046875" style="108" customWidth="1"/>
    <col min="26" max="26" width="12.73046875" style="2" bestFit="1" customWidth="1"/>
    <col min="27" max="27" width="12.73046875" style="2" customWidth="1"/>
    <col min="28" max="28" width="11.1328125" style="2" customWidth="1"/>
    <col min="29" max="42" width="20.73046875" style="2" customWidth="1"/>
    <col min="43" max="16384" width="9.73046875" style="2"/>
  </cols>
  <sheetData>
    <row r="1" spans="1:42" ht="80.25" customHeight="1" x14ac:dyDescent="0.45">
      <c r="A1" s="66" t="s">
        <v>14</v>
      </c>
      <c r="B1" s="66"/>
      <c r="C1" s="66"/>
      <c r="D1" s="66"/>
      <c r="E1" s="82" t="s">
        <v>15</v>
      </c>
      <c r="F1" s="83"/>
      <c r="G1" s="83"/>
      <c r="H1" s="83"/>
      <c r="I1" s="84"/>
      <c r="J1" s="65" t="s">
        <v>16</v>
      </c>
      <c r="K1" s="65"/>
      <c r="L1" s="65"/>
      <c r="M1" s="67" t="s">
        <v>91</v>
      </c>
      <c r="N1" s="68"/>
      <c r="O1" s="69"/>
      <c r="P1" s="67" t="s">
        <v>92</v>
      </c>
      <c r="Q1" s="69"/>
      <c r="R1" s="67" t="s">
        <v>93</v>
      </c>
      <c r="S1" s="69"/>
      <c r="T1" s="64" t="s">
        <v>94</v>
      </c>
      <c r="U1" s="64" t="s">
        <v>95</v>
      </c>
      <c r="V1" s="64" t="s">
        <v>102</v>
      </c>
      <c r="W1" s="64" t="s">
        <v>103</v>
      </c>
      <c r="X1" s="64" t="s">
        <v>104</v>
      </c>
      <c r="Y1" s="64" t="s">
        <v>105</v>
      </c>
      <c r="Z1" s="94" t="s">
        <v>106</v>
      </c>
      <c r="AA1" s="95"/>
      <c r="AB1" s="96"/>
      <c r="AC1" s="64" t="s">
        <v>12</v>
      </c>
      <c r="AD1" s="64" t="s">
        <v>12</v>
      </c>
      <c r="AE1" s="64" t="s">
        <v>12</v>
      </c>
      <c r="AF1" s="64" t="s">
        <v>12</v>
      </c>
      <c r="AG1" s="64" t="s">
        <v>12</v>
      </c>
      <c r="AH1" s="64" t="s">
        <v>12</v>
      </c>
      <c r="AI1" s="64" t="s">
        <v>12</v>
      </c>
      <c r="AJ1" s="64" t="s">
        <v>12</v>
      </c>
      <c r="AK1" s="64" t="s">
        <v>12</v>
      </c>
      <c r="AL1" s="64" t="s">
        <v>12</v>
      </c>
      <c r="AM1" s="64" t="s">
        <v>12</v>
      </c>
      <c r="AN1" s="64" t="s">
        <v>12</v>
      </c>
      <c r="AO1" s="64" t="s">
        <v>12</v>
      </c>
      <c r="AP1" s="64" t="s">
        <v>12</v>
      </c>
    </row>
    <row r="2" spans="1:42" ht="21.75" customHeight="1" x14ac:dyDescent="0.45">
      <c r="A2" s="65" t="s">
        <v>11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70"/>
      <c r="N2" s="71"/>
      <c r="O2" s="72"/>
      <c r="P2" s="70"/>
      <c r="Q2" s="72"/>
      <c r="R2" s="70"/>
      <c r="S2" s="72"/>
      <c r="T2" s="64"/>
      <c r="U2" s="64"/>
      <c r="V2" s="64"/>
      <c r="W2" s="64"/>
      <c r="X2" s="64"/>
      <c r="Y2" s="64"/>
      <c r="Z2" s="97"/>
      <c r="AA2" s="98"/>
      <c r="AB2" s="99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</row>
    <row r="3" spans="1:42" s="3" customFormat="1" ht="31.5" x14ac:dyDescent="0.35">
      <c r="A3" s="33" t="s">
        <v>4</v>
      </c>
      <c r="B3" s="33" t="s">
        <v>17</v>
      </c>
      <c r="C3" s="33" t="s">
        <v>18</v>
      </c>
      <c r="D3" s="34" t="s">
        <v>19</v>
      </c>
      <c r="E3" s="34" t="s">
        <v>20</v>
      </c>
      <c r="F3" s="35" t="s">
        <v>21</v>
      </c>
      <c r="G3" s="34" t="s">
        <v>22</v>
      </c>
      <c r="H3" s="36" t="s">
        <v>2</v>
      </c>
      <c r="I3" s="36" t="s">
        <v>88</v>
      </c>
      <c r="J3" s="37" t="s">
        <v>5</v>
      </c>
      <c r="K3" s="38" t="s">
        <v>0</v>
      </c>
      <c r="L3" s="39" t="s">
        <v>3</v>
      </c>
      <c r="M3" s="46" t="s">
        <v>96</v>
      </c>
      <c r="N3" s="47" t="s">
        <v>97</v>
      </c>
      <c r="O3" s="47" t="s">
        <v>98</v>
      </c>
      <c r="P3" s="47" t="s">
        <v>99</v>
      </c>
      <c r="Q3" s="47" t="s">
        <v>96</v>
      </c>
      <c r="R3" s="47" t="s">
        <v>100</v>
      </c>
      <c r="S3" s="47" t="s">
        <v>98</v>
      </c>
      <c r="T3" s="47" t="s">
        <v>101</v>
      </c>
      <c r="U3" s="47" t="s">
        <v>98</v>
      </c>
      <c r="V3" s="47" t="s">
        <v>97</v>
      </c>
      <c r="W3" s="47" t="s">
        <v>96</v>
      </c>
      <c r="X3" s="47" t="s">
        <v>98</v>
      </c>
      <c r="Y3" s="47" t="s">
        <v>97</v>
      </c>
      <c r="Z3" s="100" t="s">
        <v>98</v>
      </c>
      <c r="AA3" s="100" t="s">
        <v>99</v>
      </c>
      <c r="AB3" s="100" t="s">
        <v>96</v>
      </c>
      <c r="AC3" s="15" t="s">
        <v>1</v>
      </c>
      <c r="AD3" s="15" t="s">
        <v>1</v>
      </c>
      <c r="AE3" s="15" t="s">
        <v>1</v>
      </c>
      <c r="AF3" s="15" t="s">
        <v>1</v>
      </c>
      <c r="AG3" s="15" t="s">
        <v>1</v>
      </c>
      <c r="AH3" s="15" t="s">
        <v>1</v>
      </c>
      <c r="AI3" s="15" t="s">
        <v>1</v>
      </c>
      <c r="AJ3" s="15" t="s">
        <v>1</v>
      </c>
      <c r="AK3" s="15" t="s">
        <v>1</v>
      </c>
      <c r="AL3" s="15" t="s">
        <v>1</v>
      </c>
      <c r="AM3" s="15" t="s">
        <v>1</v>
      </c>
      <c r="AN3" s="15" t="s">
        <v>1</v>
      </c>
      <c r="AO3" s="15" t="s">
        <v>1</v>
      </c>
      <c r="AP3" s="15" t="s">
        <v>1</v>
      </c>
    </row>
    <row r="4" spans="1:42" s="7" customFormat="1" ht="60" customHeight="1" x14ac:dyDescent="0.45">
      <c r="A4" s="20">
        <v>1</v>
      </c>
      <c r="B4" s="20">
        <v>1</v>
      </c>
      <c r="C4" s="79" t="s">
        <v>23</v>
      </c>
      <c r="D4" s="21" t="s">
        <v>24</v>
      </c>
      <c r="E4" s="21" t="s">
        <v>25</v>
      </c>
      <c r="F4" s="22" t="s">
        <v>26</v>
      </c>
      <c r="G4" s="23" t="s">
        <v>27</v>
      </c>
      <c r="H4" s="26">
        <v>81.849999999999994</v>
      </c>
      <c r="I4" s="29">
        <f>H4*J4</f>
        <v>3110.2999999999997</v>
      </c>
      <c r="J4" s="27">
        <v>38</v>
      </c>
      <c r="K4" s="28">
        <f>J4-(SUM(M4:AP4))</f>
        <v>23</v>
      </c>
      <c r="L4" s="16" t="str">
        <f t="shared" ref="L4" si="0">IF(K4&lt;0,"ATENÇÃO","OK")</f>
        <v>OK</v>
      </c>
      <c r="M4" s="48">
        <v>1</v>
      </c>
      <c r="N4" s="48">
        <v>1</v>
      </c>
      <c r="O4" s="48">
        <v>1</v>
      </c>
      <c r="P4" s="48">
        <v>1</v>
      </c>
      <c r="Q4" s="49"/>
      <c r="R4" s="48">
        <v>1</v>
      </c>
      <c r="S4" s="48">
        <v>1</v>
      </c>
      <c r="T4" s="48">
        <v>1</v>
      </c>
      <c r="U4" s="48">
        <v>1</v>
      </c>
      <c r="V4" s="48">
        <v>1</v>
      </c>
      <c r="W4" s="48">
        <v>1</v>
      </c>
      <c r="X4" s="48">
        <v>1</v>
      </c>
      <c r="Y4" s="48">
        <v>1</v>
      </c>
      <c r="Z4" s="101">
        <v>1</v>
      </c>
      <c r="AA4" s="101">
        <v>1</v>
      </c>
      <c r="AB4" s="101">
        <v>1</v>
      </c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</row>
    <row r="5" spans="1:42" ht="60" customHeight="1" x14ac:dyDescent="0.45">
      <c r="A5" s="20">
        <v>2</v>
      </c>
      <c r="B5" s="20">
        <v>2</v>
      </c>
      <c r="C5" s="80"/>
      <c r="D5" s="21" t="s">
        <v>28</v>
      </c>
      <c r="E5" s="21" t="s">
        <v>20</v>
      </c>
      <c r="F5" s="22" t="s">
        <v>26</v>
      </c>
      <c r="G5" s="23" t="s">
        <v>27</v>
      </c>
      <c r="H5" s="26">
        <v>17.329999999999998</v>
      </c>
      <c r="I5" s="29">
        <f t="shared" ref="I5:I56" si="1">H5*J5</f>
        <v>450.57999999999993</v>
      </c>
      <c r="J5" s="27">
        <v>26</v>
      </c>
      <c r="K5" s="28">
        <f t="shared" ref="K5:K56" si="2">J5-(SUM(M5:AP5))</f>
        <v>0</v>
      </c>
      <c r="L5" s="16" t="str">
        <f t="shared" ref="L5:L56" si="3">IF(K5&lt;0,"ATENÇÃO","OK")</f>
        <v>OK</v>
      </c>
      <c r="M5" s="48">
        <v>6</v>
      </c>
      <c r="N5" s="31"/>
      <c r="O5" s="31"/>
      <c r="P5" s="49"/>
      <c r="Q5" s="49"/>
      <c r="R5" s="48">
        <v>4</v>
      </c>
      <c r="S5" s="31"/>
      <c r="T5" s="31"/>
      <c r="U5" s="48">
        <v>8</v>
      </c>
      <c r="V5" s="102"/>
      <c r="W5" s="102"/>
      <c r="X5" s="103">
        <v>8</v>
      </c>
      <c r="Y5" s="10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2" ht="60" customHeight="1" x14ac:dyDescent="0.45">
      <c r="A6" s="20">
        <v>3</v>
      </c>
      <c r="B6" s="20">
        <v>3</v>
      </c>
      <c r="C6" s="80"/>
      <c r="D6" s="21" t="s">
        <v>29</v>
      </c>
      <c r="E6" s="21" t="s">
        <v>20</v>
      </c>
      <c r="F6" s="22" t="s">
        <v>26</v>
      </c>
      <c r="G6" s="23" t="s">
        <v>27</v>
      </c>
      <c r="H6" s="26">
        <v>29.8</v>
      </c>
      <c r="I6" s="29">
        <f t="shared" si="1"/>
        <v>14900</v>
      </c>
      <c r="J6" s="27">
        <v>500</v>
      </c>
      <c r="K6" s="28">
        <f t="shared" si="2"/>
        <v>471</v>
      </c>
      <c r="L6" s="16" t="str">
        <f t="shared" si="3"/>
        <v>OK</v>
      </c>
      <c r="M6" s="48">
        <v>5</v>
      </c>
      <c r="N6" s="31"/>
      <c r="O6" s="31"/>
      <c r="P6" s="49"/>
      <c r="Q6" s="49"/>
      <c r="R6" s="48">
        <v>24</v>
      </c>
      <c r="S6" s="31"/>
      <c r="T6" s="31"/>
      <c r="U6" s="49"/>
      <c r="V6" s="102"/>
      <c r="W6" s="102"/>
      <c r="X6" s="102"/>
      <c r="Y6" s="10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2" ht="60" customHeight="1" x14ac:dyDescent="0.45">
      <c r="A7" s="20">
        <v>4</v>
      </c>
      <c r="B7" s="20">
        <v>4</v>
      </c>
      <c r="C7" s="80"/>
      <c r="D7" s="21" t="s">
        <v>30</v>
      </c>
      <c r="E7" s="21" t="s">
        <v>31</v>
      </c>
      <c r="F7" s="22" t="s">
        <v>26</v>
      </c>
      <c r="G7" s="23" t="s">
        <v>27</v>
      </c>
      <c r="H7" s="26">
        <v>3.54</v>
      </c>
      <c r="I7" s="29">
        <f t="shared" si="1"/>
        <v>5310</v>
      </c>
      <c r="J7" s="27">
        <v>1500</v>
      </c>
      <c r="K7" s="28">
        <f t="shared" si="2"/>
        <v>1500</v>
      </c>
      <c r="L7" s="16" t="str">
        <f t="shared" si="3"/>
        <v>OK</v>
      </c>
      <c r="M7" s="49"/>
      <c r="N7" s="31"/>
      <c r="O7" s="31"/>
      <c r="P7" s="49"/>
      <c r="Q7" s="49"/>
      <c r="R7" s="31"/>
      <c r="S7" s="31"/>
      <c r="T7" s="31"/>
      <c r="U7" s="49"/>
      <c r="V7" s="102"/>
      <c r="W7" s="102"/>
      <c r="X7" s="102"/>
      <c r="Y7" s="10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2" ht="60" customHeight="1" x14ac:dyDescent="0.45">
      <c r="A8" s="20">
        <v>5</v>
      </c>
      <c r="B8" s="20">
        <v>5</v>
      </c>
      <c r="C8" s="80"/>
      <c r="D8" s="21" t="s">
        <v>32</v>
      </c>
      <c r="E8" s="21" t="s">
        <v>33</v>
      </c>
      <c r="F8" s="22" t="s">
        <v>26</v>
      </c>
      <c r="G8" s="23" t="s">
        <v>27</v>
      </c>
      <c r="H8" s="26">
        <v>3.99</v>
      </c>
      <c r="I8" s="29">
        <f t="shared" si="1"/>
        <v>2194.5</v>
      </c>
      <c r="J8" s="27">
        <v>550</v>
      </c>
      <c r="K8" s="28">
        <f t="shared" si="2"/>
        <v>261</v>
      </c>
      <c r="L8" s="16" t="str">
        <f t="shared" si="3"/>
        <v>OK</v>
      </c>
      <c r="M8" s="48">
        <v>40</v>
      </c>
      <c r="N8" s="48">
        <v>25</v>
      </c>
      <c r="O8" s="31"/>
      <c r="P8" s="48">
        <v>38</v>
      </c>
      <c r="Q8" s="48">
        <v>2</v>
      </c>
      <c r="R8" s="48">
        <v>24</v>
      </c>
      <c r="S8" s="31"/>
      <c r="T8" s="48">
        <v>27</v>
      </c>
      <c r="U8" s="49"/>
      <c r="V8" s="103">
        <v>49</v>
      </c>
      <c r="W8" s="103">
        <v>41</v>
      </c>
      <c r="X8" s="102"/>
      <c r="Y8" s="103">
        <v>40</v>
      </c>
      <c r="Z8" s="32"/>
      <c r="AA8" s="32"/>
      <c r="AB8" s="104">
        <v>3</v>
      </c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2" ht="60" customHeight="1" x14ac:dyDescent="0.45">
      <c r="A9" s="20">
        <v>6</v>
      </c>
      <c r="B9" s="20">
        <v>6</v>
      </c>
      <c r="C9" s="80"/>
      <c r="D9" s="21" t="s">
        <v>34</v>
      </c>
      <c r="E9" s="21" t="s">
        <v>20</v>
      </c>
      <c r="F9" s="22" t="s">
        <v>26</v>
      </c>
      <c r="G9" s="23" t="s">
        <v>27</v>
      </c>
      <c r="H9" s="26">
        <v>35.89</v>
      </c>
      <c r="I9" s="29">
        <f t="shared" si="1"/>
        <v>32301</v>
      </c>
      <c r="J9" s="27">
        <v>900</v>
      </c>
      <c r="K9" s="28">
        <f t="shared" si="2"/>
        <v>603</v>
      </c>
      <c r="L9" s="16" t="str">
        <f t="shared" si="3"/>
        <v>OK</v>
      </c>
      <c r="M9" s="48">
        <v>40</v>
      </c>
      <c r="N9" s="48">
        <v>10</v>
      </c>
      <c r="O9" s="48">
        <v>2</v>
      </c>
      <c r="P9" s="48">
        <v>38</v>
      </c>
      <c r="Q9" s="48">
        <v>3</v>
      </c>
      <c r="R9" s="48">
        <v>24</v>
      </c>
      <c r="S9" s="48">
        <v>8</v>
      </c>
      <c r="T9" s="48">
        <v>27</v>
      </c>
      <c r="U9" s="49"/>
      <c r="V9" s="103">
        <v>49</v>
      </c>
      <c r="W9" s="103">
        <v>41</v>
      </c>
      <c r="X9" s="102"/>
      <c r="Y9" s="103">
        <v>40</v>
      </c>
      <c r="Z9" s="104">
        <v>12</v>
      </c>
      <c r="AA9" s="32"/>
      <c r="AB9" s="104">
        <v>3</v>
      </c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</row>
    <row r="10" spans="1:42" ht="60" customHeight="1" x14ac:dyDescent="0.45">
      <c r="A10" s="20">
        <v>7</v>
      </c>
      <c r="B10" s="20">
        <v>6</v>
      </c>
      <c r="C10" s="80"/>
      <c r="D10" s="21" t="s">
        <v>35</v>
      </c>
      <c r="E10" s="21" t="s">
        <v>20</v>
      </c>
      <c r="F10" s="22" t="s">
        <v>26</v>
      </c>
      <c r="G10" s="23" t="s">
        <v>27</v>
      </c>
      <c r="H10" s="26">
        <v>52.84</v>
      </c>
      <c r="I10" s="29">
        <f t="shared" si="1"/>
        <v>15852.000000000002</v>
      </c>
      <c r="J10" s="27">
        <v>300</v>
      </c>
      <c r="K10" s="28">
        <f t="shared" si="2"/>
        <v>300</v>
      </c>
      <c r="L10" s="16" t="str">
        <f t="shared" si="3"/>
        <v>OK</v>
      </c>
      <c r="M10" s="49"/>
      <c r="N10" s="31"/>
      <c r="O10" s="31"/>
      <c r="P10" s="49"/>
      <c r="Q10" s="49"/>
      <c r="R10" s="31"/>
      <c r="S10" s="31"/>
      <c r="T10" s="31"/>
      <c r="U10" s="49"/>
      <c r="V10" s="102"/>
      <c r="W10" s="102"/>
      <c r="X10" s="102"/>
      <c r="Y10" s="10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</row>
    <row r="11" spans="1:42" ht="60" customHeight="1" x14ac:dyDescent="0.45">
      <c r="A11" s="20">
        <v>8</v>
      </c>
      <c r="B11" s="20">
        <v>7</v>
      </c>
      <c r="C11" s="80"/>
      <c r="D11" s="21" t="s">
        <v>36</v>
      </c>
      <c r="E11" s="21" t="s">
        <v>37</v>
      </c>
      <c r="F11" s="22" t="s">
        <v>26</v>
      </c>
      <c r="G11" s="23" t="s">
        <v>27</v>
      </c>
      <c r="H11" s="26">
        <v>5.87</v>
      </c>
      <c r="I11" s="29">
        <f t="shared" si="1"/>
        <v>85115</v>
      </c>
      <c r="J11" s="27">
        <v>14500</v>
      </c>
      <c r="K11" s="28">
        <f t="shared" si="2"/>
        <v>3860</v>
      </c>
      <c r="L11" s="16" t="str">
        <f t="shared" si="3"/>
        <v>OK</v>
      </c>
      <c r="M11" s="48">
        <v>1400</v>
      </c>
      <c r="N11" s="48">
        <v>150</v>
      </c>
      <c r="O11" s="48">
        <v>11</v>
      </c>
      <c r="P11" s="48">
        <v>1290</v>
      </c>
      <c r="Q11" s="48">
        <v>50</v>
      </c>
      <c r="R11" s="48">
        <v>500</v>
      </c>
      <c r="S11" s="48">
        <v>130</v>
      </c>
      <c r="T11" s="48">
        <v>1830</v>
      </c>
      <c r="U11" s="49"/>
      <c r="V11" s="103">
        <v>1617</v>
      </c>
      <c r="W11" s="103">
        <v>1722</v>
      </c>
      <c r="X11" s="102"/>
      <c r="Y11" s="103">
        <v>1300</v>
      </c>
      <c r="Z11" s="104">
        <v>570</v>
      </c>
      <c r="AA11" s="32"/>
      <c r="AB11" s="104">
        <v>70</v>
      </c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</row>
    <row r="12" spans="1:42" ht="60" customHeight="1" x14ac:dyDescent="0.45">
      <c r="A12" s="20">
        <v>9</v>
      </c>
      <c r="B12" s="20">
        <v>7</v>
      </c>
      <c r="C12" s="80"/>
      <c r="D12" s="21" t="s">
        <v>38</v>
      </c>
      <c r="E12" s="21" t="s">
        <v>37</v>
      </c>
      <c r="F12" s="22" t="s">
        <v>26</v>
      </c>
      <c r="G12" s="23" t="s">
        <v>27</v>
      </c>
      <c r="H12" s="26">
        <v>10.34</v>
      </c>
      <c r="I12" s="29">
        <f t="shared" si="1"/>
        <v>16027</v>
      </c>
      <c r="J12" s="27">
        <v>1550</v>
      </c>
      <c r="K12" s="28">
        <f t="shared" si="2"/>
        <v>1550</v>
      </c>
      <c r="L12" s="16" t="str">
        <f t="shared" si="3"/>
        <v>OK</v>
      </c>
      <c r="M12" s="49"/>
      <c r="N12" s="31"/>
      <c r="O12" s="31"/>
      <c r="P12" s="49"/>
      <c r="Q12" s="49"/>
      <c r="R12" s="31"/>
      <c r="S12" s="31"/>
      <c r="T12" s="31"/>
      <c r="U12" s="49"/>
      <c r="V12" s="102"/>
      <c r="W12" s="102"/>
      <c r="X12" s="102"/>
      <c r="Y12" s="10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</row>
    <row r="13" spans="1:42" ht="60" customHeight="1" x14ac:dyDescent="0.45">
      <c r="A13" s="20">
        <v>10</v>
      </c>
      <c r="B13" s="20">
        <v>7</v>
      </c>
      <c r="C13" s="80"/>
      <c r="D13" s="21" t="s">
        <v>39</v>
      </c>
      <c r="E13" s="21" t="s">
        <v>37</v>
      </c>
      <c r="F13" s="22" t="s">
        <v>26</v>
      </c>
      <c r="G13" s="23" t="s">
        <v>27</v>
      </c>
      <c r="H13" s="26">
        <v>7.28</v>
      </c>
      <c r="I13" s="29">
        <f t="shared" si="1"/>
        <v>21840</v>
      </c>
      <c r="J13" s="27">
        <v>3000</v>
      </c>
      <c r="K13" s="28">
        <f t="shared" si="2"/>
        <v>3000</v>
      </c>
      <c r="L13" s="16" t="str">
        <f t="shared" si="3"/>
        <v>OK</v>
      </c>
      <c r="M13" s="49"/>
      <c r="N13" s="31"/>
      <c r="O13" s="31"/>
      <c r="P13" s="49"/>
      <c r="Q13" s="49"/>
      <c r="R13" s="31"/>
      <c r="S13" s="31"/>
      <c r="T13" s="31"/>
      <c r="U13" s="49"/>
      <c r="V13" s="102"/>
      <c r="W13" s="102"/>
      <c r="X13" s="102"/>
      <c r="Y13" s="10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</row>
    <row r="14" spans="1:42" ht="60" customHeight="1" x14ac:dyDescent="0.45">
      <c r="A14" s="20">
        <v>11</v>
      </c>
      <c r="B14" s="20">
        <v>7</v>
      </c>
      <c r="C14" s="80"/>
      <c r="D14" s="21" t="s">
        <v>40</v>
      </c>
      <c r="E14" s="21" t="s">
        <v>37</v>
      </c>
      <c r="F14" s="22" t="s">
        <v>26</v>
      </c>
      <c r="G14" s="23" t="s">
        <v>27</v>
      </c>
      <c r="H14" s="26">
        <v>13.21</v>
      </c>
      <c r="I14" s="29">
        <f t="shared" si="1"/>
        <v>5284</v>
      </c>
      <c r="J14" s="27">
        <v>400</v>
      </c>
      <c r="K14" s="28">
        <f t="shared" si="2"/>
        <v>400</v>
      </c>
      <c r="L14" s="16" t="str">
        <f t="shared" si="3"/>
        <v>OK</v>
      </c>
      <c r="M14" s="49"/>
      <c r="N14" s="31"/>
      <c r="O14" s="31"/>
      <c r="P14" s="49"/>
      <c r="Q14" s="49"/>
      <c r="R14" s="31"/>
      <c r="S14" s="31"/>
      <c r="T14" s="31"/>
      <c r="U14" s="49"/>
      <c r="V14" s="102"/>
      <c r="W14" s="102"/>
      <c r="X14" s="102"/>
      <c r="Y14" s="10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</row>
    <row r="15" spans="1:42" ht="60" customHeight="1" x14ac:dyDescent="0.45">
      <c r="A15" s="20">
        <v>12</v>
      </c>
      <c r="B15" s="20">
        <v>8</v>
      </c>
      <c r="C15" s="80"/>
      <c r="D15" s="21" t="s">
        <v>41</v>
      </c>
      <c r="E15" s="21" t="s">
        <v>37</v>
      </c>
      <c r="F15" s="22" t="s">
        <v>26</v>
      </c>
      <c r="G15" s="23" t="s">
        <v>27</v>
      </c>
      <c r="H15" s="26">
        <v>104.28</v>
      </c>
      <c r="I15" s="29">
        <f t="shared" si="1"/>
        <v>8342.4</v>
      </c>
      <c r="J15" s="27">
        <v>80</v>
      </c>
      <c r="K15" s="28">
        <f t="shared" si="2"/>
        <v>74</v>
      </c>
      <c r="L15" s="16" t="str">
        <f t="shared" si="3"/>
        <v>OK</v>
      </c>
      <c r="M15" s="48">
        <v>5</v>
      </c>
      <c r="N15" s="31"/>
      <c r="O15" s="31"/>
      <c r="P15" s="49"/>
      <c r="Q15" s="49"/>
      <c r="R15" s="31"/>
      <c r="S15" s="31"/>
      <c r="T15" s="31"/>
      <c r="U15" s="49"/>
      <c r="V15" s="102"/>
      <c r="W15" s="103">
        <v>1</v>
      </c>
      <c r="X15" s="102"/>
      <c r="Y15" s="10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</row>
    <row r="16" spans="1:42" ht="60" customHeight="1" x14ac:dyDescent="0.45">
      <c r="A16" s="20">
        <v>13</v>
      </c>
      <c r="B16" s="20">
        <v>9</v>
      </c>
      <c r="C16" s="80"/>
      <c r="D16" s="21" t="s">
        <v>42</v>
      </c>
      <c r="E16" s="21" t="s">
        <v>43</v>
      </c>
      <c r="F16" s="22" t="s">
        <v>26</v>
      </c>
      <c r="G16" s="23" t="s">
        <v>27</v>
      </c>
      <c r="H16" s="26">
        <v>37.159999999999997</v>
      </c>
      <c r="I16" s="29">
        <f t="shared" si="1"/>
        <v>5573.9999999999991</v>
      </c>
      <c r="J16" s="27">
        <v>150</v>
      </c>
      <c r="K16" s="28">
        <f t="shared" si="2"/>
        <v>138</v>
      </c>
      <c r="L16" s="16" t="str">
        <f t="shared" si="3"/>
        <v>OK</v>
      </c>
      <c r="M16" s="49"/>
      <c r="N16" s="48">
        <v>10</v>
      </c>
      <c r="O16" s="31"/>
      <c r="P16" s="49"/>
      <c r="Q16" s="49"/>
      <c r="R16" s="31"/>
      <c r="S16" s="31"/>
      <c r="T16" s="31"/>
      <c r="U16" s="49"/>
      <c r="V16" s="102"/>
      <c r="W16" s="102"/>
      <c r="X16" s="102"/>
      <c r="Y16" s="103">
        <v>2</v>
      </c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</row>
    <row r="17" spans="1:42" ht="60" customHeight="1" x14ac:dyDescent="0.45">
      <c r="A17" s="20">
        <v>14</v>
      </c>
      <c r="B17" s="24">
        <v>10</v>
      </c>
      <c r="C17" s="80"/>
      <c r="D17" s="25" t="s">
        <v>44</v>
      </c>
      <c r="E17" s="25" t="s">
        <v>37</v>
      </c>
      <c r="F17" s="22" t="s">
        <v>26</v>
      </c>
      <c r="G17" s="23" t="s">
        <v>27</v>
      </c>
      <c r="H17" s="26">
        <v>9</v>
      </c>
      <c r="I17" s="29">
        <f t="shared" si="1"/>
        <v>13050</v>
      </c>
      <c r="J17" s="27">
        <v>1450</v>
      </c>
      <c r="K17" s="28">
        <f t="shared" si="2"/>
        <v>1073</v>
      </c>
      <c r="L17" s="16" t="str">
        <f t="shared" si="3"/>
        <v>OK</v>
      </c>
      <c r="M17" s="48">
        <v>190</v>
      </c>
      <c r="N17" s="31"/>
      <c r="O17" s="31"/>
      <c r="P17" s="49"/>
      <c r="Q17" s="49"/>
      <c r="R17" s="31"/>
      <c r="S17" s="48">
        <v>27</v>
      </c>
      <c r="T17" s="31"/>
      <c r="U17" s="49"/>
      <c r="V17" s="103">
        <v>150</v>
      </c>
      <c r="W17" s="102"/>
      <c r="X17" s="102"/>
      <c r="Y17" s="102"/>
      <c r="Z17" s="32"/>
      <c r="AA17" s="104">
        <v>10</v>
      </c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</row>
    <row r="18" spans="1:42" ht="60" customHeight="1" x14ac:dyDescent="0.45">
      <c r="A18" s="20">
        <v>15</v>
      </c>
      <c r="B18" s="24">
        <v>10</v>
      </c>
      <c r="C18" s="80"/>
      <c r="D18" s="25" t="s">
        <v>45</v>
      </c>
      <c r="E18" s="25" t="s">
        <v>37</v>
      </c>
      <c r="F18" s="22" t="s">
        <v>26</v>
      </c>
      <c r="G18" s="23" t="s">
        <v>27</v>
      </c>
      <c r="H18" s="26">
        <v>8</v>
      </c>
      <c r="I18" s="29">
        <f t="shared" si="1"/>
        <v>10800</v>
      </c>
      <c r="J18" s="27">
        <v>1350</v>
      </c>
      <c r="K18" s="28">
        <f t="shared" si="2"/>
        <v>367</v>
      </c>
      <c r="L18" s="16" t="str">
        <f t="shared" si="3"/>
        <v>OK</v>
      </c>
      <c r="M18" s="49"/>
      <c r="N18" s="31"/>
      <c r="O18" s="48">
        <v>3</v>
      </c>
      <c r="P18" s="49"/>
      <c r="Q18" s="48">
        <v>20</v>
      </c>
      <c r="R18" s="48">
        <v>145</v>
      </c>
      <c r="S18" s="48">
        <v>28</v>
      </c>
      <c r="T18" s="48">
        <v>200</v>
      </c>
      <c r="U18" s="48">
        <v>25</v>
      </c>
      <c r="V18" s="102"/>
      <c r="W18" s="103">
        <v>365</v>
      </c>
      <c r="X18" s="102"/>
      <c r="Y18" s="103">
        <v>10</v>
      </c>
      <c r="Z18" s="104">
        <v>150</v>
      </c>
      <c r="AA18" s="32"/>
      <c r="AB18" s="104">
        <v>37</v>
      </c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</row>
    <row r="19" spans="1:42" ht="60" customHeight="1" x14ac:dyDescent="0.45">
      <c r="A19" s="20">
        <v>16</v>
      </c>
      <c r="B19" s="24">
        <v>10</v>
      </c>
      <c r="C19" s="80"/>
      <c r="D19" s="25" t="s">
        <v>46</v>
      </c>
      <c r="E19" s="25" t="s">
        <v>37</v>
      </c>
      <c r="F19" s="22" t="s">
        <v>26</v>
      </c>
      <c r="G19" s="23" t="s">
        <v>27</v>
      </c>
      <c r="H19" s="26">
        <v>3.54</v>
      </c>
      <c r="I19" s="29">
        <f t="shared" si="1"/>
        <v>601.79999999999995</v>
      </c>
      <c r="J19" s="27">
        <v>170</v>
      </c>
      <c r="K19" s="28">
        <f t="shared" si="2"/>
        <v>110</v>
      </c>
      <c r="L19" s="16" t="str">
        <f t="shared" si="3"/>
        <v>OK</v>
      </c>
      <c r="M19" s="49"/>
      <c r="N19" s="31"/>
      <c r="O19" s="31"/>
      <c r="P19" s="49"/>
      <c r="Q19" s="49"/>
      <c r="R19" s="48">
        <v>30</v>
      </c>
      <c r="S19" s="31"/>
      <c r="T19" s="31"/>
      <c r="U19" s="49"/>
      <c r="V19" s="102"/>
      <c r="W19" s="102"/>
      <c r="X19" s="32"/>
      <c r="Y19" s="102"/>
      <c r="Z19" s="104">
        <v>30</v>
      </c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</row>
    <row r="20" spans="1:42" ht="60" customHeight="1" x14ac:dyDescent="0.45">
      <c r="A20" s="20">
        <v>17</v>
      </c>
      <c r="B20" s="24">
        <v>11</v>
      </c>
      <c r="C20" s="80"/>
      <c r="D20" s="25" t="s">
        <v>47</v>
      </c>
      <c r="E20" s="25" t="s">
        <v>37</v>
      </c>
      <c r="F20" s="22" t="s">
        <v>26</v>
      </c>
      <c r="G20" s="23" t="s">
        <v>27</v>
      </c>
      <c r="H20" s="26">
        <v>76.73</v>
      </c>
      <c r="I20" s="29">
        <f t="shared" si="1"/>
        <v>11509.5</v>
      </c>
      <c r="J20" s="27">
        <v>150</v>
      </c>
      <c r="K20" s="28">
        <f t="shared" si="2"/>
        <v>150</v>
      </c>
      <c r="L20" s="16" t="str">
        <f t="shared" si="3"/>
        <v>OK</v>
      </c>
      <c r="M20" s="49"/>
      <c r="N20" s="31"/>
      <c r="O20" s="31"/>
      <c r="P20" s="49"/>
      <c r="Q20" s="49"/>
      <c r="R20" s="31"/>
      <c r="S20" s="31"/>
      <c r="T20" s="31"/>
      <c r="U20" s="49"/>
      <c r="V20" s="102"/>
      <c r="W20" s="102"/>
      <c r="X20" s="32"/>
      <c r="Y20" s="10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</row>
    <row r="21" spans="1:42" ht="60" customHeight="1" x14ac:dyDescent="0.45">
      <c r="A21" s="20">
        <v>18</v>
      </c>
      <c r="B21" s="24">
        <v>11</v>
      </c>
      <c r="C21" s="80"/>
      <c r="D21" s="25" t="s">
        <v>48</v>
      </c>
      <c r="E21" s="25" t="s">
        <v>37</v>
      </c>
      <c r="F21" s="22" t="s">
        <v>26</v>
      </c>
      <c r="G21" s="23" t="s">
        <v>27</v>
      </c>
      <c r="H21" s="26">
        <v>127.9</v>
      </c>
      <c r="I21" s="29">
        <f t="shared" si="1"/>
        <v>12790</v>
      </c>
      <c r="J21" s="27">
        <v>100</v>
      </c>
      <c r="K21" s="28">
        <f t="shared" si="2"/>
        <v>100</v>
      </c>
      <c r="L21" s="16" t="str">
        <f t="shared" si="3"/>
        <v>OK</v>
      </c>
      <c r="M21" s="49"/>
      <c r="N21" s="31"/>
      <c r="O21" s="31"/>
      <c r="P21" s="49"/>
      <c r="Q21" s="49"/>
      <c r="R21" s="31"/>
      <c r="S21" s="31"/>
      <c r="T21" s="31"/>
      <c r="U21" s="49"/>
      <c r="V21" s="102"/>
      <c r="W21" s="102"/>
      <c r="X21" s="32"/>
      <c r="Y21" s="10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</row>
    <row r="22" spans="1:42" ht="60" customHeight="1" x14ac:dyDescent="0.45">
      <c r="A22" s="20">
        <v>19</v>
      </c>
      <c r="B22" s="24">
        <v>11</v>
      </c>
      <c r="C22" s="80"/>
      <c r="D22" s="25" t="s">
        <v>49</v>
      </c>
      <c r="E22" s="25" t="s">
        <v>37</v>
      </c>
      <c r="F22" s="22" t="s">
        <v>26</v>
      </c>
      <c r="G22" s="23" t="s">
        <v>27</v>
      </c>
      <c r="H22" s="26">
        <v>189.59</v>
      </c>
      <c r="I22" s="29">
        <f t="shared" si="1"/>
        <v>18959</v>
      </c>
      <c r="J22" s="27">
        <v>100</v>
      </c>
      <c r="K22" s="28">
        <f t="shared" si="2"/>
        <v>100</v>
      </c>
      <c r="L22" s="16" t="str">
        <f t="shared" si="3"/>
        <v>OK</v>
      </c>
      <c r="M22" s="49"/>
      <c r="N22" s="31"/>
      <c r="O22" s="31"/>
      <c r="P22" s="49"/>
      <c r="Q22" s="49"/>
      <c r="R22" s="31"/>
      <c r="S22" s="31"/>
      <c r="T22" s="31"/>
      <c r="U22" s="49"/>
      <c r="V22" s="102"/>
      <c r="W22" s="102"/>
      <c r="X22" s="32"/>
      <c r="Y22" s="10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</row>
    <row r="23" spans="1:42" ht="60" customHeight="1" x14ac:dyDescent="0.45">
      <c r="A23" s="20">
        <v>20</v>
      </c>
      <c r="B23" s="24">
        <v>11</v>
      </c>
      <c r="C23" s="80"/>
      <c r="D23" s="25" t="s">
        <v>50</v>
      </c>
      <c r="E23" s="25" t="s">
        <v>37</v>
      </c>
      <c r="F23" s="22" t="s">
        <v>26</v>
      </c>
      <c r="G23" s="23" t="s">
        <v>27</v>
      </c>
      <c r="H23" s="26">
        <v>60.5</v>
      </c>
      <c r="I23" s="29">
        <f t="shared" si="1"/>
        <v>4235</v>
      </c>
      <c r="J23" s="27">
        <v>70</v>
      </c>
      <c r="K23" s="28">
        <f t="shared" si="2"/>
        <v>7</v>
      </c>
      <c r="L23" s="16" t="str">
        <f t="shared" si="3"/>
        <v>OK</v>
      </c>
      <c r="M23" s="49"/>
      <c r="N23" s="48">
        <v>8</v>
      </c>
      <c r="O23" s="31"/>
      <c r="P23" s="48">
        <v>15</v>
      </c>
      <c r="Q23" s="49"/>
      <c r="R23" s="31"/>
      <c r="S23" s="31"/>
      <c r="T23" s="31"/>
      <c r="U23" s="49"/>
      <c r="V23" s="102"/>
      <c r="W23" s="102"/>
      <c r="X23" s="32"/>
      <c r="Y23" s="103">
        <v>40</v>
      </c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</row>
    <row r="24" spans="1:42" ht="60" customHeight="1" x14ac:dyDescent="0.45">
      <c r="A24" s="20">
        <v>21</v>
      </c>
      <c r="B24" s="24">
        <v>11</v>
      </c>
      <c r="C24" s="80"/>
      <c r="D24" s="25" t="s">
        <v>51</v>
      </c>
      <c r="E24" s="25" t="s">
        <v>37</v>
      </c>
      <c r="F24" s="22" t="s">
        <v>26</v>
      </c>
      <c r="G24" s="23" t="s">
        <v>27</v>
      </c>
      <c r="H24" s="26">
        <v>71.78</v>
      </c>
      <c r="I24" s="29">
        <f t="shared" si="1"/>
        <v>46298.1</v>
      </c>
      <c r="J24" s="27">
        <v>645</v>
      </c>
      <c r="K24" s="28">
        <f t="shared" si="2"/>
        <v>594</v>
      </c>
      <c r="L24" s="16" t="str">
        <f t="shared" si="3"/>
        <v>OK</v>
      </c>
      <c r="M24" s="48">
        <v>35</v>
      </c>
      <c r="N24" s="48">
        <v>6</v>
      </c>
      <c r="O24" s="31"/>
      <c r="P24" s="48">
        <v>10</v>
      </c>
      <c r="Q24" s="49"/>
      <c r="R24" s="31"/>
      <c r="S24" s="31"/>
      <c r="T24" s="31"/>
      <c r="U24" s="49"/>
      <c r="V24" s="102"/>
      <c r="W24" s="102"/>
      <c r="X24" s="32"/>
      <c r="Y24" s="10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</row>
    <row r="25" spans="1:42" ht="60" customHeight="1" x14ac:dyDescent="0.45">
      <c r="A25" s="20">
        <v>22</v>
      </c>
      <c r="B25" s="24">
        <v>11</v>
      </c>
      <c r="C25" s="80"/>
      <c r="D25" s="25" t="s">
        <v>52</v>
      </c>
      <c r="E25" s="25" t="s">
        <v>37</v>
      </c>
      <c r="F25" s="22" t="s">
        <v>26</v>
      </c>
      <c r="G25" s="23" t="s">
        <v>27</v>
      </c>
      <c r="H25" s="26">
        <v>24.94</v>
      </c>
      <c r="I25" s="29">
        <f t="shared" si="1"/>
        <v>34916</v>
      </c>
      <c r="J25" s="27">
        <v>1400</v>
      </c>
      <c r="K25" s="28">
        <f t="shared" si="2"/>
        <v>1206</v>
      </c>
      <c r="L25" s="16" t="str">
        <f t="shared" si="3"/>
        <v>OK</v>
      </c>
      <c r="M25" s="49"/>
      <c r="N25" s="31"/>
      <c r="O25" s="31"/>
      <c r="P25" s="48">
        <v>5</v>
      </c>
      <c r="Q25" s="48">
        <v>9</v>
      </c>
      <c r="R25" s="31"/>
      <c r="S25" s="31"/>
      <c r="T25" s="31"/>
      <c r="U25" s="49"/>
      <c r="V25" s="103">
        <v>150</v>
      </c>
      <c r="W25" s="102"/>
      <c r="X25" s="32"/>
      <c r="Y25" s="102"/>
      <c r="Z25" s="104">
        <v>30</v>
      </c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</row>
    <row r="26" spans="1:42" ht="60" customHeight="1" x14ac:dyDescent="0.45">
      <c r="A26" s="20">
        <v>23</v>
      </c>
      <c r="B26" s="24">
        <v>12</v>
      </c>
      <c r="C26" s="80"/>
      <c r="D26" s="25" t="s">
        <v>53</v>
      </c>
      <c r="E26" s="25" t="s">
        <v>37</v>
      </c>
      <c r="F26" s="22" t="s">
        <v>26</v>
      </c>
      <c r="G26" s="23" t="s">
        <v>27</v>
      </c>
      <c r="H26" s="26">
        <v>45</v>
      </c>
      <c r="I26" s="29">
        <f t="shared" si="1"/>
        <v>6750</v>
      </c>
      <c r="J26" s="27">
        <v>150</v>
      </c>
      <c r="K26" s="28">
        <f t="shared" si="2"/>
        <v>0</v>
      </c>
      <c r="L26" s="16" t="str">
        <f t="shared" si="3"/>
        <v>OK</v>
      </c>
      <c r="M26" s="49"/>
      <c r="N26" s="31"/>
      <c r="O26" s="31"/>
      <c r="P26" s="49"/>
      <c r="Q26" s="49"/>
      <c r="R26" s="48">
        <v>40</v>
      </c>
      <c r="S26" s="31"/>
      <c r="T26" s="48">
        <v>20</v>
      </c>
      <c r="U26" s="49"/>
      <c r="V26" s="103">
        <v>80</v>
      </c>
      <c r="W26" s="102"/>
      <c r="X26" s="32"/>
      <c r="Y26" s="102"/>
      <c r="Z26" s="104">
        <v>10</v>
      </c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</row>
    <row r="27" spans="1:42" ht="60" customHeight="1" x14ac:dyDescent="0.45">
      <c r="A27" s="20">
        <v>24</v>
      </c>
      <c r="B27" s="24">
        <v>12</v>
      </c>
      <c r="C27" s="80"/>
      <c r="D27" s="25" t="s">
        <v>54</v>
      </c>
      <c r="E27" s="25" t="s">
        <v>37</v>
      </c>
      <c r="F27" s="22" t="s">
        <v>26</v>
      </c>
      <c r="G27" s="23" t="s">
        <v>27</v>
      </c>
      <c r="H27" s="26">
        <v>65</v>
      </c>
      <c r="I27" s="29">
        <f t="shared" si="1"/>
        <v>5200</v>
      </c>
      <c r="J27" s="27">
        <v>80</v>
      </c>
      <c r="K27" s="28">
        <f t="shared" si="2"/>
        <v>45</v>
      </c>
      <c r="L27" s="16" t="str">
        <f t="shared" si="3"/>
        <v>OK</v>
      </c>
      <c r="M27" s="49"/>
      <c r="N27" s="31"/>
      <c r="O27" s="31"/>
      <c r="P27" s="49"/>
      <c r="Q27" s="49"/>
      <c r="R27" s="31"/>
      <c r="S27" s="31"/>
      <c r="T27" s="31"/>
      <c r="U27" s="49"/>
      <c r="V27" s="102"/>
      <c r="W27" s="102"/>
      <c r="X27" s="32"/>
      <c r="Y27" s="102"/>
      <c r="Z27" s="104">
        <v>35</v>
      </c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</row>
    <row r="28" spans="1:42" ht="60" customHeight="1" x14ac:dyDescent="0.45">
      <c r="A28" s="20">
        <v>25</v>
      </c>
      <c r="B28" s="24">
        <v>12</v>
      </c>
      <c r="C28" s="80"/>
      <c r="D28" s="25" t="s">
        <v>55</v>
      </c>
      <c r="E28" s="25" t="s">
        <v>37</v>
      </c>
      <c r="F28" s="22" t="s">
        <v>26</v>
      </c>
      <c r="G28" s="23" t="s">
        <v>27</v>
      </c>
      <c r="H28" s="26">
        <v>70</v>
      </c>
      <c r="I28" s="29">
        <f t="shared" si="1"/>
        <v>5600</v>
      </c>
      <c r="J28" s="27">
        <v>80</v>
      </c>
      <c r="K28" s="28">
        <f t="shared" si="2"/>
        <v>80</v>
      </c>
      <c r="L28" s="16" t="str">
        <f t="shared" si="3"/>
        <v>OK</v>
      </c>
      <c r="M28" s="49"/>
      <c r="N28" s="31"/>
      <c r="O28" s="31"/>
      <c r="P28" s="49"/>
      <c r="Q28" s="49"/>
      <c r="R28" s="31"/>
      <c r="S28" s="31"/>
      <c r="T28" s="31"/>
      <c r="U28" s="49"/>
      <c r="V28" s="102"/>
      <c r="W28" s="102"/>
      <c r="X28" s="32"/>
      <c r="Y28" s="10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</row>
    <row r="29" spans="1:42" ht="60" customHeight="1" x14ac:dyDescent="0.45">
      <c r="A29" s="20">
        <v>26</v>
      </c>
      <c r="B29" s="24">
        <v>12</v>
      </c>
      <c r="C29" s="80"/>
      <c r="D29" s="25" t="s">
        <v>56</v>
      </c>
      <c r="E29" s="25" t="s">
        <v>37</v>
      </c>
      <c r="F29" s="22" t="s">
        <v>26</v>
      </c>
      <c r="G29" s="23" t="s">
        <v>27</v>
      </c>
      <c r="H29" s="26">
        <v>20.38</v>
      </c>
      <c r="I29" s="29">
        <f t="shared" si="1"/>
        <v>2038</v>
      </c>
      <c r="J29" s="27">
        <v>100</v>
      </c>
      <c r="K29" s="28">
        <f t="shared" si="2"/>
        <v>100</v>
      </c>
      <c r="L29" s="16" t="str">
        <f t="shared" si="3"/>
        <v>OK</v>
      </c>
      <c r="M29" s="49"/>
      <c r="N29" s="31"/>
      <c r="O29" s="31"/>
      <c r="P29" s="49"/>
      <c r="Q29" s="49"/>
      <c r="R29" s="31"/>
      <c r="S29" s="31"/>
      <c r="T29" s="31"/>
      <c r="U29" s="49"/>
      <c r="V29" s="102"/>
      <c r="W29" s="102"/>
      <c r="X29" s="32"/>
      <c r="Y29" s="10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</row>
    <row r="30" spans="1:42" ht="60" customHeight="1" x14ac:dyDescent="0.45">
      <c r="A30" s="20">
        <v>27</v>
      </c>
      <c r="B30" s="24">
        <v>13</v>
      </c>
      <c r="C30" s="80"/>
      <c r="D30" s="25" t="s">
        <v>57</v>
      </c>
      <c r="E30" s="25" t="s">
        <v>20</v>
      </c>
      <c r="F30" s="22" t="s">
        <v>26</v>
      </c>
      <c r="G30" s="23" t="s">
        <v>27</v>
      </c>
      <c r="H30" s="26">
        <v>967.31</v>
      </c>
      <c r="I30" s="29">
        <f t="shared" si="1"/>
        <v>1934.62</v>
      </c>
      <c r="J30" s="27">
        <v>2</v>
      </c>
      <c r="K30" s="28">
        <f t="shared" si="2"/>
        <v>2</v>
      </c>
      <c r="L30" s="16" t="str">
        <f t="shared" si="3"/>
        <v>OK</v>
      </c>
      <c r="M30" s="49"/>
      <c r="N30" s="31"/>
      <c r="O30" s="31"/>
      <c r="P30" s="49"/>
      <c r="Q30" s="49"/>
      <c r="R30" s="31"/>
      <c r="S30" s="31"/>
      <c r="T30" s="31"/>
      <c r="U30" s="49"/>
      <c r="V30" s="102"/>
      <c r="W30" s="102"/>
      <c r="X30" s="32"/>
      <c r="Y30" s="10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</row>
    <row r="31" spans="1:42" ht="60" customHeight="1" x14ac:dyDescent="0.45">
      <c r="A31" s="20">
        <v>28</v>
      </c>
      <c r="B31" s="24">
        <v>13</v>
      </c>
      <c r="C31" s="80"/>
      <c r="D31" s="25" t="s">
        <v>58</v>
      </c>
      <c r="E31" s="25" t="s">
        <v>20</v>
      </c>
      <c r="F31" s="22" t="s">
        <v>26</v>
      </c>
      <c r="G31" s="23" t="s">
        <v>27</v>
      </c>
      <c r="H31" s="26">
        <v>813.2</v>
      </c>
      <c r="I31" s="29">
        <f t="shared" si="1"/>
        <v>3252.8</v>
      </c>
      <c r="J31" s="27">
        <v>4</v>
      </c>
      <c r="K31" s="28">
        <f t="shared" si="2"/>
        <v>3</v>
      </c>
      <c r="L31" s="16" t="str">
        <f t="shared" si="3"/>
        <v>OK</v>
      </c>
      <c r="M31" s="49"/>
      <c r="N31" s="31"/>
      <c r="O31" s="31"/>
      <c r="P31" s="49"/>
      <c r="Q31" s="49"/>
      <c r="R31" s="31"/>
      <c r="S31" s="31"/>
      <c r="T31" s="31"/>
      <c r="U31" s="49"/>
      <c r="V31" s="102"/>
      <c r="W31" s="102"/>
      <c r="X31" s="103">
        <v>1</v>
      </c>
      <c r="Y31" s="10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</row>
    <row r="32" spans="1:42" ht="60" customHeight="1" x14ac:dyDescent="0.45">
      <c r="A32" s="20">
        <v>29</v>
      </c>
      <c r="B32" s="24">
        <v>13</v>
      </c>
      <c r="C32" s="80"/>
      <c r="D32" s="25" t="s">
        <v>59</v>
      </c>
      <c r="E32" s="25" t="s">
        <v>20</v>
      </c>
      <c r="F32" s="22" t="s">
        <v>26</v>
      </c>
      <c r="G32" s="23" t="s">
        <v>27</v>
      </c>
      <c r="H32" s="26">
        <v>196.54</v>
      </c>
      <c r="I32" s="29">
        <f t="shared" si="1"/>
        <v>2161.94</v>
      </c>
      <c r="J32" s="27">
        <v>11</v>
      </c>
      <c r="K32" s="28">
        <f t="shared" si="2"/>
        <v>0</v>
      </c>
      <c r="L32" s="16" t="str">
        <f t="shared" si="3"/>
        <v>OK</v>
      </c>
      <c r="M32" s="48">
        <v>5</v>
      </c>
      <c r="N32" s="19"/>
      <c r="O32" s="19"/>
      <c r="P32" s="50"/>
      <c r="Q32" s="50"/>
      <c r="R32" s="48">
        <v>2</v>
      </c>
      <c r="S32" s="19"/>
      <c r="T32" s="19"/>
      <c r="U32" s="48">
        <v>2</v>
      </c>
      <c r="V32" s="105"/>
      <c r="W32" s="105"/>
      <c r="X32" s="103">
        <v>1</v>
      </c>
      <c r="Y32" s="105"/>
      <c r="Z32" s="106"/>
      <c r="AA32" s="104">
        <v>1</v>
      </c>
      <c r="AB32" s="106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</row>
    <row r="33" spans="1:42" ht="60" customHeight="1" x14ac:dyDescent="0.45">
      <c r="A33" s="20">
        <v>30</v>
      </c>
      <c r="B33" s="24">
        <v>13</v>
      </c>
      <c r="C33" s="80"/>
      <c r="D33" s="25" t="s">
        <v>60</v>
      </c>
      <c r="E33" s="25" t="s">
        <v>20</v>
      </c>
      <c r="F33" s="22" t="s">
        <v>26</v>
      </c>
      <c r="G33" s="23" t="s">
        <v>27</v>
      </c>
      <c r="H33" s="26">
        <v>602.78</v>
      </c>
      <c r="I33" s="29">
        <f t="shared" si="1"/>
        <v>8438.92</v>
      </c>
      <c r="J33" s="27">
        <v>14</v>
      </c>
      <c r="K33" s="28">
        <f t="shared" si="2"/>
        <v>14</v>
      </c>
      <c r="L33" s="16" t="str">
        <f t="shared" si="3"/>
        <v>OK</v>
      </c>
      <c r="M33" s="49"/>
      <c r="N33" s="31"/>
      <c r="O33" s="31"/>
      <c r="P33" s="49"/>
      <c r="Q33" s="49"/>
      <c r="R33" s="31"/>
      <c r="S33" s="31"/>
      <c r="T33" s="31"/>
      <c r="U33" s="49"/>
      <c r="V33" s="102"/>
      <c r="W33" s="102"/>
      <c r="X33" s="32"/>
      <c r="Y33" s="10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</row>
    <row r="34" spans="1:42" ht="60" customHeight="1" x14ac:dyDescent="0.45">
      <c r="A34" s="20">
        <v>31</v>
      </c>
      <c r="B34" s="24">
        <v>14</v>
      </c>
      <c r="C34" s="80"/>
      <c r="D34" s="25" t="s">
        <v>61</v>
      </c>
      <c r="E34" s="25" t="s">
        <v>20</v>
      </c>
      <c r="F34" s="22" t="s">
        <v>26</v>
      </c>
      <c r="G34" s="23" t="s">
        <v>27</v>
      </c>
      <c r="H34" s="26">
        <v>257</v>
      </c>
      <c r="I34" s="29">
        <f t="shared" si="1"/>
        <v>6168</v>
      </c>
      <c r="J34" s="27">
        <v>24</v>
      </c>
      <c r="K34" s="28">
        <f t="shared" si="2"/>
        <v>15</v>
      </c>
      <c r="L34" s="16" t="str">
        <f t="shared" si="3"/>
        <v>OK</v>
      </c>
      <c r="M34" s="49"/>
      <c r="N34" s="48">
        <v>2</v>
      </c>
      <c r="O34" s="31"/>
      <c r="P34" s="48">
        <v>1</v>
      </c>
      <c r="Q34" s="49"/>
      <c r="R34" s="48">
        <v>1</v>
      </c>
      <c r="S34" s="31"/>
      <c r="T34" s="48">
        <v>3</v>
      </c>
      <c r="U34" s="49"/>
      <c r="V34" s="103">
        <v>1</v>
      </c>
      <c r="W34" s="102"/>
      <c r="X34" s="103">
        <v>1</v>
      </c>
      <c r="Y34" s="10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</row>
    <row r="35" spans="1:42" ht="60" customHeight="1" x14ac:dyDescent="0.45">
      <c r="A35" s="20">
        <v>32</v>
      </c>
      <c r="B35" s="24">
        <v>15</v>
      </c>
      <c r="C35" s="80"/>
      <c r="D35" s="25" t="s">
        <v>62</v>
      </c>
      <c r="E35" s="25" t="s">
        <v>20</v>
      </c>
      <c r="F35" s="22" t="s">
        <v>26</v>
      </c>
      <c r="G35" s="23" t="s">
        <v>27</v>
      </c>
      <c r="H35" s="26">
        <v>26.59</v>
      </c>
      <c r="I35" s="29">
        <f t="shared" si="1"/>
        <v>1754.94</v>
      </c>
      <c r="J35" s="27">
        <v>66</v>
      </c>
      <c r="K35" s="28">
        <f t="shared" si="2"/>
        <v>58</v>
      </c>
      <c r="L35" s="16" t="str">
        <f t="shared" si="3"/>
        <v>OK</v>
      </c>
      <c r="M35" s="49"/>
      <c r="N35" s="48">
        <v>4</v>
      </c>
      <c r="O35" s="31"/>
      <c r="P35" s="49"/>
      <c r="Q35" s="49"/>
      <c r="R35" s="48">
        <v>2</v>
      </c>
      <c r="S35" s="31"/>
      <c r="T35" s="31"/>
      <c r="U35" s="49"/>
      <c r="V35" s="103">
        <v>2</v>
      </c>
      <c r="W35" s="102"/>
      <c r="X35" s="32"/>
      <c r="Y35" s="10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</row>
    <row r="36" spans="1:42" ht="60" customHeight="1" x14ac:dyDescent="0.45">
      <c r="A36" s="20">
        <v>33</v>
      </c>
      <c r="B36" s="24">
        <v>15</v>
      </c>
      <c r="C36" s="80"/>
      <c r="D36" s="25" t="s">
        <v>63</v>
      </c>
      <c r="E36" s="25" t="s">
        <v>20</v>
      </c>
      <c r="F36" s="22" t="s">
        <v>26</v>
      </c>
      <c r="G36" s="23" t="s">
        <v>27</v>
      </c>
      <c r="H36" s="26">
        <v>22.97</v>
      </c>
      <c r="I36" s="29">
        <f t="shared" si="1"/>
        <v>1378.1999999999998</v>
      </c>
      <c r="J36" s="27">
        <v>60</v>
      </c>
      <c r="K36" s="28">
        <f t="shared" si="2"/>
        <v>57</v>
      </c>
      <c r="L36" s="16" t="str">
        <f t="shared" si="3"/>
        <v>OK</v>
      </c>
      <c r="M36" s="49"/>
      <c r="N36" s="31"/>
      <c r="O36" s="31"/>
      <c r="P36" s="49"/>
      <c r="Q36" s="49"/>
      <c r="R36" s="48">
        <v>1</v>
      </c>
      <c r="S36" s="31"/>
      <c r="T36" s="31"/>
      <c r="U36" s="49"/>
      <c r="V36" s="103">
        <v>2</v>
      </c>
      <c r="W36" s="102"/>
      <c r="X36" s="32"/>
      <c r="Y36" s="10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</row>
    <row r="37" spans="1:42" ht="60" customHeight="1" x14ac:dyDescent="0.45">
      <c r="A37" s="20">
        <v>34</v>
      </c>
      <c r="B37" s="24">
        <v>15</v>
      </c>
      <c r="C37" s="80"/>
      <c r="D37" s="25" t="s">
        <v>64</v>
      </c>
      <c r="E37" s="25" t="s">
        <v>20</v>
      </c>
      <c r="F37" s="22" t="s">
        <v>26</v>
      </c>
      <c r="G37" s="23" t="s">
        <v>27</v>
      </c>
      <c r="H37" s="26">
        <v>70.599999999999994</v>
      </c>
      <c r="I37" s="29">
        <f t="shared" si="1"/>
        <v>1059</v>
      </c>
      <c r="J37" s="27">
        <v>15</v>
      </c>
      <c r="K37" s="28">
        <f t="shared" si="2"/>
        <v>13</v>
      </c>
      <c r="L37" s="16" t="str">
        <f t="shared" si="3"/>
        <v>OK</v>
      </c>
      <c r="M37" s="49"/>
      <c r="N37" s="48">
        <v>2</v>
      </c>
      <c r="O37" s="31"/>
      <c r="P37" s="49"/>
      <c r="Q37" s="49"/>
      <c r="R37" s="31"/>
      <c r="S37" s="31"/>
      <c r="T37" s="31"/>
      <c r="U37" s="49"/>
      <c r="V37" s="102"/>
      <c r="W37" s="102"/>
      <c r="X37" s="32"/>
      <c r="Y37" s="10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</row>
    <row r="38" spans="1:42" ht="60" customHeight="1" x14ac:dyDescent="0.45">
      <c r="A38" s="20">
        <v>35</v>
      </c>
      <c r="B38" s="24">
        <v>16</v>
      </c>
      <c r="C38" s="80"/>
      <c r="D38" s="25" t="s">
        <v>65</v>
      </c>
      <c r="E38" s="25" t="s">
        <v>20</v>
      </c>
      <c r="F38" s="22" t="s">
        <v>26</v>
      </c>
      <c r="G38" s="23" t="s">
        <v>27</v>
      </c>
      <c r="H38" s="26">
        <v>300</v>
      </c>
      <c r="I38" s="29">
        <f t="shared" si="1"/>
        <v>13800</v>
      </c>
      <c r="J38" s="27">
        <v>46</v>
      </c>
      <c r="K38" s="28">
        <f t="shared" si="2"/>
        <v>31</v>
      </c>
      <c r="L38" s="16" t="str">
        <f t="shared" si="3"/>
        <v>OK</v>
      </c>
      <c r="M38" s="48">
        <v>4</v>
      </c>
      <c r="N38" s="48">
        <v>2</v>
      </c>
      <c r="O38" s="31"/>
      <c r="P38" s="48">
        <v>3</v>
      </c>
      <c r="Q38" s="49"/>
      <c r="R38" s="48">
        <v>1</v>
      </c>
      <c r="S38" s="31"/>
      <c r="T38" s="31"/>
      <c r="U38" s="49"/>
      <c r="V38" s="103">
        <v>2</v>
      </c>
      <c r="W38" s="102"/>
      <c r="X38" s="32"/>
      <c r="Y38" s="103">
        <v>2</v>
      </c>
      <c r="Z38" s="104">
        <v>1</v>
      </c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</row>
    <row r="39" spans="1:42" ht="60" customHeight="1" x14ac:dyDescent="0.45">
      <c r="A39" s="20">
        <v>36</v>
      </c>
      <c r="B39" s="24">
        <v>16</v>
      </c>
      <c r="C39" s="80"/>
      <c r="D39" s="25" t="s">
        <v>66</v>
      </c>
      <c r="E39" s="25" t="s">
        <v>20</v>
      </c>
      <c r="F39" s="22" t="s">
        <v>26</v>
      </c>
      <c r="G39" s="23" t="s">
        <v>27</v>
      </c>
      <c r="H39" s="26">
        <v>688.76</v>
      </c>
      <c r="I39" s="29">
        <f t="shared" si="1"/>
        <v>17219</v>
      </c>
      <c r="J39" s="27">
        <v>25</v>
      </c>
      <c r="K39" s="28">
        <f t="shared" si="2"/>
        <v>23</v>
      </c>
      <c r="L39" s="16" t="str">
        <f t="shared" si="3"/>
        <v>OK</v>
      </c>
      <c r="M39" s="49"/>
      <c r="N39" s="48">
        <v>2</v>
      </c>
      <c r="O39" s="31"/>
      <c r="P39" s="49"/>
      <c r="Q39" s="49"/>
      <c r="R39" s="31"/>
      <c r="S39" s="31"/>
      <c r="T39" s="31"/>
      <c r="U39" s="49"/>
      <c r="V39" s="102"/>
      <c r="W39" s="102"/>
      <c r="X39" s="32"/>
      <c r="Y39" s="10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</row>
    <row r="40" spans="1:42" ht="60" customHeight="1" x14ac:dyDescent="0.45">
      <c r="A40" s="20">
        <v>37</v>
      </c>
      <c r="B40" s="24">
        <v>17</v>
      </c>
      <c r="C40" s="80"/>
      <c r="D40" s="25" t="s">
        <v>67</v>
      </c>
      <c r="E40" s="25" t="s">
        <v>25</v>
      </c>
      <c r="F40" s="22" t="s">
        <v>26</v>
      </c>
      <c r="G40" s="23" t="s">
        <v>27</v>
      </c>
      <c r="H40" s="26">
        <v>200</v>
      </c>
      <c r="I40" s="29">
        <f t="shared" si="1"/>
        <v>6000</v>
      </c>
      <c r="J40" s="27">
        <v>30</v>
      </c>
      <c r="K40" s="28">
        <f t="shared" si="2"/>
        <v>27</v>
      </c>
      <c r="L40" s="16" t="str">
        <f t="shared" si="3"/>
        <v>OK</v>
      </c>
      <c r="M40" s="48">
        <v>3</v>
      </c>
      <c r="N40" s="31"/>
      <c r="O40" s="31"/>
      <c r="P40" s="49"/>
      <c r="Q40" s="49"/>
      <c r="R40" s="31"/>
      <c r="S40" s="31"/>
      <c r="T40" s="31"/>
      <c r="U40" s="49"/>
      <c r="V40" s="102"/>
      <c r="W40" s="102"/>
      <c r="X40" s="32"/>
      <c r="Y40" s="10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</row>
    <row r="41" spans="1:42" ht="60" customHeight="1" x14ac:dyDescent="0.45">
      <c r="A41" s="20">
        <v>38</v>
      </c>
      <c r="B41" s="24">
        <v>17</v>
      </c>
      <c r="C41" s="80"/>
      <c r="D41" s="25" t="s">
        <v>68</v>
      </c>
      <c r="E41" s="25" t="s">
        <v>25</v>
      </c>
      <c r="F41" s="22" t="s">
        <v>26</v>
      </c>
      <c r="G41" s="23" t="s">
        <v>27</v>
      </c>
      <c r="H41" s="26">
        <v>300</v>
      </c>
      <c r="I41" s="29">
        <f t="shared" si="1"/>
        <v>3000</v>
      </c>
      <c r="J41" s="27">
        <v>10</v>
      </c>
      <c r="K41" s="28">
        <f t="shared" si="2"/>
        <v>10</v>
      </c>
      <c r="L41" s="16" t="str">
        <f t="shared" si="3"/>
        <v>OK</v>
      </c>
      <c r="M41" s="49"/>
      <c r="N41" s="31"/>
      <c r="O41" s="31"/>
      <c r="P41" s="49"/>
      <c r="Q41" s="49"/>
      <c r="R41" s="31"/>
      <c r="S41" s="31"/>
      <c r="T41" s="31"/>
      <c r="U41" s="49"/>
      <c r="V41" s="102"/>
      <c r="W41" s="102"/>
      <c r="X41" s="32"/>
      <c r="Y41" s="10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</row>
    <row r="42" spans="1:42" ht="60" customHeight="1" x14ac:dyDescent="0.45">
      <c r="A42" s="20">
        <v>39</v>
      </c>
      <c r="B42" s="24">
        <v>18</v>
      </c>
      <c r="C42" s="80"/>
      <c r="D42" s="25" t="s">
        <v>69</v>
      </c>
      <c r="E42" s="25" t="s">
        <v>25</v>
      </c>
      <c r="F42" s="22" t="s">
        <v>26</v>
      </c>
      <c r="G42" s="23" t="s">
        <v>27</v>
      </c>
      <c r="H42" s="26">
        <v>17.34</v>
      </c>
      <c r="I42" s="29">
        <f t="shared" si="1"/>
        <v>1213.8</v>
      </c>
      <c r="J42" s="27">
        <v>70</v>
      </c>
      <c r="K42" s="28">
        <f t="shared" si="2"/>
        <v>14</v>
      </c>
      <c r="L42" s="16" t="str">
        <f t="shared" si="3"/>
        <v>OK</v>
      </c>
      <c r="M42" s="48">
        <v>12</v>
      </c>
      <c r="N42" s="31"/>
      <c r="O42" s="31"/>
      <c r="P42" s="49"/>
      <c r="Q42" s="49"/>
      <c r="R42" s="48">
        <v>8</v>
      </c>
      <c r="S42" s="31"/>
      <c r="T42" s="31"/>
      <c r="U42" s="48">
        <v>16</v>
      </c>
      <c r="V42" s="102"/>
      <c r="W42" s="102"/>
      <c r="X42" s="103">
        <v>16</v>
      </c>
      <c r="Y42" s="102"/>
      <c r="Z42" s="32"/>
      <c r="AA42" s="104">
        <v>4</v>
      </c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</row>
    <row r="43" spans="1:42" ht="60" customHeight="1" x14ac:dyDescent="0.45">
      <c r="A43" s="20">
        <v>40</v>
      </c>
      <c r="B43" s="24" t="s">
        <v>70</v>
      </c>
      <c r="C43" s="80"/>
      <c r="D43" s="25" t="s">
        <v>71</v>
      </c>
      <c r="E43" s="25" t="s">
        <v>37</v>
      </c>
      <c r="F43" s="22" t="s">
        <v>26</v>
      </c>
      <c r="G43" s="23" t="s">
        <v>27</v>
      </c>
      <c r="H43" s="26">
        <v>5.14</v>
      </c>
      <c r="I43" s="29">
        <f t="shared" si="1"/>
        <v>2056</v>
      </c>
      <c r="J43" s="27">
        <v>400</v>
      </c>
      <c r="K43" s="28">
        <f t="shared" si="2"/>
        <v>85</v>
      </c>
      <c r="L43" s="16" t="str">
        <f t="shared" si="3"/>
        <v>OK</v>
      </c>
      <c r="M43" s="48">
        <v>315</v>
      </c>
      <c r="N43" s="31"/>
      <c r="O43" s="31"/>
      <c r="P43" s="49"/>
      <c r="Q43" s="49"/>
      <c r="R43" s="31"/>
      <c r="S43" s="31"/>
      <c r="T43" s="31"/>
      <c r="U43" s="49"/>
      <c r="V43" s="102"/>
      <c r="W43" s="102"/>
      <c r="X43" s="32"/>
      <c r="Y43" s="10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</row>
    <row r="44" spans="1:42" ht="60" customHeight="1" x14ac:dyDescent="0.45">
      <c r="A44" s="20">
        <v>41</v>
      </c>
      <c r="B44" s="24" t="s">
        <v>72</v>
      </c>
      <c r="C44" s="80"/>
      <c r="D44" s="25" t="s">
        <v>73</v>
      </c>
      <c r="E44" s="25" t="s">
        <v>37</v>
      </c>
      <c r="F44" s="22" t="s">
        <v>26</v>
      </c>
      <c r="G44" s="23" t="s">
        <v>27</v>
      </c>
      <c r="H44" s="26">
        <v>2.35</v>
      </c>
      <c r="I44" s="29">
        <f t="shared" si="1"/>
        <v>1175</v>
      </c>
      <c r="J44" s="27">
        <v>500</v>
      </c>
      <c r="K44" s="28">
        <f t="shared" si="2"/>
        <v>500</v>
      </c>
      <c r="L44" s="16" t="str">
        <f t="shared" si="3"/>
        <v>OK</v>
      </c>
      <c r="M44" s="49"/>
      <c r="N44" s="31"/>
      <c r="O44" s="31"/>
      <c r="P44" s="49"/>
      <c r="Q44" s="49"/>
      <c r="R44" s="31"/>
      <c r="S44" s="31"/>
      <c r="T44" s="31"/>
      <c r="U44" s="49"/>
      <c r="V44" s="102"/>
      <c r="W44" s="102"/>
      <c r="X44" s="32"/>
      <c r="Y44" s="10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</row>
    <row r="45" spans="1:42" ht="60" customHeight="1" x14ac:dyDescent="0.45">
      <c r="A45" s="20">
        <v>42</v>
      </c>
      <c r="B45" s="24" t="s">
        <v>74</v>
      </c>
      <c r="C45" s="80"/>
      <c r="D45" s="25" t="s">
        <v>75</v>
      </c>
      <c r="E45" s="25" t="s">
        <v>37</v>
      </c>
      <c r="F45" s="22" t="s">
        <v>26</v>
      </c>
      <c r="G45" s="23" t="s">
        <v>27</v>
      </c>
      <c r="H45" s="26">
        <v>5.97</v>
      </c>
      <c r="I45" s="29">
        <f t="shared" si="1"/>
        <v>4776</v>
      </c>
      <c r="J45" s="27">
        <v>800</v>
      </c>
      <c r="K45" s="28">
        <f t="shared" si="2"/>
        <v>30</v>
      </c>
      <c r="L45" s="16" t="str">
        <f t="shared" si="3"/>
        <v>OK</v>
      </c>
      <c r="M45" s="49"/>
      <c r="N45" s="31"/>
      <c r="O45" s="31"/>
      <c r="P45" s="49"/>
      <c r="Q45" s="49"/>
      <c r="R45" s="48">
        <v>85</v>
      </c>
      <c r="S45" s="31"/>
      <c r="T45" s="31"/>
      <c r="U45" s="48">
        <v>185</v>
      </c>
      <c r="V45" s="102"/>
      <c r="W45" s="102"/>
      <c r="X45" s="103">
        <v>500</v>
      </c>
      <c r="Y45" s="10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</row>
    <row r="46" spans="1:42" ht="60" customHeight="1" x14ac:dyDescent="0.45">
      <c r="A46" s="20">
        <v>43</v>
      </c>
      <c r="B46" s="24" t="s">
        <v>76</v>
      </c>
      <c r="C46" s="80"/>
      <c r="D46" s="25" t="s">
        <v>77</v>
      </c>
      <c r="E46" s="25" t="s">
        <v>37</v>
      </c>
      <c r="F46" s="22" t="s">
        <v>26</v>
      </c>
      <c r="G46" s="23" t="s">
        <v>27</v>
      </c>
      <c r="H46" s="26">
        <v>3.95</v>
      </c>
      <c r="I46" s="29">
        <f t="shared" si="1"/>
        <v>5135</v>
      </c>
      <c r="J46" s="27">
        <v>1300</v>
      </c>
      <c r="K46" s="28">
        <f t="shared" si="2"/>
        <v>1300</v>
      </c>
      <c r="L46" s="16" t="str">
        <f t="shared" si="3"/>
        <v>OK</v>
      </c>
      <c r="M46" s="49"/>
      <c r="N46" s="31"/>
      <c r="O46" s="31"/>
      <c r="P46" s="49"/>
      <c r="Q46" s="49"/>
      <c r="R46" s="31"/>
      <c r="S46" s="31"/>
      <c r="T46" s="31"/>
      <c r="U46" s="49"/>
      <c r="V46" s="102"/>
      <c r="W46" s="102"/>
      <c r="X46" s="32"/>
      <c r="Y46" s="10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</row>
    <row r="47" spans="1:42" ht="60" customHeight="1" x14ac:dyDescent="0.45">
      <c r="A47" s="20">
        <v>44</v>
      </c>
      <c r="B47" s="24" t="s">
        <v>70</v>
      </c>
      <c r="C47" s="80"/>
      <c r="D47" s="25" t="s">
        <v>78</v>
      </c>
      <c r="E47" s="25" t="s">
        <v>37</v>
      </c>
      <c r="F47" s="22" t="s">
        <v>26</v>
      </c>
      <c r="G47" s="23" t="s">
        <v>27</v>
      </c>
      <c r="H47" s="26">
        <v>7.63</v>
      </c>
      <c r="I47" s="29">
        <f t="shared" si="1"/>
        <v>4578</v>
      </c>
      <c r="J47" s="27">
        <v>600</v>
      </c>
      <c r="K47" s="28">
        <f t="shared" si="2"/>
        <v>600</v>
      </c>
      <c r="L47" s="16" t="str">
        <f t="shared" si="3"/>
        <v>OK</v>
      </c>
      <c r="M47" s="49"/>
      <c r="N47" s="31"/>
      <c r="O47" s="31"/>
      <c r="P47" s="49"/>
      <c r="Q47" s="49"/>
      <c r="R47" s="31"/>
      <c r="S47" s="31"/>
      <c r="T47" s="31"/>
      <c r="U47" s="49"/>
      <c r="V47" s="102"/>
      <c r="W47" s="102"/>
      <c r="X47" s="32"/>
      <c r="Y47" s="10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1:42" ht="60" customHeight="1" x14ac:dyDescent="0.45">
      <c r="A48" s="20">
        <v>45</v>
      </c>
      <c r="B48" s="24" t="s">
        <v>72</v>
      </c>
      <c r="C48" s="80"/>
      <c r="D48" s="25" t="s">
        <v>79</v>
      </c>
      <c r="E48" s="25" t="s">
        <v>37</v>
      </c>
      <c r="F48" s="22" t="s">
        <v>26</v>
      </c>
      <c r="G48" s="23" t="s">
        <v>27</v>
      </c>
      <c r="H48" s="26">
        <v>5.23</v>
      </c>
      <c r="I48" s="29">
        <f t="shared" si="1"/>
        <v>1569.0000000000002</v>
      </c>
      <c r="J48" s="27">
        <v>300</v>
      </c>
      <c r="K48" s="28">
        <f t="shared" si="2"/>
        <v>48</v>
      </c>
      <c r="L48" s="16" t="str">
        <f t="shared" si="3"/>
        <v>OK</v>
      </c>
      <c r="M48" s="49"/>
      <c r="N48" s="31"/>
      <c r="O48" s="31"/>
      <c r="P48" s="49"/>
      <c r="Q48" s="49"/>
      <c r="R48" s="31"/>
      <c r="S48" s="31"/>
      <c r="T48" s="31"/>
      <c r="U48" s="49"/>
      <c r="V48" s="102"/>
      <c r="W48" s="102"/>
      <c r="X48" s="32"/>
      <c r="Y48" s="102"/>
      <c r="Z48" s="32"/>
      <c r="AA48" s="104">
        <v>252</v>
      </c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1:42" ht="60" customHeight="1" x14ac:dyDescent="0.45">
      <c r="A49" s="20">
        <v>46</v>
      </c>
      <c r="B49" s="24" t="s">
        <v>74</v>
      </c>
      <c r="C49" s="80"/>
      <c r="D49" s="25" t="s">
        <v>80</v>
      </c>
      <c r="E49" s="25" t="s">
        <v>37</v>
      </c>
      <c r="F49" s="22" t="s">
        <v>26</v>
      </c>
      <c r="G49" s="23" t="s">
        <v>27</v>
      </c>
      <c r="H49" s="26">
        <v>8.85</v>
      </c>
      <c r="I49" s="29">
        <f t="shared" si="1"/>
        <v>2655</v>
      </c>
      <c r="J49" s="27">
        <v>300</v>
      </c>
      <c r="K49" s="28">
        <f t="shared" si="2"/>
        <v>300</v>
      </c>
      <c r="L49" s="16" t="str">
        <f t="shared" si="3"/>
        <v>OK</v>
      </c>
      <c r="M49" s="49"/>
      <c r="N49" s="31"/>
      <c r="O49" s="31"/>
      <c r="P49" s="49"/>
      <c r="Q49" s="49"/>
      <c r="R49" s="31"/>
      <c r="S49" s="31"/>
      <c r="T49" s="31"/>
      <c r="U49" s="49"/>
      <c r="V49" s="102"/>
      <c r="W49" s="102"/>
      <c r="X49" s="32"/>
      <c r="Y49" s="10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</row>
    <row r="50" spans="1:42" ht="60" customHeight="1" x14ac:dyDescent="0.45">
      <c r="A50" s="20">
        <v>47</v>
      </c>
      <c r="B50" s="24" t="s">
        <v>76</v>
      </c>
      <c r="C50" s="80"/>
      <c r="D50" s="25" t="s">
        <v>81</v>
      </c>
      <c r="E50" s="25" t="s">
        <v>37</v>
      </c>
      <c r="F50" s="22" t="s">
        <v>26</v>
      </c>
      <c r="G50" s="23" t="s">
        <v>27</v>
      </c>
      <c r="H50" s="26">
        <v>7.03</v>
      </c>
      <c r="I50" s="29">
        <f t="shared" si="1"/>
        <v>2109</v>
      </c>
      <c r="J50" s="27">
        <v>300</v>
      </c>
      <c r="K50" s="28">
        <f t="shared" si="2"/>
        <v>300</v>
      </c>
      <c r="L50" s="16" t="str">
        <f t="shared" si="3"/>
        <v>OK</v>
      </c>
      <c r="M50" s="49"/>
      <c r="N50" s="31"/>
      <c r="O50" s="31"/>
      <c r="P50" s="49"/>
      <c r="Q50" s="49"/>
      <c r="R50" s="31"/>
      <c r="S50" s="31"/>
      <c r="T50" s="31"/>
      <c r="U50" s="49"/>
      <c r="V50" s="102"/>
      <c r="W50" s="102"/>
      <c r="X50" s="32"/>
      <c r="Y50" s="10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</row>
    <row r="51" spans="1:42" ht="60" customHeight="1" x14ac:dyDescent="0.45">
      <c r="A51" s="20">
        <v>48</v>
      </c>
      <c r="B51" s="24">
        <v>20</v>
      </c>
      <c r="C51" s="80"/>
      <c r="D51" s="25" t="s">
        <v>82</v>
      </c>
      <c r="E51" s="25" t="s">
        <v>37</v>
      </c>
      <c r="F51" s="22" t="s">
        <v>26</v>
      </c>
      <c r="G51" s="23" t="s">
        <v>27</v>
      </c>
      <c r="H51" s="26">
        <v>6.96</v>
      </c>
      <c r="I51" s="29">
        <f t="shared" si="1"/>
        <v>2088</v>
      </c>
      <c r="J51" s="27">
        <v>300</v>
      </c>
      <c r="K51" s="28">
        <f t="shared" si="2"/>
        <v>300</v>
      </c>
      <c r="L51" s="16" t="str">
        <f t="shared" si="3"/>
        <v>OK</v>
      </c>
      <c r="M51" s="49"/>
      <c r="N51" s="31"/>
      <c r="O51" s="31"/>
      <c r="P51" s="49"/>
      <c r="Q51" s="49"/>
      <c r="R51" s="31"/>
      <c r="S51" s="31"/>
      <c r="T51" s="31"/>
      <c r="U51" s="49"/>
      <c r="V51" s="102"/>
      <c r="W51" s="102"/>
      <c r="X51" s="32"/>
      <c r="Y51" s="10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</row>
    <row r="52" spans="1:42" ht="60" customHeight="1" x14ac:dyDescent="0.45">
      <c r="A52" s="20">
        <v>49</v>
      </c>
      <c r="B52" s="24">
        <v>21</v>
      </c>
      <c r="C52" s="80"/>
      <c r="D52" s="25" t="s">
        <v>83</v>
      </c>
      <c r="E52" s="25" t="s">
        <v>20</v>
      </c>
      <c r="F52" s="22" t="s">
        <v>26</v>
      </c>
      <c r="G52" s="23" t="s">
        <v>27</v>
      </c>
      <c r="H52" s="26">
        <v>302</v>
      </c>
      <c r="I52" s="29">
        <f t="shared" si="1"/>
        <v>4530</v>
      </c>
      <c r="J52" s="27">
        <v>15</v>
      </c>
      <c r="K52" s="28">
        <f t="shared" si="2"/>
        <v>4</v>
      </c>
      <c r="L52" s="16" t="str">
        <f t="shared" si="3"/>
        <v>OK</v>
      </c>
      <c r="M52" s="49"/>
      <c r="N52" s="31"/>
      <c r="O52" s="31"/>
      <c r="P52" s="49"/>
      <c r="Q52" s="49"/>
      <c r="R52" s="31"/>
      <c r="S52" s="31"/>
      <c r="T52" s="31"/>
      <c r="U52" s="48">
        <v>1</v>
      </c>
      <c r="V52" s="102"/>
      <c r="W52" s="102"/>
      <c r="X52" s="103">
        <v>10</v>
      </c>
      <c r="Y52" s="10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</row>
    <row r="53" spans="1:42" ht="60" customHeight="1" x14ac:dyDescent="0.45">
      <c r="A53" s="20">
        <v>50</v>
      </c>
      <c r="B53" s="24">
        <v>21</v>
      </c>
      <c r="C53" s="80"/>
      <c r="D53" s="25" t="s">
        <v>84</v>
      </c>
      <c r="E53" s="25" t="s">
        <v>20</v>
      </c>
      <c r="F53" s="22" t="s">
        <v>26</v>
      </c>
      <c r="G53" s="23" t="s">
        <v>27</v>
      </c>
      <c r="H53" s="26">
        <v>427.44</v>
      </c>
      <c r="I53" s="29">
        <f t="shared" si="1"/>
        <v>6411.6</v>
      </c>
      <c r="J53" s="27">
        <v>15</v>
      </c>
      <c r="K53" s="28">
        <f t="shared" si="2"/>
        <v>15</v>
      </c>
      <c r="L53" s="16" t="str">
        <f t="shared" si="3"/>
        <v>OK</v>
      </c>
      <c r="M53" s="49"/>
      <c r="N53" s="31"/>
      <c r="O53" s="31"/>
      <c r="P53" s="49"/>
      <c r="Q53" s="49"/>
      <c r="R53" s="31"/>
      <c r="S53" s="31"/>
      <c r="T53" s="31"/>
      <c r="U53" s="49"/>
      <c r="V53" s="102"/>
      <c r="W53" s="102"/>
      <c r="X53" s="32"/>
      <c r="Y53" s="10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</row>
    <row r="54" spans="1:42" ht="60" customHeight="1" x14ac:dyDescent="0.45">
      <c r="A54" s="20">
        <v>51</v>
      </c>
      <c r="B54" s="24">
        <v>22</v>
      </c>
      <c r="C54" s="80"/>
      <c r="D54" s="25" t="s">
        <v>85</v>
      </c>
      <c r="E54" s="25" t="s">
        <v>37</v>
      </c>
      <c r="F54" s="22" t="s">
        <v>26</v>
      </c>
      <c r="G54" s="23" t="s">
        <v>27</v>
      </c>
      <c r="H54" s="26">
        <v>40.72</v>
      </c>
      <c r="I54" s="29">
        <f t="shared" si="1"/>
        <v>12216</v>
      </c>
      <c r="J54" s="27">
        <v>300</v>
      </c>
      <c r="K54" s="28">
        <f t="shared" si="2"/>
        <v>300</v>
      </c>
      <c r="L54" s="16" t="str">
        <f t="shared" si="3"/>
        <v>OK</v>
      </c>
      <c r="M54" s="49"/>
      <c r="N54" s="31"/>
      <c r="O54" s="31"/>
      <c r="P54" s="49"/>
      <c r="Q54" s="49"/>
      <c r="R54" s="31"/>
      <c r="S54" s="31"/>
      <c r="T54" s="31"/>
      <c r="U54" s="49"/>
      <c r="V54" s="102"/>
      <c r="W54" s="102"/>
      <c r="X54" s="32"/>
      <c r="Y54" s="10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</row>
    <row r="55" spans="1:42" ht="60" customHeight="1" x14ac:dyDescent="0.45">
      <c r="A55" s="20">
        <v>52</v>
      </c>
      <c r="B55" s="24">
        <v>22</v>
      </c>
      <c r="C55" s="80"/>
      <c r="D55" s="25" t="s">
        <v>86</v>
      </c>
      <c r="E55" s="25" t="s">
        <v>37</v>
      </c>
      <c r="F55" s="22" t="s">
        <v>26</v>
      </c>
      <c r="G55" s="23" t="s">
        <v>27</v>
      </c>
      <c r="H55" s="26">
        <v>31.86</v>
      </c>
      <c r="I55" s="29">
        <f t="shared" si="1"/>
        <v>17523</v>
      </c>
      <c r="J55" s="27">
        <v>550</v>
      </c>
      <c r="K55" s="28">
        <f t="shared" si="2"/>
        <v>184</v>
      </c>
      <c r="L55" s="16" t="str">
        <f t="shared" si="3"/>
        <v>OK</v>
      </c>
      <c r="M55" s="49"/>
      <c r="N55" s="31"/>
      <c r="O55" s="31"/>
      <c r="P55" s="49"/>
      <c r="Q55" s="49"/>
      <c r="R55" s="31"/>
      <c r="S55" s="31"/>
      <c r="T55" s="31"/>
      <c r="U55" s="48">
        <v>16</v>
      </c>
      <c r="V55" s="102"/>
      <c r="W55" s="102"/>
      <c r="X55" s="103">
        <v>350</v>
      </c>
      <c r="Y55" s="10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</row>
    <row r="56" spans="1:42" ht="60" customHeight="1" x14ac:dyDescent="0.45">
      <c r="A56" s="20">
        <v>53</v>
      </c>
      <c r="B56" s="24">
        <v>24</v>
      </c>
      <c r="C56" s="81"/>
      <c r="D56" s="25" t="s">
        <v>87</v>
      </c>
      <c r="E56" s="25" t="s">
        <v>25</v>
      </c>
      <c r="F56" s="22" t="s">
        <v>26</v>
      </c>
      <c r="G56" s="23" t="s">
        <v>27</v>
      </c>
      <c r="H56" s="26">
        <v>192.6</v>
      </c>
      <c r="I56" s="29">
        <f t="shared" si="1"/>
        <v>2889</v>
      </c>
      <c r="J56" s="27">
        <v>15</v>
      </c>
      <c r="K56" s="28">
        <f t="shared" si="2"/>
        <v>15</v>
      </c>
      <c r="L56" s="16" t="str">
        <f t="shared" si="3"/>
        <v>OK</v>
      </c>
      <c r="M56" s="49"/>
      <c r="N56" s="31"/>
      <c r="O56" s="31"/>
      <c r="P56" s="49"/>
      <c r="Q56" s="49"/>
      <c r="R56" s="31"/>
      <c r="S56" s="31"/>
      <c r="T56" s="31"/>
      <c r="U56" s="49"/>
      <c r="V56" s="102"/>
      <c r="W56" s="102"/>
      <c r="X56" s="32"/>
      <c r="Y56" s="10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</row>
    <row r="57" spans="1:42" ht="60" customHeight="1" x14ac:dyDescent="0.45">
      <c r="I57" s="30">
        <f>SUM(I4:I56)</f>
        <v>526139.99999999988</v>
      </c>
      <c r="M57" s="51">
        <f>SUMPRODUCT(H4:H56,M4:M56)</f>
        <v>19501.61</v>
      </c>
      <c r="N57" s="51">
        <f>SUMPRODUCT(H4:H56,N4:N56)</f>
        <v>5446.36</v>
      </c>
      <c r="O57" s="51">
        <f>SUMPRODUCT(H4:H56,O4:O56)</f>
        <v>242.2</v>
      </c>
      <c r="P57" s="51">
        <f>SUMPRODUCT(H4:H56,P4:P56)</f>
        <v>12076.59</v>
      </c>
      <c r="Q57" s="51">
        <f>SUMPRODUCT(H4:H56,Q4:Q56)</f>
        <v>793.61</v>
      </c>
      <c r="R57" s="51">
        <f>SUMPRODUCT(H4:H56,R4:R56)</f>
        <v>9497.09</v>
      </c>
      <c r="S57" s="51">
        <f>SUMPRODUCT(H4:H56,S4:S56)</f>
        <v>1599.0700000000002</v>
      </c>
      <c r="T57" s="52">
        <f>SUMPRODUCT(H4:H56,T4:T56)</f>
        <v>15171.710000000001</v>
      </c>
      <c r="U57" s="51">
        <f>SUMPRODUCT(H4:H56,U4:U56)</f>
        <v>3007.2200000000003</v>
      </c>
      <c r="V57" s="51">
        <f>SUMPRODUCT(H4:H56,V4:V56)</f>
        <v>21174.880000000001</v>
      </c>
      <c r="W57" s="51">
        <f>SUMPRODUCT(H4:H56,W4:W56)</f>
        <v>14849.35</v>
      </c>
      <c r="X57" s="51">
        <f>SUMPRODUCT(H4:H56,X4:X56)</f>
        <v>18920.669999999998</v>
      </c>
      <c r="Y57" s="51">
        <f>SUMPRODUCT(H4:H56,Y4:Y56)</f>
        <v>12482.369999999999</v>
      </c>
      <c r="Z57" s="51">
        <f>SUMPRODUCT(H4:H56,Z4:Z56)</f>
        <v>8937.83</v>
      </c>
      <c r="AA57" s="107">
        <f>SUMPRODUCT(H4:H56,AA4:AA56)</f>
        <v>1755.71</v>
      </c>
      <c r="AB57" s="51">
        <f>SUMPRODUCT(H4:H56,AB4:AB56)</f>
        <v>908.3900000000001</v>
      </c>
    </row>
    <row r="58" spans="1:42" x14ac:dyDescent="0.45">
      <c r="M58" s="58">
        <f>SUM(M57:O57)</f>
        <v>25190.170000000002</v>
      </c>
      <c r="N58" s="59"/>
      <c r="O58" s="59"/>
      <c r="P58" s="60">
        <f>SUM(P57:Q57)</f>
        <v>12870.2</v>
      </c>
      <c r="Q58" s="61"/>
      <c r="R58" s="62">
        <f>SUM(R57:S57)</f>
        <v>11096.16</v>
      </c>
      <c r="S58" s="63"/>
      <c r="Z58" s="109">
        <f>Z57+AA57+AB57</f>
        <v>11601.93</v>
      </c>
      <c r="AA58" s="110"/>
      <c r="AB58" s="110"/>
    </row>
    <row r="63" spans="1:42" ht="15.75" x14ac:dyDescent="0.45">
      <c r="I63" s="85">
        <f>A57</f>
        <v>0</v>
      </c>
      <c r="J63" s="86"/>
      <c r="K63" s="86"/>
      <c r="L63" s="86"/>
      <c r="M63" s="87"/>
    </row>
    <row r="64" spans="1:42" ht="15.75" x14ac:dyDescent="0.45">
      <c r="I64" s="85">
        <f>E57</f>
        <v>0</v>
      </c>
      <c r="J64" s="86"/>
      <c r="K64" s="86"/>
      <c r="L64" s="86"/>
      <c r="M64" s="87"/>
    </row>
    <row r="65" spans="9:13" ht="15.75" x14ac:dyDescent="0.45">
      <c r="I65" s="73">
        <f>I57</f>
        <v>526139.99999999988</v>
      </c>
      <c r="J65" s="74"/>
      <c r="K65" s="74"/>
      <c r="L65" s="74"/>
      <c r="M65" s="75"/>
    </row>
    <row r="66" spans="9:13" ht="15.75" x14ac:dyDescent="0.5">
      <c r="I66" s="8" t="s">
        <v>7</v>
      </c>
      <c r="J66" s="9"/>
      <c r="K66" s="9"/>
      <c r="L66" s="9"/>
      <c r="M66" s="54">
        <f>L60</f>
        <v>0</v>
      </c>
    </row>
    <row r="67" spans="9:13" ht="15.75" x14ac:dyDescent="0.5">
      <c r="I67" s="10" t="s">
        <v>8</v>
      </c>
      <c r="J67" s="11"/>
      <c r="K67" s="11"/>
      <c r="L67" s="11"/>
      <c r="M67" s="55">
        <f>M60</f>
        <v>0</v>
      </c>
    </row>
    <row r="68" spans="9:13" ht="15.75" x14ac:dyDescent="0.5">
      <c r="I68" s="10" t="s">
        <v>9</v>
      </c>
      <c r="J68" s="11"/>
      <c r="K68" s="11"/>
      <c r="L68" s="11"/>
      <c r="M68" s="56"/>
    </row>
    <row r="69" spans="9:13" ht="15.75" x14ac:dyDescent="0.5">
      <c r="I69" s="12" t="s">
        <v>10</v>
      </c>
      <c r="J69" s="13"/>
      <c r="K69" s="13"/>
      <c r="L69" s="13"/>
      <c r="M69" s="57" t="e">
        <f>M67/M66</f>
        <v>#DIV/0!</v>
      </c>
    </row>
    <row r="70" spans="9:13" ht="15.75" x14ac:dyDescent="0.5">
      <c r="I70" s="76" t="s">
        <v>13</v>
      </c>
      <c r="J70" s="77"/>
      <c r="K70" s="77"/>
      <c r="L70" s="77"/>
      <c r="M70" s="78"/>
    </row>
  </sheetData>
  <mergeCells count="37">
    <mergeCell ref="Z58:AB58"/>
    <mergeCell ref="I65:M65"/>
    <mergeCell ref="I70:M70"/>
    <mergeCell ref="AP1:AP2"/>
    <mergeCell ref="C4:C56"/>
    <mergeCell ref="E1:I1"/>
    <mergeCell ref="I63:M63"/>
    <mergeCell ref="I64:M64"/>
    <mergeCell ref="AK1:AK2"/>
    <mergeCell ref="AL1:AL2"/>
    <mergeCell ref="AM1:AM2"/>
    <mergeCell ref="AN1:AN2"/>
    <mergeCell ref="AO1:AO2"/>
    <mergeCell ref="AF1:AF2"/>
    <mergeCell ref="AG1:AG2"/>
    <mergeCell ref="AH1:AH2"/>
    <mergeCell ref="AI1:AI2"/>
    <mergeCell ref="AJ1:AJ2"/>
    <mergeCell ref="AC1:AC2"/>
    <mergeCell ref="AD1:AD2"/>
    <mergeCell ref="AE1:AE2"/>
    <mergeCell ref="Z1:AB2"/>
    <mergeCell ref="V1:V2"/>
    <mergeCell ref="W1:W2"/>
    <mergeCell ref="X1:X2"/>
    <mergeCell ref="Y1:Y2"/>
    <mergeCell ref="M58:O58"/>
    <mergeCell ref="P58:Q58"/>
    <mergeCell ref="R58:S58"/>
    <mergeCell ref="U1:U2"/>
    <mergeCell ref="A2:L2"/>
    <mergeCell ref="A1:D1"/>
    <mergeCell ref="J1:L1"/>
    <mergeCell ref="T1:T2"/>
    <mergeCell ref="M1:O2"/>
    <mergeCell ref="P1:Q2"/>
    <mergeCell ref="R1:S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69"/>
  <sheetViews>
    <sheetView topLeftCell="A49" zoomScale="80" zoomScaleNormal="80" workbookViewId="0">
      <selection activeCell="P63" sqref="P63"/>
    </sheetView>
  </sheetViews>
  <sheetFormatPr defaultColWidth="9.73046875" defaultRowHeight="14.25" x14ac:dyDescent="0.45"/>
  <cols>
    <col min="1" max="1" width="8.73046875" style="1" customWidth="1"/>
    <col min="2" max="2" width="10.59765625" style="1" customWidth="1"/>
    <col min="3" max="3" width="31.265625" style="1" customWidth="1"/>
    <col min="4" max="4" width="34.1328125" style="17" customWidth="1"/>
    <col min="5" max="5" width="15.86328125" style="1" customWidth="1"/>
    <col min="6" max="6" width="10" style="1" customWidth="1"/>
    <col min="7" max="7" width="15.73046875" style="1" customWidth="1"/>
    <col min="8" max="8" width="15.3984375" style="1" customWidth="1"/>
    <col min="9" max="9" width="15" style="6" bestFit="1" customWidth="1"/>
    <col min="10" max="10" width="15" style="18" customWidth="1"/>
    <col min="11" max="11" width="15.3984375" style="4" customWidth="1"/>
    <col min="12" max="12" width="19" style="1" customWidth="1"/>
    <col min="13" max="13" width="22.59765625" style="2" customWidth="1"/>
    <col min="14" max="16384" width="9.73046875" style="2"/>
  </cols>
  <sheetData>
    <row r="1" spans="1:13" ht="80.25" customHeight="1" x14ac:dyDescent="0.45">
      <c r="A1" s="89" t="s">
        <v>14</v>
      </c>
      <c r="B1" s="89"/>
      <c r="C1" s="89"/>
      <c r="D1" s="89"/>
      <c r="E1" s="91" t="s">
        <v>15</v>
      </c>
      <c r="F1" s="92"/>
      <c r="G1" s="92"/>
      <c r="H1" s="93"/>
      <c r="I1" s="91" t="s">
        <v>16</v>
      </c>
      <c r="J1" s="92"/>
      <c r="K1" s="92"/>
      <c r="L1" s="92"/>
      <c r="M1" s="93"/>
    </row>
    <row r="2" spans="1:13" s="3" customFormat="1" ht="31.5" x14ac:dyDescent="0.35">
      <c r="A2" s="33" t="s">
        <v>4</v>
      </c>
      <c r="B2" s="33" t="s">
        <v>17</v>
      </c>
      <c r="C2" s="33" t="s">
        <v>18</v>
      </c>
      <c r="D2" s="34" t="s">
        <v>19</v>
      </c>
      <c r="E2" s="34" t="s">
        <v>20</v>
      </c>
      <c r="F2" s="35" t="s">
        <v>21</v>
      </c>
      <c r="G2" s="34" t="s">
        <v>22</v>
      </c>
      <c r="H2" s="36" t="s">
        <v>2</v>
      </c>
      <c r="I2" s="43" t="s">
        <v>5</v>
      </c>
      <c r="J2" s="38" t="s">
        <v>89</v>
      </c>
      <c r="K2" s="39" t="s">
        <v>6</v>
      </c>
      <c r="L2" s="36" t="s">
        <v>88</v>
      </c>
      <c r="M2" s="40" t="s">
        <v>90</v>
      </c>
    </row>
    <row r="3" spans="1:13" s="7" customFormat="1" ht="60" customHeight="1" x14ac:dyDescent="0.45">
      <c r="A3" s="20">
        <v>1</v>
      </c>
      <c r="B3" s="20">
        <v>1</v>
      </c>
      <c r="C3" s="79" t="s">
        <v>23</v>
      </c>
      <c r="D3" s="21" t="s">
        <v>24</v>
      </c>
      <c r="E3" s="21" t="s">
        <v>25</v>
      </c>
      <c r="F3" s="22" t="s">
        <v>26</v>
      </c>
      <c r="G3" s="23" t="s">
        <v>27</v>
      </c>
      <c r="H3" s="26">
        <v>81.849999999999994</v>
      </c>
      <c r="I3" s="27">
        <f>SETIC!J4</f>
        <v>38</v>
      </c>
      <c r="J3" s="28">
        <f>(SETIC!J4-SETIC!K4)</f>
        <v>15</v>
      </c>
      <c r="K3" s="16">
        <f>I3-J3</f>
        <v>23</v>
      </c>
      <c r="L3" s="41">
        <f t="shared" ref="L3:L34" si="0">H3*I3</f>
        <v>3110.2999999999997</v>
      </c>
      <c r="M3" s="42">
        <f>J3*H3</f>
        <v>1227.75</v>
      </c>
    </row>
    <row r="4" spans="1:13" ht="60" customHeight="1" x14ac:dyDescent="0.45">
      <c r="A4" s="20">
        <v>2</v>
      </c>
      <c r="B4" s="20">
        <v>2</v>
      </c>
      <c r="C4" s="80"/>
      <c r="D4" s="21" t="s">
        <v>28</v>
      </c>
      <c r="E4" s="21" t="s">
        <v>20</v>
      </c>
      <c r="F4" s="22" t="s">
        <v>26</v>
      </c>
      <c r="G4" s="23" t="s">
        <v>27</v>
      </c>
      <c r="H4" s="26">
        <v>17.329999999999998</v>
      </c>
      <c r="I4" s="27">
        <f>SETIC!J5</f>
        <v>26</v>
      </c>
      <c r="J4" s="28">
        <f>(SETIC!J5-SETIC!K5)</f>
        <v>26</v>
      </c>
      <c r="K4" s="16">
        <f t="shared" ref="K4:K55" si="1">I4-J4</f>
        <v>0</v>
      </c>
      <c r="L4" s="41">
        <f t="shared" si="0"/>
        <v>450.57999999999993</v>
      </c>
      <c r="M4" s="42">
        <f t="shared" ref="M4:M55" si="2">J4*H4</f>
        <v>450.57999999999993</v>
      </c>
    </row>
    <row r="5" spans="1:13" ht="60" customHeight="1" x14ac:dyDescent="0.45">
      <c r="A5" s="20">
        <v>3</v>
      </c>
      <c r="B5" s="20">
        <v>3</v>
      </c>
      <c r="C5" s="80"/>
      <c r="D5" s="21" t="s">
        <v>29</v>
      </c>
      <c r="E5" s="21" t="s">
        <v>20</v>
      </c>
      <c r="F5" s="22" t="s">
        <v>26</v>
      </c>
      <c r="G5" s="23" t="s">
        <v>27</v>
      </c>
      <c r="H5" s="26">
        <v>29.8</v>
      </c>
      <c r="I5" s="27">
        <f>SETIC!J6</f>
        <v>500</v>
      </c>
      <c r="J5" s="28">
        <f>(SETIC!J6-SETIC!K6)</f>
        <v>29</v>
      </c>
      <c r="K5" s="16">
        <f t="shared" si="1"/>
        <v>471</v>
      </c>
      <c r="L5" s="41">
        <f t="shared" si="0"/>
        <v>14900</v>
      </c>
      <c r="M5" s="42">
        <f t="shared" si="2"/>
        <v>864.2</v>
      </c>
    </row>
    <row r="6" spans="1:13" ht="60" customHeight="1" x14ac:dyDescent="0.45">
      <c r="A6" s="20">
        <v>4</v>
      </c>
      <c r="B6" s="20">
        <v>4</v>
      </c>
      <c r="C6" s="80"/>
      <c r="D6" s="21" t="s">
        <v>30</v>
      </c>
      <c r="E6" s="21" t="s">
        <v>31</v>
      </c>
      <c r="F6" s="22" t="s">
        <v>26</v>
      </c>
      <c r="G6" s="23" t="s">
        <v>27</v>
      </c>
      <c r="H6" s="26">
        <v>3.54</v>
      </c>
      <c r="I6" s="27">
        <f>SETIC!J7</f>
        <v>1500</v>
      </c>
      <c r="J6" s="28">
        <f>(SETIC!J7-SETIC!K7)</f>
        <v>0</v>
      </c>
      <c r="K6" s="16">
        <f t="shared" si="1"/>
        <v>1500</v>
      </c>
      <c r="L6" s="41">
        <f t="shared" si="0"/>
        <v>5310</v>
      </c>
      <c r="M6" s="42">
        <f t="shared" si="2"/>
        <v>0</v>
      </c>
    </row>
    <row r="7" spans="1:13" ht="60" customHeight="1" x14ac:dyDescent="0.45">
      <c r="A7" s="20">
        <v>5</v>
      </c>
      <c r="B7" s="20">
        <v>5</v>
      </c>
      <c r="C7" s="80"/>
      <c r="D7" s="21" t="s">
        <v>32</v>
      </c>
      <c r="E7" s="21" t="s">
        <v>33</v>
      </c>
      <c r="F7" s="22" t="s">
        <v>26</v>
      </c>
      <c r="G7" s="23" t="s">
        <v>27</v>
      </c>
      <c r="H7" s="26">
        <v>3.99</v>
      </c>
      <c r="I7" s="27">
        <f>SETIC!J8</f>
        <v>550</v>
      </c>
      <c r="J7" s="28">
        <f>(SETIC!J8-SETIC!K8)</f>
        <v>289</v>
      </c>
      <c r="K7" s="16">
        <f t="shared" si="1"/>
        <v>261</v>
      </c>
      <c r="L7" s="41">
        <f t="shared" si="0"/>
        <v>2194.5</v>
      </c>
      <c r="M7" s="42">
        <f t="shared" si="2"/>
        <v>1153.1100000000001</v>
      </c>
    </row>
    <row r="8" spans="1:13" ht="60" customHeight="1" x14ac:dyDescent="0.45">
      <c r="A8" s="20">
        <v>6</v>
      </c>
      <c r="B8" s="20">
        <v>6</v>
      </c>
      <c r="C8" s="80"/>
      <c r="D8" s="21" t="s">
        <v>34</v>
      </c>
      <c r="E8" s="21" t="s">
        <v>20</v>
      </c>
      <c r="F8" s="22" t="s">
        <v>26</v>
      </c>
      <c r="G8" s="23" t="s">
        <v>27</v>
      </c>
      <c r="H8" s="26">
        <v>35.89</v>
      </c>
      <c r="I8" s="27">
        <f>SETIC!J9</f>
        <v>900</v>
      </c>
      <c r="J8" s="28">
        <f>(SETIC!J9-SETIC!K9)</f>
        <v>297</v>
      </c>
      <c r="K8" s="16">
        <f t="shared" si="1"/>
        <v>603</v>
      </c>
      <c r="L8" s="41">
        <f t="shared" si="0"/>
        <v>32301</v>
      </c>
      <c r="M8" s="42">
        <f t="shared" si="2"/>
        <v>10659.33</v>
      </c>
    </row>
    <row r="9" spans="1:13" ht="60" customHeight="1" x14ac:dyDescent="0.45">
      <c r="A9" s="20">
        <v>7</v>
      </c>
      <c r="B9" s="20">
        <v>6</v>
      </c>
      <c r="C9" s="80"/>
      <c r="D9" s="21" t="s">
        <v>35</v>
      </c>
      <c r="E9" s="21" t="s">
        <v>20</v>
      </c>
      <c r="F9" s="22" t="s">
        <v>26</v>
      </c>
      <c r="G9" s="23" t="s">
        <v>27</v>
      </c>
      <c r="H9" s="26">
        <v>52.84</v>
      </c>
      <c r="I9" s="27">
        <f>SETIC!J10</f>
        <v>300</v>
      </c>
      <c r="J9" s="28">
        <f>(SETIC!J10-SETIC!K10)</f>
        <v>0</v>
      </c>
      <c r="K9" s="16">
        <f t="shared" si="1"/>
        <v>300</v>
      </c>
      <c r="L9" s="41">
        <f t="shared" si="0"/>
        <v>15852.000000000002</v>
      </c>
      <c r="M9" s="42">
        <f t="shared" si="2"/>
        <v>0</v>
      </c>
    </row>
    <row r="10" spans="1:13" ht="60" customHeight="1" x14ac:dyDescent="0.45">
      <c r="A10" s="20">
        <v>8</v>
      </c>
      <c r="B10" s="20">
        <v>7</v>
      </c>
      <c r="C10" s="80"/>
      <c r="D10" s="21" t="s">
        <v>36</v>
      </c>
      <c r="E10" s="21" t="s">
        <v>37</v>
      </c>
      <c r="F10" s="22" t="s">
        <v>26</v>
      </c>
      <c r="G10" s="23" t="s">
        <v>27</v>
      </c>
      <c r="H10" s="26">
        <v>5.87</v>
      </c>
      <c r="I10" s="27">
        <f>SETIC!J11</f>
        <v>14500</v>
      </c>
      <c r="J10" s="28">
        <f>(SETIC!J11-SETIC!K11)</f>
        <v>10640</v>
      </c>
      <c r="K10" s="16">
        <f t="shared" si="1"/>
        <v>3860</v>
      </c>
      <c r="L10" s="41">
        <f t="shared" si="0"/>
        <v>85115</v>
      </c>
      <c r="M10" s="42">
        <f t="shared" si="2"/>
        <v>62456.800000000003</v>
      </c>
    </row>
    <row r="11" spans="1:13" ht="60" customHeight="1" x14ac:dyDescent="0.45">
      <c r="A11" s="20">
        <v>9</v>
      </c>
      <c r="B11" s="20">
        <v>7</v>
      </c>
      <c r="C11" s="80"/>
      <c r="D11" s="21" t="s">
        <v>38</v>
      </c>
      <c r="E11" s="21" t="s">
        <v>37</v>
      </c>
      <c r="F11" s="22" t="s">
        <v>26</v>
      </c>
      <c r="G11" s="23" t="s">
        <v>27</v>
      </c>
      <c r="H11" s="26">
        <v>10.34</v>
      </c>
      <c r="I11" s="27">
        <f>SETIC!J12</f>
        <v>1550</v>
      </c>
      <c r="J11" s="28">
        <f>(SETIC!J12-SETIC!K12)</f>
        <v>0</v>
      </c>
      <c r="K11" s="16">
        <f t="shared" si="1"/>
        <v>1550</v>
      </c>
      <c r="L11" s="41">
        <f t="shared" si="0"/>
        <v>16027</v>
      </c>
      <c r="M11" s="42">
        <f t="shared" si="2"/>
        <v>0</v>
      </c>
    </row>
    <row r="12" spans="1:13" ht="60" customHeight="1" x14ac:dyDescent="0.45">
      <c r="A12" s="20">
        <v>10</v>
      </c>
      <c r="B12" s="20">
        <v>7</v>
      </c>
      <c r="C12" s="80"/>
      <c r="D12" s="21" t="s">
        <v>39</v>
      </c>
      <c r="E12" s="21" t="s">
        <v>37</v>
      </c>
      <c r="F12" s="22" t="s">
        <v>26</v>
      </c>
      <c r="G12" s="23" t="s">
        <v>27</v>
      </c>
      <c r="H12" s="26">
        <v>7.28</v>
      </c>
      <c r="I12" s="27">
        <f>SETIC!J13</f>
        <v>3000</v>
      </c>
      <c r="J12" s="28">
        <f>(SETIC!J13-SETIC!K13)</f>
        <v>0</v>
      </c>
      <c r="K12" s="16">
        <f t="shared" si="1"/>
        <v>3000</v>
      </c>
      <c r="L12" s="41">
        <f t="shared" si="0"/>
        <v>21840</v>
      </c>
      <c r="M12" s="42">
        <f t="shared" si="2"/>
        <v>0</v>
      </c>
    </row>
    <row r="13" spans="1:13" ht="60" customHeight="1" x14ac:dyDescent="0.45">
      <c r="A13" s="20">
        <v>11</v>
      </c>
      <c r="B13" s="20">
        <v>7</v>
      </c>
      <c r="C13" s="80"/>
      <c r="D13" s="21" t="s">
        <v>40</v>
      </c>
      <c r="E13" s="21" t="s">
        <v>37</v>
      </c>
      <c r="F13" s="22" t="s">
        <v>26</v>
      </c>
      <c r="G13" s="23" t="s">
        <v>27</v>
      </c>
      <c r="H13" s="26">
        <v>13.21</v>
      </c>
      <c r="I13" s="27">
        <f>SETIC!J14</f>
        <v>400</v>
      </c>
      <c r="J13" s="28">
        <f>(SETIC!J14-SETIC!K14)</f>
        <v>0</v>
      </c>
      <c r="K13" s="16">
        <f t="shared" si="1"/>
        <v>400</v>
      </c>
      <c r="L13" s="41">
        <f t="shared" si="0"/>
        <v>5284</v>
      </c>
      <c r="M13" s="42">
        <f t="shared" si="2"/>
        <v>0</v>
      </c>
    </row>
    <row r="14" spans="1:13" ht="60" customHeight="1" x14ac:dyDescent="0.45">
      <c r="A14" s="20">
        <v>12</v>
      </c>
      <c r="B14" s="20">
        <v>8</v>
      </c>
      <c r="C14" s="80"/>
      <c r="D14" s="21" t="s">
        <v>41</v>
      </c>
      <c r="E14" s="21" t="s">
        <v>37</v>
      </c>
      <c r="F14" s="22" t="s">
        <v>26</v>
      </c>
      <c r="G14" s="23" t="s">
        <v>27</v>
      </c>
      <c r="H14" s="26">
        <v>104.28</v>
      </c>
      <c r="I14" s="27">
        <f>SETIC!J15</f>
        <v>80</v>
      </c>
      <c r="J14" s="28">
        <f>(SETIC!J15-SETIC!K15)</f>
        <v>6</v>
      </c>
      <c r="K14" s="16">
        <f t="shared" si="1"/>
        <v>74</v>
      </c>
      <c r="L14" s="41">
        <f t="shared" si="0"/>
        <v>8342.4</v>
      </c>
      <c r="M14" s="42">
        <f t="shared" si="2"/>
        <v>625.68000000000006</v>
      </c>
    </row>
    <row r="15" spans="1:13" ht="60" customHeight="1" x14ac:dyDescent="0.45">
      <c r="A15" s="20">
        <v>13</v>
      </c>
      <c r="B15" s="20">
        <v>9</v>
      </c>
      <c r="C15" s="80"/>
      <c r="D15" s="21" t="s">
        <v>42</v>
      </c>
      <c r="E15" s="21" t="s">
        <v>43</v>
      </c>
      <c r="F15" s="22" t="s">
        <v>26</v>
      </c>
      <c r="G15" s="23" t="s">
        <v>27</v>
      </c>
      <c r="H15" s="26">
        <v>37.159999999999997</v>
      </c>
      <c r="I15" s="27">
        <f>SETIC!J16</f>
        <v>150</v>
      </c>
      <c r="J15" s="28">
        <f>(SETIC!J16-SETIC!K16)</f>
        <v>12</v>
      </c>
      <c r="K15" s="16">
        <f t="shared" si="1"/>
        <v>138</v>
      </c>
      <c r="L15" s="41">
        <f t="shared" si="0"/>
        <v>5573.9999999999991</v>
      </c>
      <c r="M15" s="42">
        <f t="shared" si="2"/>
        <v>445.91999999999996</v>
      </c>
    </row>
    <row r="16" spans="1:13" ht="60" customHeight="1" x14ac:dyDescent="0.45">
      <c r="A16" s="20">
        <v>14</v>
      </c>
      <c r="B16" s="24">
        <v>10</v>
      </c>
      <c r="C16" s="80"/>
      <c r="D16" s="25" t="s">
        <v>44</v>
      </c>
      <c r="E16" s="25" t="s">
        <v>37</v>
      </c>
      <c r="F16" s="22" t="s">
        <v>26</v>
      </c>
      <c r="G16" s="23" t="s">
        <v>27</v>
      </c>
      <c r="H16" s="26">
        <v>9</v>
      </c>
      <c r="I16" s="27">
        <f>SETIC!J17</f>
        <v>1450</v>
      </c>
      <c r="J16" s="28">
        <f>(SETIC!J17-SETIC!K17)</f>
        <v>377</v>
      </c>
      <c r="K16" s="16">
        <f t="shared" si="1"/>
        <v>1073</v>
      </c>
      <c r="L16" s="41">
        <f t="shared" si="0"/>
        <v>13050</v>
      </c>
      <c r="M16" s="42">
        <f t="shared" si="2"/>
        <v>3393</v>
      </c>
    </row>
    <row r="17" spans="1:13" ht="60" customHeight="1" x14ac:dyDescent="0.45">
      <c r="A17" s="20">
        <v>15</v>
      </c>
      <c r="B17" s="24">
        <v>10</v>
      </c>
      <c r="C17" s="80"/>
      <c r="D17" s="25" t="s">
        <v>45</v>
      </c>
      <c r="E17" s="25" t="s">
        <v>37</v>
      </c>
      <c r="F17" s="22" t="s">
        <v>26</v>
      </c>
      <c r="G17" s="23" t="s">
        <v>27</v>
      </c>
      <c r="H17" s="26">
        <v>8</v>
      </c>
      <c r="I17" s="27">
        <f>SETIC!J18</f>
        <v>1350</v>
      </c>
      <c r="J17" s="28">
        <f>(SETIC!J18-SETIC!K18)</f>
        <v>983</v>
      </c>
      <c r="K17" s="16">
        <f t="shared" si="1"/>
        <v>367</v>
      </c>
      <c r="L17" s="41">
        <f t="shared" si="0"/>
        <v>10800</v>
      </c>
      <c r="M17" s="42">
        <f t="shared" si="2"/>
        <v>7864</v>
      </c>
    </row>
    <row r="18" spans="1:13" ht="60" customHeight="1" x14ac:dyDescent="0.45">
      <c r="A18" s="20">
        <v>16</v>
      </c>
      <c r="B18" s="24">
        <v>10</v>
      </c>
      <c r="C18" s="80"/>
      <c r="D18" s="25" t="s">
        <v>46</v>
      </c>
      <c r="E18" s="25" t="s">
        <v>37</v>
      </c>
      <c r="F18" s="22" t="s">
        <v>26</v>
      </c>
      <c r="G18" s="23" t="s">
        <v>27</v>
      </c>
      <c r="H18" s="26">
        <v>3.54</v>
      </c>
      <c r="I18" s="27">
        <f>SETIC!J19</f>
        <v>170</v>
      </c>
      <c r="J18" s="28">
        <f>(SETIC!J19-SETIC!K19)</f>
        <v>60</v>
      </c>
      <c r="K18" s="16">
        <f t="shared" si="1"/>
        <v>110</v>
      </c>
      <c r="L18" s="41">
        <f t="shared" si="0"/>
        <v>601.79999999999995</v>
      </c>
      <c r="M18" s="42">
        <f t="shared" si="2"/>
        <v>212.4</v>
      </c>
    </row>
    <row r="19" spans="1:13" ht="60" customHeight="1" x14ac:dyDescent="0.45">
      <c r="A19" s="20">
        <v>17</v>
      </c>
      <c r="B19" s="24">
        <v>11</v>
      </c>
      <c r="C19" s="80"/>
      <c r="D19" s="25" t="s">
        <v>47</v>
      </c>
      <c r="E19" s="25" t="s">
        <v>37</v>
      </c>
      <c r="F19" s="22" t="s">
        <v>26</v>
      </c>
      <c r="G19" s="23" t="s">
        <v>27</v>
      </c>
      <c r="H19" s="26">
        <v>76.73</v>
      </c>
      <c r="I19" s="27">
        <f>SETIC!J20</f>
        <v>150</v>
      </c>
      <c r="J19" s="28">
        <f>(SETIC!J20-SETIC!K20)</f>
        <v>0</v>
      </c>
      <c r="K19" s="16">
        <f t="shared" si="1"/>
        <v>150</v>
      </c>
      <c r="L19" s="41">
        <f t="shared" si="0"/>
        <v>11509.5</v>
      </c>
      <c r="M19" s="42">
        <f t="shared" si="2"/>
        <v>0</v>
      </c>
    </row>
    <row r="20" spans="1:13" ht="60" customHeight="1" x14ac:dyDescent="0.45">
      <c r="A20" s="20">
        <v>18</v>
      </c>
      <c r="B20" s="24">
        <v>11</v>
      </c>
      <c r="C20" s="80"/>
      <c r="D20" s="25" t="s">
        <v>48</v>
      </c>
      <c r="E20" s="25" t="s">
        <v>37</v>
      </c>
      <c r="F20" s="22" t="s">
        <v>26</v>
      </c>
      <c r="G20" s="23" t="s">
        <v>27</v>
      </c>
      <c r="H20" s="26">
        <v>127.9</v>
      </c>
      <c r="I20" s="27">
        <f>SETIC!J21</f>
        <v>100</v>
      </c>
      <c r="J20" s="28">
        <f>(SETIC!J21-SETIC!K21)</f>
        <v>0</v>
      </c>
      <c r="K20" s="16">
        <f t="shared" si="1"/>
        <v>100</v>
      </c>
      <c r="L20" s="41">
        <f t="shared" si="0"/>
        <v>12790</v>
      </c>
      <c r="M20" s="42">
        <f t="shared" si="2"/>
        <v>0</v>
      </c>
    </row>
    <row r="21" spans="1:13" ht="60" customHeight="1" x14ac:dyDescent="0.45">
      <c r="A21" s="20">
        <v>19</v>
      </c>
      <c r="B21" s="24">
        <v>11</v>
      </c>
      <c r="C21" s="80"/>
      <c r="D21" s="25" t="s">
        <v>49</v>
      </c>
      <c r="E21" s="25" t="s">
        <v>37</v>
      </c>
      <c r="F21" s="22" t="s">
        <v>26</v>
      </c>
      <c r="G21" s="23" t="s">
        <v>27</v>
      </c>
      <c r="H21" s="26">
        <v>189.59</v>
      </c>
      <c r="I21" s="27">
        <f>SETIC!J22</f>
        <v>100</v>
      </c>
      <c r="J21" s="28">
        <f>(SETIC!J22-SETIC!K22)</f>
        <v>0</v>
      </c>
      <c r="K21" s="16">
        <f t="shared" si="1"/>
        <v>100</v>
      </c>
      <c r="L21" s="41">
        <f t="shared" si="0"/>
        <v>18959</v>
      </c>
      <c r="M21" s="42">
        <f t="shared" si="2"/>
        <v>0</v>
      </c>
    </row>
    <row r="22" spans="1:13" ht="60" customHeight="1" x14ac:dyDescent="0.45">
      <c r="A22" s="20">
        <v>20</v>
      </c>
      <c r="B22" s="24">
        <v>11</v>
      </c>
      <c r="C22" s="80"/>
      <c r="D22" s="25" t="s">
        <v>50</v>
      </c>
      <c r="E22" s="25" t="s">
        <v>37</v>
      </c>
      <c r="F22" s="22" t="s">
        <v>26</v>
      </c>
      <c r="G22" s="23" t="s">
        <v>27</v>
      </c>
      <c r="H22" s="26">
        <v>60.5</v>
      </c>
      <c r="I22" s="27">
        <f>SETIC!J23</f>
        <v>70</v>
      </c>
      <c r="J22" s="28">
        <f>(SETIC!J23-SETIC!K23)</f>
        <v>63</v>
      </c>
      <c r="K22" s="16">
        <f t="shared" si="1"/>
        <v>7</v>
      </c>
      <c r="L22" s="41">
        <f t="shared" si="0"/>
        <v>4235</v>
      </c>
      <c r="M22" s="42">
        <f t="shared" si="2"/>
        <v>3811.5</v>
      </c>
    </row>
    <row r="23" spans="1:13" ht="60" customHeight="1" x14ac:dyDescent="0.45">
      <c r="A23" s="20">
        <v>21</v>
      </c>
      <c r="B23" s="24">
        <v>11</v>
      </c>
      <c r="C23" s="80"/>
      <c r="D23" s="25" t="s">
        <v>51</v>
      </c>
      <c r="E23" s="25" t="s">
        <v>37</v>
      </c>
      <c r="F23" s="22" t="s">
        <v>26</v>
      </c>
      <c r="G23" s="23" t="s">
        <v>27</v>
      </c>
      <c r="H23" s="26">
        <v>71.78</v>
      </c>
      <c r="I23" s="27">
        <f>SETIC!J24</f>
        <v>645</v>
      </c>
      <c r="J23" s="28">
        <f>(SETIC!J24-SETIC!K24)</f>
        <v>51</v>
      </c>
      <c r="K23" s="16">
        <f t="shared" si="1"/>
        <v>594</v>
      </c>
      <c r="L23" s="41">
        <f t="shared" si="0"/>
        <v>46298.1</v>
      </c>
      <c r="M23" s="42">
        <f t="shared" si="2"/>
        <v>3660.78</v>
      </c>
    </row>
    <row r="24" spans="1:13" ht="60" customHeight="1" x14ac:dyDescent="0.45">
      <c r="A24" s="20">
        <v>22</v>
      </c>
      <c r="B24" s="24">
        <v>11</v>
      </c>
      <c r="C24" s="80"/>
      <c r="D24" s="25" t="s">
        <v>52</v>
      </c>
      <c r="E24" s="25" t="s">
        <v>37</v>
      </c>
      <c r="F24" s="22" t="s">
        <v>26</v>
      </c>
      <c r="G24" s="23" t="s">
        <v>27</v>
      </c>
      <c r="H24" s="26">
        <v>24.94</v>
      </c>
      <c r="I24" s="27">
        <f>SETIC!J25</f>
        <v>1400</v>
      </c>
      <c r="J24" s="28">
        <f>(SETIC!J25-SETIC!K25)</f>
        <v>194</v>
      </c>
      <c r="K24" s="16">
        <f t="shared" si="1"/>
        <v>1206</v>
      </c>
      <c r="L24" s="41">
        <f t="shared" si="0"/>
        <v>34916</v>
      </c>
      <c r="M24" s="42">
        <f t="shared" si="2"/>
        <v>4838.3600000000006</v>
      </c>
    </row>
    <row r="25" spans="1:13" ht="60" customHeight="1" x14ac:dyDescent="0.45">
      <c r="A25" s="20">
        <v>23</v>
      </c>
      <c r="B25" s="24">
        <v>12</v>
      </c>
      <c r="C25" s="80"/>
      <c r="D25" s="25" t="s">
        <v>53</v>
      </c>
      <c r="E25" s="25" t="s">
        <v>37</v>
      </c>
      <c r="F25" s="22" t="s">
        <v>26</v>
      </c>
      <c r="G25" s="23" t="s">
        <v>27</v>
      </c>
      <c r="H25" s="26">
        <v>45</v>
      </c>
      <c r="I25" s="27">
        <f>SETIC!J26</f>
        <v>150</v>
      </c>
      <c r="J25" s="28">
        <f>(SETIC!J26-SETIC!K26)</f>
        <v>150</v>
      </c>
      <c r="K25" s="16">
        <f t="shared" si="1"/>
        <v>0</v>
      </c>
      <c r="L25" s="41">
        <f t="shared" si="0"/>
        <v>6750</v>
      </c>
      <c r="M25" s="42">
        <f t="shared" si="2"/>
        <v>6750</v>
      </c>
    </row>
    <row r="26" spans="1:13" ht="60" customHeight="1" x14ac:dyDescent="0.45">
      <c r="A26" s="20">
        <v>24</v>
      </c>
      <c r="B26" s="24">
        <v>12</v>
      </c>
      <c r="C26" s="80"/>
      <c r="D26" s="25" t="s">
        <v>54</v>
      </c>
      <c r="E26" s="25" t="s">
        <v>37</v>
      </c>
      <c r="F26" s="22" t="s">
        <v>26</v>
      </c>
      <c r="G26" s="23" t="s">
        <v>27</v>
      </c>
      <c r="H26" s="26">
        <v>65</v>
      </c>
      <c r="I26" s="27">
        <f>SETIC!J27</f>
        <v>80</v>
      </c>
      <c r="J26" s="28">
        <f>(SETIC!J27-SETIC!K27)</f>
        <v>35</v>
      </c>
      <c r="K26" s="16">
        <f t="shared" si="1"/>
        <v>45</v>
      </c>
      <c r="L26" s="41">
        <f t="shared" si="0"/>
        <v>5200</v>
      </c>
      <c r="M26" s="42">
        <f t="shared" si="2"/>
        <v>2275</v>
      </c>
    </row>
    <row r="27" spans="1:13" ht="60" customHeight="1" x14ac:dyDescent="0.45">
      <c r="A27" s="20">
        <v>25</v>
      </c>
      <c r="B27" s="24">
        <v>12</v>
      </c>
      <c r="C27" s="80"/>
      <c r="D27" s="25" t="s">
        <v>55</v>
      </c>
      <c r="E27" s="25" t="s">
        <v>37</v>
      </c>
      <c r="F27" s="22" t="s">
        <v>26</v>
      </c>
      <c r="G27" s="23" t="s">
        <v>27</v>
      </c>
      <c r="H27" s="26">
        <v>70</v>
      </c>
      <c r="I27" s="27">
        <f>SETIC!J28</f>
        <v>80</v>
      </c>
      <c r="J27" s="28">
        <f>(SETIC!J28-SETIC!K28)</f>
        <v>0</v>
      </c>
      <c r="K27" s="16">
        <f t="shared" si="1"/>
        <v>80</v>
      </c>
      <c r="L27" s="41">
        <f t="shared" si="0"/>
        <v>5600</v>
      </c>
      <c r="M27" s="42">
        <f t="shared" si="2"/>
        <v>0</v>
      </c>
    </row>
    <row r="28" spans="1:13" ht="60" customHeight="1" x14ac:dyDescent="0.45">
      <c r="A28" s="20">
        <v>26</v>
      </c>
      <c r="B28" s="24">
        <v>12</v>
      </c>
      <c r="C28" s="80"/>
      <c r="D28" s="25" t="s">
        <v>56</v>
      </c>
      <c r="E28" s="25" t="s">
        <v>37</v>
      </c>
      <c r="F28" s="22" t="s">
        <v>26</v>
      </c>
      <c r="G28" s="23" t="s">
        <v>27</v>
      </c>
      <c r="H28" s="26">
        <v>20.38</v>
      </c>
      <c r="I28" s="27">
        <f>SETIC!J29</f>
        <v>100</v>
      </c>
      <c r="J28" s="28">
        <f>(SETIC!J29-SETIC!K29)</f>
        <v>0</v>
      </c>
      <c r="K28" s="16">
        <f t="shared" si="1"/>
        <v>100</v>
      </c>
      <c r="L28" s="41">
        <f t="shared" si="0"/>
        <v>2038</v>
      </c>
      <c r="M28" s="42">
        <f t="shared" si="2"/>
        <v>0</v>
      </c>
    </row>
    <row r="29" spans="1:13" ht="60" customHeight="1" x14ac:dyDescent="0.45">
      <c r="A29" s="20">
        <v>27</v>
      </c>
      <c r="B29" s="24">
        <v>13</v>
      </c>
      <c r="C29" s="80"/>
      <c r="D29" s="25" t="s">
        <v>57</v>
      </c>
      <c r="E29" s="25" t="s">
        <v>20</v>
      </c>
      <c r="F29" s="22" t="s">
        <v>26</v>
      </c>
      <c r="G29" s="23" t="s">
        <v>27</v>
      </c>
      <c r="H29" s="26">
        <v>967.31</v>
      </c>
      <c r="I29" s="27">
        <f>SETIC!J30</f>
        <v>2</v>
      </c>
      <c r="J29" s="28">
        <f>(SETIC!J30-SETIC!K30)</f>
        <v>0</v>
      </c>
      <c r="K29" s="16">
        <f t="shared" si="1"/>
        <v>2</v>
      </c>
      <c r="L29" s="41">
        <f t="shared" si="0"/>
        <v>1934.62</v>
      </c>
      <c r="M29" s="42">
        <f t="shared" si="2"/>
        <v>0</v>
      </c>
    </row>
    <row r="30" spans="1:13" ht="60" customHeight="1" x14ac:dyDescent="0.45">
      <c r="A30" s="20">
        <v>28</v>
      </c>
      <c r="B30" s="24">
        <v>13</v>
      </c>
      <c r="C30" s="80"/>
      <c r="D30" s="25" t="s">
        <v>58</v>
      </c>
      <c r="E30" s="25" t="s">
        <v>20</v>
      </c>
      <c r="F30" s="22" t="s">
        <v>26</v>
      </c>
      <c r="G30" s="23" t="s">
        <v>27</v>
      </c>
      <c r="H30" s="26">
        <v>813.2</v>
      </c>
      <c r="I30" s="27">
        <f>SETIC!J31</f>
        <v>4</v>
      </c>
      <c r="J30" s="28">
        <f>(SETIC!J31-SETIC!K31)</f>
        <v>1</v>
      </c>
      <c r="K30" s="16">
        <f t="shared" si="1"/>
        <v>3</v>
      </c>
      <c r="L30" s="41">
        <f t="shared" si="0"/>
        <v>3252.8</v>
      </c>
      <c r="M30" s="42">
        <f t="shared" si="2"/>
        <v>813.2</v>
      </c>
    </row>
    <row r="31" spans="1:13" ht="60" customHeight="1" x14ac:dyDescent="0.45">
      <c r="A31" s="20">
        <v>29</v>
      </c>
      <c r="B31" s="24">
        <v>13</v>
      </c>
      <c r="C31" s="80"/>
      <c r="D31" s="25" t="s">
        <v>59</v>
      </c>
      <c r="E31" s="25" t="s">
        <v>20</v>
      </c>
      <c r="F31" s="22" t="s">
        <v>26</v>
      </c>
      <c r="G31" s="23" t="s">
        <v>27</v>
      </c>
      <c r="H31" s="26">
        <v>196.54</v>
      </c>
      <c r="I31" s="27">
        <f>SETIC!J32</f>
        <v>11</v>
      </c>
      <c r="J31" s="28">
        <f>(SETIC!J32-SETIC!K32)</f>
        <v>11</v>
      </c>
      <c r="K31" s="16">
        <f t="shared" si="1"/>
        <v>0</v>
      </c>
      <c r="L31" s="41">
        <f t="shared" si="0"/>
        <v>2161.94</v>
      </c>
      <c r="M31" s="42">
        <f t="shared" si="2"/>
        <v>2161.94</v>
      </c>
    </row>
    <row r="32" spans="1:13" ht="60" customHeight="1" x14ac:dyDescent="0.45">
      <c r="A32" s="20">
        <v>30</v>
      </c>
      <c r="B32" s="24">
        <v>13</v>
      </c>
      <c r="C32" s="80"/>
      <c r="D32" s="25" t="s">
        <v>60</v>
      </c>
      <c r="E32" s="25" t="s">
        <v>20</v>
      </c>
      <c r="F32" s="22" t="s">
        <v>26</v>
      </c>
      <c r="G32" s="23" t="s">
        <v>27</v>
      </c>
      <c r="H32" s="26">
        <v>602.78</v>
      </c>
      <c r="I32" s="27">
        <f>SETIC!J33</f>
        <v>14</v>
      </c>
      <c r="J32" s="28">
        <f>(SETIC!J33-SETIC!K33)</f>
        <v>0</v>
      </c>
      <c r="K32" s="16">
        <f t="shared" si="1"/>
        <v>14</v>
      </c>
      <c r="L32" s="41">
        <f t="shared" si="0"/>
        <v>8438.92</v>
      </c>
      <c r="M32" s="42">
        <f t="shared" si="2"/>
        <v>0</v>
      </c>
    </row>
    <row r="33" spans="1:13" ht="60" customHeight="1" x14ac:dyDescent="0.45">
      <c r="A33" s="20">
        <v>31</v>
      </c>
      <c r="B33" s="24">
        <v>14</v>
      </c>
      <c r="C33" s="80"/>
      <c r="D33" s="25" t="s">
        <v>61</v>
      </c>
      <c r="E33" s="25" t="s">
        <v>20</v>
      </c>
      <c r="F33" s="22" t="s">
        <v>26</v>
      </c>
      <c r="G33" s="23" t="s">
        <v>27</v>
      </c>
      <c r="H33" s="26">
        <v>257</v>
      </c>
      <c r="I33" s="27">
        <f>SETIC!J34</f>
        <v>24</v>
      </c>
      <c r="J33" s="28">
        <f>(SETIC!J34-SETIC!K34)</f>
        <v>9</v>
      </c>
      <c r="K33" s="16">
        <f t="shared" si="1"/>
        <v>15</v>
      </c>
      <c r="L33" s="41">
        <f t="shared" si="0"/>
        <v>6168</v>
      </c>
      <c r="M33" s="42">
        <f t="shared" si="2"/>
        <v>2313</v>
      </c>
    </row>
    <row r="34" spans="1:13" ht="60" customHeight="1" x14ac:dyDescent="0.45">
      <c r="A34" s="20">
        <v>32</v>
      </c>
      <c r="B34" s="24">
        <v>15</v>
      </c>
      <c r="C34" s="80"/>
      <c r="D34" s="25" t="s">
        <v>62</v>
      </c>
      <c r="E34" s="25" t="s">
        <v>20</v>
      </c>
      <c r="F34" s="22" t="s">
        <v>26</v>
      </c>
      <c r="G34" s="23" t="s">
        <v>27</v>
      </c>
      <c r="H34" s="26">
        <v>26.59</v>
      </c>
      <c r="I34" s="27">
        <f>SETIC!J35</f>
        <v>66</v>
      </c>
      <c r="J34" s="28">
        <f>(SETIC!J35-SETIC!K35)</f>
        <v>8</v>
      </c>
      <c r="K34" s="16">
        <f t="shared" si="1"/>
        <v>58</v>
      </c>
      <c r="L34" s="41">
        <f t="shared" si="0"/>
        <v>1754.94</v>
      </c>
      <c r="M34" s="42">
        <f t="shared" si="2"/>
        <v>212.72</v>
      </c>
    </row>
    <row r="35" spans="1:13" ht="60" customHeight="1" x14ac:dyDescent="0.45">
      <c r="A35" s="20">
        <v>33</v>
      </c>
      <c r="B35" s="24">
        <v>15</v>
      </c>
      <c r="C35" s="80"/>
      <c r="D35" s="25" t="s">
        <v>63</v>
      </c>
      <c r="E35" s="25" t="s">
        <v>20</v>
      </c>
      <c r="F35" s="22" t="s">
        <v>26</v>
      </c>
      <c r="G35" s="23" t="s">
        <v>27</v>
      </c>
      <c r="H35" s="26">
        <v>22.97</v>
      </c>
      <c r="I35" s="27">
        <f>SETIC!J36</f>
        <v>60</v>
      </c>
      <c r="J35" s="28">
        <f>(SETIC!J36-SETIC!K36)</f>
        <v>3</v>
      </c>
      <c r="K35" s="16">
        <f t="shared" si="1"/>
        <v>57</v>
      </c>
      <c r="L35" s="41">
        <f t="shared" ref="L35:L55" si="3">H35*I35</f>
        <v>1378.1999999999998</v>
      </c>
      <c r="M35" s="42">
        <f t="shared" si="2"/>
        <v>68.91</v>
      </c>
    </row>
    <row r="36" spans="1:13" ht="60" customHeight="1" x14ac:dyDescent="0.45">
      <c r="A36" s="20">
        <v>34</v>
      </c>
      <c r="B36" s="24">
        <v>15</v>
      </c>
      <c r="C36" s="80"/>
      <c r="D36" s="25" t="s">
        <v>64</v>
      </c>
      <c r="E36" s="25" t="s">
        <v>20</v>
      </c>
      <c r="F36" s="22" t="s">
        <v>26</v>
      </c>
      <c r="G36" s="23" t="s">
        <v>27</v>
      </c>
      <c r="H36" s="26">
        <v>70.599999999999994</v>
      </c>
      <c r="I36" s="27">
        <f>SETIC!J37</f>
        <v>15</v>
      </c>
      <c r="J36" s="28">
        <f>(SETIC!J37-SETIC!K37)</f>
        <v>2</v>
      </c>
      <c r="K36" s="16">
        <f t="shared" si="1"/>
        <v>13</v>
      </c>
      <c r="L36" s="41">
        <f t="shared" si="3"/>
        <v>1059</v>
      </c>
      <c r="M36" s="42">
        <f t="shared" si="2"/>
        <v>141.19999999999999</v>
      </c>
    </row>
    <row r="37" spans="1:13" ht="60" customHeight="1" x14ac:dyDescent="0.45">
      <c r="A37" s="20">
        <v>35</v>
      </c>
      <c r="B37" s="24">
        <v>16</v>
      </c>
      <c r="C37" s="80"/>
      <c r="D37" s="25" t="s">
        <v>65</v>
      </c>
      <c r="E37" s="25" t="s">
        <v>20</v>
      </c>
      <c r="F37" s="22" t="s">
        <v>26</v>
      </c>
      <c r="G37" s="23" t="s">
        <v>27</v>
      </c>
      <c r="H37" s="26">
        <v>300</v>
      </c>
      <c r="I37" s="27">
        <f>SETIC!J38</f>
        <v>46</v>
      </c>
      <c r="J37" s="28">
        <f>(SETIC!J38-SETIC!K38)</f>
        <v>15</v>
      </c>
      <c r="K37" s="16">
        <f t="shared" si="1"/>
        <v>31</v>
      </c>
      <c r="L37" s="41">
        <f t="shared" si="3"/>
        <v>13800</v>
      </c>
      <c r="M37" s="42">
        <f t="shared" si="2"/>
        <v>4500</v>
      </c>
    </row>
    <row r="38" spans="1:13" ht="60" customHeight="1" x14ac:dyDescent="0.45">
      <c r="A38" s="20">
        <v>36</v>
      </c>
      <c r="B38" s="24">
        <v>16</v>
      </c>
      <c r="C38" s="80"/>
      <c r="D38" s="25" t="s">
        <v>66</v>
      </c>
      <c r="E38" s="25" t="s">
        <v>20</v>
      </c>
      <c r="F38" s="22" t="s">
        <v>26</v>
      </c>
      <c r="G38" s="23" t="s">
        <v>27</v>
      </c>
      <c r="H38" s="26">
        <v>688.76</v>
      </c>
      <c r="I38" s="27">
        <f>SETIC!J39</f>
        <v>25</v>
      </c>
      <c r="J38" s="28">
        <f>(SETIC!J39-SETIC!K39)</f>
        <v>2</v>
      </c>
      <c r="K38" s="16">
        <f t="shared" si="1"/>
        <v>23</v>
      </c>
      <c r="L38" s="41">
        <f t="shared" si="3"/>
        <v>17219</v>
      </c>
      <c r="M38" s="42">
        <f t="shared" si="2"/>
        <v>1377.52</v>
      </c>
    </row>
    <row r="39" spans="1:13" ht="60" customHeight="1" x14ac:dyDescent="0.45">
      <c r="A39" s="20">
        <v>37</v>
      </c>
      <c r="B39" s="24">
        <v>17</v>
      </c>
      <c r="C39" s="80"/>
      <c r="D39" s="25" t="s">
        <v>67</v>
      </c>
      <c r="E39" s="25" t="s">
        <v>25</v>
      </c>
      <c r="F39" s="22" t="s">
        <v>26</v>
      </c>
      <c r="G39" s="23" t="s">
        <v>27</v>
      </c>
      <c r="H39" s="26">
        <v>200</v>
      </c>
      <c r="I39" s="27">
        <f>SETIC!J40</f>
        <v>30</v>
      </c>
      <c r="J39" s="28">
        <f>(SETIC!J40-SETIC!K40)</f>
        <v>3</v>
      </c>
      <c r="K39" s="16">
        <f t="shared" si="1"/>
        <v>27</v>
      </c>
      <c r="L39" s="41">
        <f t="shared" si="3"/>
        <v>6000</v>
      </c>
      <c r="M39" s="42">
        <f t="shared" si="2"/>
        <v>600</v>
      </c>
    </row>
    <row r="40" spans="1:13" ht="60" customHeight="1" x14ac:dyDescent="0.45">
      <c r="A40" s="20">
        <v>38</v>
      </c>
      <c r="B40" s="24">
        <v>17</v>
      </c>
      <c r="C40" s="80"/>
      <c r="D40" s="25" t="s">
        <v>68</v>
      </c>
      <c r="E40" s="25" t="s">
        <v>25</v>
      </c>
      <c r="F40" s="22" t="s">
        <v>26</v>
      </c>
      <c r="G40" s="23" t="s">
        <v>27</v>
      </c>
      <c r="H40" s="26">
        <v>300</v>
      </c>
      <c r="I40" s="27">
        <f>SETIC!J41</f>
        <v>10</v>
      </c>
      <c r="J40" s="28">
        <f>(SETIC!J41-SETIC!K41)</f>
        <v>0</v>
      </c>
      <c r="K40" s="16">
        <f t="shared" si="1"/>
        <v>10</v>
      </c>
      <c r="L40" s="41">
        <f t="shared" si="3"/>
        <v>3000</v>
      </c>
      <c r="M40" s="42">
        <f t="shared" si="2"/>
        <v>0</v>
      </c>
    </row>
    <row r="41" spans="1:13" ht="60" customHeight="1" x14ac:dyDescent="0.45">
      <c r="A41" s="20">
        <v>39</v>
      </c>
      <c r="B41" s="24">
        <v>18</v>
      </c>
      <c r="C41" s="80"/>
      <c r="D41" s="25" t="s">
        <v>69</v>
      </c>
      <c r="E41" s="25" t="s">
        <v>25</v>
      </c>
      <c r="F41" s="22" t="s">
        <v>26</v>
      </c>
      <c r="G41" s="23" t="s">
        <v>27</v>
      </c>
      <c r="H41" s="26">
        <v>17.34</v>
      </c>
      <c r="I41" s="27">
        <f>SETIC!J42</f>
        <v>70</v>
      </c>
      <c r="J41" s="28">
        <f>(SETIC!J42-SETIC!K42)</f>
        <v>56</v>
      </c>
      <c r="K41" s="16">
        <f t="shared" si="1"/>
        <v>14</v>
      </c>
      <c r="L41" s="41">
        <f t="shared" si="3"/>
        <v>1213.8</v>
      </c>
      <c r="M41" s="42">
        <f t="shared" si="2"/>
        <v>971.04</v>
      </c>
    </row>
    <row r="42" spans="1:13" ht="60" customHeight="1" x14ac:dyDescent="0.45">
      <c r="A42" s="20">
        <v>40</v>
      </c>
      <c r="B42" s="24" t="s">
        <v>70</v>
      </c>
      <c r="C42" s="80"/>
      <c r="D42" s="25" t="s">
        <v>71</v>
      </c>
      <c r="E42" s="25" t="s">
        <v>37</v>
      </c>
      <c r="F42" s="22" t="s">
        <v>26</v>
      </c>
      <c r="G42" s="23" t="s">
        <v>27</v>
      </c>
      <c r="H42" s="26">
        <v>5.14</v>
      </c>
      <c r="I42" s="27">
        <f>SETIC!J43</f>
        <v>400</v>
      </c>
      <c r="J42" s="28">
        <f>(SETIC!J43-SETIC!K43)</f>
        <v>315</v>
      </c>
      <c r="K42" s="16">
        <f t="shared" si="1"/>
        <v>85</v>
      </c>
      <c r="L42" s="41">
        <f t="shared" si="3"/>
        <v>2056</v>
      </c>
      <c r="M42" s="42">
        <f t="shared" si="2"/>
        <v>1619.1</v>
      </c>
    </row>
    <row r="43" spans="1:13" ht="60" customHeight="1" x14ac:dyDescent="0.45">
      <c r="A43" s="20">
        <v>41</v>
      </c>
      <c r="B43" s="24" t="s">
        <v>72</v>
      </c>
      <c r="C43" s="80"/>
      <c r="D43" s="25" t="s">
        <v>73</v>
      </c>
      <c r="E43" s="25" t="s">
        <v>37</v>
      </c>
      <c r="F43" s="22" t="s">
        <v>26</v>
      </c>
      <c r="G43" s="23" t="s">
        <v>27</v>
      </c>
      <c r="H43" s="26">
        <v>2.35</v>
      </c>
      <c r="I43" s="27">
        <f>SETIC!J44</f>
        <v>500</v>
      </c>
      <c r="J43" s="28">
        <f>(SETIC!J44-SETIC!K44)</f>
        <v>0</v>
      </c>
      <c r="K43" s="16">
        <f t="shared" si="1"/>
        <v>500</v>
      </c>
      <c r="L43" s="41">
        <f t="shared" si="3"/>
        <v>1175</v>
      </c>
      <c r="M43" s="42">
        <f t="shared" si="2"/>
        <v>0</v>
      </c>
    </row>
    <row r="44" spans="1:13" ht="60" customHeight="1" x14ac:dyDescent="0.45">
      <c r="A44" s="20">
        <v>42</v>
      </c>
      <c r="B44" s="24" t="s">
        <v>74</v>
      </c>
      <c r="C44" s="80"/>
      <c r="D44" s="25" t="s">
        <v>75</v>
      </c>
      <c r="E44" s="25" t="s">
        <v>37</v>
      </c>
      <c r="F44" s="22" t="s">
        <v>26</v>
      </c>
      <c r="G44" s="23" t="s">
        <v>27</v>
      </c>
      <c r="H44" s="26">
        <v>5.97</v>
      </c>
      <c r="I44" s="27">
        <f>SETIC!J45</f>
        <v>800</v>
      </c>
      <c r="J44" s="28">
        <f>(SETIC!J45-SETIC!K45)</f>
        <v>770</v>
      </c>
      <c r="K44" s="16">
        <f t="shared" si="1"/>
        <v>30</v>
      </c>
      <c r="L44" s="41">
        <f t="shared" si="3"/>
        <v>4776</v>
      </c>
      <c r="M44" s="42">
        <f t="shared" si="2"/>
        <v>4596.8999999999996</v>
      </c>
    </row>
    <row r="45" spans="1:13" ht="60" customHeight="1" x14ac:dyDescent="0.45">
      <c r="A45" s="20">
        <v>43</v>
      </c>
      <c r="B45" s="24" t="s">
        <v>76</v>
      </c>
      <c r="C45" s="80"/>
      <c r="D45" s="25" t="s">
        <v>77</v>
      </c>
      <c r="E45" s="25" t="s">
        <v>37</v>
      </c>
      <c r="F45" s="22" t="s">
        <v>26</v>
      </c>
      <c r="G45" s="23" t="s">
        <v>27</v>
      </c>
      <c r="H45" s="26">
        <v>3.95</v>
      </c>
      <c r="I45" s="27">
        <f>SETIC!J46</f>
        <v>1300</v>
      </c>
      <c r="J45" s="28">
        <f>(SETIC!J46-SETIC!K46)</f>
        <v>0</v>
      </c>
      <c r="K45" s="16">
        <f t="shared" si="1"/>
        <v>1300</v>
      </c>
      <c r="L45" s="41">
        <f t="shared" si="3"/>
        <v>5135</v>
      </c>
      <c r="M45" s="42">
        <f t="shared" si="2"/>
        <v>0</v>
      </c>
    </row>
    <row r="46" spans="1:13" ht="60" customHeight="1" x14ac:dyDescent="0.45">
      <c r="A46" s="20">
        <v>44</v>
      </c>
      <c r="B46" s="24" t="s">
        <v>70</v>
      </c>
      <c r="C46" s="80"/>
      <c r="D46" s="25" t="s">
        <v>78</v>
      </c>
      <c r="E46" s="25" t="s">
        <v>37</v>
      </c>
      <c r="F46" s="22" t="s">
        <v>26</v>
      </c>
      <c r="G46" s="23" t="s">
        <v>27</v>
      </c>
      <c r="H46" s="26">
        <v>7.63</v>
      </c>
      <c r="I46" s="27">
        <f>SETIC!J47</f>
        <v>600</v>
      </c>
      <c r="J46" s="28">
        <f>(SETIC!J47-SETIC!K47)</f>
        <v>0</v>
      </c>
      <c r="K46" s="16">
        <f t="shared" si="1"/>
        <v>600</v>
      </c>
      <c r="L46" s="41">
        <f t="shared" si="3"/>
        <v>4578</v>
      </c>
      <c r="M46" s="42">
        <f t="shared" si="2"/>
        <v>0</v>
      </c>
    </row>
    <row r="47" spans="1:13" ht="60" customHeight="1" x14ac:dyDescent="0.45">
      <c r="A47" s="20">
        <v>45</v>
      </c>
      <c r="B47" s="24" t="s">
        <v>72</v>
      </c>
      <c r="C47" s="80"/>
      <c r="D47" s="25" t="s">
        <v>79</v>
      </c>
      <c r="E47" s="25" t="s">
        <v>37</v>
      </c>
      <c r="F47" s="22" t="s">
        <v>26</v>
      </c>
      <c r="G47" s="23" t="s">
        <v>27</v>
      </c>
      <c r="H47" s="26">
        <v>5.23</v>
      </c>
      <c r="I47" s="27">
        <f>SETIC!J48</f>
        <v>300</v>
      </c>
      <c r="J47" s="28">
        <f>(SETIC!J48-SETIC!K48)</f>
        <v>252</v>
      </c>
      <c r="K47" s="16">
        <f t="shared" si="1"/>
        <v>48</v>
      </c>
      <c r="L47" s="41">
        <f t="shared" si="3"/>
        <v>1569.0000000000002</v>
      </c>
      <c r="M47" s="42">
        <f t="shared" si="2"/>
        <v>1317.96</v>
      </c>
    </row>
    <row r="48" spans="1:13" ht="60" customHeight="1" x14ac:dyDescent="0.45">
      <c r="A48" s="20">
        <v>46</v>
      </c>
      <c r="B48" s="24" t="s">
        <v>74</v>
      </c>
      <c r="C48" s="80"/>
      <c r="D48" s="25" t="s">
        <v>80</v>
      </c>
      <c r="E48" s="25" t="s">
        <v>37</v>
      </c>
      <c r="F48" s="22" t="s">
        <v>26</v>
      </c>
      <c r="G48" s="23" t="s">
        <v>27</v>
      </c>
      <c r="H48" s="26">
        <v>8.85</v>
      </c>
      <c r="I48" s="27">
        <f>SETIC!J49</f>
        <v>300</v>
      </c>
      <c r="J48" s="28">
        <f>(SETIC!J49-SETIC!K49)</f>
        <v>0</v>
      </c>
      <c r="K48" s="16">
        <f t="shared" si="1"/>
        <v>300</v>
      </c>
      <c r="L48" s="41">
        <f t="shared" si="3"/>
        <v>2655</v>
      </c>
      <c r="M48" s="42">
        <f t="shared" si="2"/>
        <v>0</v>
      </c>
    </row>
    <row r="49" spans="1:43" ht="60" customHeight="1" x14ac:dyDescent="0.45">
      <c r="A49" s="20">
        <v>47</v>
      </c>
      <c r="B49" s="24" t="s">
        <v>76</v>
      </c>
      <c r="C49" s="80"/>
      <c r="D49" s="25" t="s">
        <v>81</v>
      </c>
      <c r="E49" s="25" t="s">
        <v>37</v>
      </c>
      <c r="F49" s="22" t="s">
        <v>26</v>
      </c>
      <c r="G49" s="23" t="s">
        <v>27</v>
      </c>
      <c r="H49" s="26">
        <v>7.03</v>
      </c>
      <c r="I49" s="27">
        <f>SETIC!J50</f>
        <v>300</v>
      </c>
      <c r="J49" s="28">
        <f>(SETIC!J50-SETIC!K50)</f>
        <v>0</v>
      </c>
      <c r="K49" s="16">
        <f t="shared" si="1"/>
        <v>300</v>
      </c>
      <c r="L49" s="41">
        <f t="shared" si="3"/>
        <v>2109</v>
      </c>
      <c r="M49" s="42">
        <f t="shared" si="2"/>
        <v>0</v>
      </c>
    </row>
    <row r="50" spans="1:43" ht="60" customHeight="1" x14ac:dyDescent="0.45">
      <c r="A50" s="20">
        <v>48</v>
      </c>
      <c r="B50" s="24">
        <v>20</v>
      </c>
      <c r="C50" s="80"/>
      <c r="D50" s="25" t="s">
        <v>82</v>
      </c>
      <c r="E50" s="25" t="s">
        <v>37</v>
      </c>
      <c r="F50" s="22" t="s">
        <v>26</v>
      </c>
      <c r="G50" s="23" t="s">
        <v>27</v>
      </c>
      <c r="H50" s="26">
        <v>6.96</v>
      </c>
      <c r="I50" s="27">
        <f>SETIC!J51</f>
        <v>300</v>
      </c>
      <c r="J50" s="28">
        <f>(SETIC!J51-SETIC!K51)</f>
        <v>0</v>
      </c>
      <c r="K50" s="16">
        <f t="shared" si="1"/>
        <v>300</v>
      </c>
      <c r="L50" s="41">
        <f t="shared" si="3"/>
        <v>2088</v>
      </c>
      <c r="M50" s="42">
        <f t="shared" si="2"/>
        <v>0</v>
      </c>
    </row>
    <row r="51" spans="1:43" ht="60" customHeight="1" x14ac:dyDescent="0.45">
      <c r="A51" s="20">
        <v>49</v>
      </c>
      <c r="B51" s="24">
        <v>21</v>
      </c>
      <c r="C51" s="80"/>
      <c r="D51" s="25" t="s">
        <v>83</v>
      </c>
      <c r="E51" s="25" t="s">
        <v>20</v>
      </c>
      <c r="F51" s="22" t="s">
        <v>26</v>
      </c>
      <c r="G51" s="23" t="s">
        <v>27</v>
      </c>
      <c r="H51" s="26">
        <v>302</v>
      </c>
      <c r="I51" s="27">
        <f>SETIC!J52</f>
        <v>15</v>
      </c>
      <c r="J51" s="28">
        <f>(SETIC!J52-SETIC!K52)</f>
        <v>11</v>
      </c>
      <c r="K51" s="16">
        <f t="shared" si="1"/>
        <v>4</v>
      </c>
      <c r="L51" s="41">
        <f t="shared" si="3"/>
        <v>4530</v>
      </c>
      <c r="M51" s="42">
        <f t="shared" si="2"/>
        <v>3322</v>
      </c>
    </row>
    <row r="52" spans="1:43" ht="60" customHeight="1" x14ac:dyDescent="0.45">
      <c r="A52" s="20">
        <v>50</v>
      </c>
      <c r="B52" s="24">
        <v>21</v>
      </c>
      <c r="C52" s="80"/>
      <c r="D52" s="25" t="s">
        <v>84</v>
      </c>
      <c r="E52" s="25" t="s">
        <v>20</v>
      </c>
      <c r="F52" s="22" t="s">
        <v>26</v>
      </c>
      <c r="G52" s="23" t="s">
        <v>27</v>
      </c>
      <c r="H52" s="26">
        <v>427.44</v>
      </c>
      <c r="I52" s="27">
        <f>SETIC!J53</f>
        <v>15</v>
      </c>
      <c r="J52" s="28">
        <f>(SETIC!J53-SETIC!K53)</f>
        <v>0</v>
      </c>
      <c r="K52" s="16">
        <f t="shared" si="1"/>
        <v>15</v>
      </c>
      <c r="L52" s="41">
        <f t="shared" si="3"/>
        <v>6411.6</v>
      </c>
      <c r="M52" s="42">
        <f t="shared" si="2"/>
        <v>0</v>
      </c>
    </row>
    <row r="53" spans="1:43" ht="60" customHeight="1" x14ac:dyDescent="0.45">
      <c r="A53" s="20">
        <v>51</v>
      </c>
      <c r="B53" s="24">
        <v>22</v>
      </c>
      <c r="C53" s="80"/>
      <c r="D53" s="25" t="s">
        <v>85</v>
      </c>
      <c r="E53" s="25" t="s">
        <v>37</v>
      </c>
      <c r="F53" s="22" t="s">
        <v>26</v>
      </c>
      <c r="G53" s="23" t="s">
        <v>27</v>
      </c>
      <c r="H53" s="26">
        <v>40.72</v>
      </c>
      <c r="I53" s="27">
        <f>SETIC!J54</f>
        <v>300</v>
      </c>
      <c r="J53" s="28">
        <f>(SETIC!J54-SETIC!K54)</f>
        <v>0</v>
      </c>
      <c r="K53" s="16">
        <f t="shared" si="1"/>
        <v>300</v>
      </c>
      <c r="L53" s="41">
        <f t="shared" si="3"/>
        <v>12216</v>
      </c>
      <c r="M53" s="42">
        <f t="shared" si="2"/>
        <v>0</v>
      </c>
    </row>
    <row r="54" spans="1:43" ht="60" customHeight="1" x14ac:dyDescent="0.45">
      <c r="A54" s="20">
        <v>52</v>
      </c>
      <c r="B54" s="24">
        <v>22</v>
      </c>
      <c r="C54" s="80"/>
      <c r="D54" s="25" t="s">
        <v>86</v>
      </c>
      <c r="E54" s="25" t="s">
        <v>37</v>
      </c>
      <c r="F54" s="22" t="s">
        <v>26</v>
      </c>
      <c r="G54" s="23" t="s">
        <v>27</v>
      </c>
      <c r="H54" s="26">
        <v>31.86</v>
      </c>
      <c r="I54" s="27">
        <f>SETIC!J55</f>
        <v>550</v>
      </c>
      <c r="J54" s="28">
        <f>(SETIC!J55-SETIC!K55)</f>
        <v>366</v>
      </c>
      <c r="K54" s="16">
        <f t="shared" si="1"/>
        <v>184</v>
      </c>
      <c r="L54" s="41">
        <f t="shared" si="3"/>
        <v>17523</v>
      </c>
      <c r="M54" s="42">
        <f t="shared" si="2"/>
        <v>11660.76</v>
      </c>
    </row>
    <row r="55" spans="1:43" ht="60" customHeight="1" x14ac:dyDescent="0.45">
      <c r="A55" s="20">
        <v>53</v>
      </c>
      <c r="B55" s="24">
        <v>24</v>
      </c>
      <c r="C55" s="81"/>
      <c r="D55" s="25" t="s">
        <v>87</v>
      </c>
      <c r="E55" s="25" t="s">
        <v>25</v>
      </c>
      <c r="F55" s="22" t="s">
        <v>26</v>
      </c>
      <c r="G55" s="23" t="s">
        <v>27</v>
      </c>
      <c r="H55" s="26">
        <v>192.6</v>
      </c>
      <c r="I55" s="27">
        <f>SETIC!J56</f>
        <v>15</v>
      </c>
      <c r="J55" s="28">
        <f>(SETIC!J56-SETIC!K56)</f>
        <v>0</v>
      </c>
      <c r="K55" s="16">
        <f t="shared" si="1"/>
        <v>15</v>
      </c>
      <c r="L55" s="41">
        <f t="shared" si="3"/>
        <v>2889</v>
      </c>
      <c r="M55" s="42">
        <f t="shared" si="2"/>
        <v>0</v>
      </c>
    </row>
    <row r="56" spans="1:43" ht="60" customHeight="1" x14ac:dyDescent="0.45">
      <c r="L56" s="45">
        <f>SUM(L3:L55)</f>
        <v>526139.99999999988</v>
      </c>
      <c r="M56" s="44">
        <f>SUM(M3:M55)</f>
        <v>146364.66</v>
      </c>
    </row>
    <row r="60" spans="1:43" ht="15.75" x14ac:dyDescent="0.45">
      <c r="C60" s="2"/>
      <c r="D60" s="2"/>
      <c r="E60" s="2"/>
      <c r="F60" s="2"/>
      <c r="J60" s="88">
        <f>M56</f>
        <v>146364.66</v>
      </c>
      <c r="K60" s="86"/>
      <c r="L60" s="86"/>
      <c r="M60" s="86"/>
    </row>
    <row r="61" spans="1:43" ht="15.75" x14ac:dyDescent="0.45">
      <c r="C61" s="2"/>
      <c r="D61" s="2"/>
      <c r="E61" s="2"/>
      <c r="F61" s="2"/>
      <c r="J61" s="85">
        <f>E56</f>
        <v>0</v>
      </c>
      <c r="K61" s="86"/>
      <c r="L61" s="86"/>
      <c r="M61" s="86"/>
    </row>
    <row r="62" spans="1:43" ht="15.75" x14ac:dyDescent="0.45">
      <c r="C62" s="2"/>
      <c r="D62" s="2"/>
      <c r="E62" s="2"/>
      <c r="F62" s="2"/>
      <c r="J62" s="90">
        <f>L56</f>
        <v>526139.99999999988</v>
      </c>
      <c r="K62" s="74"/>
      <c r="L62" s="74"/>
      <c r="M62" s="74"/>
    </row>
    <row r="63" spans="1:43" ht="15.75" x14ac:dyDescent="0.5">
      <c r="C63" s="2"/>
      <c r="D63" s="2"/>
      <c r="E63" s="2"/>
      <c r="F63" s="2"/>
      <c r="J63" s="8" t="s">
        <v>7</v>
      </c>
      <c r="K63" s="9"/>
      <c r="L63" s="9"/>
      <c r="M63" s="9"/>
    </row>
    <row r="64" spans="1:43" s="5" customFormat="1" ht="15.75" x14ac:dyDescent="0.5">
      <c r="A64" s="1"/>
      <c r="B64" s="1"/>
      <c r="G64" s="1"/>
      <c r="H64" s="1"/>
      <c r="I64" s="6"/>
      <c r="J64" s="10" t="s">
        <v>8</v>
      </c>
      <c r="K64" s="11"/>
      <c r="L64" s="11"/>
      <c r="M64" s="11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spans="1:43" s="5" customFormat="1" ht="15.75" x14ac:dyDescent="0.5">
      <c r="A65" s="1"/>
      <c r="B65" s="1"/>
      <c r="G65" s="1"/>
      <c r="H65" s="1"/>
      <c r="I65" s="6"/>
      <c r="J65" s="10" t="s">
        <v>9</v>
      </c>
      <c r="K65" s="11"/>
      <c r="L65" s="11"/>
      <c r="M65" s="11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spans="1:43" s="5" customFormat="1" ht="15.75" x14ac:dyDescent="0.5">
      <c r="A66" s="1"/>
      <c r="B66" s="1"/>
      <c r="G66" s="1"/>
      <c r="H66" s="1"/>
      <c r="I66" s="6"/>
      <c r="J66" s="12" t="s">
        <v>10</v>
      </c>
      <c r="K66" s="13"/>
      <c r="L66" s="13"/>
      <c r="M66" s="13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s="5" customFormat="1" ht="15.75" x14ac:dyDescent="0.5">
      <c r="A67" s="1"/>
      <c r="B67" s="1"/>
      <c r="G67" s="1"/>
      <c r="H67" s="1"/>
      <c r="I67" s="6"/>
      <c r="J67" s="76" t="s">
        <v>13</v>
      </c>
      <c r="K67" s="77"/>
      <c r="L67" s="77"/>
      <c r="M67" s="77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spans="1:43" s="5" customFormat="1" x14ac:dyDescent="0.45">
      <c r="A68" s="1"/>
      <c r="B68" s="1"/>
      <c r="C68" s="1"/>
      <c r="D68" s="17"/>
      <c r="E68" s="1"/>
      <c r="F68" s="1"/>
      <c r="G68" s="1"/>
      <c r="H68" s="1"/>
      <c r="I68" s="6"/>
      <c r="J68" s="18"/>
      <c r="K68" s="4"/>
      <c r="L68" s="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spans="1:43" s="5" customFormat="1" x14ac:dyDescent="0.45">
      <c r="A69" s="1"/>
      <c r="B69" s="1"/>
      <c r="C69" s="1"/>
      <c r="D69" s="17"/>
      <c r="E69" s="1"/>
      <c r="F69" s="1"/>
      <c r="G69" s="1"/>
      <c r="H69" s="1"/>
      <c r="I69" s="6"/>
      <c r="J69" s="18"/>
      <c r="K69" s="4"/>
      <c r="L69" s="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</sheetData>
  <mergeCells count="8">
    <mergeCell ref="J67:M67"/>
    <mergeCell ref="E1:H1"/>
    <mergeCell ref="I1:M1"/>
    <mergeCell ref="C3:C55"/>
    <mergeCell ref="J60:M60"/>
    <mergeCell ref="A1:D1"/>
    <mergeCell ref="J61:M61"/>
    <mergeCell ref="J62:M6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SETIC</vt:lpstr>
      <vt:lpstr>GESTOR 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2014-06-04T18:55:53Z</cp:lastPrinted>
  <dcterms:created xsi:type="dcterms:W3CDTF">2010-06-19T20:43:11Z</dcterms:created>
  <dcterms:modified xsi:type="dcterms:W3CDTF">2020-12-15T18:31:23Z</dcterms:modified>
</cp:coreProperties>
</file>