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3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529.2018  - UDESC - SGPE 8470.2017 - Material de limpeza - SRP REL 1093.2017 VIG 03.06.2019\"/>
    </mc:Choice>
  </mc:AlternateContent>
  <bookViews>
    <workbookView xWindow="0" yWindow="0" windowWidth="21570" windowHeight="9060" tabRatio="857" activeTab="6"/>
  </bookViews>
  <sheets>
    <sheet name="Reitoria" sheetId="75" r:id="rId1"/>
    <sheet name="ESAG" sheetId="150" r:id="rId2"/>
    <sheet name="CEART" sheetId="151" r:id="rId3"/>
    <sheet name="CEFID" sheetId="152" r:id="rId4"/>
    <sheet name="FAED" sheetId="153" r:id="rId5"/>
    <sheet name="CEAD" sheetId="154" r:id="rId6"/>
    <sheet name="CCT" sheetId="155" r:id="rId7"/>
    <sheet name="CEPLAN" sheetId="156" r:id="rId8"/>
    <sheet name="CAV" sheetId="157" r:id="rId9"/>
    <sheet name="CEO" sheetId="158" r:id="rId10"/>
    <sheet name="CEAVI" sheetId="159" r:id="rId11"/>
    <sheet name="CESFI" sheetId="160" r:id="rId12"/>
    <sheet name="CERES" sheetId="161" r:id="rId13"/>
    <sheet name="GESTOR" sheetId="162" r:id="rId14"/>
    <sheet name="Modelo Anexo II IN 002_2014" sheetId="77" r:id="rId15"/>
    <sheet name="Modelo Anexo I IN 002_2014" sheetId="163" r:id="rId16"/>
  </sheets>
  <definedNames>
    <definedName name="diasuteis" localSheetId="8">#REF!</definedName>
    <definedName name="diasuteis" localSheetId="6">#REF!</definedName>
    <definedName name="diasuteis" localSheetId="5">#REF!</definedName>
    <definedName name="diasuteis" localSheetId="2">#REF!</definedName>
    <definedName name="diasuteis" localSheetId="10">#REF!</definedName>
    <definedName name="diasuteis" localSheetId="3">#REF!</definedName>
    <definedName name="diasuteis" localSheetId="9">#REF!</definedName>
    <definedName name="diasuteis" localSheetId="7">#REF!</definedName>
    <definedName name="diasuteis" localSheetId="12">#REF!</definedName>
    <definedName name="diasuteis" localSheetId="11">#REF!</definedName>
    <definedName name="diasuteis" localSheetId="1">#REF!</definedName>
    <definedName name="diasuteis" localSheetId="4">#REF!</definedName>
    <definedName name="diasuteis" localSheetId="13">#REF!</definedName>
    <definedName name="diasuteis" localSheetId="15">#REF!</definedName>
    <definedName name="diasuteis" localSheetId="0">#REF!</definedName>
    <definedName name="diasuteis">#REF!</definedName>
    <definedName name="Ferias" localSheetId="5">#REF!</definedName>
    <definedName name="Ferias" localSheetId="3">#REF!</definedName>
    <definedName name="Ferias" localSheetId="9">#REF!</definedName>
    <definedName name="Ferias" localSheetId="7">#REF!</definedName>
    <definedName name="Ferias" localSheetId="12">#REF!</definedName>
    <definedName name="Ferias" localSheetId="11">#REF!</definedName>
    <definedName name="Ferias" localSheetId="1">#REF!</definedName>
    <definedName name="Ferias" localSheetId="13">#REF!</definedName>
    <definedName name="Ferias" localSheetId="15">#REF!</definedName>
    <definedName name="Ferias">#REF!</definedName>
    <definedName name="RD" localSheetId="5">OFFSET(#REF!,(MATCH(SMALL(#REF!,ROW()-10),#REF!,0)-1),0)</definedName>
    <definedName name="RD" localSheetId="3">OFFSET(#REF!,(MATCH(SMALL(#REF!,ROW()-10),#REF!,0)-1),0)</definedName>
    <definedName name="RD" localSheetId="9">OFFSET(#REF!,(MATCH(SMALL(#REF!,ROW()-10),#REF!,0)-1),0)</definedName>
    <definedName name="RD" localSheetId="7">OFFSET(#REF!,(MATCH(SMALL(#REF!,ROW()-10),#REF!,0)-1),0)</definedName>
    <definedName name="RD" localSheetId="12">OFFSET(#REF!,(MATCH(SMALL(#REF!,ROW()-10),#REF!,0)-1),0)</definedName>
    <definedName name="RD" localSheetId="11">OFFSET(#REF!,(MATCH(SMALL(#REF!,ROW()-10),#REF!,0)-1),0)</definedName>
    <definedName name="RD" localSheetId="1">OFFSET(#REF!,(MATCH(SMALL(#REF!,ROW()-10),#REF!,0)-1),0)</definedName>
    <definedName name="RD" localSheetId="13">OFFSET(#REF!,(MATCH(SMALL(#REF!,ROW()-10),#REF!,0)-1),0)</definedName>
    <definedName name="RD" localSheetId="15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O2" i="151" l="1"/>
  <c r="N2" i="151"/>
  <c r="K11" i="161" l="1"/>
  <c r="L11" i="161" s="1"/>
  <c r="P18" i="75" l="1"/>
  <c r="O18" i="75"/>
  <c r="N18" i="75"/>
  <c r="K7" i="161" l="1"/>
  <c r="K11" i="75"/>
  <c r="H5" i="162" l="1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H4" i="162"/>
  <c r="K5" i="162" l="1"/>
  <c r="K9" i="162"/>
  <c r="K12" i="162"/>
  <c r="K13" i="162"/>
  <c r="K17" i="162"/>
  <c r="H20" i="162"/>
  <c r="H21" i="162"/>
  <c r="H22" i="162"/>
  <c r="L17" i="161"/>
  <c r="M17" i="161" s="1"/>
  <c r="L16" i="161"/>
  <c r="M16" i="161" s="1"/>
  <c r="L15" i="161"/>
  <c r="M15" i="161" s="1"/>
  <c r="L14" i="161"/>
  <c r="M14" i="161" s="1"/>
  <c r="L13" i="161"/>
  <c r="M13" i="161" s="1"/>
  <c r="L12" i="161"/>
  <c r="M12" i="161" s="1"/>
  <c r="M11" i="161"/>
  <c r="L10" i="161"/>
  <c r="M10" i="161" s="1"/>
  <c r="L9" i="161"/>
  <c r="M9" i="161" s="1"/>
  <c r="L8" i="161"/>
  <c r="M8" i="161" s="1"/>
  <c r="L7" i="161"/>
  <c r="M7" i="161" s="1"/>
  <c r="L6" i="161"/>
  <c r="M6" i="161" s="1"/>
  <c r="L5" i="161"/>
  <c r="M5" i="161" s="1"/>
  <c r="L4" i="161"/>
  <c r="M4" i="161" s="1"/>
  <c r="L17" i="160"/>
  <c r="M17" i="160" s="1"/>
  <c r="L16" i="160"/>
  <c r="M16" i="160" s="1"/>
  <c r="L15" i="160"/>
  <c r="M15" i="160" s="1"/>
  <c r="L14" i="160"/>
  <c r="M14" i="160" s="1"/>
  <c r="L13" i="160"/>
  <c r="M13" i="160" s="1"/>
  <c r="L12" i="160"/>
  <c r="M12" i="160" s="1"/>
  <c r="L11" i="160"/>
  <c r="M11" i="160" s="1"/>
  <c r="L10" i="160"/>
  <c r="M10" i="160" s="1"/>
  <c r="L9" i="160"/>
  <c r="M9" i="160" s="1"/>
  <c r="L8" i="160"/>
  <c r="M8" i="160" s="1"/>
  <c r="L7" i="160"/>
  <c r="M7" i="160" s="1"/>
  <c r="L6" i="160"/>
  <c r="M6" i="160" s="1"/>
  <c r="L5" i="160"/>
  <c r="M5" i="160" s="1"/>
  <c r="L4" i="160"/>
  <c r="M4" i="160" s="1"/>
  <c r="L17" i="159"/>
  <c r="M17" i="159" s="1"/>
  <c r="L16" i="159"/>
  <c r="M16" i="159" s="1"/>
  <c r="L15" i="159"/>
  <c r="M15" i="159" s="1"/>
  <c r="L14" i="159"/>
  <c r="M14" i="159" s="1"/>
  <c r="L13" i="159"/>
  <c r="M13" i="159" s="1"/>
  <c r="L12" i="159"/>
  <c r="M12" i="159" s="1"/>
  <c r="L11" i="159"/>
  <c r="M11" i="159" s="1"/>
  <c r="L10" i="159"/>
  <c r="M10" i="159" s="1"/>
  <c r="L9" i="159"/>
  <c r="M9" i="159" s="1"/>
  <c r="L8" i="159"/>
  <c r="M8" i="159" s="1"/>
  <c r="L7" i="159"/>
  <c r="M7" i="159" s="1"/>
  <c r="L6" i="159"/>
  <c r="M6" i="159" s="1"/>
  <c r="L5" i="159"/>
  <c r="M5" i="159" s="1"/>
  <c r="L4" i="159"/>
  <c r="M4" i="159" s="1"/>
  <c r="L17" i="158"/>
  <c r="M17" i="158" s="1"/>
  <c r="L16" i="158"/>
  <c r="M16" i="158" s="1"/>
  <c r="L15" i="158"/>
  <c r="M15" i="158" s="1"/>
  <c r="L14" i="158"/>
  <c r="M14" i="158" s="1"/>
  <c r="L13" i="158"/>
  <c r="M13" i="158" s="1"/>
  <c r="L12" i="158"/>
  <c r="M12" i="158" s="1"/>
  <c r="L11" i="158"/>
  <c r="M11" i="158" s="1"/>
  <c r="L10" i="158"/>
  <c r="M10" i="158" s="1"/>
  <c r="L9" i="158"/>
  <c r="M9" i="158" s="1"/>
  <c r="L8" i="158"/>
  <c r="M8" i="158" s="1"/>
  <c r="L7" i="158"/>
  <c r="M7" i="158" s="1"/>
  <c r="L6" i="158"/>
  <c r="M6" i="158" s="1"/>
  <c r="L5" i="158"/>
  <c r="M5" i="158" s="1"/>
  <c r="L4" i="158"/>
  <c r="M4" i="158" s="1"/>
  <c r="L17" i="157"/>
  <c r="M17" i="157" s="1"/>
  <c r="L16" i="157"/>
  <c r="M16" i="157" s="1"/>
  <c r="L15" i="157"/>
  <c r="M15" i="157" s="1"/>
  <c r="L14" i="157"/>
  <c r="M14" i="157" s="1"/>
  <c r="L13" i="157"/>
  <c r="M13" i="157" s="1"/>
  <c r="L12" i="157"/>
  <c r="M12" i="157" s="1"/>
  <c r="L11" i="157"/>
  <c r="M11" i="157" s="1"/>
  <c r="L10" i="157"/>
  <c r="M10" i="157" s="1"/>
  <c r="L9" i="157"/>
  <c r="M9" i="157" s="1"/>
  <c r="L8" i="157"/>
  <c r="M8" i="157" s="1"/>
  <c r="L7" i="157"/>
  <c r="M7" i="157" s="1"/>
  <c r="L6" i="157"/>
  <c r="M6" i="157" s="1"/>
  <c r="L5" i="157"/>
  <c r="M5" i="157" s="1"/>
  <c r="L4" i="157"/>
  <c r="M4" i="157" s="1"/>
  <c r="L17" i="156"/>
  <c r="M17" i="156" s="1"/>
  <c r="L16" i="156"/>
  <c r="M16" i="156" s="1"/>
  <c r="L15" i="156"/>
  <c r="M15" i="156" s="1"/>
  <c r="L14" i="156"/>
  <c r="M14" i="156" s="1"/>
  <c r="L13" i="156"/>
  <c r="M13" i="156" s="1"/>
  <c r="L12" i="156"/>
  <c r="M12" i="156" s="1"/>
  <c r="L11" i="156"/>
  <c r="M11" i="156" s="1"/>
  <c r="L10" i="156"/>
  <c r="M10" i="156" s="1"/>
  <c r="L9" i="156"/>
  <c r="M9" i="156" s="1"/>
  <c r="L8" i="156"/>
  <c r="M8" i="156" s="1"/>
  <c r="L7" i="156"/>
  <c r="M7" i="156" s="1"/>
  <c r="L6" i="156"/>
  <c r="M6" i="156" s="1"/>
  <c r="L5" i="156"/>
  <c r="M5" i="156" s="1"/>
  <c r="L4" i="156"/>
  <c r="M4" i="156" s="1"/>
  <c r="L17" i="155"/>
  <c r="M17" i="155" s="1"/>
  <c r="L16" i="155"/>
  <c r="M16" i="155" s="1"/>
  <c r="L15" i="155"/>
  <c r="M15" i="155" s="1"/>
  <c r="L14" i="155"/>
  <c r="M14" i="155" s="1"/>
  <c r="L13" i="155"/>
  <c r="M13" i="155" s="1"/>
  <c r="L12" i="155"/>
  <c r="M12" i="155" s="1"/>
  <c r="L11" i="155"/>
  <c r="M11" i="155" s="1"/>
  <c r="L10" i="155"/>
  <c r="M10" i="155" s="1"/>
  <c r="L9" i="155"/>
  <c r="M9" i="155" s="1"/>
  <c r="L8" i="155"/>
  <c r="M8" i="155" s="1"/>
  <c r="L7" i="155"/>
  <c r="M7" i="155" s="1"/>
  <c r="L6" i="155"/>
  <c r="M6" i="155" s="1"/>
  <c r="L5" i="155"/>
  <c r="M5" i="155" s="1"/>
  <c r="L4" i="155"/>
  <c r="M4" i="155" s="1"/>
  <c r="L17" i="154"/>
  <c r="M17" i="154" s="1"/>
  <c r="L16" i="154"/>
  <c r="M16" i="154" s="1"/>
  <c r="L15" i="154"/>
  <c r="M15" i="154" s="1"/>
  <c r="L14" i="154"/>
  <c r="M14" i="154" s="1"/>
  <c r="L13" i="154"/>
  <c r="M13" i="154" s="1"/>
  <c r="L12" i="154"/>
  <c r="M12" i="154" s="1"/>
  <c r="L11" i="154"/>
  <c r="M11" i="154" s="1"/>
  <c r="L10" i="154"/>
  <c r="M10" i="154" s="1"/>
  <c r="L9" i="154"/>
  <c r="M9" i="154" s="1"/>
  <c r="L8" i="154"/>
  <c r="M8" i="154" s="1"/>
  <c r="L7" i="154"/>
  <c r="M7" i="154" s="1"/>
  <c r="L6" i="154"/>
  <c r="M6" i="154" s="1"/>
  <c r="L5" i="154"/>
  <c r="M5" i="154" s="1"/>
  <c r="L4" i="154"/>
  <c r="M4" i="154" s="1"/>
  <c r="L17" i="153"/>
  <c r="M17" i="153" s="1"/>
  <c r="L16" i="153"/>
  <c r="M16" i="153" s="1"/>
  <c r="L15" i="153"/>
  <c r="M15" i="153" s="1"/>
  <c r="L14" i="153"/>
  <c r="M14" i="153" s="1"/>
  <c r="L13" i="153"/>
  <c r="M13" i="153" s="1"/>
  <c r="L12" i="153"/>
  <c r="M12" i="153" s="1"/>
  <c r="L11" i="153"/>
  <c r="M11" i="153" s="1"/>
  <c r="L10" i="153"/>
  <c r="M10" i="153" s="1"/>
  <c r="L9" i="153"/>
  <c r="M9" i="153" s="1"/>
  <c r="L8" i="153"/>
  <c r="M8" i="153" s="1"/>
  <c r="L7" i="153"/>
  <c r="M7" i="153" s="1"/>
  <c r="L6" i="153"/>
  <c r="M6" i="153" s="1"/>
  <c r="L5" i="153"/>
  <c r="M5" i="153" s="1"/>
  <c r="L4" i="153"/>
  <c r="M4" i="153" s="1"/>
  <c r="L17" i="152"/>
  <c r="M17" i="152" s="1"/>
  <c r="L16" i="152"/>
  <c r="M16" i="152" s="1"/>
  <c r="L15" i="152"/>
  <c r="M15" i="152" s="1"/>
  <c r="L14" i="152"/>
  <c r="M14" i="152" s="1"/>
  <c r="L13" i="152"/>
  <c r="M13" i="152" s="1"/>
  <c r="L12" i="152"/>
  <c r="M12" i="152" s="1"/>
  <c r="L11" i="152"/>
  <c r="M11" i="152" s="1"/>
  <c r="L10" i="152"/>
  <c r="M10" i="152" s="1"/>
  <c r="L9" i="152"/>
  <c r="M9" i="152" s="1"/>
  <c r="L8" i="152"/>
  <c r="M8" i="152" s="1"/>
  <c r="L7" i="152"/>
  <c r="M7" i="152" s="1"/>
  <c r="L6" i="152"/>
  <c r="M6" i="152" s="1"/>
  <c r="L5" i="152"/>
  <c r="M5" i="152" s="1"/>
  <c r="L4" i="152"/>
  <c r="M4" i="152" s="1"/>
  <c r="L17" i="151"/>
  <c r="M17" i="151" s="1"/>
  <c r="L16" i="151"/>
  <c r="M16" i="151" s="1"/>
  <c r="L15" i="151"/>
  <c r="M15" i="151" s="1"/>
  <c r="L14" i="151"/>
  <c r="M14" i="151" s="1"/>
  <c r="L13" i="151"/>
  <c r="M13" i="151" s="1"/>
  <c r="L12" i="151"/>
  <c r="M12" i="151" s="1"/>
  <c r="L11" i="151"/>
  <c r="M11" i="151" s="1"/>
  <c r="L10" i="151"/>
  <c r="M10" i="151" s="1"/>
  <c r="L9" i="151"/>
  <c r="M9" i="151" s="1"/>
  <c r="L8" i="151"/>
  <c r="M8" i="151" s="1"/>
  <c r="L7" i="151"/>
  <c r="M7" i="151" s="1"/>
  <c r="L6" i="151"/>
  <c r="M6" i="151" s="1"/>
  <c r="L5" i="151"/>
  <c r="M5" i="151" s="1"/>
  <c r="L4" i="151"/>
  <c r="M4" i="151" s="1"/>
  <c r="L17" i="150"/>
  <c r="M17" i="150" s="1"/>
  <c r="L16" i="150"/>
  <c r="M16" i="150" s="1"/>
  <c r="L15" i="150"/>
  <c r="M15" i="150" s="1"/>
  <c r="L14" i="150"/>
  <c r="M14" i="150" s="1"/>
  <c r="L13" i="150"/>
  <c r="M13" i="150" s="1"/>
  <c r="L12" i="150"/>
  <c r="M12" i="150" s="1"/>
  <c r="L11" i="150"/>
  <c r="M11" i="150" s="1"/>
  <c r="L10" i="150"/>
  <c r="M10" i="150" s="1"/>
  <c r="L9" i="150"/>
  <c r="M9" i="150" s="1"/>
  <c r="L8" i="150"/>
  <c r="M8" i="150" s="1"/>
  <c r="L7" i="150"/>
  <c r="M7" i="150" s="1"/>
  <c r="L6" i="150"/>
  <c r="M6" i="150" s="1"/>
  <c r="L5" i="150"/>
  <c r="M5" i="150" s="1"/>
  <c r="L4" i="150"/>
  <c r="M4" i="150" s="1"/>
  <c r="K8" i="162" l="1"/>
  <c r="K16" i="162"/>
  <c r="K4" i="162"/>
  <c r="K15" i="162"/>
  <c r="K11" i="162"/>
  <c r="K7" i="162"/>
  <c r="K14" i="162"/>
  <c r="K10" i="162"/>
  <c r="K6" i="162"/>
  <c r="L5" i="75"/>
  <c r="L6" i="75"/>
  <c r="L7" i="75"/>
  <c r="L8" i="75"/>
  <c r="L9" i="75"/>
  <c r="L10" i="75"/>
  <c r="L11" i="75"/>
  <c r="L12" i="75"/>
  <c r="L13" i="75"/>
  <c r="L14" i="75"/>
  <c r="L15" i="75"/>
  <c r="L16" i="75"/>
  <c r="L17" i="75"/>
  <c r="L4" i="75"/>
  <c r="I13" i="162" l="1"/>
  <c r="J13" i="162" s="1"/>
  <c r="I4" i="162"/>
  <c r="J4" i="162" s="1"/>
  <c r="I14" i="162"/>
  <c r="J14" i="162" s="1"/>
  <c r="I10" i="162"/>
  <c r="J10" i="162" s="1"/>
  <c r="I6" i="162"/>
  <c r="L6" i="162" s="1"/>
  <c r="I17" i="162"/>
  <c r="J17" i="162" s="1"/>
  <c r="I9" i="162"/>
  <c r="J9" i="162" s="1"/>
  <c r="I16" i="162"/>
  <c r="L16" i="162" s="1"/>
  <c r="I12" i="162"/>
  <c r="L12" i="162" s="1"/>
  <c r="I8" i="162"/>
  <c r="L8" i="162" s="1"/>
  <c r="I5" i="162"/>
  <c r="L5" i="162" s="1"/>
  <c r="I15" i="162"/>
  <c r="J15" i="162" s="1"/>
  <c r="I11" i="162"/>
  <c r="J11" i="162" s="1"/>
  <c r="I7" i="162"/>
  <c r="L7" i="162" s="1"/>
  <c r="K18" i="162"/>
  <c r="K23" i="162" s="1"/>
  <c r="M17" i="75"/>
  <c r="M13" i="75"/>
  <c r="M9" i="75"/>
  <c r="M16" i="75"/>
  <c r="M12" i="75"/>
  <c r="M8" i="75"/>
  <c r="M5" i="75"/>
  <c r="M15" i="75"/>
  <c r="M11" i="75"/>
  <c r="M7" i="75"/>
  <c r="M14" i="75"/>
  <c r="M10" i="75"/>
  <c r="M6" i="75"/>
  <c r="L17" i="162" l="1"/>
  <c r="J5" i="162"/>
  <c r="J7" i="162"/>
  <c r="J12" i="162"/>
  <c r="J16" i="162"/>
  <c r="J8" i="162"/>
  <c r="L4" i="162"/>
  <c r="L15" i="162"/>
  <c r="L10" i="162"/>
  <c r="J6" i="162"/>
  <c r="L11" i="162"/>
  <c r="L9" i="162"/>
  <c r="L14" i="162"/>
  <c r="L13" i="162"/>
  <c r="M4" i="75"/>
  <c r="L18" i="162" l="1"/>
  <c r="K24" i="162" s="1"/>
  <c r="K26" i="162" s="1"/>
</calcChain>
</file>

<file path=xl/comments1.xml><?xml version="1.0" encoding="utf-8"?>
<comments xmlns="http://schemas.openxmlformats.org/spreadsheetml/2006/main">
  <authors>
    <author>MARCELO DARCI DE SOUZA</author>
  </authors>
  <commentList>
    <comment ref="K11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para ceres 01 - 31/05/19 </t>
        </r>
      </text>
    </comment>
  </commentList>
</comments>
</file>

<file path=xl/comments2.xml><?xml version="1.0" encoding="utf-8"?>
<comments xmlns="http://schemas.openxmlformats.org/spreadsheetml/2006/main">
  <authors>
    <author>ITAMAR IVO DA CONCEICAO FILHO</author>
  </authors>
  <commentList>
    <comment ref="N5" authorId="0" shapeId="0">
      <text>
        <r>
          <rPr>
            <b/>
            <sz val="9"/>
            <color indexed="81"/>
            <rFont val="Segoe UI"/>
            <family val="2"/>
          </rPr>
          <t>ITAMAR IVO DA CONCEICAO FILHO:</t>
        </r>
        <r>
          <rPr>
            <sz val="9"/>
            <color indexed="81"/>
            <rFont val="Segoe UI"/>
            <family val="2"/>
          </rPr>
          <t xml:space="preserve">
Clínica + compras + setores</t>
        </r>
      </text>
    </comment>
  </commentList>
</comments>
</file>

<file path=xl/comments3.xml><?xml version="1.0" encoding="utf-8"?>
<comments xmlns="http://schemas.openxmlformats.org/spreadsheetml/2006/main">
  <authors>
    <author>MARCELO DARCI DE SOUZA</author>
    <author>RAFAEL XAVIER DOS SANTOS MURARO</author>
  </authors>
  <commentList>
    <comment ref="K7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pela reitoria 01 - 31/05/19
</t>
        </r>
      </text>
    </comment>
    <comment ref="K11" authorId="1" shapeId="0">
      <text>
        <r>
          <rPr>
            <b/>
            <sz val="9"/>
            <color indexed="81"/>
            <rFont val="Segoe UI"/>
            <charset val="1"/>
          </rPr>
          <t>RAFAEL XAVIER DOS SANTOS MURARO:</t>
        </r>
        <r>
          <rPr>
            <sz val="9"/>
            <color indexed="81"/>
            <rFont val="Segoe UI"/>
            <charset val="1"/>
          </rPr>
          <t xml:space="preserve">
cedido para ceres 01 - 31/05/19 </t>
        </r>
      </text>
    </comment>
  </commentList>
</comments>
</file>

<file path=xl/sharedStrings.xml><?xml version="1.0" encoding="utf-8"?>
<sst xmlns="http://schemas.openxmlformats.org/spreadsheetml/2006/main" count="2423" uniqueCount="114">
  <si>
    <t>Saldo / Automático</t>
  </si>
  <si>
    <t>LOTE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</si>
  <si>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</si>
  <si>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</si>
  <si>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</si>
  <si>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</si>
  <si>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</si>
  <si>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</si>
  <si>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</si>
  <si>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</si>
  <si>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</si>
  <si>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</si>
  <si>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</si>
  <si>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</si>
  <si>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</si>
  <si>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</si>
  <si>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</si>
  <si>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</si>
  <si>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</si>
  <si>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</si>
  <si>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</si>
  <si>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</si>
  <si>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</si>
  <si>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</si>
  <si>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</si>
  <si>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Qtde Utilizada</t>
  </si>
  <si>
    <t xml:space="preserve">Saldo </t>
  </si>
  <si>
    <t>OBJETO: AQUISIÇÃO DE MATERIAL DE HIGIENE E LIMPEZA PARA A UDESC</t>
  </si>
  <si>
    <t>Valor Registrado</t>
  </si>
  <si>
    <t>Valor Utilizado</t>
  </si>
  <si>
    <t>Valor Total da Ata com Aditivo</t>
  </si>
  <si>
    <t>% Aditivos</t>
  </si>
  <si>
    <t>% Utilizado</t>
  </si>
  <si>
    <t>peça</t>
  </si>
  <si>
    <t>ANEXO I – Instrução Normativa n.º 002/2014</t>
  </si>
  <si>
    <t>Pregão n.º XXXX/2014</t>
  </si>
  <si>
    <t>Objeto:</t>
  </si>
  <si>
    <t xml:space="preserve">Declaro que o Centro XXXXXXX, participante da Ata de Registro de Preços proveniente do Pregão n.º XXXX/2014, possui saldo em seu quantitativo para a emissão da Autorização  de  Fornecimento/Ordem  de  Serviço  n.º  XXXX/2014,  no  valor  de  R$ X.XXX,XX, a ser firmada com a empresa XXXXXXX.
</t>
  </si>
  <si>
    <r>
      <t xml:space="preserve">                                    </t>
    </r>
    <r>
      <rPr>
        <sz val="11"/>
        <rFont val="Arial"/>
        <family val="2"/>
      </rPr>
      <t xml:space="preserve">, </t>
    </r>
    <r>
      <rPr>
        <u/>
        <sz val="11"/>
        <rFont val="Arial"/>
        <family val="2"/>
      </rPr>
      <t xml:space="preserve">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 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</t>
    </r>
  </si>
  <si>
    <t>Cidade                      Data</t>
  </si>
  <si>
    <t>Diretor(a) de Administração</t>
  </si>
  <si>
    <t>CENTRO PARTICIPANTE: Reitoria</t>
  </si>
  <si>
    <t xml:space="preserve"> AF nº /2018 Qtde. DT</t>
  </si>
  <si>
    <t>XX/XX/2018</t>
  </si>
  <si>
    <t>Descrição dos Produtos</t>
  </si>
  <si>
    <t>Marca</t>
  </si>
  <si>
    <t>PROCESSO: 529/2018/UDESC</t>
  </si>
  <si>
    <t>VIGÊNCIA DA ATA 04/06/18 até 03/06/19</t>
  </si>
  <si>
    <t xml:space="preserve">GRUPO </t>
  </si>
  <si>
    <t xml:space="preserve">CÓDIGO </t>
  </si>
  <si>
    <t xml:space="preserve">DETALHAMENTO </t>
  </si>
  <si>
    <t>COMERCIAL MULTVILLE LTDA EPP CNPJ 06.220.022/0001-43</t>
  </si>
  <si>
    <r>
      <rPr>
        <b/>
        <sz val="8"/>
        <color rgb="FF000000"/>
        <rFont val="Arial"/>
        <family val="2"/>
      </rPr>
      <t>Desodorizador de ar</t>
    </r>
    <r>
      <rPr>
        <sz val="8"/>
        <color rgb="FF000000"/>
        <rFont val="Arial"/>
        <family val="2"/>
      </rPr>
      <t xml:space="preserve"> para ambiente, em aerosol, frasco com no mínimo 360ml, fragância lavanda ou floral. Validade mínima de 12 meses a contar da data da entrega.  </t>
    </r>
    <r>
      <rPr>
        <b/>
        <sz val="8"/>
        <color rgb="FF000000"/>
        <rFont val="Arial"/>
        <family val="2"/>
      </rPr>
      <t>Apresentar: AFE-Autorização de Funcionamento da Empresa e do fabricante e Registro/notificação no MS ANVISA, cfe DECRETO Nº 79.094/77 e RDC 184/2001.</t>
    </r>
  </si>
  <si>
    <t xml:space="preserve">ULTRA FRESH </t>
  </si>
  <si>
    <t>18-01</t>
  </si>
  <si>
    <t>02872-0-006</t>
  </si>
  <si>
    <t>339030.22</t>
  </si>
  <si>
    <r>
      <rPr>
        <b/>
        <sz val="8"/>
        <rFont val="Arial"/>
        <family val="2"/>
      </rPr>
      <t>Aparelho odorizador de ambiente automático</t>
    </r>
    <r>
      <rPr>
        <sz val="8"/>
        <rFont val="Arial"/>
        <family val="2"/>
      </rPr>
      <t xml:space="preserve"> para refil de no mínimo, 250ml. Possui controle da intensidade de liberação da fragrância (baixo, médio, alto). Acompanha 05 refis. Aparelho na cor branca e fragrâncias dos refis a escolher. Validade mínima de 12 meses.</t>
    </r>
    <r>
      <rPr>
        <b/>
        <sz val="8"/>
        <rFont val="Arial"/>
        <family val="2"/>
      </rPr>
      <t xml:space="preserve"> Apresentar: AFE-Autorização de Funcionamento da Empresa e do fabricante e Registro/notificação no MS ANVISA, cfe DECRETO Nº 79.094/77 e RDC 184/2001.</t>
    </r>
  </si>
  <si>
    <t>PLESTIN</t>
  </si>
  <si>
    <t>10370-5-003</t>
  </si>
  <si>
    <r>
      <rPr>
        <b/>
        <sz val="8"/>
        <color rgb="FF000000"/>
        <rFont val="Arial"/>
        <family val="2"/>
      </rPr>
      <t>Desodorizante</t>
    </r>
    <r>
      <rPr>
        <sz val="8"/>
        <color rgb="FF000000"/>
        <rFont val="Arial"/>
        <family val="2"/>
      </rPr>
      <t xml:space="preserve"> aromático para banheiro, (desinfetante para WC), tipo "</t>
    </r>
    <r>
      <rPr>
        <b/>
        <sz val="8"/>
        <color rgb="FF000000"/>
        <rFont val="Arial"/>
        <family val="2"/>
      </rPr>
      <t>pedra sanitária</t>
    </r>
    <r>
      <rPr>
        <sz val="8"/>
        <color rgb="FF000000"/>
        <rFont val="Arial"/>
        <family val="2"/>
      </rPr>
      <t xml:space="preserve"> de pendurar", com suporte para vaso sanitário, com no mínimo 35 gramas, bactericida, perfume lavanda/floral, devendo a pedra ser embalada em saco plástico lacrado e este em caixa individual. Embalagem/rótulo contendo: especificações, indicações, precauções e modo de usar, nome, endereço, CNPJ do fabricante, registro no Ministério da Saúde, bem como a composição química, nome e registro do técnico ou profissional responsável na entidade profissional competente. Composição: Paradiclorobenzeno, essência. O produto deverá estar acondicionado em caixa de papelão resistente que suporte empilhamento e deverá ter validade mínima de 01 ano a partir da data de fabricação e ser fabricado a menos de 4 meses da data de entrega. </t>
    </r>
    <r>
      <rPr>
        <b/>
        <sz val="8"/>
        <color rgb="FF000000"/>
        <rFont val="Arial"/>
        <family val="2"/>
      </rPr>
      <t>Apresentar: AFE-Autorização de Funcionamento da Empresa e do fabricante e notificação no MS ANVISA, cfe DECRETO Nº 79.094/77 e RDC 184/2001.</t>
    </r>
  </si>
  <si>
    <t>LIPEX</t>
  </si>
  <si>
    <t>01433-8-003</t>
  </si>
  <si>
    <r>
      <rPr>
        <b/>
        <sz val="8"/>
        <rFont val="Arial"/>
        <family val="2"/>
      </rPr>
      <t>Desodorizante para vaso sanitário, tipo pastilha adesiva</t>
    </r>
    <r>
      <rPr>
        <sz val="8"/>
        <rFont val="Arial"/>
        <family val="2"/>
      </rPr>
      <t>, aroma citrus ou lavanda. Caixa com 3 unidades.</t>
    </r>
    <r>
      <rPr>
        <b/>
        <sz val="8"/>
        <rFont val="Arial"/>
        <family val="2"/>
      </rPr>
      <t xml:space="preserve"> Apresentar: AFE-Autorização de Funcionamento da Empresa e do fabricante e registro no MS ANVISA, cfe DECRETO Nº 79.094/77 e RDC 184/2001.</t>
    </r>
  </si>
  <si>
    <t>SANY MIX</t>
  </si>
  <si>
    <t>01433-8-006</t>
  </si>
  <si>
    <t xml:space="preserve"> NORTE COMÉRCIO E SERVIÇOS LTDA CNPJ 29.279.005/0001-87</t>
  </si>
  <si>
    <r>
      <rPr>
        <b/>
        <sz val="8"/>
        <rFont val="Arial"/>
        <family val="2"/>
      </rPr>
      <t xml:space="preserve">Tapete de  fibra de polipropileno (para reter água) </t>
    </r>
    <r>
      <rPr>
        <sz val="8"/>
        <rFont val="Arial"/>
        <family val="2"/>
      </rPr>
      <t>com base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reforçada com costado anti-derrapante e  bordas rebaixada de borracha nitrílica, 100% lavável, resistente à lavagem industrial, capaz de reter seu próprio peso em sujeira e umidade, retenção de até 70% da sujeira e umidade, para locais com alto tráfego. </t>
    </r>
    <r>
      <rPr>
        <b/>
        <sz val="8"/>
        <rFont val="Arial"/>
        <family val="2"/>
      </rPr>
      <t>Medidas 0,70 X 1,40m. Cor: Granito</t>
    </r>
    <r>
      <rPr>
        <sz val="8"/>
        <rFont val="Arial"/>
        <family val="2"/>
      </rPr>
      <t>.</t>
    </r>
  </si>
  <si>
    <t>MTK</t>
  </si>
  <si>
    <t>16-02</t>
  </si>
  <si>
    <t>02749-9-007</t>
  </si>
  <si>
    <t>339030.20</t>
  </si>
  <si>
    <r>
      <rPr>
        <b/>
        <sz val="8"/>
        <rFont val="Arial"/>
        <family val="2"/>
      </rPr>
      <t>Tapete de  fibra de polipropileno (para reter água)</t>
    </r>
    <r>
      <rPr>
        <sz val="8"/>
        <rFont val="Arial"/>
        <family val="2"/>
      </rPr>
      <t xml:space="preserve"> com base reforçada com costado anti-derrapante e  bordas rebaixada de borracha nitrílica, 100% lavável, resistente à lavagem industrial, capaz de reter seu próprio peso em sujeira e umidade, retenção de até 70% da sujeira e umidade, para locais com alto tráfego.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Medidas 0,85 X 1,50m. Cor: Granito.</t>
    </r>
  </si>
  <si>
    <r>
      <rPr>
        <b/>
        <sz val="8"/>
        <rFont val="Arial"/>
        <family val="2"/>
      </rPr>
      <t>Tapete de  fibra de polipropileno (para reter água)</t>
    </r>
    <r>
      <rPr>
        <sz val="8"/>
        <rFont val="Arial"/>
        <family val="2"/>
      </rPr>
      <t xml:space="preserve"> com base reforçada com costado anti-derrapante e  bordas rebaixada de borracha nitrílica, 100% lavável, resistente à lavagem industrial, capaz de reter seu próprio peso em sujeira e umidade, retenção de até 70% da sujeira e umidade, para locais com alto tráfego.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Medidas 0,60 X 0,60m. Cor: Granito.</t>
    </r>
  </si>
  <si>
    <r>
      <rPr>
        <b/>
        <sz val="8"/>
        <rFont val="Arial"/>
        <family val="2"/>
      </rPr>
      <t>Tapete de  fibra de polipropileno (para reter água)</t>
    </r>
    <r>
      <rPr>
        <sz val="8"/>
        <rFont val="Arial"/>
        <family val="2"/>
      </rPr>
      <t xml:space="preserve"> com base reforçada com costado anti-derrapante e  bordas rebaixada de borracha nitrílica, 100% lavável, resistente à lavagem industrial, capaz de reter seu próprio peso em sujeira e umidade, retenção de até 70% da sujeira e umidade, para locais com alto tráfego.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Medidas 2,30 X 1,20m. Cor: Granito.</t>
    </r>
  </si>
  <si>
    <r>
      <rPr>
        <b/>
        <sz val="8"/>
        <rFont val="Arial"/>
        <family val="2"/>
      </rPr>
      <t>Escada de abrir em alúminio</t>
    </r>
    <r>
      <rPr>
        <sz val="8"/>
        <rFont val="Arial"/>
        <family val="2"/>
      </rPr>
      <t xml:space="preserve">, </t>
    </r>
    <r>
      <rPr>
        <b/>
        <sz val="8"/>
        <rFont val="Arial"/>
        <family val="2"/>
      </rPr>
      <t>5 degraus</t>
    </r>
    <r>
      <rPr>
        <sz val="8"/>
        <rFont val="Arial"/>
        <family val="2"/>
      </rPr>
      <t>,  capacidade para 120kg, com pés anti-derrapante</t>
    </r>
  </si>
  <si>
    <t>MOR</t>
  </si>
  <si>
    <t>48-04</t>
  </si>
  <si>
    <t>12153-3-004</t>
  </si>
  <si>
    <t>339030.42</t>
  </si>
  <si>
    <r>
      <rPr>
        <b/>
        <sz val="8"/>
        <color rgb="FF000000"/>
        <rFont val="Arial"/>
        <family val="2"/>
      </rPr>
      <t xml:space="preserve">Balde plástico capacidade de 8 litros </t>
    </r>
    <r>
      <rPr>
        <sz val="8"/>
        <color rgb="FF000000"/>
        <rFont val="Arial"/>
        <family val="2"/>
      </rPr>
      <t>(aproximadamente),  com alça,</t>
    </r>
    <r>
      <rPr>
        <b/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borda reforçada, cores diversas. Balde plástico polietileno de alta densidade (PAED), alta resistência a impacto, paredes e fundos reforçados, alça em aço zincado e com reforço na borda e no encaixe da alça.</t>
    </r>
  </si>
  <si>
    <t>ARQPLAST</t>
  </si>
  <si>
    <t>18-02</t>
  </si>
  <si>
    <t>01449-4-020</t>
  </si>
  <si>
    <r>
      <rPr>
        <b/>
        <sz val="8"/>
        <color rgb="FF000000"/>
        <rFont val="Arial"/>
        <family val="2"/>
      </rPr>
      <t xml:space="preserve">Balde plástico capacidade de 15 litros </t>
    </r>
    <r>
      <rPr>
        <sz val="8"/>
        <color rgb="FF000000"/>
        <rFont val="Arial"/>
        <family val="2"/>
      </rPr>
      <t>(aproximadamente),  com alça,</t>
    </r>
    <r>
      <rPr>
        <b/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borda reforçada,  cores diversas. Balde plástico polietileno de alta densidade (PAED), alta resistência a impacto, paredes e fundos reforçados, alça em aço zincado e com reforço na borda e no encaixe da alça. </t>
    </r>
  </si>
  <si>
    <t>01449-4-002</t>
  </si>
  <si>
    <r>
      <rPr>
        <b/>
        <sz val="8"/>
        <color rgb="FF000000"/>
        <rFont val="Arial"/>
        <family val="2"/>
      </rPr>
      <t>Borrifador plástico</t>
    </r>
    <r>
      <rPr>
        <sz val="8"/>
        <color rgb="FF000000"/>
        <rFont val="Arial"/>
        <family val="2"/>
      </rPr>
      <t xml:space="preserve"> de uso geral, com aplicador universal. </t>
    </r>
    <r>
      <rPr>
        <b/>
        <sz val="8"/>
        <color rgb="FF000000"/>
        <rFont val="Arial"/>
        <family val="2"/>
      </rPr>
      <t>Capacidade 500ml,</t>
    </r>
    <r>
      <rPr>
        <sz val="8"/>
        <color rgb="FF000000"/>
        <rFont val="Arial"/>
        <family val="2"/>
      </rPr>
      <t xml:space="preserve"> em polietileno não reciclado, gatilho com 3 opções de regulagem (leque, intermediária ou jato dirigido).</t>
    </r>
  </si>
  <si>
    <t>NOBRE</t>
  </si>
  <si>
    <t>05511-5-002</t>
  </si>
  <si>
    <r>
      <rPr>
        <b/>
        <sz val="8"/>
        <rFont val="Arial"/>
        <family val="2"/>
      </rPr>
      <t>Coletor duplo em PVC</t>
    </r>
    <r>
      <rPr>
        <sz val="8"/>
        <rFont val="Arial"/>
        <family val="2"/>
      </rPr>
      <t>, tipo lixeira,</t>
    </r>
    <r>
      <rPr>
        <b/>
        <sz val="8"/>
        <rFont val="Arial"/>
        <family val="2"/>
      </rPr>
      <t xml:space="preserve"> para copos descartáveis de 180 à 200ml</t>
    </r>
    <r>
      <rPr>
        <sz val="8"/>
        <rFont val="Arial"/>
        <family val="2"/>
      </rPr>
      <t>. Medidas aproximadas 75cm de altura, 20cm de largura, 19,5cm de comprimento.</t>
    </r>
  </si>
  <si>
    <t>METALSUGA</t>
  </si>
  <si>
    <t>10541-4-008</t>
  </si>
  <si>
    <r>
      <rPr>
        <b/>
        <sz val="8"/>
        <color rgb="FF000000"/>
        <rFont val="Arial"/>
        <family val="2"/>
      </rPr>
      <t>Tela/placa odorizadora para mictório</t>
    </r>
    <r>
      <rPr>
        <sz val="8"/>
        <color rgb="FF000000"/>
        <rFont val="Arial"/>
        <family val="2"/>
      </rPr>
      <t>, confeccionadas em PVC injetado, cujo formato permita encaixe na base do mictório. Com sistema de furos anti-respingos. Embaladas individualmente</t>
    </r>
  </si>
  <si>
    <t>BRALIMPIA</t>
  </si>
  <si>
    <t>08682-7-001</t>
  </si>
  <si>
    <t xml:space="preserve">EMPRESA </t>
  </si>
  <si>
    <t xml:space="preserve">ITEM </t>
  </si>
  <si>
    <t xml:space="preserve"> AF nº 978/2018 Qtde. DT</t>
  </si>
  <si>
    <t xml:space="preserve"> AF nº 1382/2018</t>
  </si>
  <si>
    <t xml:space="preserve"> AF nº 1828/2018 Qtde. DT</t>
  </si>
  <si>
    <t xml:space="preserve"> AF nº 1354/2018 Qtde. DT</t>
  </si>
  <si>
    <t xml:space="preserve"> AF nº 1016/2018 Qtde. DT Comercial Multiville</t>
  </si>
  <si>
    <t xml:space="preserve"> AF nº 1196/2018 Qtde. DT</t>
  </si>
  <si>
    <t xml:space="preserve"> AF nº 1197/2018 Qtde. DT</t>
  </si>
  <si>
    <t xml:space="preserve">       AF nº          1915 /2018 Qtde. DT</t>
  </si>
  <si>
    <t xml:space="preserve"> AF nº 1400/2018 Qtde. DT</t>
  </si>
  <si>
    <t xml:space="preserve"> AF nº 2373/2018 Qtde. DT</t>
  </si>
  <si>
    <t xml:space="preserve"> AF nº 2327/2018 Qtde. DT</t>
  </si>
  <si>
    <t xml:space="preserve">Resumo Atualizado em fevereiro 2019 </t>
  </si>
  <si>
    <t xml:space="preserve"> AF nº 20/2019 Qtde. DT</t>
  </si>
  <si>
    <t xml:space="preserve"> AF nº 0695/2019 Qtde. DT</t>
  </si>
  <si>
    <t>03/06/2019 NORTE</t>
  </si>
  <si>
    <t xml:space="preserve"> AF nº 407/2019 Qtde. DT</t>
  </si>
  <si>
    <t xml:space="preserve"> AF nº 
113/2019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</si>
</sst>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37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5.5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sz val="6.5"/>
      <name val="Times New Roman"/>
      <family val="1"/>
    </font>
    <font>
      <u/>
      <sz val="11"/>
      <name val="Arial"/>
      <family val="2"/>
    </font>
    <font>
      <i/>
      <sz val="11"/>
      <name val="Arial"/>
      <family val="2"/>
    </font>
    <font>
      <sz val="14"/>
      <name val="Times New Roman"/>
      <family val="1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1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3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7" borderId="0" xfId="1" applyFont="1" applyFill="1" applyAlignment="1">
      <alignment horizontal="center" vertical="center" wrapText="1"/>
    </xf>
    <xf numFmtId="1" fontId="4" fillId="7" borderId="0" xfId="1" applyNumberFormat="1" applyFont="1" applyFill="1" applyAlignment="1" applyProtection="1">
      <alignment horizontal="center" wrapText="1"/>
      <protection locked="0"/>
    </xf>
    <xf numFmtId="3" fontId="4" fillId="7" borderId="0" xfId="1" applyNumberFormat="1" applyFont="1" applyFill="1" applyAlignment="1" applyProtection="1">
      <alignment wrapText="1"/>
      <protection locked="0"/>
    </xf>
    <xf numFmtId="1" fontId="4" fillId="8" borderId="1" xfId="0" applyNumberFormat="1" applyFont="1" applyFill="1" applyBorder="1" applyAlignment="1">
      <alignment horizontal="center" vertical="center" wrapText="1"/>
    </xf>
    <xf numFmtId="166" fontId="4" fillId="9" borderId="1" xfId="0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wrapText="1"/>
    </xf>
    <xf numFmtId="3" fontId="4" fillId="10" borderId="10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13" applyFont="1" applyFill="1" applyAlignment="1">
      <alignment horizontal="center" vertical="center" wrapText="1"/>
    </xf>
    <xf numFmtId="44" fontId="4" fillId="0" borderId="0" xfId="13" applyFont="1" applyAlignment="1">
      <alignment wrapText="1"/>
    </xf>
    <xf numFmtId="44" fontId="4" fillId="11" borderId="1" xfId="13" applyFont="1" applyFill="1" applyBorder="1" applyAlignment="1">
      <alignment vertical="center" wrapText="1"/>
    </xf>
    <xf numFmtId="3" fontId="4" fillId="0" borderId="0" xfId="1" applyNumberFormat="1" applyFont="1" applyFill="1" applyAlignment="1" applyProtection="1">
      <alignment wrapText="1"/>
      <protection locked="0"/>
    </xf>
    <xf numFmtId="44" fontId="4" fillId="0" borderId="0" xfId="13" applyFont="1" applyFill="1" applyAlignment="1">
      <alignment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44" fontId="4" fillId="2" borderId="1" xfId="13" applyFont="1" applyFill="1" applyBorder="1" applyAlignment="1" applyProtection="1">
      <alignment horizontal="center" vertical="center" wrapText="1"/>
    </xf>
    <xf numFmtId="4" fontId="4" fillId="7" borderId="0" xfId="1" applyNumberFormat="1" applyFont="1" applyFill="1" applyAlignment="1">
      <alignment horizontal="center" vertical="center" wrapText="1"/>
    </xf>
    <xf numFmtId="166" fontId="4" fillId="7" borderId="0" xfId="0" applyNumberFormat="1" applyFont="1" applyFill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" fillId="0" borderId="0" xfId="1"/>
    <xf numFmtId="0" fontId="18" fillId="0" borderId="0" xfId="1" applyFont="1" applyAlignment="1">
      <alignment vertical="center"/>
    </xf>
    <xf numFmtId="0" fontId="19" fillId="0" borderId="0" xfId="1" applyFont="1" applyAlignment="1">
      <alignment horizontal="center" vertical="justify"/>
    </xf>
    <xf numFmtId="0" fontId="20" fillId="0" borderId="0" xfId="1" applyFont="1" applyAlignment="1">
      <alignment vertical="center"/>
    </xf>
    <xf numFmtId="0" fontId="21" fillId="0" borderId="0" xfId="1" applyFont="1" applyAlignment="1">
      <alignment horizontal="justify" vertical="center"/>
    </xf>
    <xf numFmtId="0" fontId="22" fillId="0" borderId="0" xfId="1" applyFont="1" applyAlignment="1">
      <alignment vertical="center"/>
    </xf>
    <xf numFmtId="0" fontId="21" fillId="0" borderId="0" xfId="1" applyFont="1" applyAlignment="1">
      <alignment horizontal="justify" vertical="center" wrapText="1"/>
    </xf>
    <xf numFmtId="0" fontId="23" fillId="0" borderId="0" xfId="1" applyFont="1" applyAlignment="1">
      <alignment vertical="center"/>
    </xf>
    <xf numFmtId="0" fontId="24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  <xf numFmtId="41" fontId="4" fillId="8" borderId="1" xfId="0" applyNumberFormat="1" applyFont="1" applyFill="1" applyBorder="1" applyAlignment="1">
      <alignment horizontal="center" vertical="center" wrapText="1"/>
    </xf>
    <xf numFmtId="1" fontId="4" fillId="8" borderId="1" xfId="1" applyNumberFormat="1" applyFont="1" applyFill="1" applyBorder="1" applyAlignment="1" applyProtection="1">
      <alignment horizontal="center" vertical="center" wrapText="1"/>
      <protection locked="0"/>
    </xf>
    <xf numFmtId="168" fontId="4" fillId="9" borderId="11" xfId="1" applyNumberFormat="1" applyFont="1" applyFill="1" applyBorder="1" applyAlignment="1" applyProtection="1">
      <alignment horizontal="right"/>
      <protection locked="0"/>
    </xf>
    <xf numFmtId="2" fontId="4" fillId="9" borderId="11" xfId="1" applyNumberFormat="1" applyFont="1" applyFill="1" applyBorder="1" applyAlignment="1">
      <alignment horizontal="right"/>
    </xf>
    <xf numFmtId="9" fontId="4" fillId="9" borderId="7" xfId="12" applyFont="1" applyFill="1" applyBorder="1" applyAlignment="1" applyProtection="1">
      <alignment horizontal="right"/>
      <protection locked="0"/>
    </xf>
    <xf numFmtId="168" fontId="4" fillId="9" borderId="6" xfId="1" applyNumberFormat="1" applyFont="1" applyFill="1" applyBorder="1" applyAlignment="1" applyProtection="1">
      <alignment horizontal="right"/>
      <protection locked="0"/>
    </xf>
    <xf numFmtId="0" fontId="4" fillId="0" borderId="0" xfId="1" applyFont="1" applyFill="1" applyAlignment="1">
      <alignment horizontal="center" vertical="center" wrapText="1"/>
    </xf>
    <xf numFmtId="44" fontId="4" fillId="7" borderId="1" xfId="13" applyFont="1" applyFill="1" applyBorder="1" applyAlignment="1">
      <alignment horizontal="center" vertical="center"/>
    </xf>
    <xf numFmtId="44" fontId="4" fillId="7" borderId="1" xfId="8" applyFont="1" applyFill="1" applyBorder="1" applyAlignment="1">
      <alignment horizontal="center" vertical="center"/>
    </xf>
    <xf numFmtId="0" fontId="27" fillId="9" borderId="12" xfId="1" applyFont="1" applyFill="1" applyBorder="1" applyAlignment="1" applyProtection="1">
      <alignment horizontal="left"/>
      <protection locked="0"/>
    </xf>
    <xf numFmtId="0" fontId="27" fillId="9" borderId="14" xfId="1" applyFont="1" applyFill="1" applyBorder="1" applyAlignment="1" applyProtection="1">
      <alignment horizontal="left"/>
      <protection locked="0"/>
    </xf>
    <xf numFmtId="0" fontId="27" fillId="9" borderId="8" xfId="1" applyFont="1" applyFill="1" applyBorder="1" applyAlignment="1" applyProtection="1">
      <alignment horizontal="left"/>
      <protection locked="0"/>
    </xf>
    <xf numFmtId="0" fontId="4" fillId="9" borderId="17" xfId="1" applyFont="1" applyFill="1" applyBorder="1" applyAlignment="1">
      <alignment vertical="center" wrapText="1"/>
    </xf>
    <xf numFmtId="0" fontId="4" fillId="9" borderId="13" xfId="1" applyFont="1" applyFill="1" applyBorder="1" applyAlignment="1">
      <alignment vertical="center" wrapText="1"/>
    </xf>
    <xf numFmtId="0" fontId="4" fillId="9" borderId="0" xfId="1" applyFont="1" applyFill="1" applyBorder="1" applyAlignment="1">
      <alignment vertical="center" wrapText="1"/>
    </xf>
    <xf numFmtId="0" fontId="4" fillId="9" borderId="15" xfId="1" applyFont="1" applyFill="1" applyBorder="1" applyAlignment="1">
      <alignment vertical="center" wrapText="1"/>
    </xf>
    <xf numFmtId="0" fontId="4" fillId="9" borderId="9" xfId="1" applyFont="1" applyFill="1" applyBorder="1" applyAlignment="1">
      <alignment vertical="center" wrapText="1"/>
    </xf>
    <xf numFmtId="0" fontId="4" fillId="9" borderId="16" xfId="1" applyFont="1" applyFill="1" applyBorder="1" applyAlignment="1">
      <alignment vertical="center" wrapText="1"/>
    </xf>
    <xf numFmtId="0" fontId="4" fillId="0" borderId="0" xfId="1" applyFont="1" applyFill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1" fontId="30" fillId="7" borderId="1" xfId="0" applyNumberFormat="1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justify" vertical="top" wrapText="1"/>
    </xf>
    <xf numFmtId="0" fontId="31" fillId="7" borderId="1" xfId="0" applyFont="1" applyFill="1" applyBorder="1" applyAlignment="1">
      <alignment horizontal="center" vertical="center" wrapText="1"/>
    </xf>
    <xf numFmtId="49" fontId="31" fillId="7" borderId="1" xfId="0" applyNumberFormat="1" applyFont="1" applyFill="1" applyBorder="1" applyAlignment="1">
      <alignment horizontal="center" vertical="center" wrapText="1"/>
    </xf>
    <xf numFmtId="41" fontId="29" fillId="7" borderId="1" xfId="0" applyNumberFormat="1" applyFont="1" applyFill="1" applyBorder="1" applyAlignment="1">
      <alignment horizontal="center" vertical="center"/>
    </xf>
    <xf numFmtId="41" fontId="30" fillId="7" borderId="1" xfId="0" applyNumberFormat="1" applyFont="1" applyFill="1" applyBorder="1" applyAlignment="1">
      <alignment horizontal="center" vertical="center"/>
    </xf>
    <xf numFmtId="1" fontId="30" fillId="0" borderId="7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justify" vertical="top" wrapText="1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1" fontId="29" fillId="0" borderId="1" xfId="0" applyNumberFormat="1" applyFont="1" applyFill="1" applyBorder="1" applyAlignment="1">
      <alignment horizontal="center" vertical="center"/>
    </xf>
    <xf numFmtId="41" fontId="30" fillId="0" borderId="1" xfId="0" applyNumberFormat="1" applyFont="1" applyFill="1" applyBorder="1" applyAlignment="1">
      <alignment horizontal="center" vertical="center"/>
    </xf>
    <xf numFmtId="1" fontId="30" fillId="7" borderId="7" xfId="0" applyNumberFormat="1" applyFont="1" applyFill="1" applyBorder="1" applyAlignment="1">
      <alignment horizontal="center" vertical="center"/>
    </xf>
    <xf numFmtId="41" fontId="29" fillId="7" borderId="1" xfId="0" applyNumberFormat="1" applyFont="1" applyFill="1" applyBorder="1" applyAlignment="1">
      <alignment horizontal="center" vertical="center" wrapText="1"/>
    </xf>
    <xf numFmtId="41" fontId="30" fillId="7" borderId="1" xfId="0" applyNumberFormat="1" applyFont="1" applyFill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 wrapText="1"/>
    </xf>
    <xf numFmtId="41" fontId="29" fillId="0" borderId="1" xfId="0" applyNumberFormat="1" applyFont="1" applyFill="1" applyBorder="1" applyAlignment="1">
      <alignment horizontal="center" vertical="center" wrapText="1"/>
    </xf>
    <xf numFmtId="41" fontId="30" fillId="0" borderId="1" xfId="0" applyNumberFormat="1" applyFont="1" applyFill="1" applyBorder="1" applyAlignment="1">
      <alignment horizontal="center" vertical="center" wrapText="1"/>
    </xf>
    <xf numFmtId="1" fontId="30" fillId="13" borderId="1" xfId="0" applyNumberFormat="1" applyFont="1" applyFill="1" applyBorder="1" applyAlignment="1">
      <alignment horizontal="center" vertical="center"/>
    </xf>
    <xf numFmtId="0" fontId="30" fillId="13" borderId="1" xfId="1" applyFont="1" applyFill="1" applyBorder="1" applyAlignment="1">
      <alignment horizontal="justify" vertical="top"/>
    </xf>
    <xf numFmtId="0" fontId="30" fillId="13" borderId="1" xfId="1" applyFont="1" applyFill="1" applyBorder="1" applyAlignment="1">
      <alignment horizontal="center" vertical="center"/>
    </xf>
    <xf numFmtId="49" fontId="30" fillId="13" borderId="1" xfId="0" applyNumberFormat="1" applyFont="1" applyFill="1" applyBorder="1" applyAlignment="1">
      <alignment horizontal="center" vertical="center" wrapText="1"/>
    </xf>
    <xf numFmtId="49" fontId="31" fillId="13" borderId="1" xfId="0" applyNumberFormat="1" applyFont="1" applyFill="1" applyBorder="1" applyAlignment="1">
      <alignment horizontal="center" vertical="center" wrapText="1"/>
    </xf>
    <xf numFmtId="41" fontId="29" fillId="13" borderId="1" xfId="0" applyNumberFormat="1" applyFont="1" applyFill="1" applyBorder="1" applyAlignment="1">
      <alignment horizontal="center" vertical="center"/>
    </xf>
    <xf numFmtId="41" fontId="30" fillId="13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justify" vertical="top" wrapText="1"/>
    </xf>
    <xf numFmtId="0" fontId="31" fillId="0" borderId="1" xfId="0" applyFont="1" applyFill="1" applyBorder="1" applyAlignment="1">
      <alignment horizontal="center" vertical="center" wrapText="1"/>
    </xf>
    <xf numFmtId="3" fontId="4" fillId="5" borderId="6" xfId="1" applyNumberFormat="1" applyFont="1" applyFill="1" applyBorder="1" applyAlignment="1" applyProtection="1">
      <alignment vertical="center" wrapText="1"/>
      <protection locked="0"/>
    </xf>
    <xf numFmtId="4" fontId="4" fillId="5" borderId="7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6" xfId="1" applyNumberFormat="1" applyFont="1" applyFill="1" applyBorder="1" applyAlignment="1" applyProtection="1">
      <alignment horizontal="center" vertical="center" wrapText="1"/>
      <protection locked="0"/>
    </xf>
    <xf numFmtId="1" fontId="19" fillId="7" borderId="6" xfId="0" applyNumberFormat="1" applyFont="1" applyFill="1" applyBorder="1" applyAlignment="1">
      <alignment horizontal="center" vertical="center"/>
    </xf>
    <xf numFmtId="1" fontId="19" fillId="7" borderId="11" xfId="0" applyNumberFormat="1" applyFont="1" applyFill="1" applyBorder="1" applyAlignment="1">
      <alignment horizontal="center" vertical="center"/>
    </xf>
    <xf numFmtId="1" fontId="19" fillId="7" borderId="7" xfId="0" applyNumberFormat="1" applyFont="1" applyFill="1" applyBorder="1" applyAlignment="1">
      <alignment horizontal="center" vertical="center"/>
    </xf>
    <xf numFmtId="1" fontId="29" fillId="7" borderId="6" xfId="0" applyNumberFormat="1" applyFont="1" applyFill="1" applyBorder="1" applyAlignment="1">
      <alignment horizontal="center" vertical="center" wrapText="1"/>
    </xf>
    <xf numFmtId="1" fontId="29" fillId="7" borderId="11" xfId="0" applyNumberFormat="1" applyFont="1" applyFill="1" applyBorder="1" applyAlignment="1">
      <alignment horizontal="center" vertical="center" wrapText="1"/>
    </xf>
    <xf numFmtId="1" fontId="29" fillId="7" borderId="7" xfId="0" applyNumberFormat="1" applyFont="1" applyFill="1" applyBorder="1" applyAlignment="1">
      <alignment horizontal="center" vertical="center" wrapText="1"/>
    </xf>
    <xf numFmtId="1" fontId="19" fillId="13" borderId="1" xfId="0" applyNumberFormat="1" applyFont="1" applyFill="1" applyBorder="1" applyAlignment="1">
      <alignment horizontal="center" vertical="center"/>
    </xf>
    <xf numFmtId="1" fontId="29" fillId="13" borderId="6" xfId="0" applyNumberFormat="1" applyFont="1" applyFill="1" applyBorder="1" applyAlignment="1">
      <alignment horizontal="center" vertical="center" wrapText="1"/>
    </xf>
    <xf numFmtId="1" fontId="29" fillId="13" borderId="11" xfId="0" applyNumberFormat="1" applyFont="1" applyFill="1" applyBorder="1" applyAlignment="1">
      <alignment horizontal="center" vertical="center" wrapText="1"/>
    </xf>
    <xf numFmtId="1" fontId="29" fillId="13" borderId="7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/>
    </xf>
    <xf numFmtId="1" fontId="29" fillId="0" borderId="6" xfId="0" applyNumberFormat="1" applyFont="1" applyFill="1" applyBorder="1" applyAlignment="1">
      <alignment horizontal="center" vertical="center" wrapText="1"/>
    </xf>
    <xf numFmtId="1" fontId="29" fillId="0" borderId="11" xfId="0" applyNumberFormat="1" applyFont="1" applyFill="1" applyBorder="1" applyAlignment="1">
      <alignment horizontal="center" vertical="center" wrapText="1"/>
    </xf>
    <xf numFmtId="1" fontId="29" fillId="0" borderId="7" xfId="0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3" fontId="4" fillId="5" borderId="6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7" xfId="1" applyNumberFormat="1" applyFont="1" applyFill="1" applyBorder="1" applyAlignment="1" applyProtection="1">
      <alignment horizontal="center" vertical="center" wrapText="1"/>
      <protection locked="0"/>
    </xf>
    <xf numFmtId="0" fontId="4" fillId="12" borderId="1" xfId="0" applyNumberFormat="1" applyFont="1" applyFill="1" applyBorder="1" applyAlignment="1">
      <alignment horizontal="left" vertical="center" wrapText="1"/>
    </xf>
    <xf numFmtId="0" fontId="4" fillId="12" borderId="1" xfId="0" applyNumberFormat="1" applyFont="1" applyFill="1" applyBorder="1" applyAlignment="1">
      <alignment horizontal="center" vertical="center" wrapText="1"/>
    </xf>
    <xf numFmtId="0" fontId="4" fillId="9" borderId="10" xfId="1" applyFont="1" applyFill="1" applyBorder="1" applyAlignment="1">
      <alignment horizontal="left" vertical="center" wrapText="1"/>
    </xf>
    <xf numFmtId="0" fontId="4" fillId="9" borderId="18" xfId="1" applyFont="1" applyFill="1" applyBorder="1" applyAlignment="1">
      <alignment horizontal="left" vertical="center" wrapText="1"/>
    </xf>
    <xf numFmtId="0" fontId="4" fillId="9" borderId="19" xfId="1" applyFont="1" applyFill="1" applyBorder="1" applyAlignment="1">
      <alignment horizontal="left" vertical="center" wrapText="1"/>
    </xf>
    <xf numFmtId="0" fontId="4" fillId="6" borderId="10" xfId="0" applyNumberFormat="1" applyFont="1" applyFill="1" applyBorder="1" applyAlignment="1">
      <alignment horizontal="left" vertical="center" wrapText="1"/>
    </xf>
    <xf numFmtId="0" fontId="4" fillId="6" borderId="18" xfId="0" applyNumberFormat="1" applyFont="1" applyFill="1" applyBorder="1" applyAlignment="1">
      <alignment horizontal="left" vertical="center" wrapText="1"/>
    </xf>
    <xf numFmtId="0" fontId="4" fillId="6" borderId="19" xfId="0" applyNumberFormat="1" applyFont="1" applyFill="1" applyBorder="1" applyAlignment="1">
      <alignment horizontal="left" vertical="center" wrapText="1"/>
    </xf>
    <xf numFmtId="0" fontId="4" fillId="6" borderId="10" xfId="0" applyNumberFormat="1" applyFont="1" applyFill="1" applyBorder="1" applyAlignment="1">
      <alignment horizontal="center" vertical="center" wrapText="1"/>
    </xf>
    <xf numFmtId="0" fontId="4" fillId="6" borderId="18" xfId="0" applyNumberFormat="1" applyFont="1" applyFill="1" applyBorder="1" applyAlignment="1">
      <alignment horizontal="center" vertical="center" wrapText="1"/>
    </xf>
    <xf numFmtId="0" fontId="4" fillId="6" borderId="1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3" fontId="4" fillId="0" borderId="0" xfId="1" applyNumberFormat="1" applyFont="1" applyAlignment="1" applyProtection="1">
      <alignment wrapText="1"/>
      <protection locked="0"/>
    </xf>
    <xf numFmtId="0" fontId="4" fillId="4" borderId="1" xfId="0" applyNumberFormat="1" applyFont="1" applyFill="1" applyBorder="1" applyAlignment="1">
      <alignment horizontal="center" vertical="center" wrapText="1"/>
    </xf>
  </cellXfs>
  <cellStyles count="20">
    <cellStyle name="Moeda" xfId="13" builtinId="4"/>
    <cellStyle name="Moeda 2" xfId="5"/>
    <cellStyle name="Moeda 2 2" xfId="9"/>
    <cellStyle name="Moeda 3" xfId="8"/>
    <cellStyle name="Moeda 3 2" xfId="17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2 2" xfId="19"/>
    <cellStyle name="Separador de milhares 2 2 3" xfId="16"/>
    <cellStyle name="Separador de milhares 2 3" xfId="6"/>
    <cellStyle name="Separador de milhares 2 3 2" xfId="10"/>
    <cellStyle name="Separador de milhares 2 3 2 2" xfId="18"/>
    <cellStyle name="Separador de milhares 2 3 3" xfId="15"/>
    <cellStyle name="Separador de milhares 3" xfId="3"/>
    <cellStyle name="Título 5" xfId="4"/>
  </cellStyles>
  <dxfs count="327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27</xdr:row>
      <xdr:rowOff>228600</xdr:rowOff>
    </xdr:from>
    <xdr:to>
      <xdr:col>9</xdr:col>
      <xdr:colOff>200025</xdr:colOff>
      <xdr:row>27</xdr:row>
      <xdr:rowOff>228600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153525" y="8258175"/>
          <a:ext cx="3810000" cy="0"/>
          <a:chOff x="2948" y="-22"/>
          <a:chExt cx="6002" cy="0"/>
        </a:xfrm>
      </xdr:grpSpPr>
      <xdr:sp macro="" textlink="">
        <xdr:nvSpPr>
          <xdr:cNvPr id="3" name="Freeform 2"/>
          <xdr:cNvSpPr>
            <a:spLocks/>
          </xdr:cNvSpPr>
        </xdr:nvSpPr>
        <xdr:spPr bwMode="auto">
          <a:xfrm>
            <a:off x="2948" y="-22"/>
            <a:ext cx="6002" cy="0"/>
          </a:xfrm>
          <a:custGeom>
            <a:avLst/>
            <a:gdLst>
              <a:gd name="T0" fmla="+- 0 2948 2948"/>
              <a:gd name="T1" fmla="*/ T0 w 6002"/>
              <a:gd name="T2" fmla="+- 0 8950 2948"/>
              <a:gd name="T3" fmla="*/ T2 w 6002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6002">
                <a:moveTo>
                  <a:pt x="0" y="0"/>
                </a:moveTo>
                <a:lnTo>
                  <a:pt x="6002" y="0"/>
                </a:lnTo>
              </a:path>
            </a:pathLst>
          </a:custGeom>
          <a:noFill/>
          <a:ln w="9601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AY35"/>
  <sheetViews>
    <sheetView topLeftCell="C10" zoomScale="80" zoomScaleNormal="80" workbookViewId="0">
      <selection activeCell="K11" sqref="K11"/>
    </sheetView>
  </sheetViews>
  <sheetFormatPr defaultColWidth="9.7109375" defaultRowHeight="15" x14ac:dyDescent="0.25"/>
  <cols>
    <col min="1" max="1" width="6.28515625" style="65" customWidth="1"/>
    <col min="2" max="2" width="24.28515625" style="65" customWidth="1"/>
    <col min="3" max="3" width="6.7109375" style="40" customWidth="1"/>
    <col min="4" max="4" width="53.85546875" style="58" bestFit="1" customWidth="1"/>
    <col min="5" max="5" width="13.140625" style="58" customWidth="1"/>
    <col min="6" max="7" width="13.140625" style="77" customWidth="1"/>
    <col min="8" max="8" width="13.42578125" style="58" customWidth="1"/>
    <col min="9" max="9" width="15.7109375" style="77" customWidth="1"/>
    <col min="10" max="10" width="12.7109375" style="58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30" t="s">
        <v>46</v>
      </c>
      <c r="B1" s="130"/>
      <c r="C1" s="130"/>
      <c r="D1" s="129" t="s">
        <v>27</v>
      </c>
      <c r="E1" s="129"/>
      <c r="F1" s="129"/>
      <c r="G1" s="129"/>
      <c r="H1" s="129"/>
      <c r="I1" s="129"/>
      <c r="J1" s="129"/>
      <c r="K1" s="129" t="s">
        <v>47</v>
      </c>
      <c r="L1" s="129"/>
      <c r="M1" s="129"/>
      <c r="N1" s="127" t="s">
        <v>102</v>
      </c>
      <c r="O1" s="127" t="s">
        <v>103</v>
      </c>
      <c r="P1" s="127" t="s">
        <v>109</v>
      </c>
      <c r="Q1" s="127" t="s">
        <v>42</v>
      </c>
      <c r="R1" s="127" t="s">
        <v>42</v>
      </c>
      <c r="S1" s="127" t="s">
        <v>42</v>
      </c>
      <c r="T1" s="127" t="s">
        <v>42</v>
      </c>
      <c r="U1" s="127" t="s">
        <v>42</v>
      </c>
      <c r="V1" s="127" t="s">
        <v>42</v>
      </c>
      <c r="W1" s="127" t="s">
        <v>42</v>
      </c>
      <c r="X1" s="127" t="s">
        <v>42</v>
      </c>
      <c r="Y1" s="127" t="s">
        <v>42</v>
      </c>
      <c r="Z1" s="127" t="s">
        <v>42</v>
      </c>
      <c r="AA1" s="127" t="s">
        <v>42</v>
      </c>
      <c r="AB1" s="127" t="s">
        <v>42</v>
      </c>
      <c r="AC1" s="127" t="s">
        <v>42</v>
      </c>
      <c r="AD1" s="127" t="s">
        <v>42</v>
      </c>
      <c r="AE1" s="127" t="s">
        <v>42</v>
      </c>
      <c r="AF1" s="127" t="s">
        <v>42</v>
      </c>
      <c r="AG1" s="127" t="s">
        <v>42</v>
      </c>
      <c r="AH1" s="127" t="s">
        <v>42</v>
      </c>
      <c r="AI1" s="127" t="s">
        <v>42</v>
      </c>
      <c r="AJ1" s="127" t="s">
        <v>42</v>
      </c>
      <c r="AK1" s="127" t="s">
        <v>42</v>
      </c>
      <c r="AL1" s="127" t="s">
        <v>42</v>
      </c>
      <c r="AM1" s="127" t="s">
        <v>42</v>
      </c>
      <c r="AN1" s="127" t="s">
        <v>42</v>
      </c>
      <c r="AO1" s="127" t="s">
        <v>42</v>
      </c>
      <c r="AP1" s="127" t="s">
        <v>42</v>
      </c>
      <c r="AQ1" s="127" t="s">
        <v>42</v>
      </c>
      <c r="AR1" s="127" t="s">
        <v>42</v>
      </c>
      <c r="AS1" s="127" t="s">
        <v>42</v>
      </c>
      <c r="AT1" s="127" t="s">
        <v>42</v>
      </c>
      <c r="AU1" s="127" t="s">
        <v>42</v>
      </c>
      <c r="AV1" s="127" t="s">
        <v>42</v>
      </c>
      <c r="AW1" s="127" t="s">
        <v>42</v>
      </c>
      <c r="AX1" s="127" t="s">
        <v>42</v>
      </c>
      <c r="AY1" s="127" t="s">
        <v>42</v>
      </c>
    </row>
    <row r="2" spans="1:51" ht="21.75" customHeight="1" x14ac:dyDescent="0.25">
      <c r="A2" s="129" t="s">
        <v>41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>
        <v>43292</v>
      </c>
      <c r="O3" s="32">
        <v>43292</v>
      </c>
      <c r="P3" s="32">
        <v>43489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2">
        <v>1</v>
      </c>
      <c r="B4" s="115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144</v>
      </c>
      <c r="L4" s="38">
        <f>K4-(SUM(N4:AY4))</f>
        <v>24</v>
      </c>
      <c r="M4" s="39" t="str">
        <f>IF(L4&lt;0,"ATENÇÃO","OK")</f>
        <v>OK</v>
      </c>
      <c r="N4" s="18"/>
      <c r="O4" s="18">
        <v>72</v>
      </c>
      <c r="P4" s="18">
        <v>48</v>
      </c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3"/>
      <c r="B5" s="116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3"/>
      <c r="B6" s="116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/>
      <c r="L6" s="38">
        <f t="shared" si="0"/>
        <v>0</v>
      </c>
      <c r="M6" s="39" t="str">
        <f t="shared" si="1"/>
        <v>OK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4"/>
      <c r="B7" s="117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>
        <v>120</v>
      </c>
      <c r="L7" s="38">
        <f t="shared" si="0"/>
        <v>0</v>
      </c>
      <c r="M7" s="39" t="str">
        <f t="shared" si="1"/>
        <v>OK</v>
      </c>
      <c r="N7" s="18"/>
      <c r="O7" s="18">
        <v>60</v>
      </c>
      <c r="P7" s="18">
        <v>60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8">
        <v>2</v>
      </c>
      <c r="B8" s="119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>
        <v>2</v>
      </c>
      <c r="L8" s="38">
        <f t="shared" si="0"/>
        <v>0</v>
      </c>
      <c r="M8" s="39" t="str">
        <f t="shared" si="1"/>
        <v>OK</v>
      </c>
      <c r="N8" s="18">
        <v>2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8"/>
      <c r="B9" s="120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>
        <v>2</v>
      </c>
      <c r="L9" s="38">
        <f t="shared" si="0"/>
        <v>0</v>
      </c>
      <c r="M9" s="39" t="str">
        <f t="shared" si="1"/>
        <v>OK</v>
      </c>
      <c r="N9" s="18">
        <v>2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8"/>
      <c r="B10" s="120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/>
      <c r="L10" s="38">
        <f t="shared" si="0"/>
        <v>0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8"/>
      <c r="B11" s="121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>
        <f>2-1</f>
        <v>1</v>
      </c>
      <c r="L11" s="38">
        <f t="shared" si="0"/>
        <v>0</v>
      </c>
      <c r="M11" s="39" t="str">
        <f t="shared" si="1"/>
        <v>OK</v>
      </c>
      <c r="N11" s="18">
        <v>1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2">
        <v>3</v>
      </c>
      <c r="B12" s="123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/>
      <c r="L12" s="38">
        <f t="shared" si="0"/>
        <v>0</v>
      </c>
      <c r="M12" s="39" t="str">
        <f t="shared" si="1"/>
        <v>OK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2"/>
      <c r="B13" s="124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/>
      <c r="L13" s="38">
        <f t="shared" si="0"/>
        <v>0</v>
      </c>
      <c r="M13" s="39" t="str">
        <f t="shared" si="1"/>
        <v>OK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2"/>
      <c r="B14" s="124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/>
      <c r="L14" s="38">
        <f t="shared" si="0"/>
        <v>0</v>
      </c>
      <c r="M14" s="39" t="str">
        <f t="shared" si="1"/>
        <v>OK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2"/>
      <c r="B15" s="124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>
        <v>15</v>
      </c>
      <c r="L15" s="38">
        <f t="shared" si="0"/>
        <v>0</v>
      </c>
      <c r="M15" s="39" t="str">
        <f t="shared" si="1"/>
        <v>OK</v>
      </c>
      <c r="N15" s="18"/>
      <c r="O15" s="18">
        <v>10</v>
      </c>
      <c r="P15" s="18">
        <v>5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2"/>
      <c r="B16" s="124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/>
      <c r="L16" s="38">
        <f t="shared" si="0"/>
        <v>0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2"/>
      <c r="B17" s="125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>
        <v>48</v>
      </c>
      <c r="L17" s="38">
        <f t="shared" si="0"/>
        <v>0</v>
      </c>
      <c r="M17" s="39" t="str">
        <f t="shared" si="1"/>
        <v>OK</v>
      </c>
      <c r="N17" s="18"/>
      <c r="O17" s="18">
        <v>48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  <c r="D18" s="77"/>
      <c r="E18" s="77"/>
      <c r="H18" s="77"/>
      <c r="N18" s="148">
        <f>SUMPRODUCT(J4:J17,N4:N17)</f>
        <v>2242.4499999999998</v>
      </c>
      <c r="O18" s="148">
        <f>SUMPRODUCT(J4:J17,O4:O17)</f>
        <v>1121.1199999999999</v>
      </c>
      <c r="P18" s="148">
        <f>SUMPRODUCT(J4:J17,P4:P17)</f>
        <v>713.07999999999993</v>
      </c>
    </row>
    <row r="19" spans="1:51" x14ac:dyDescent="0.25">
      <c r="A19" s="15"/>
      <c r="B19" s="15"/>
      <c r="C19" s="15"/>
      <c r="D19" s="77"/>
      <c r="E19" s="77"/>
      <c r="H19" s="77"/>
    </row>
    <row r="20" spans="1:51" x14ac:dyDescent="0.25">
      <c r="A20" s="15"/>
      <c r="B20" s="15"/>
      <c r="C20" s="15"/>
      <c r="D20" s="77"/>
      <c r="E20" s="77"/>
      <c r="H20" s="77"/>
    </row>
    <row r="21" spans="1:51" x14ac:dyDescent="0.25">
      <c r="A21" s="15"/>
      <c r="B21" s="15"/>
      <c r="C21" s="15"/>
      <c r="D21" s="77"/>
      <c r="E21" s="77"/>
      <c r="H21" s="77"/>
    </row>
    <row r="22" spans="1:51" x14ac:dyDescent="0.25">
      <c r="A22" s="15"/>
      <c r="B22" s="15"/>
      <c r="C22" s="15"/>
      <c r="D22" s="77"/>
      <c r="E22" s="77"/>
      <c r="H22" s="77"/>
    </row>
    <row r="23" spans="1:51" x14ac:dyDescent="0.25">
      <c r="A23" s="15"/>
      <c r="B23" s="15"/>
      <c r="C23" s="15"/>
      <c r="D23" s="77"/>
      <c r="E23" s="77"/>
      <c r="H23" s="77"/>
    </row>
    <row r="24" spans="1:51" x14ac:dyDescent="0.25">
      <c r="A24" s="15"/>
      <c r="B24" s="15"/>
      <c r="C24" s="15"/>
      <c r="D24" s="77"/>
      <c r="E24" s="77"/>
      <c r="H24" s="77"/>
    </row>
    <row r="25" spans="1:51" x14ac:dyDescent="0.25">
      <c r="A25" s="15"/>
      <c r="B25" s="15"/>
      <c r="C25" s="15"/>
      <c r="D25" s="77"/>
      <c r="E25" s="77"/>
      <c r="H25" s="77"/>
    </row>
    <row r="26" spans="1:51" x14ac:dyDescent="0.25">
      <c r="A26" s="15"/>
      <c r="B26" s="15"/>
      <c r="C26" s="15"/>
      <c r="D26" s="77"/>
      <c r="E26" s="77"/>
      <c r="H26" s="77"/>
    </row>
    <row r="27" spans="1:51" x14ac:dyDescent="0.25">
      <c r="A27" s="15"/>
      <c r="B27" s="15"/>
      <c r="C27" s="15"/>
      <c r="D27" s="77"/>
      <c r="E27" s="77"/>
      <c r="H27" s="77"/>
    </row>
    <row r="28" spans="1:51" x14ac:dyDescent="0.25">
      <c r="A28" s="15"/>
      <c r="B28" s="15"/>
      <c r="C28" s="15"/>
      <c r="D28" s="77"/>
      <c r="E28" s="77"/>
      <c r="H28" s="77"/>
    </row>
    <row r="29" spans="1:51" x14ac:dyDescent="0.25">
      <c r="A29" s="15"/>
      <c r="B29" s="15"/>
      <c r="C29" s="15"/>
      <c r="D29" s="77"/>
      <c r="E29" s="77"/>
      <c r="H29" s="77"/>
    </row>
    <row r="30" spans="1:51" x14ac:dyDescent="0.25">
      <c r="A30" s="15"/>
      <c r="B30" s="15"/>
      <c r="C30" s="15"/>
      <c r="D30" s="77"/>
      <c r="E30" s="77"/>
      <c r="H30" s="77"/>
    </row>
    <row r="31" spans="1:51" x14ac:dyDescent="0.25">
      <c r="A31" s="15"/>
      <c r="B31" s="15"/>
      <c r="C31" s="15"/>
      <c r="D31" s="77"/>
      <c r="E31" s="77"/>
      <c r="H31" s="77"/>
    </row>
    <row r="32" spans="1:51" x14ac:dyDescent="0.25">
      <c r="A32" s="15"/>
      <c r="B32" s="15"/>
      <c r="C32" s="15"/>
      <c r="D32" s="77"/>
      <c r="E32" s="77"/>
      <c r="H32" s="77"/>
    </row>
    <row r="33" spans="1:8" x14ac:dyDescent="0.25">
      <c r="A33" s="15"/>
      <c r="B33" s="15"/>
      <c r="C33" s="15"/>
      <c r="D33" s="77"/>
      <c r="E33" s="77"/>
      <c r="H33" s="77"/>
    </row>
    <row r="34" spans="1:8" x14ac:dyDescent="0.25">
      <c r="A34" s="15"/>
      <c r="B34" s="15"/>
      <c r="C34" s="15"/>
      <c r="D34" s="77"/>
      <c r="E34" s="77"/>
      <c r="H34" s="77"/>
    </row>
    <row r="35" spans="1:8" x14ac:dyDescent="0.25">
      <c r="A35" s="126"/>
      <c r="B35" s="126"/>
      <c r="C35" s="126"/>
    </row>
  </sheetData>
  <mergeCells count="49">
    <mergeCell ref="AX1:AX2"/>
    <mergeCell ref="AY1:AY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Q1:Q2"/>
    <mergeCell ref="R1:R2"/>
    <mergeCell ref="X1:X2"/>
    <mergeCell ref="K1:M1"/>
    <mergeCell ref="D1:J1"/>
    <mergeCell ref="AI1:AI2"/>
    <mergeCell ref="Z1:Z2"/>
    <mergeCell ref="AA1:AA2"/>
    <mergeCell ref="AB1:AB2"/>
    <mergeCell ref="AC1:AC2"/>
    <mergeCell ref="AD1:AD2"/>
    <mergeCell ref="A35:C35"/>
    <mergeCell ref="AE1:AE2"/>
    <mergeCell ref="AF1:AF2"/>
    <mergeCell ref="AG1:AG2"/>
    <mergeCell ref="AH1:AH2"/>
    <mergeCell ref="A2:M2"/>
    <mergeCell ref="N1:N2"/>
    <mergeCell ref="A1:C1"/>
    <mergeCell ref="Y1:Y2"/>
    <mergeCell ref="S1:S2"/>
    <mergeCell ref="T1:T2"/>
    <mergeCell ref="U1:U2"/>
    <mergeCell ref="V1:V2"/>
    <mergeCell ref="W1:W2"/>
    <mergeCell ref="O1:O2"/>
    <mergeCell ref="P1:P2"/>
    <mergeCell ref="A4:A7"/>
    <mergeCell ref="B4:B7"/>
    <mergeCell ref="A8:A11"/>
    <mergeCell ref="B8:B11"/>
    <mergeCell ref="A12:A17"/>
    <mergeCell ref="B12:B17"/>
  </mergeCells>
  <phoneticPr fontId="0" type="noConversion"/>
  <conditionalFormatting sqref="AB4:AB17">
    <cfRule type="cellIs" dxfId="326" priority="13" stopIfTrue="1" operator="greaterThan">
      <formula>0</formula>
    </cfRule>
    <cfRule type="cellIs" dxfId="325" priority="14" stopIfTrue="1" operator="greaterThan">
      <formula>0</formula>
    </cfRule>
    <cfRule type="cellIs" dxfId="324" priority="15" stopIfTrue="1" operator="greaterThan">
      <formula>0</formula>
    </cfRule>
  </conditionalFormatting>
  <conditionalFormatting sqref="AC4:AU17 AW4:AY17">
    <cfRule type="cellIs" dxfId="323" priority="10" stopIfTrue="1" operator="greaterThan">
      <formula>0</formula>
    </cfRule>
    <cfRule type="cellIs" dxfId="322" priority="11" stopIfTrue="1" operator="greaterThan">
      <formula>0</formula>
    </cfRule>
    <cfRule type="cellIs" dxfId="321" priority="12" stopIfTrue="1" operator="greaterThan">
      <formula>0</formula>
    </cfRule>
  </conditionalFormatting>
  <conditionalFormatting sqref="Q4:X17">
    <cfRule type="cellIs" dxfId="320" priority="25" stopIfTrue="1" operator="greaterThan">
      <formula>0</formula>
    </cfRule>
    <cfRule type="cellIs" dxfId="319" priority="26" stopIfTrue="1" operator="greaterThan">
      <formula>0</formula>
    </cfRule>
    <cfRule type="cellIs" dxfId="318" priority="27" stopIfTrue="1" operator="greaterThan">
      <formula>0</formula>
    </cfRule>
  </conditionalFormatting>
  <conditionalFormatting sqref="Y4:Y17">
    <cfRule type="cellIs" dxfId="317" priority="22" stopIfTrue="1" operator="greaterThan">
      <formula>0</formula>
    </cfRule>
    <cfRule type="cellIs" dxfId="316" priority="23" stopIfTrue="1" operator="greaterThan">
      <formula>0</formula>
    </cfRule>
    <cfRule type="cellIs" dxfId="315" priority="24" stopIfTrue="1" operator="greaterThan">
      <formula>0</formula>
    </cfRule>
  </conditionalFormatting>
  <conditionalFormatting sqref="Z4:Z17">
    <cfRule type="cellIs" dxfId="314" priority="19" stopIfTrue="1" operator="greaterThan">
      <formula>0</formula>
    </cfRule>
    <cfRule type="cellIs" dxfId="313" priority="20" stopIfTrue="1" operator="greaterThan">
      <formula>0</formula>
    </cfRule>
    <cfRule type="cellIs" dxfId="312" priority="21" stopIfTrue="1" operator="greaterThan">
      <formula>0</formula>
    </cfRule>
  </conditionalFormatting>
  <conditionalFormatting sqref="AA4:AA17">
    <cfRule type="cellIs" dxfId="311" priority="16" stopIfTrue="1" operator="greaterThan">
      <formula>0</formula>
    </cfRule>
    <cfRule type="cellIs" dxfId="310" priority="17" stopIfTrue="1" operator="greaterThan">
      <formula>0</formula>
    </cfRule>
    <cfRule type="cellIs" dxfId="309" priority="18" stopIfTrue="1" operator="greaterThan">
      <formula>0</formula>
    </cfRule>
  </conditionalFormatting>
  <conditionalFormatting sqref="AV4:AV17">
    <cfRule type="cellIs" dxfId="308" priority="7" stopIfTrue="1" operator="greaterThan">
      <formula>0</formula>
    </cfRule>
    <cfRule type="cellIs" dxfId="307" priority="8" stopIfTrue="1" operator="greaterThan">
      <formula>0</formula>
    </cfRule>
    <cfRule type="cellIs" dxfId="306" priority="9" stopIfTrue="1" operator="greaterThan">
      <formula>0</formula>
    </cfRule>
  </conditionalFormatting>
  <conditionalFormatting sqref="N4:P17">
    <cfRule type="cellIs" dxfId="29" priority="1" stopIfTrue="1" operator="greaterThan">
      <formula>0</formula>
    </cfRule>
    <cfRule type="cellIs" dxfId="28" priority="2" stopIfTrue="1" operator="greaterThan">
      <formula>0</formula>
    </cfRule>
    <cfRule type="cellIs" dxfId="27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opLeftCell="A13" zoomScale="80" zoomScaleNormal="80" workbookViewId="0">
      <selection activeCell="N1" sqref="N1:N1048576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30" t="s">
        <v>46</v>
      </c>
      <c r="B1" s="130"/>
      <c r="C1" s="130"/>
      <c r="D1" s="129" t="s">
        <v>27</v>
      </c>
      <c r="E1" s="129"/>
      <c r="F1" s="129"/>
      <c r="G1" s="129"/>
      <c r="H1" s="129"/>
      <c r="I1" s="129"/>
      <c r="J1" s="129"/>
      <c r="K1" s="129" t="s">
        <v>47</v>
      </c>
      <c r="L1" s="129"/>
      <c r="M1" s="129"/>
      <c r="N1" s="127" t="s">
        <v>101</v>
      </c>
      <c r="O1" s="127" t="s">
        <v>42</v>
      </c>
      <c r="P1" s="127" t="s">
        <v>42</v>
      </c>
      <c r="Q1" s="127" t="s">
        <v>42</v>
      </c>
      <c r="R1" s="127" t="s">
        <v>42</v>
      </c>
      <c r="S1" s="127" t="s">
        <v>42</v>
      </c>
      <c r="T1" s="127" t="s">
        <v>42</v>
      </c>
      <c r="U1" s="127" t="s">
        <v>42</v>
      </c>
      <c r="V1" s="127" t="s">
        <v>42</v>
      </c>
      <c r="W1" s="127" t="s">
        <v>42</v>
      </c>
      <c r="X1" s="127" t="s">
        <v>42</v>
      </c>
      <c r="Y1" s="127" t="s">
        <v>42</v>
      </c>
      <c r="Z1" s="127" t="s">
        <v>42</v>
      </c>
      <c r="AA1" s="127" t="s">
        <v>42</v>
      </c>
      <c r="AB1" s="127" t="s">
        <v>42</v>
      </c>
      <c r="AC1" s="127" t="s">
        <v>42</v>
      </c>
      <c r="AD1" s="127" t="s">
        <v>42</v>
      </c>
      <c r="AE1" s="127" t="s">
        <v>42</v>
      </c>
      <c r="AF1" s="127" t="s">
        <v>42</v>
      </c>
      <c r="AG1" s="127" t="s">
        <v>42</v>
      </c>
      <c r="AH1" s="127" t="s">
        <v>42</v>
      </c>
      <c r="AI1" s="127" t="s">
        <v>42</v>
      </c>
      <c r="AJ1" s="127" t="s">
        <v>42</v>
      </c>
      <c r="AK1" s="127" t="s">
        <v>42</v>
      </c>
      <c r="AL1" s="127" t="s">
        <v>42</v>
      </c>
      <c r="AM1" s="127" t="s">
        <v>42</v>
      </c>
      <c r="AN1" s="127" t="s">
        <v>42</v>
      </c>
      <c r="AO1" s="127" t="s">
        <v>42</v>
      </c>
      <c r="AP1" s="127" t="s">
        <v>42</v>
      </c>
      <c r="AQ1" s="127" t="s">
        <v>42</v>
      </c>
      <c r="AR1" s="127" t="s">
        <v>42</v>
      </c>
      <c r="AS1" s="127" t="s">
        <v>42</v>
      </c>
      <c r="AT1" s="127" t="s">
        <v>42</v>
      </c>
      <c r="AU1" s="127" t="s">
        <v>42</v>
      </c>
      <c r="AV1" s="127" t="s">
        <v>42</v>
      </c>
      <c r="AW1" s="127" t="s">
        <v>42</v>
      </c>
      <c r="AX1" s="127" t="s">
        <v>42</v>
      </c>
      <c r="AY1" s="127" t="s">
        <v>42</v>
      </c>
    </row>
    <row r="2" spans="1:51" ht="21.75" customHeight="1" x14ac:dyDescent="0.25">
      <c r="A2" s="129" t="s">
        <v>41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>
        <v>43280</v>
      </c>
      <c r="O3" s="32" t="s">
        <v>43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2">
        <v>1</v>
      </c>
      <c r="B4" s="115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24</v>
      </c>
      <c r="L4" s="38">
        <f>K4-(SUM(N4:AY4))</f>
        <v>0</v>
      </c>
      <c r="M4" s="39" t="str">
        <f>IF(L4&lt;0,"ATENÇÃO","OK")</f>
        <v>OK</v>
      </c>
      <c r="N4" s="18">
        <v>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3"/>
      <c r="B5" s="116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3"/>
      <c r="B6" s="116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>
        <v>300</v>
      </c>
      <c r="L6" s="38">
        <f t="shared" si="0"/>
        <v>0</v>
      </c>
      <c r="M6" s="39" t="str">
        <f t="shared" si="1"/>
        <v>OK</v>
      </c>
      <c r="N6" s="18">
        <v>300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4"/>
      <c r="B7" s="117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/>
      <c r="L7" s="38">
        <f t="shared" si="0"/>
        <v>0</v>
      </c>
      <c r="M7" s="39" t="str">
        <f t="shared" si="1"/>
        <v>OK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8">
        <v>2</v>
      </c>
      <c r="B8" s="119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/>
      <c r="L8" s="38">
        <f t="shared" si="0"/>
        <v>0</v>
      </c>
      <c r="M8" s="39" t="str">
        <f t="shared" si="1"/>
        <v>OK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8"/>
      <c r="B9" s="120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/>
      <c r="L9" s="38">
        <f t="shared" si="0"/>
        <v>0</v>
      </c>
      <c r="M9" s="39" t="str">
        <f t="shared" si="1"/>
        <v>OK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8"/>
      <c r="B10" s="120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/>
      <c r="L10" s="38">
        <f t="shared" si="0"/>
        <v>0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8"/>
      <c r="B11" s="121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/>
      <c r="L11" s="38">
        <f t="shared" si="0"/>
        <v>0</v>
      </c>
      <c r="M11" s="39" t="str">
        <f t="shared" si="1"/>
        <v>OK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2">
        <v>3</v>
      </c>
      <c r="B12" s="123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>
        <v>3</v>
      </c>
      <c r="L12" s="38">
        <f t="shared" si="0"/>
        <v>0</v>
      </c>
      <c r="M12" s="39" t="str">
        <f t="shared" si="1"/>
        <v>OK</v>
      </c>
      <c r="N12" s="18">
        <v>3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2"/>
      <c r="B13" s="124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/>
      <c r="L13" s="38">
        <f t="shared" si="0"/>
        <v>0</v>
      </c>
      <c r="M13" s="39" t="str">
        <f t="shared" si="1"/>
        <v>OK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2"/>
      <c r="B14" s="124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10</v>
      </c>
      <c r="L14" s="38">
        <f t="shared" si="0"/>
        <v>10</v>
      </c>
      <c r="M14" s="39" t="str">
        <f t="shared" si="1"/>
        <v>OK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2"/>
      <c r="B15" s="124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/>
      <c r="L15" s="38">
        <f t="shared" si="0"/>
        <v>0</v>
      </c>
      <c r="M15" s="39" t="str">
        <f t="shared" si="1"/>
        <v>OK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2"/>
      <c r="B16" s="124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/>
      <c r="L16" s="38">
        <f t="shared" si="0"/>
        <v>0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2"/>
      <c r="B17" s="125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>
        <v>200</v>
      </c>
      <c r="L17" s="38">
        <f t="shared" si="0"/>
        <v>200</v>
      </c>
      <c r="M17" s="39" t="str">
        <f t="shared" si="1"/>
        <v>OK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6"/>
      <c r="B35" s="126"/>
      <c r="C35" s="126"/>
    </row>
  </sheetData>
  <mergeCells count="49">
    <mergeCell ref="O1:O2"/>
    <mergeCell ref="A12:A17"/>
    <mergeCell ref="B12:B17"/>
    <mergeCell ref="A35:C35"/>
    <mergeCell ref="U1:U2"/>
    <mergeCell ref="A4:A7"/>
    <mergeCell ref="B4:B7"/>
    <mergeCell ref="A8:A11"/>
    <mergeCell ref="B8:B11"/>
    <mergeCell ref="N1:N2"/>
    <mergeCell ref="P1:P2"/>
    <mergeCell ref="D1:J1"/>
    <mergeCell ref="K1:M1"/>
    <mergeCell ref="V1:V2"/>
    <mergeCell ref="Q1:Q2"/>
    <mergeCell ref="R1:R2"/>
    <mergeCell ref="S1:S2"/>
    <mergeCell ref="T1:T2"/>
    <mergeCell ref="W1:W2"/>
    <mergeCell ref="X1:X2"/>
    <mergeCell ref="Y1:Y2"/>
    <mergeCell ref="Z1:Z2"/>
    <mergeCell ref="AA1:AA2"/>
    <mergeCell ref="AO1:AO2"/>
    <mergeCell ref="AP1:AP2"/>
    <mergeCell ref="AQ1:AQ2"/>
    <mergeCell ref="AE1:AE2"/>
    <mergeCell ref="AF1:AF2"/>
    <mergeCell ref="AJ1:AJ2"/>
    <mergeCell ref="AK1:AK2"/>
    <mergeCell ref="AL1:AL2"/>
    <mergeCell ref="AM1:AM2"/>
    <mergeCell ref="AN1:AN2"/>
    <mergeCell ref="AW1:AW2"/>
    <mergeCell ref="AX1:AX2"/>
    <mergeCell ref="AY1:AY2"/>
    <mergeCell ref="A2:M2"/>
    <mergeCell ref="AS1:AS2"/>
    <mergeCell ref="AT1:AT2"/>
    <mergeCell ref="AU1:AU2"/>
    <mergeCell ref="AV1:AV2"/>
    <mergeCell ref="A1:C1"/>
    <mergeCell ref="AG1:AG2"/>
    <mergeCell ref="AH1:AH2"/>
    <mergeCell ref="AB1:AB2"/>
    <mergeCell ref="AC1:AC2"/>
    <mergeCell ref="AD1:AD2"/>
    <mergeCell ref="AR1:AR2"/>
    <mergeCell ref="AI1:AI2"/>
  </mergeCells>
  <conditionalFormatting sqref="AA4:AA17">
    <cfRule type="cellIs" dxfId="119" priority="16" stopIfTrue="1" operator="greaterThan">
      <formula>0</formula>
    </cfRule>
    <cfRule type="cellIs" dxfId="118" priority="17" stopIfTrue="1" operator="greaterThan">
      <formula>0</formula>
    </cfRule>
    <cfRule type="cellIs" dxfId="117" priority="18" stopIfTrue="1" operator="greaterThan">
      <formula>0</formula>
    </cfRule>
  </conditionalFormatting>
  <conditionalFormatting sqref="AB4:AB17">
    <cfRule type="cellIs" dxfId="116" priority="13" stopIfTrue="1" operator="greaterThan">
      <formula>0</formula>
    </cfRule>
    <cfRule type="cellIs" dxfId="115" priority="14" stopIfTrue="1" operator="greaterThan">
      <formula>0</formula>
    </cfRule>
    <cfRule type="cellIs" dxfId="114" priority="15" stopIfTrue="1" operator="greaterThan">
      <formula>0</formula>
    </cfRule>
  </conditionalFormatting>
  <conditionalFormatting sqref="AC4:AU17 AW4:AY17">
    <cfRule type="cellIs" dxfId="113" priority="10" stopIfTrue="1" operator="greaterThan">
      <formula>0</formula>
    </cfRule>
    <cfRule type="cellIs" dxfId="112" priority="11" stopIfTrue="1" operator="greaterThan">
      <formula>0</formula>
    </cfRule>
    <cfRule type="cellIs" dxfId="111" priority="12" stopIfTrue="1" operator="greaterThan">
      <formula>0</formula>
    </cfRule>
  </conditionalFormatting>
  <conditionalFormatting sqref="AV4:AV17">
    <cfRule type="cellIs" dxfId="110" priority="7" stopIfTrue="1" operator="greaterThan">
      <formula>0</formula>
    </cfRule>
    <cfRule type="cellIs" dxfId="109" priority="8" stopIfTrue="1" operator="greaterThan">
      <formula>0</formula>
    </cfRule>
    <cfRule type="cellIs" dxfId="108" priority="9" stopIfTrue="1" operator="greaterThan">
      <formula>0</formula>
    </cfRule>
  </conditionalFormatting>
  <conditionalFormatting sqref="O4:X17">
    <cfRule type="cellIs" dxfId="107" priority="25" stopIfTrue="1" operator="greaterThan">
      <formula>0</formula>
    </cfRule>
    <cfRule type="cellIs" dxfId="106" priority="26" stopIfTrue="1" operator="greaterThan">
      <formula>0</formula>
    </cfRule>
    <cfRule type="cellIs" dxfId="105" priority="27" stopIfTrue="1" operator="greaterThan">
      <formula>0</formula>
    </cfRule>
  </conditionalFormatting>
  <conditionalFormatting sqref="Y4:Y17">
    <cfRule type="cellIs" dxfId="104" priority="22" stopIfTrue="1" operator="greaterThan">
      <formula>0</formula>
    </cfRule>
    <cfRule type="cellIs" dxfId="103" priority="23" stopIfTrue="1" operator="greaterThan">
      <formula>0</formula>
    </cfRule>
    <cfRule type="cellIs" dxfId="102" priority="24" stopIfTrue="1" operator="greaterThan">
      <formula>0</formula>
    </cfRule>
  </conditionalFormatting>
  <conditionalFormatting sqref="Z4:Z17">
    <cfRule type="cellIs" dxfId="101" priority="19" stopIfTrue="1" operator="greaterThan">
      <formula>0</formula>
    </cfRule>
    <cfRule type="cellIs" dxfId="100" priority="20" stopIfTrue="1" operator="greaterThan">
      <formula>0</formula>
    </cfRule>
    <cfRule type="cellIs" dxfId="99" priority="21" stopIfTrue="1" operator="greaterThan">
      <formula>0</formula>
    </cfRule>
  </conditionalFormatting>
  <conditionalFormatting sqref="N4:N17">
    <cfRule type="cellIs" dxfId="5" priority="1" stopIfTrue="1" operator="greaterThan">
      <formula>0</formula>
    </cfRule>
    <cfRule type="cellIs" dxfId="4" priority="2" stopIfTrue="1" operator="greaterThan">
      <formula>0</formula>
    </cfRule>
    <cfRule type="cellIs" dxfId="3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opLeftCell="A16" zoomScale="80" zoomScaleNormal="80" workbookViewId="0">
      <selection activeCell="N1" sqref="N1:N1048576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30" t="s">
        <v>46</v>
      </c>
      <c r="B1" s="130"/>
      <c r="C1" s="130"/>
      <c r="D1" s="129" t="s">
        <v>27</v>
      </c>
      <c r="E1" s="129"/>
      <c r="F1" s="129"/>
      <c r="G1" s="129"/>
      <c r="H1" s="129"/>
      <c r="I1" s="129"/>
      <c r="J1" s="129"/>
      <c r="K1" s="129" t="s">
        <v>47</v>
      </c>
      <c r="L1" s="129"/>
      <c r="M1" s="129"/>
      <c r="N1" s="127" t="s">
        <v>104</v>
      </c>
      <c r="O1" s="127" t="s">
        <v>42</v>
      </c>
      <c r="P1" s="127" t="s">
        <v>42</v>
      </c>
      <c r="Q1" s="127" t="s">
        <v>42</v>
      </c>
      <c r="R1" s="127" t="s">
        <v>42</v>
      </c>
      <c r="S1" s="127" t="s">
        <v>42</v>
      </c>
      <c r="T1" s="127" t="s">
        <v>42</v>
      </c>
      <c r="U1" s="127" t="s">
        <v>42</v>
      </c>
      <c r="V1" s="127" t="s">
        <v>42</v>
      </c>
      <c r="W1" s="127" t="s">
        <v>42</v>
      </c>
      <c r="X1" s="127" t="s">
        <v>42</v>
      </c>
      <c r="Y1" s="127" t="s">
        <v>42</v>
      </c>
      <c r="Z1" s="127" t="s">
        <v>42</v>
      </c>
      <c r="AA1" s="127" t="s">
        <v>42</v>
      </c>
      <c r="AB1" s="127" t="s">
        <v>42</v>
      </c>
      <c r="AC1" s="127" t="s">
        <v>42</v>
      </c>
      <c r="AD1" s="127" t="s">
        <v>42</v>
      </c>
      <c r="AE1" s="127" t="s">
        <v>42</v>
      </c>
      <c r="AF1" s="127" t="s">
        <v>42</v>
      </c>
      <c r="AG1" s="127" t="s">
        <v>42</v>
      </c>
      <c r="AH1" s="127" t="s">
        <v>42</v>
      </c>
      <c r="AI1" s="127" t="s">
        <v>42</v>
      </c>
      <c r="AJ1" s="127" t="s">
        <v>42</v>
      </c>
      <c r="AK1" s="127" t="s">
        <v>42</v>
      </c>
      <c r="AL1" s="127" t="s">
        <v>42</v>
      </c>
      <c r="AM1" s="127" t="s">
        <v>42</v>
      </c>
      <c r="AN1" s="127" t="s">
        <v>42</v>
      </c>
      <c r="AO1" s="127" t="s">
        <v>42</v>
      </c>
      <c r="AP1" s="127" t="s">
        <v>42</v>
      </c>
      <c r="AQ1" s="127" t="s">
        <v>42</v>
      </c>
      <c r="AR1" s="127" t="s">
        <v>42</v>
      </c>
      <c r="AS1" s="127" t="s">
        <v>42</v>
      </c>
      <c r="AT1" s="127" t="s">
        <v>42</v>
      </c>
      <c r="AU1" s="127" t="s">
        <v>42</v>
      </c>
      <c r="AV1" s="127" t="s">
        <v>42</v>
      </c>
      <c r="AW1" s="127" t="s">
        <v>42</v>
      </c>
      <c r="AX1" s="127" t="s">
        <v>42</v>
      </c>
      <c r="AY1" s="127" t="s">
        <v>42</v>
      </c>
    </row>
    <row r="2" spans="1:51" ht="21.75" customHeight="1" x14ac:dyDescent="0.25">
      <c r="A2" s="129" t="s">
        <v>41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>
        <v>43383</v>
      </c>
      <c r="O3" s="32" t="s">
        <v>43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2">
        <v>1</v>
      </c>
      <c r="B4" s="115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30</v>
      </c>
      <c r="L4" s="38">
        <f>K4-(SUM(N4:AY4))</f>
        <v>30</v>
      </c>
      <c r="M4" s="39" t="str">
        <f>IF(L4&lt;0,"ATENÇÃO","OK")</f>
        <v>OK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3"/>
      <c r="B5" s="116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3"/>
      <c r="B6" s="116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>
        <v>60</v>
      </c>
      <c r="L6" s="38">
        <f t="shared" si="0"/>
        <v>0</v>
      </c>
      <c r="M6" s="39" t="str">
        <f t="shared" si="1"/>
        <v>OK</v>
      </c>
      <c r="N6" s="18">
        <v>60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4"/>
      <c r="B7" s="117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/>
      <c r="L7" s="38">
        <f t="shared" si="0"/>
        <v>0</v>
      </c>
      <c r="M7" s="39" t="str">
        <f t="shared" si="1"/>
        <v>OK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8">
        <v>2</v>
      </c>
      <c r="B8" s="119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/>
      <c r="L8" s="38">
        <f t="shared" si="0"/>
        <v>0</v>
      </c>
      <c r="M8" s="39" t="str">
        <f t="shared" si="1"/>
        <v>OK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8"/>
      <c r="B9" s="120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/>
      <c r="L9" s="38">
        <f t="shared" si="0"/>
        <v>0</v>
      </c>
      <c r="M9" s="39" t="str">
        <f t="shared" si="1"/>
        <v>OK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8"/>
      <c r="B10" s="120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/>
      <c r="L10" s="38">
        <f t="shared" si="0"/>
        <v>0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8"/>
      <c r="B11" s="121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/>
      <c r="L11" s="38">
        <f t="shared" si="0"/>
        <v>0</v>
      </c>
      <c r="M11" s="39" t="str">
        <f t="shared" si="1"/>
        <v>OK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2">
        <v>3</v>
      </c>
      <c r="B12" s="123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>
        <v>2</v>
      </c>
      <c r="L12" s="38">
        <f t="shared" si="0"/>
        <v>2</v>
      </c>
      <c r="M12" s="39" t="str">
        <f t="shared" si="1"/>
        <v>OK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2"/>
      <c r="B13" s="124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>
        <v>20</v>
      </c>
      <c r="L13" s="38">
        <f t="shared" si="0"/>
        <v>20</v>
      </c>
      <c r="M13" s="39" t="str">
        <f t="shared" si="1"/>
        <v>OK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2"/>
      <c r="B14" s="124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20</v>
      </c>
      <c r="L14" s="38">
        <f t="shared" si="0"/>
        <v>20</v>
      </c>
      <c r="M14" s="39" t="str">
        <f t="shared" si="1"/>
        <v>OK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2"/>
      <c r="B15" s="124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/>
      <c r="L15" s="38">
        <f t="shared" si="0"/>
        <v>0</v>
      </c>
      <c r="M15" s="39" t="str">
        <f t="shared" si="1"/>
        <v>OK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2"/>
      <c r="B16" s="124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>
        <v>30</v>
      </c>
      <c r="L16" s="38">
        <f t="shared" si="0"/>
        <v>30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2"/>
      <c r="B17" s="125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>
        <v>30</v>
      </c>
      <c r="L17" s="38">
        <f t="shared" si="0"/>
        <v>10</v>
      </c>
      <c r="M17" s="39" t="str">
        <f t="shared" si="1"/>
        <v>OK</v>
      </c>
      <c r="N17" s="18">
        <v>20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6"/>
      <c r="B35" s="126"/>
      <c r="C35" s="126"/>
    </row>
  </sheetData>
  <mergeCells count="49">
    <mergeCell ref="Y1:Y2"/>
    <mergeCell ref="O1:O2"/>
    <mergeCell ref="A12:A17"/>
    <mergeCell ref="B12:B17"/>
    <mergeCell ref="A35:C35"/>
    <mergeCell ref="X1:X2"/>
    <mergeCell ref="U1:U2"/>
    <mergeCell ref="V1:V2"/>
    <mergeCell ref="W1:W2"/>
    <mergeCell ref="Q1:Q2"/>
    <mergeCell ref="R1:R2"/>
    <mergeCell ref="S1:S2"/>
    <mergeCell ref="T1:T2"/>
    <mergeCell ref="A4:A7"/>
    <mergeCell ref="B4:B7"/>
    <mergeCell ref="A8:A11"/>
    <mergeCell ref="K1:M1"/>
    <mergeCell ref="B8:B11"/>
    <mergeCell ref="AB1:AB2"/>
    <mergeCell ref="AC1:AC2"/>
    <mergeCell ref="AD1:AD2"/>
    <mergeCell ref="AX1:AX2"/>
    <mergeCell ref="AW1:AW2"/>
    <mergeCell ref="AR1:AR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Y1:AY2"/>
    <mergeCell ref="A2:M2"/>
    <mergeCell ref="AS1:AS2"/>
    <mergeCell ref="AT1:AT2"/>
    <mergeCell ref="AU1:AU2"/>
    <mergeCell ref="AV1:AV2"/>
    <mergeCell ref="A1:C1"/>
    <mergeCell ref="AE1:AE2"/>
    <mergeCell ref="AF1:AF2"/>
    <mergeCell ref="AG1:AG2"/>
    <mergeCell ref="AH1:AH2"/>
    <mergeCell ref="Z1:Z2"/>
    <mergeCell ref="N1:N2"/>
    <mergeCell ref="P1:P2"/>
    <mergeCell ref="D1:J1"/>
    <mergeCell ref="AA1:AA2"/>
  </mergeCells>
  <conditionalFormatting sqref="Y4:Y17">
    <cfRule type="cellIs" dxfId="95" priority="22" stopIfTrue="1" operator="greaterThan">
      <formula>0</formula>
    </cfRule>
    <cfRule type="cellIs" dxfId="94" priority="23" stopIfTrue="1" operator="greaterThan">
      <formula>0</formula>
    </cfRule>
    <cfRule type="cellIs" dxfId="93" priority="24" stopIfTrue="1" operator="greaterThan">
      <formula>0</formula>
    </cfRule>
  </conditionalFormatting>
  <conditionalFormatting sqref="Z4:Z17">
    <cfRule type="cellIs" dxfId="92" priority="19" stopIfTrue="1" operator="greaterThan">
      <formula>0</formula>
    </cfRule>
    <cfRule type="cellIs" dxfId="91" priority="20" stopIfTrue="1" operator="greaterThan">
      <formula>0</formula>
    </cfRule>
    <cfRule type="cellIs" dxfId="90" priority="21" stopIfTrue="1" operator="greaterThan">
      <formula>0</formula>
    </cfRule>
  </conditionalFormatting>
  <conditionalFormatting sqref="AA4:AA17">
    <cfRule type="cellIs" dxfId="89" priority="16" stopIfTrue="1" operator="greaterThan">
      <formula>0</formula>
    </cfRule>
    <cfRule type="cellIs" dxfId="88" priority="17" stopIfTrue="1" operator="greaterThan">
      <formula>0</formula>
    </cfRule>
    <cfRule type="cellIs" dxfId="87" priority="18" stopIfTrue="1" operator="greaterThan">
      <formula>0</formula>
    </cfRule>
  </conditionalFormatting>
  <conditionalFormatting sqref="AB4:AB17">
    <cfRule type="cellIs" dxfId="86" priority="13" stopIfTrue="1" operator="greaterThan">
      <formula>0</formula>
    </cfRule>
    <cfRule type="cellIs" dxfId="85" priority="14" stopIfTrue="1" operator="greaterThan">
      <formula>0</formula>
    </cfRule>
    <cfRule type="cellIs" dxfId="84" priority="15" stopIfTrue="1" operator="greaterThan">
      <formula>0</formula>
    </cfRule>
  </conditionalFormatting>
  <conditionalFormatting sqref="AC4:AU17 AW4:AY17">
    <cfRule type="cellIs" dxfId="83" priority="10" stopIfTrue="1" operator="greaterThan">
      <formula>0</formula>
    </cfRule>
    <cfRule type="cellIs" dxfId="82" priority="11" stopIfTrue="1" operator="greaterThan">
      <formula>0</formula>
    </cfRule>
    <cfRule type="cellIs" dxfId="81" priority="12" stopIfTrue="1" operator="greaterThan">
      <formula>0</formula>
    </cfRule>
  </conditionalFormatting>
  <conditionalFormatting sqref="AV4:AV17">
    <cfRule type="cellIs" dxfId="80" priority="7" stopIfTrue="1" operator="greaterThan">
      <formula>0</formula>
    </cfRule>
    <cfRule type="cellIs" dxfId="79" priority="8" stopIfTrue="1" operator="greaterThan">
      <formula>0</formula>
    </cfRule>
    <cfRule type="cellIs" dxfId="78" priority="9" stopIfTrue="1" operator="greaterThan">
      <formula>0</formula>
    </cfRule>
  </conditionalFormatting>
  <conditionalFormatting sqref="O4:X17">
    <cfRule type="cellIs" dxfId="77" priority="25" stopIfTrue="1" operator="greaterThan">
      <formula>0</formula>
    </cfRule>
    <cfRule type="cellIs" dxfId="76" priority="26" stopIfTrue="1" operator="greaterThan">
      <formula>0</formula>
    </cfRule>
    <cfRule type="cellIs" dxfId="75" priority="27" stopIfTrue="1" operator="greaterThan">
      <formula>0</formula>
    </cfRule>
  </conditionalFormatting>
  <conditionalFormatting sqref="N4:N17">
    <cfRule type="cellIs" dxfId="26" priority="1" stopIfTrue="1" operator="greaterThan">
      <formula>0</formula>
    </cfRule>
    <cfRule type="cellIs" dxfId="25" priority="2" stopIfTrue="1" operator="greaterThan">
      <formula>0</formula>
    </cfRule>
    <cfRule type="cellIs" dxfId="24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zoomScale="80" zoomScaleNormal="80" workbookViewId="0">
      <selection activeCell="N1" sqref="N1:N1048576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30" t="s">
        <v>46</v>
      </c>
      <c r="B1" s="130"/>
      <c r="C1" s="130"/>
      <c r="D1" s="129" t="s">
        <v>27</v>
      </c>
      <c r="E1" s="129"/>
      <c r="F1" s="129"/>
      <c r="G1" s="129"/>
      <c r="H1" s="129"/>
      <c r="I1" s="129"/>
      <c r="J1" s="129"/>
      <c r="K1" s="129" t="s">
        <v>47</v>
      </c>
      <c r="L1" s="129"/>
      <c r="M1" s="129"/>
      <c r="N1" s="127" t="s">
        <v>112</v>
      </c>
      <c r="O1" s="127" t="s">
        <v>42</v>
      </c>
      <c r="P1" s="127" t="s">
        <v>42</v>
      </c>
      <c r="Q1" s="127" t="s">
        <v>42</v>
      </c>
      <c r="R1" s="127" t="s">
        <v>42</v>
      </c>
      <c r="S1" s="127" t="s">
        <v>42</v>
      </c>
      <c r="T1" s="127" t="s">
        <v>42</v>
      </c>
      <c r="U1" s="127" t="s">
        <v>42</v>
      </c>
      <c r="V1" s="127" t="s">
        <v>42</v>
      </c>
      <c r="W1" s="127" t="s">
        <v>42</v>
      </c>
      <c r="X1" s="127" t="s">
        <v>42</v>
      </c>
      <c r="Y1" s="127" t="s">
        <v>42</v>
      </c>
      <c r="Z1" s="127" t="s">
        <v>42</v>
      </c>
      <c r="AA1" s="127" t="s">
        <v>42</v>
      </c>
      <c r="AB1" s="127" t="s">
        <v>42</v>
      </c>
      <c r="AC1" s="127" t="s">
        <v>42</v>
      </c>
      <c r="AD1" s="127" t="s">
        <v>42</v>
      </c>
      <c r="AE1" s="127" t="s">
        <v>42</v>
      </c>
      <c r="AF1" s="127" t="s">
        <v>42</v>
      </c>
      <c r="AG1" s="127" t="s">
        <v>42</v>
      </c>
      <c r="AH1" s="127" t="s">
        <v>42</v>
      </c>
      <c r="AI1" s="127" t="s">
        <v>42</v>
      </c>
      <c r="AJ1" s="127" t="s">
        <v>42</v>
      </c>
      <c r="AK1" s="127" t="s">
        <v>42</v>
      </c>
      <c r="AL1" s="127" t="s">
        <v>42</v>
      </c>
      <c r="AM1" s="127" t="s">
        <v>42</v>
      </c>
      <c r="AN1" s="127" t="s">
        <v>42</v>
      </c>
      <c r="AO1" s="127" t="s">
        <v>42</v>
      </c>
      <c r="AP1" s="127" t="s">
        <v>42</v>
      </c>
      <c r="AQ1" s="127" t="s">
        <v>42</v>
      </c>
      <c r="AR1" s="127" t="s">
        <v>42</v>
      </c>
      <c r="AS1" s="127" t="s">
        <v>42</v>
      </c>
      <c r="AT1" s="127" t="s">
        <v>42</v>
      </c>
      <c r="AU1" s="127" t="s">
        <v>42</v>
      </c>
      <c r="AV1" s="127" t="s">
        <v>42</v>
      </c>
      <c r="AW1" s="127" t="s">
        <v>42</v>
      </c>
      <c r="AX1" s="127" t="s">
        <v>42</v>
      </c>
      <c r="AY1" s="127" t="s">
        <v>42</v>
      </c>
    </row>
    <row r="2" spans="1:51" ht="21.75" customHeight="1" x14ac:dyDescent="0.25">
      <c r="A2" s="129" t="s">
        <v>41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 t="s">
        <v>43</v>
      </c>
      <c r="O3" s="32" t="s">
        <v>43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2">
        <v>1</v>
      </c>
      <c r="B4" s="115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60</v>
      </c>
      <c r="L4" s="38">
        <f>K4-(SUM(N4:AY4))</f>
        <v>30</v>
      </c>
      <c r="M4" s="39" t="str">
        <f>IF(L4&lt;0,"ATENÇÃO","OK")</f>
        <v>OK</v>
      </c>
      <c r="N4" s="18">
        <v>30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3"/>
      <c r="B5" s="116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3"/>
      <c r="B6" s="116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>
        <v>300</v>
      </c>
      <c r="L6" s="38">
        <f t="shared" si="0"/>
        <v>300</v>
      </c>
      <c r="M6" s="39" t="str">
        <f t="shared" si="1"/>
        <v>OK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4"/>
      <c r="B7" s="117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/>
      <c r="L7" s="38">
        <f t="shared" si="0"/>
        <v>0</v>
      </c>
      <c r="M7" s="39" t="str">
        <f t="shared" si="1"/>
        <v>OK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8">
        <v>2</v>
      </c>
      <c r="B8" s="119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>
        <v>2</v>
      </c>
      <c r="L8" s="38">
        <f t="shared" si="0"/>
        <v>2</v>
      </c>
      <c r="M8" s="39" t="str">
        <f t="shared" si="1"/>
        <v>OK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8"/>
      <c r="B9" s="120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>
        <v>5</v>
      </c>
      <c r="L9" s="38">
        <f t="shared" si="0"/>
        <v>5</v>
      </c>
      <c r="M9" s="39" t="str">
        <f t="shared" si="1"/>
        <v>OK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8"/>
      <c r="B10" s="120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>
        <v>5</v>
      </c>
      <c r="L10" s="38">
        <f t="shared" si="0"/>
        <v>5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8"/>
      <c r="B11" s="121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>
        <v>5</v>
      </c>
      <c r="L11" s="38">
        <f t="shared" si="0"/>
        <v>5</v>
      </c>
      <c r="M11" s="39" t="str">
        <f t="shared" si="1"/>
        <v>OK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2">
        <v>3</v>
      </c>
      <c r="B12" s="123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>
        <v>2</v>
      </c>
      <c r="L12" s="38">
        <f t="shared" si="0"/>
        <v>2</v>
      </c>
      <c r="M12" s="39" t="str">
        <f t="shared" si="1"/>
        <v>OK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2"/>
      <c r="B13" s="124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/>
      <c r="L13" s="38">
        <f t="shared" si="0"/>
        <v>0</v>
      </c>
      <c r="M13" s="39" t="str">
        <f t="shared" si="1"/>
        <v>OK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2"/>
      <c r="B14" s="124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20</v>
      </c>
      <c r="L14" s="38">
        <f t="shared" si="0"/>
        <v>15</v>
      </c>
      <c r="M14" s="39" t="str">
        <f t="shared" si="1"/>
        <v>OK</v>
      </c>
      <c r="N14" s="18">
        <v>5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2"/>
      <c r="B15" s="124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>
        <v>20</v>
      </c>
      <c r="L15" s="38">
        <f t="shared" si="0"/>
        <v>20</v>
      </c>
      <c r="M15" s="39" t="str">
        <f t="shared" si="1"/>
        <v>OK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2"/>
      <c r="B16" s="124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/>
      <c r="L16" s="38">
        <f t="shared" si="0"/>
        <v>0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2"/>
      <c r="B17" s="125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>
        <v>100</v>
      </c>
      <c r="L17" s="38">
        <f t="shared" si="0"/>
        <v>100</v>
      </c>
      <c r="M17" s="39" t="str">
        <f t="shared" si="1"/>
        <v>OK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6"/>
      <c r="B35" s="126"/>
      <c r="C35" s="126"/>
    </row>
  </sheetData>
  <mergeCells count="49">
    <mergeCell ref="O1:O2"/>
    <mergeCell ref="A12:A17"/>
    <mergeCell ref="B12:B17"/>
    <mergeCell ref="A35:C35"/>
    <mergeCell ref="U1:U2"/>
    <mergeCell ref="Q1:Q2"/>
    <mergeCell ref="R1:R2"/>
    <mergeCell ref="S1:S2"/>
    <mergeCell ref="T1:T2"/>
    <mergeCell ref="A4:A7"/>
    <mergeCell ref="B4:B7"/>
    <mergeCell ref="A8:A11"/>
    <mergeCell ref="B8:B11"/>
    <mergeCell ref="N1:N2"/>
    <mergeCell ref="P1:P2"/>
    <mergeCell ref="D1:J1"/>
    <mergeCell ref="V1:V2"/>
    <mergeCell ref="W1:W2"/>
    <mergeCell ref="X1:X2"/>
    <mergeCell ref="Y1:Y2"/>
    <mergeCell ref="Z1:Z2"/>
    <mergeCell ref="AN1:AN2"/>
    <mergeCell ref="AO1:AO2"/>
    <mergeCell ref="AP1:AP2"/>
    <mergeCell ref="AQ1:AQ2"/>
    <mergeCell ref="AC1:AC2"/>
    <mergeCell ref="AD1:AD2"/>
    <mergeCell ref="AE1:AE2"/>
    <mergeCell ref="AI1:AI2"/>
    <mergeCell ref="AJ1:AJ2"/>
    <mergeCell ref="AK1:AK2"/>
    <mergeCell ref="AL1:AL2"/>
    <mergeCell ref="AM1:AM2"/>
    <mergeCell ref="K1:M1"/>
    <mergeCell ref="AW1:AW2"/>
    <mergeCell ref="AX1:AX2"/>
    <mergeCell ref="AY1:AY2"/>
    <mergeCell ref="A2:M2"/>
    <mergeCell ref="AS1:AS2"/>
    <mergeCell ref="AT1:AT2"/>
    <mergeCell ref="AU1:AU2"/>
    <mergeCell ref="AV1:AV2"/>
    <mergeCell ref="A1:C1"/>
    <mergeCell ref="AF1:AF2"/>
    <mergeCell ref="AG1:AG2"/>
    <mergeCell ref="AH1:AH2"/>
    <mergeCell ref="AA1:AA2"/>
    <mergeCell ref="AB1:AB2"/>
    <mergeCell ref="AR1:AR2"/>
  </mergeCells>
  <conditionalFormatting sqref="O4:X17">
    <cfRule type="cellIs" dxfId="71" priority="22" stopIfTrue="1" operator="greaterThan">
      <formula>0</formula>
    </cfRule>
    <cfRule type="cellIs" dxfId="70" priority="23" stopIfTrue="1" operator="greaterThan">
      <formula>0</formula>
    </cfRule>
    <cfRule type="cellIs" dxfId="69" priority="24" stopIfTrue="1" operator="greaterThan">
      <formula>0</formula>
    </cfRule>
  </conditionalFormatting>
  <conditionalFormatting sqref="Y4:Y17">
    <cfRule type="cellIs" dxfId="68" priority="19" stopIfTrue="1" operator="greaterThan">
      <formula>0</formula>
    </cfRule>
    <cfRule type="cellIs" dxfId="67" priority="20" stopIfTrue="1" operator="greaterThan">
      <formula>0</formula>
    </cfRule>
    <cfRule type="cellIs" dxfId="66" priority="21" stopIfTrue="1" operator="greaterThan">
      <formula>0</formula>
    </cfRule>
  </conditionalFormatting>
  <conditionalFormatting sqref="Z4:Z17">
    <cfRule type="cellIs" dxfId="65" priority="16" stopIfTrue="1" operator="greaterThan">
      <formula>0</formula>
    </cfRule>
    <cfRule type="cellIs" dxfId="64" priority="17" stopIfTrue="1" operator="greaterThan">
      <formula>0</formula>
    </cfRule>
    <cfRule type="cellIs" dxfId="63" priority="18" stopIfTrue="1" operator="greaterThan">
      <formula>0</formula>
    </cfRule>
  </conditionalFormatting>
  <conditionalFormatting sqref="AA4:AA17">
    <cfRule type="cellIs" dxfId="62" priority="13" stopIfTrue="1" operator="greaterThan">
      <formula>0</formula>
    </cfRule>
    <cfRule type="cellIs" dxfId="61" priority="14" stopIfTrue="1" operator="greaterThan">
      <formula>0</formula>
    </cfRule>
    <cfRule type="cellIs" dxfId="60" priority="15" stopIfTrue="1" operator="greaterThan">
      <formula>0</formula>
    </cfRule>
  </conditionalFormatting>
  <conditionalFormatting sqref="AB4:AB17">
    <cfRule type="cellIs" dxfId="59" priority="10" stopIfTrue="1" operator="greaterThan">
      <formula>0</formula>
    </cfRule>
    <cfRule type="cellIs" dxfId="58" priority="11" stopIfTrue="1" operator="greaterThan">
      <formula>0</formula>
    </cfRule>
    <cfRule type="cellIs" dxfId="57" priority="12" stopIfTrue="1" operator="greaterThan">
      <formula>0</formula>
    </cfRule>
  </conditionalFormatting>
  <conditionalFormatting sqref="AC4:AU17 AW4:AY17">
    <cfRule type="cellIs" dxfId="56" priority="7" stopIfTrue="1" operator="greaterThan">
      <formula>0</formula>
    </cfRule>
    <cfRule type="cellIs" dxfId="55" priority="8" stopIfTrue="1" operator="greaterThan">
      <formula>0</formula>
    </cfRule>
    <cfRule type="cellIs" dxfId="54" priority="9" stopIfTrue="1" operator="greaterThan">
      <formula>0</formula>
    </cfRule>
  </conditionalFormatting>
  <conditionalFormatting sqref="AV4:AV17">
    <cfRule type="cellIs" dxfId="53" priority="4" stopIfTrue="1" operator="greaterThan">
      <formula>0</formula>
    </cfRule>
    <cfRule type="cellIs" dxfId="52" priority="5" stopIfTrue="1" operator="greaterThan">
      <formula>0</formula>
    </cfRule>
    <cfRule type="cellIs" dxfId="51" priority="6" stopIfTrue="1" operator="greaterThan">
      <formula>0</formula>
    </cfRule>
  </conditionalFormatting>
  <conditionalFormatting sqref="N4:N17">
    <cfRule type="cellIs" dxfId="14" priority="1" stopIfTrue="1" operator="greaterThan">
      <formula>0</formula>
    </cfRule>
    <cfRule type="cellIs" dxfId="13" priority="2" stopIfTrue="1" operator="greaterThan">
      <formula>0</formula>
    </cfRule>
    <cfRule type="cellIs" dxfId="12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35"/>
  <sheetViews>
    <sheetView topLeftCell="A10" zoomScale="80" zoomScaleNormal="80" workbookViewId="0">
      <selection activeCell="K11" sqref="K11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2.28515625" style="41" bestFit="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30" t="s">
        <v>46</v>
      </c>
      <c r="B1" s="130"/>
      <c r="C1" s="130"/>
      <c r="D1" s="129" t="s">
        <v>27</v>
      </c>
      <c r="E1" s="129"/>
      <c r="F1" s="129"/>
      <c r="G1" s="129"/>
      <c r="H1" s="129"/>
      <c r="I1" s="129"/>
      <c r="J1" s="129"/>
      <c r="K1" s="129" t="s">
        <v>47</v>
      </c>
      <c r="L1" s="129"/>
      <c r="M1" s="129"/>
      <c r="N1" s="127" t="s">
        <v>110</v>
      </c>
      <c r="O1" s="127" t="s">
        <v>42</v>
      </c>
      <c r="P1" s="127" t="s">
        <v>42</v>
      </c>
      <c r="Q1" s="127" t="s">
        <v>42</v>
      </c>
      <c r="R1" s="127" t="s">
        <v>42</v>
      </c>
      <c r="S1" s="127" t="s">
        <v>42</v>
      </c>
      <c r="T1" s="127" t="s">
        <v>42</v>
      </c>
      <c r="U1" s="127" t="s">
        <v>42</v>
      </c>
      <c r="V1" s="127" t="s">
        <v>42</v>
      </c>
      <c r="W1" s="127" t="s">
        <v>42</v>
      </c>
      <c r="X1" s="127" t="s">
        <v>42</v>
      </c>
      <c r="Y1" s="127" t="s">
        <v>42</v>
      </c>
      <c r="Z1" s="127" t="s">
        <v>42</v>
      </c>
      <c r="AA1" s="127" t="s">
        <v>42</v>
      </c>
      <c r="AB1" s="127" t="s">
        <v>42</v>
      </c>
      <c r="AC1" s="127" t="s">
        <v>42</v>
      </c>
      <c r="AD1" s="127" t="s">
        <v>42</v>
      </c>
      <c r="AE1" s="127" t="s">
        <v>42</v>
      </c>
      <c r="AF1" s="127" t="s">
        <v>42</v>
      </c>
      <c r="AG1" s="127" t="s">
        <v>42</v>
      </c>
      <c r="AH1" s="127" t="s">
        <v>42</v>
      </c>
      <c r="AI1" s="127" t="s">
        <v>42</v>
      </c>
      <c r="AJ1" s="127" t="s">
        <v>42</v>
      </c>
      <c r="AK1" s="127" t="s">
        <v>42</v>
      </c>
      <c r="AL1" s="127" t="s">
        <v>42</v>
      </c>
      <c r="AM1" s="127" t="s">
        <v>42</v>
      </c>
      <c r="AN1" s="127" t="s">
        <v>42</v>
      </c>
      <c r="AO1" s="127" t="s">
        <v>42</v>
      </c>
      <c r="AP1" s="127" t="s">
        <v>42</v>
      </c>
      <c r="AQ1" s="127" t="s">
        <v>42</v>
      </c>
      <c r="AR1" s="127" t="s">
        <v>42</v>
      </c>
      <c r="AS1" s="127" t="s">
        <v>42</v>
      </c>
      <c r="AT1" s="127" t="s">
        <v>42</v>
      </c>
      <c r="AU1" s="127" t="s">
        <v>42</v>
      </c>
      <c r="AV1" s="127" t="s">
        <v>42</v>
      </c>
      <c r="AW1" s="127" t="s">
        <v>42</v>
      </c>
      <c r="AX1" s="127" t="s">
        <v>42</v>
      </c>
      <c r="AY1" s="127" t="s">
        <v>42</v>
      </c>
    </row>
    <row r="2" spans="1:51" ht="21.75" customHeight="1" x14ac:dyDescent="0.25">
      <c r="A2" s="129" t="s">
        <v>41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 t="s">
        <v>111</v>
      </c>
      <c r="O3" s="32" t="s">
        <v>43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2">
        <v>1</v>
      </c>
      <c r="B4" s="115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120</v>
      </c>
      <c r="L4" s="38">
        <f>K4-(SUM(N4:AY4))</f>
        <v>120</v>
      </c>
      <c r="M4" s="39" t="str">
        <f>IF(L4&lt;0,"ATENÇÃO","OK")</f>
        <v>OK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3"/>
      <c r="B5" s="116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3"/>
      <c r="B6" s="116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>
        <v>600</v>
      </c>
      <c r="L6" s="38">
        <f t="shared" si="0"/>
        <v>600</v>
      </c>
      <c r="M6" s="39" t="str">
        <f t="shared" si="1"/>
        <v>OK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4"/>
      <c r="B7" s="117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>
        <f>1</f>
        <v>1</v>
      </c>
      <c r="L7" s="38">
        <f t="shared" si="0"/>
        <v>1</v>
      </c>
      <c r="M7" s="39" t="str">
        <f t="shared" si="1"/>
        <v>OK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8">
        <v>2</v>
      </c>
      <c r="B8" s="119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>
        <v>3</v>
      </c>
      <c r="L8" s="38">
        <f t="shared" si="0"/>
        <v>0</v>
      </c>
      <c r="M8" s="39" t="str">
        <f t="shared" si="1"/>
        <v>OK</v>
      </c>
      <c r="N8" s="18">
        <v>3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8"/>
      <c r="B9" s="120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>
        <v>3</v>
      </c>
      <c r="L9" s="38">
        <f t="shared" si="0"/>
        <v>2</v>
      </c>
      <c r="M9" s="39" t="str">
        <f t="shared" si="1"/>
        <v>OK</v>
      </c>
      <c r="N9" s="18">
        <v>1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8"/>
      <c r="B10" s="120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>
        <v>3</v>
      </c>
      <c r="L10" s="38">
        <f t="shared" si="0"/>
        <v>3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8"/>
      <c r="B11" s="121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>
        <f>3+1</f>
        <v>4</v>
      </c>
      <c r="L11" s="149">
        <f>K11-(SUM(N11:AY11))</f>
        <v>0</v>
      </c>
      <c r="M11" s="39" t="str">
        <f t="shared" si="1"/>
        <v>OK</v>
      </c>
      <c r="N11" s="18">
        <v>4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2">
        <v>3</v>
      </c>
      <c r="B12" s="123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>
        <v>2</v>
      </c>
      <c r="L12" s="38">
        <f t="shared" si="0"/>
        <v>2</v>
      </c>
      <c r="M12" s="39" t="str">
        <f t="shared" si="1"/>
        <v>OK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2"/>
      <c r="B13" s="124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/>
      <c r="L13" s="38">
        <f t="shared" si="0"/>
        <v>0</v>
      </c>
      <c r="M13" s="39" t="str">
        <f t="shared" si="1"/>
        <v>OK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2"/>
      <c r="B14" s="124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30</v>
      </c>
      <c r="L14" s="38">
        <f t="shared" si="0"/>
        <v>30</v>
      </c>
      <c r="M14" s="39" t="str">
        <f t="shared" si="1"/>
        <v>OK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2"/>
      <c r="B15" s="124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>
        <v>30</v>
      </c>
      <c r="L15" s="38">
        <f t="shared" si="0"/>
        <v>30</v>
      </c>
      <c r="M15" s="39" t="str">
        <f t="shared" si="1"/>
        <v>OK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2"/>
      <c r="B16" s="124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>
        <v>5</v>
      </c>
      <c r="L16" s="38">
        <f t="shared" si="0"/>
        <v>5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2"/>
      <c r="B17" s="125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>
        <v>150</v>
      </c>
      <c r="L17" s="38">
        <f t="shared" si="0"/>
        <v>150</v>
      </c>
      <c r="M17" s="39" t="str">
        <f t="shared" si="1"/>
        <v>OK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6"/>
      <c r="B35" s="126"/>
      <c r="C35" s="126"/>
    </row>
  </sheetData>
  <mergeCells count="49">
    <mergeCell ref="AI1:AI2"/>
    <mergeCell ref="AJ1:AJ2"/>
    <mergeCell ref="AK1:AK2"/>
    <mergeCell ref="AL1:AL2"/>
    <mergeCell ref="Q1:Q2"/>
    <mergeCell ref="R1:R2"/>
    <mergeCell ref="S1:S2"/>
    <mergeCell ref="T1:T2"/>
    <mergeCell ref="AG1:AG2"/>
    <mergeCell ref="AH1:AH2"/>
    <mergeCell ref="AB1:AB2"/>
    <mergeCell ref="AC1:AC2"/>
    <mergeCell ref="AD1:AD2"/>
    <mergeCell ref="AE1:AE2"/>
    <mergeCell ref="AF1:AF2"/>
    <mergeCell ref="W1:W2"/>
    <mergeCell ref="N1:N2"/>
    <mergeCell ref="Y1:Y2"/>
    <mergeCell ref="Z1:Z2"/>
    <mergeCell ref="AA1:AA2"/>
    <mergeCell ref="U1:U2"/>
    <mergeCell ref="V1:V2"/>
    <mergeCell ref="O1:O2"/>
    <mergeCell ref="P1:P2"/>
    <mergeCell ref="X1:X2"/>
    <mergeCell ref="AW1:AW2"/>
    <mergeCell ref="AX1:AX2"/>
    <mergeCell ref="AY1:AY2"/>
    <mergeCell ref="A2:M2"/>
    <mergeCell ref="A4:A7"/>
    <mergeCell ref="B4:B7"/>
    <mergeCell ref="AV1:AV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12:A17"/>
    <mergeCell ref="B12:B17"/>
    <mergeCell ref="A35:C35"/>
    <mergeCell ref="D1:J1"/>
    <mergeCell ref="K1:M1"/>
    <mergeCell ref="A8:A11"/>
    <mergeCell ref="B8:B11"/>
    <mergeCell ref="A1:C1"/>
  </mergeCells>
  <conditionalFormatting sqref="O4:X17">
    <cfRule type="cellIs" dxfId="50" priority="22" stopIfTrue="1" operator="greaterThan">
      <formula>0</formula>
    </cfRule>
    <cfRule type="cellIs" dxfId="49" priority="23" stopIfTrue="1" operator="greaterThan">
      <formula>0</formula>
    </cfRule>
    <cfRule type="cellIs" dxfId="48" priority="24" stopIfTrue="1" operator="greaterThan">
      <formula>0</formula>
    </cfRule>
  </conditionalFormatting>
  <conditionalFormatting sqref="Y4:Y17">
    <cfRule type="cellIs" dxfId="47" priority="19" stopIfTrue="1" operator="greaterThan">
      <formula>0</formula>
    </cfRule>
    <cfRule type="cellIs" dxfId="46" priority="20" stopIfTrue="1" operator="greaterThan">
      <formula>0</formula>
    </cfRule>
    <cfRule type="cellIs" dxfId="45" priority="21" stopIfTrue="1" operator="greaterThan">
      <formula>0</formula>
    </cfRule>
  </conditionalFormatting>
  <conditionalFormatting sqref="Z4:Z17">
    <cfRule type="cellIs" dxfId="44" priority="16" stopIfTrue="1" operator="greaterThan">
      <formula>0</formula>
    </cfRule>
    <cfRule type="cellIs" dxfId="43" priority="17" stopIfTrue="1" operator="greaterThan">
      <formula>0</formula>
    </cfRule>
    <cfRule type="cellIs" dxfId="42" priority="18" stopIfTrue="1" operator="greaterThan">
      <formula>0</formula>
    </cfRule>
  </conditionalFormatting>
  <conditionalFormatting sqref="AA4:AA17">
    <cfRule type="cellIs" dxfId="41" priority="13" stopIfTrue="1" operator="greaterThan">
      <formula>0</formula>
    </cfRule>
    <cfRule type="cellIs" dxfId="40" priority="14" stopIfTrue="1" operator="greaterThan">
      <formula>0</formula>
    </cfRule>
    <cfRule type="cellIs" dxfId="39" priority="15" stopIfTrue="1" operator="greaterThan">
      <formula>0</formula>
    </cfRule>
  </conditionalFormatting>
  <conditionalFormatting sqref="AB4:AB17">
    <cfRule type="cellIs" dxfId="38" priority="10" stopIfTrue="1" operator="greaterThan">
      <formula>0</formula>
    </cfRule>
    <cfRule type="cellIs" dxfId="37" priority="11" stopIfTrue="1" operator="greaterThan">
      <formula>0</formula>
    </cfRule>
    <cfRule type="cellIs" dxfId="36" priority="12" stopIfTrue="1" operator="greaterThan">
      <formula>0</formula>
    </cfRule>
  </conditionalFormatting>
  <conditionalFormatting sqref="AC4:AU17 AW4:AY17">
    <cfRule type="cellIs" dxfId="35" priority="7" stopIfTrue="1" operator="greaterThan">
      <formula>0</formula>
    </cfRule>
    <cfRule type="cellIs" dxfId="34" priority="8" stopIfTrue="1" operator="greaterThan">
      <formula>0</formula>
    </cfRule>
    <cfRule type="cellIs" dxfId="33" priority="9" stopIfTrue="1" operator="greaterThan">
      <formula>0</formula>
    </cfRule>
  </conditionalFormatting>
  <conditionalFormatting sqref="AV4:AV17">
    <cfRule type="cellIs" dxfId="32" priority="4" stopIfTrue="1" operator="greaterThan">
      <formula>0</formula>
    </cfRule>
    <cfRule type="cellIs" dxfId="31" priority="5" stopIfTrue="1" operator="greaterThan">
      <formula>0</formula>
    </cfRule>
    <cfRule type="cellIs" dxfId="30" priority="6" stopIfTrue="1" operator="greaterThan">
      <formula>0</formula>
    </cfRule>
  </conditionalFormatting>
  <conditionalFormatting sqref="N4:N17">
    <cfRule type="cellIs" dxfId="17" priority="1" stopIfTrue="1" operator="greaterThan">
      <formula>0</formula>
    </cfRule>
    <cfRule type="cellIs" dxfId="16" priority="2" stopIfTrue="1" operator="greaterThan">
      <formula>0</formula>
    </cfRule>
    <cfRule type="cellIs" dxfId="15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opLeftCell="A13" zoomScale="80" zoomScaleNormal="80" workbookViewId="0">
      <selection activeCell="J29" sqref="J29"/>
    </sheetView>
  </sheetViews>
  <sheetFormatPr defaultColWidth="9.7109375" defaultRowHeight="15" x14ac:dyDescent="0.25"/>
  <cols>
    <col min="1" max="1" width="6.28515625" style="77" customWidth="1"/>
    <col min="2" max="2" width="24.140625" style="77" customWidth="1"/>
    <col min="3" max="3" width="11.140625" style="40" customWidth="1"/>
    <col min="4" max="4" width="53.85546875" style="77" bestFit="1" customWidth="1"/>
    <col min="5" max="5" width="12.42578125" style="77" customWidth="1"/>
    <col min="6" max="6" width="9.85546875" style="77" bestFit="1" customWidth="1"/>
    <col min="7" max="7" width="13.140625" style="77" customWidth="1"/>
    <col min="8" max="8" width="15.42578125" style="19" customWidth="1"/>
    <col min="9" max="9" width="13.28515625" style="41" customWidth="1"/>
    <col min="10" max="10" width="15.5703125" style="16" customWidth="1"/>
    <col min="11" max="11" width="21.5703125" style="28" bestFit="1" customWidth="1"/>
    <col min="12" max="12" width="18.28515625" style="28" customWidth="1"/>
    <col min="13" max="13" width="15" style="14" customWidth="1"/>
    <col min="14" max="16384" width="9.7109375" style="14"/>
  </cols>
  <sheetData>
    <row r="1" spans="1:12" ht="45.75" customHeight="1" x14ac:dyDescent="0.25">
      <c r="A1" s="134" t="s">
        <v>46</v>
      </c>
      <c r="B1" s="135"/>
      <c r="C1" s="136"/>
      <c r="D1" s="134" t="s">
        <v>27</v>
      </c>
      <c r="E1" s="135"/>
      <c r="F1" s="135"/>
      <c r="G1" s="136"/>
      <c r="H1" s="137" t="s">
        <v>47</v>
      </c>
      <c r="I1" s="138"/>
      <c r="J1" s="138"/>
      <c r="K1" s="138"/>
      <c r="L1" s="139"/>
    </row>
    <row r="2" spans="1:12" ht="16.5" customHeight="1" x14ac:dyDescent="0.25">
      <c r="A2" s="78"/>
      <c r="B2" s="78"/>
      <c r="C2" s="78"/>
      <c r="D2" s="78"/>
      <c r="E2" s="78"/>
      <c r="F2" s="78"/>
      <c r="G2" s="78"/>
      <c r="H2" s="79"/>
      <c r="I2" s="79"/>
      <c r="J2" s="79"/>
      <c r="K2" s="79"/>
      <c r="L2" s="79"/>
    </row>
    <row r="3" spans="1:12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5</v>
      </c>
      <c r="G3" s="35" t="s">
        <v>2</v>
      </c>
      <c r="H3" s="36" t="s">
        <v>24</v>
      </c>
      <c r="I3" s="37" t="s">
        <v>25</v>
      </c>
      <c r="J3" s="33" t="s">
        <v>26</v>
      </c>
      <c r="K3" s="42" t="s">
        <v>28</v>
      </c>
      <c r="L3" s="42" t="s">
        <v>29</v>
      </c>
    </row>
    <row r="4" spans="1:12" ht="60" customHeight="1" x14ac:dyDescent="0.25">
      <c r="A4" s="112">
        <v>1</v>
      </c>
      <c r="B4" s="115" t="s">
        <v>51</v>
      </c>
      <c r="C4" s="81">
        <v>1</v>
      </c>
      <c r="D4" s="82" t="s">
        <v>52</v>
      </c>
      <c r="E4" s="83" t="s">
        <v>53</v>
      </c>
      <c r="F4" s="85" t="s">
        <v>33</v>
      </c>
      <c r="G4" s="67">
        <v>8.61</v>
      </c>
      <c r="H4" s="23">
        <f>SUM(Reitoria!K4,ESAG!K4,CEART!K4,CEFID!K4,FAED!K4,CEAD!K4,CCT!K4,CEPLAN!K4,CAV!K4,CEO!K4,CEAVI!K4,CESFI!K4,CERES!K4)</f>
        <v>866</v>
      </c>
      <c r="I4" s="24">
        <f>SUM((Reitoria!K4-Reitoria!L4),(ESAG!K4-ESAG!L4),(CEART!K4-CEART!L4),(CEFID!K4-CEFID!L4),(FAED!K4-FAED!L4),(CEAD!K4-CEAD!L4),(CCT!K4-CCT!L4),(CEPLAN!K4-CEPLAN!L4),(CAV!K4-CAV!L4),(CEO!K4-CEO!L4),(CEAVI!K4-CEAVI!L4),(CESFI!K4-CESFI!L4),(CERES!K4-CERES!L4))</f>
        <v>360</v>
      </c>
      <c r="J4" s="26">
        <f>H4-I4</f>
        <v>506</v>
      </c>
      <c r="K4" s="29">
        <f>H4*G4</f>
        <v>7456.2599999999993</v>
      </c>
      <c r="L4" s="29">
        <f>I4*G4</f>
        <v>3099.6</v>
      </c>
    </row>
    <row r="5" spans="1:12" ht="60" customHeight="1" x14ac:dyDescent="0.25">
      <c r="A5" s="113"/>
      <c r="B5" s="116"/>
      <c r="C5" s="87">
        <v>2</v>
      </c>
      <c r="D5" s="88" t="s">
        <v>57</v>
      </c>
      <c r="E5" s="89" t="s">
        <v>58</v>
      </c>
      <c r="F5" s="91" t="s">
        <v>33</v>
      </c>
      <c r="G5" s="67">
        <v>137.56</v>
      </c>
      <c r="H5" s="23">
        <f>SUM(Reitoria!K5,ESAG!K5,CEART!K5,CEFID!K5,FAED!K5,CEAD!K5,CCT!K5,CEPLAN!K5,CAV!K5,CEO!K5,CEAVI!K5,CESFI!K5,CERES!K5)</f>
        <v>30</v>
      </c>
      <c r="I5" s="24">
        <f>SUM((Reitoria!K5-Reitoria!L5),(ESAG!K5-ESAG!L5),(CEART!K5-CEART!L5),(CEFID!K5-CEFID!L5),(FAED!K5-FAED!L5),(CEAD!K5-CEAD!L5),(CCT!K5-CCT!L5),(CEPLAN!K5-CEPLAN!L5),(CAV!K5-CAV!L5),(CEO!K5-CEO!L5),(CEAVI!K5-CEAVI!L5),(CESFI!K5-CESFI!L5),(CERES!K5-CERES!L5))</f>
        <v>7</v>
      </c>
      <c r="J5" s="26">
        <f t="shared" ref="J5:J17" si="0">H5-I5</f>
        <v>23</v>
      </c>
      <c r="K5" s="29">
        <f t="shared" ref="K5:K17" si="1">H5*G5</f>
        <v>4126.8</v>
      </c>
      <c r="L5" s="29">
        <f t="shared" ref="L5:L17" si="2">I5*G5</f>
        <v>962.92000000000007</v>
      </c>
    </row>
    <row r="6" spans="1:12" ht="60" customHeight="1" x14ac:dyDescent="0.25">
      <c r="A6" s="113"/>
      <c r="B6" s="116"/>
      <c r="C6" s="93">
        <v>3</v>
      </c>
      <c r="D6" s="82" t="s">
        <v>60</v>
      </c>
      <c r="E6" s="83" t="s">
        <v>61</v>
      </c>
      <c r="F6" s="94" t="s">
        <v>33</v>
      </c>
      <c r="G6" s="67">
        <v>1.0900000000000001</v>
      </c>
      <c r="H6" s="23">
        <f>SUM(Reitoria!K6,ESAG!K6,CEART!K6,CEFID!K6,FAED!K6,CEAD!K6,CCT!K6,CEPLAN!K6,CAV!K6,CEO!K6,CEAVI!K6,CESFI!K6,CERES!K6)</f>
        <v>3190</v>
      </c>
      <c r="I6" s="24">
        <f>SUM((Reitoria!K6-Reitoria!L6),(ESAG!K6-ESAG!L6),(CEART!K6-CEART!L6),(CEFID!K6-CEFID!L6),(FAED!K6-FAED!L6),(CEAD!K6-CEAD!L6),(CCT!K6-CCT!L6),(CEPLAN!K6-CEPLAN!L6),(CAV!K6-CAV!L6),(CEO!K6-CEO!L6),(CEAVI!K6-CEAVI!L6),(CESFI!K6-CESFI!L6),(CERES!K6-CERES!L6))</f>
        <v>1240</v>
      </c>
      <c r="J6" s="26">
        <f t="shared" si="0"/>
        <v>1950</v>
      </c>
      <c r="K6" s="29">
        <f t="shared" si="1"/>
        <v>3477.1000000000004</v>
      </c>
      <c r="L6" s="29">
        <f t="shared" si="2"/>
        <v>1351.6000000000001</v>
      </c>
    </row>
    <row r="7" spans="1:12" ht="60" customHeight="1" x14ac:dyDescent="0.25">
      <c r="A7" s="114"/>
      <c r="B7" s="117"/>
      <c r="C7" s="96">
        <v>4</v>
      </c>
      <c r="D7" s="88" t="s">
        <v>63</v>
      </c>
      <c r="E7" s="89" t="s">
        <v>64</v>
      </c>
      <c r="F7" s="98" t="s">
        <v>33</v>
      </c>
      <c r="G7" s="67">
        <v>4.6399999999999997</v>
      </c>
      <c r="H7" s="23">
        <f>SUM(Reitoria!K7,ESAG!K7,CEART!K7,CEFID!K7,FAED!K7,CEAD!K7,CCT!K7,CEPLAN!K7,CAV!K7,CEO!K7,CEAVI!K7,CESFI!K7,CERES!K7)</f>
        <v>1065</v>
      </c>
      <c r="I7" s="24">
        <f>SUM((Reitoria!K7-Reitoria!L7),(ESAG!K7-ESAG!L7),(CEART!K7-CEART!L7),(CEFID!K7-CEFID!L7),(FAED!K7-FAED!L7),(CEAD!K7-CEAD!L7),(CCT!K7-CCT!L7),(CEPLAN!K7-CEPLAN!L7),(CAV!K7-CAV!L7),(CEO!K7-CEO!L7),(CEAVI!K7-CEAVI!L7),(CESFI!K7-CESFI!L7),(CERES!K7-CERES!L7))</f>
        <v>470</v>
      </c>
      <c r="J7" s="26">
        <f t="shared" si="0"/>
        <v>595</v>
      </c>
      <c r="K7" s="29">
        <f t="shared" si="1"/>
        <v>4941.5999999999995</v>
      </c>
      <c r="L7" s="29">
        <f t="shared" si="2"/>
        <v>2180.7999999999997</v>
      </c>
    </row>
    <row r="8" spans="1:12" ht="60" customHeight="1" x14ac:dyDescent="0.25">
      <c r="A8" s="118">
        <v>2</v>
      </c>
      <c r="B8" s="119" t="s">
        <v>66</v>
      </c>
      <c r="C8" s="100">
        <v>5</v>
      </c>
      <c r="D8" s="101" t="s">
        <v>67</v>
      </c>
      <c r="E8" s="102" t="s">
        <v>68</v>
      </c>
      <c r="F8" s="105" t="s">
        <v>33</v>
      </c>
      <c r="G8" s="67">
        <v>380</v>
      </c>
      <c r="H8" s="23">
        <f>SUM(Reitoria!K8,ESAG!K8,CEART!K8,CEFID!K8,FAED!K8,CEAD!K8,CCT!K8,CEPLAN!K8,CAV!K8,CEO!K8,CEAVI!K8,CESFI!K8,CERES!K8)</f>
        <v>11</v>
      </c>
      <c r="I8" s="24">
        <f>SUM((Reitoria!K8-Reitoria!L8),(ESAG!K8-ESAG!L8),(CEART!K8-CEART!L8),(CEFID!K8-CEFID!L8),(FAED!K8-FAED!L8),(CEAD!K8-CEAD!L8),(CCT!K8-CCT!L8),(CEPLAN!K8-CEPLAN!L8),(CAV!K8-CAV!L8),(CEO!K8-CEO!L8),(CEAVI!K8-CEAVI!L8),(CESFI!K8-CESFI!L8),(CERES!K8-CERES!L8))</f>
        <v>9</v>
      </c>
      <c r="J8" s="26">
        <f t="shared" si="0"/>
        <v>2</v>
      </c>
      <c r="K8" s="29">
        <f t="shared" si="1"/>
        <v>4180</v>
      </c>
      <c r="L8" s="29">
        <f t="shared" si="2"/>
        <v>3420</v>
      </c>
    </row>
    <row r="9" spans="1:12" ht="60" customHeight="1" x14ac:dyDescent="0.25">
      <c r="A9" s="118"/>
      <c r="B9" s="120"/>
      <c r="C9" s="100">
        <v>6</v>
      </c>
      <c r="D9" s="101" t="s">
        <v>72</v>
      </c>
      <c r="E9" s="102" t="s">
        <v>68</v>
      </c>
      <c r="F9" s="105" t="s">
        <v>33</v>
      </c>
      <c r="G9" s="67">
        <v>392.7</v>
      </c>
      <c r="H9" s="23">
        <f>SUM(Reitoria!K9,ESAG!K9,CEART!K9,CEFID!K9,FAED!K9,CEAD!K9,CCT!K9,CEPLAN!K9,CAV!K9,CEO!K9,CEAVI!K9,CESFI!K9,CERES!K9)</f>
        <v>18</v>
      </c>
      <c r="I9" s="24">
        <f>SUM((Reitoria!K9-Reitoria!L9),(ESAG!K9-ESAG!L9),(CEART!K9-CEART!L9),(CEFID!K9-CEFID!L9),(FAED!K9-FAED!L9),(CEAD!K9-CEAD!L9),(CCT!K9-CCT!L9),(CEPLAN!K9-CEPLAN!L9),(CAV!K9-CAV!L9),(CEO!K9-CEO!L9),(CEAVI!K9-CEAVI!L9),(CESFI!K9-CESFI!L9),(CERES!K9-CERES!L9))</f>
        <v>7</v>
      </c>
      <c r="J9" s="26">
        <f t="shared" si="0"/>
        <v>11</v>
      </c>
      <c r="K9" s="29">
        <f t="shared" si="1"/>
        <v>7068.5999999999995</v>
      </c>
      <c r="L9" s="29">
        <f t="shared" si="2"/>
        <v>2748.9</v>
      </c>
    </row>
    <row r="10" spans="1:12" ht="60" customHeight="1" x14ac:dyDescent="0.25">
      <c r="A10" s="118"/>
      <c r="B10" s="120"/>
      <c r="C10" s="100">
        <v>7</v>
      </c>
      <c r="D10" s="101" t="s">
        <v>73</v>
      </c>
      <c r="E10" s="102" t="s">
        <v>68</v>
      </c>
      <c r="F10" s="105" t="s">
        <v>33</v>
      </c>
      <c r="G10" s="67">
        <v>150</v>
      </c>
      <c r="H10" s="23">
        <f>SUM(Reitoria!K10,ESAG!K10,CEART!K10,CEFID!K10,FAED!K10,CEAD!K10,CCT!K10,CEPLAN!K10,CAV!K10,CEO!K10,CEAVI!K10,CESFI!K10,CERES!K10)</f>
        <v>12</v>
      </c>
      <c r="I10" s="24">
        <f>SUM((Reitoria!K10-Reitoria!L10),(ESAG!K10-ESAG!L10),(CEART!K10-CEART!L10),(CEFID!K10-CEFID!L10),(FAED!K10-FAED!L10),(CEAD!K10-CEAD!L10),(CCT!K10-CCT!L10),(CEPLAN!K10-CEPLAN!L10),(CAV!K10-CAV!L10),(CEO!K10-CEO!L10),(CEAVI!K10-CEAVI!L10),(CESFI!K10-CESFI!L10),(CERES!K10-CERES!L10))</f>
        <v>2</v>
      </c>
      <c r="J10" s="26">
        <f t="shared" si="0"/>
        <v>10</v>
      </c>
      <c r="K10" s="29">
        <f t="shared" si="1"/>
        <v>1800</v>
      </c>
      <c r="L10" s="29">
        <f t="shared" si="2"/>
        <v>300</v>
      </c>
    </row>
    <row r="11" spans="1:12" ht="60" customHeight="1" x14ac:dyDescent="0.25">
      <c r="A11" s="118"/>
      <c r="B11" s="121"/>
      <c r="C11" s="100">
        <v>8</v>
      </c>
      <c r="D11" s="101" t="s">
        <v>74</v>
      </c>
      <c r="E11" s="102" t="s">
        <v>68</v>
      </c>
      <c r="F11" s="105" t="s">
        <v>33</v>
      </c>
      <c r="G11" s="67">
        <v>697.05</v>
      </c>
      <c r="H11" s="23">
        <f>SUM(Reitoria!K11,ESAG!K11,CEART!K11,CEFID!K11,FAED!K11,CEAD!K11,CCT!K11,CEPLAN!K11,CAV!K11,CEO!K11,CEAVI!K11,CESFI!K11,CERES!K11)</f>
        <v>14</v>
      </c>
      <c r="I11" s="24">
        <f>SUM((Reitoria!K11-Reitoria!L11),(ESAG!K11-ESAG!L11),(CEART!K11-CEART!L11),(CEFID!K11-CEFID!L11),(FAED!K11-FAED!L11),(CEAD!K11-CEAD!L11),(CCT!K11-CCT!L11),(CEPLAN!K11-CEPLAN!L11),(CAV!K11-CAV!L11),(CEO!K11-CEO!L11),(CEAVI!K11-CEAVI!L11),(CESFI!K11-CESFI!L11),(CERES!K11-CERES!L11))</f>
        <v>7</v>
      </c>
      <c r="J11" s="26">
        <f t="shared" si="0"/>
        <v>7</v>
      </c>
      <c r="K11" s="29">
        <f t="shared" si="1"/>
        <v>9758.6999999999989</v>
      </c>
      <c r="L11" s="29">
        <f t="shared" si="2"/>
        <v>4879.3499999999995</v>
      </c>
    </row>
    <row r="12" spans="1:12" ht="60" customHeight="1" x14ac:dyDescent="0.25">
      <c r="A12" s="122">
        <v>3</v>
      </c>
      <c r="B12" s="123" t="s">
        <v>51</v>
      </c>
      <c r="C12" s="96">
        <v>9</v>
      </c>
      <c r="D12" s="88" t="s">
        <v>75</v>
      </c>
      <c r="E12" s="89" t="s">
        <v>76</v>
      </c>
      <c r="F12" s="91" t="s">
        <v>33</v>
      </c>
      <c r="G12" s="67">
        <v>138.19</v>
      </c>
      <c r="H12" s="23">
        <f>SUM(Reitoria!K12,ESAG!K12,CEART!K12,CEFID!K12,FAED!K12,CEAD!K12,CCT!K12,CEPLAN!K12,CAV!K12,CEO!K12,CEAVI!K12,CESFI!K12,CERES!K12)</f>
        <v>14</v>
      </c>
      <c r="I12" s="24">
        <f>SUM((Reitoria!K12-Reitoria!L12),(ESAG!K12-ESAG!L12),(CEART!K12-CEART!L12),(CEFID!K12-CEFID!L12),(FAED!K12-FAED!L12),(CEAD!K12-CEAD!L12),(CCT!K12-CCT!L12),(CEPLAN!K12-CEPLAN!L12),(CAV!K12-CAV!L12),(CEO!K12-CEO!L12),(CEAVI!K12-CEAVI!L12),(CESFI!K12-CESFI!L12),(CERES!K12-CERES!L12))</f>
        <v>5</v>
      </c>
      <c r="J12" s="26">
        <f t="shared" si="0"/>
        <v>9</v>
      </c>
      <c r="K12" s="29">
        <f t="shared" si="1"/>
        <v>1934.6599999999999</v>
      </c>
      <c r="L12" s="29">
        <f t="shared" si="2"/>
        <v>690.95</v>
      </c>
    </row>
    <row r="13" spans="1:12" ht="60" customHeight="1" x14ac:dyDescent="0.25">
      <c r="A13" s="122"/>
      <c r="B13" s="124"/>
      <c r="C13" s="96">
        <v>10</v>
      </c>
      <c r="D13" s="107" t="s">
        <v>80</v>
      </c>
      <c r="E13" s="108" t="s">
        <v>81</v>
      </c>
      <c r="F13" s="98" t="s">
        <v>33</v>
      </c>
      <c r="G13" s="67">
        <v>4.71</v>
      </c>
      <c r="H13" s="23">
        <f>SUM(Reitoria!K13,ESAG!K13,CEART!K13,CEFID!K13,FAED!K13,CEAD!K13,CCT!K13,CEPLAN!K13,CAV!K13,CEO!K13,CEAVI!K13,CESFI!K13,CERES!K13)</f>
        <v>118</v>
      </c>
      <c r="I13" s="24">
        <f>SUM((Reitoria!K13-Reitoria!L13),(ESAG!K13-ESAG!L13),(CEART!K13-CEART!L13),(CEFID!K13-CEFID!L13),(FAED!K13-FAED!L13),(CEAD!K13-CEAD!L13),(CCT!K13-CCT!L13),(CEPLAN!K13-CEPLAN!L13),(CAV!K13-CAV!L13),(CEO!K13-CEO!L13),(CEAVI!K13-CEAVI!L13),(CESFI!K13-CESFI!L13),(CERES!K13-CERES!L13))</f>
        <v>53</v>
      </c>
      <c r="J13" s="26">
        <f t="shared" si="0"/>
        <v>65</v>
      </c>
      <c r="K13" s="29">
        <f t="shared" si="1"/>
        <v>555.78</v>
      </c>
      <c r="L13" s="29">
        <f t="shared" si="2"/>
        <v>249.63</v>
      </c>
    </row>
    <row r="14" spans="1:12" ht="60" customHeight="1" x14ac:dyDescent="0.25">
      <c r="A14" s="122"/>
      <c r="B14" s="124"/>
      <c r="C14" s="96">
        <v>11</v>
      </c>
      <c r="D14" s="107" t="s">
        <v>84</v>
      </c>
      <c r="E14" s="108" t="s">
        <v>81</v>
      </c>
      <c r="F14" s="98" t="s">
        <v>33</v>
      </c>
      <c r="G14" s="67">
        <v>6.3</v>
      </c>
      <c r="H14" s="23">
        <f>SUM(Reitoria!K14,ESAG!K14,CEART!K14,CEFID!K14,FAED!K14,CEAD!K14,CCT!K14,CEPLAN!K14,CAV!K14,CEO!K14,CEAVI!K14,CESFI!K14,CERES!K14)</f>
        <v>312</v>
      </c>
      <c r="I14" s="24">
        <f>SUM((Reitoria!K14-Reitoria!L14),(ESAG!K14-ESAG!L14),(CEART!K14-CEART!L14),(CEFID!K14-CEFID!L14),(FAED!K14-FAED!L14),(CEAD!K14-CEAD!L14),(CCT!K14-CCT!L14),(CEPLAN!K14-CEPLAN!L14),(CAV!K14-CAV!L14),(CEO!K14-CEO!L14),(CEAVI!K14-CEAVI!L14),(CESFI!K14-CESFI!L14),(CERES!K14-CERES!L14))</f>
        <v>57</v>
      </c>
      <c r="J14" s="26">
        <f t="shared" si="0"/>
        <v>255</v>
      </c>
      <c r="K14" s="29">
        <f t="shared" si="1"/>
        <v>1965.6</v>
      </c>
      <c r="L14" s="29">
        <f t="shared" si="2"/>
        <v>359.09999999999997</v>
      </c>
    </row>
    <row r="15" spans="1:12" ht="60" customHeight="1" x14ac:dyDescent="0.25">
      <c r="A15" s="122"/>
      <c r="B15" s="124"/>
      <c r="C15" s="96">
        <v>12</v>
      </c>
      <c r="D15" s="107" t="s">
        <v>86</v>
      </c>
      <c r="E15" s="108" t="s">
        <v>87</v>
      </c>
      <c r="F15" s="98" t="s">
        <v>33</v>
      </c>
      <c r="G15" s="67">
        <v>4.28</v>
      </c>
      <c r="H15" s="23">
        <f>SUM(Reitoria!K15,ESAG!K15,CEART!K15,CEFID!K15,FAED!K15,CEAD!K15,CCT!K15,CEPLAN!K15,CAV!K15,CEO!K15,CEAVI!K15,CESFI!K15,CERES!K15)</f>
        <v>150</v>
      </c>
      <c r="I15" s="24">
        <f>SUM((Reitoria!K15-Reitoria!L15),(ESAG!K15-ESAG!L15),(CEART!K15-CEART!L15),(CEFID!K15-CEFID!L15),(FAED!K15-FAED!L15),(CEAD!K15-CEAD!L15),(CCT!K15-CCT!L15),(CEPLAN!K15-CEPLAN!L15),(CAV!K15-CAV!L15),(CEO!K15-CEO!L15),(CEAVI!K15-CEAVI!L15),(CESFI!K15-CESFI!L15),(CERES!K15-CERES!L15))</f>
        <v>55</v>
      </c>
      <c r="J15" s="26">
        <f t="shared" si="0"/>
        <v>95</v>
      </c>
      <c r="K15" s="29">
        <f t="shared" si="1"/>
        <v>642</v>
      </c>
      <c r="L15" s="29">
        <f t="shared" si="2"/>
        <v>235.4</v>
      </c>
    </row>
    <row r="16" spans="1:12" ht="60" customHeight="1" x14ac:dyDescent="0.25">
      <c r="A16" s="122"/>
      <c r="B16" s="124"/>
      <c r="C16" s="96">
        <v>13</v>
      </c>
      <c r="D16" s="88" t="s">
        <v>89</v>
      </c>
      <c r="E16" s="89" t="s">
        <v>90</v>
      </c>
      <c r="F16" s="91" t="s">
        <v>33</v>
      </c>
      <c r="G16" s="67">
        <v>30.77</v>
      </c>
      <c r="H16" s="23">
        <f>SUM(Reitoria!K16,ESAG!K16,CEART!K16,CEFID!K16,FAED!K16,CEAD!K16,CCT!K16,CEPLAN!K16,CAV!K16,CEO!K16,CEAVI!K16,CESFI!K16,CERES!K16)</f>
        <v>80</v>
      </c>
      <c r="I16" s="24">
        <f>SUM((Reitoria!K16-Reitoria!L16),(ESAG!K16-ESAG!L16),(CEART!K16-CEART!L16),(CEFID!K16-CEFID!L16),(FAED!K16-FAED!L16),(CEAD!K16-CEAD!L16),(CCT!K16-CCT!L16),(CEPLAN!K16-CEPLAN!L16),(CAV!K16-CAV!L16),(CEO!K16-CEO!L16),(CEAVI!K16-CEAVI!L16),(CESFI!K16-CESFI!L16),(CERES!K16-CERES!L16))</f>
        <v>0</v>
      </c>
      <c r="J16" s="26">
        <f t="shared" si="0"/>
        <v>80</v>
      </c>
      <c r="K16" s="29">
        <f t="shared" si="1"/>
        <v>2461.6</v>
      </c>
      <c r="L16" s="29">
        <f t="shared" si="2"/>
        <v>0</v>
      </c>
    </row>
    <row r="17" spans="1:12" ht="60" customHeight="1" x14ac:dyDescent="0.25">
      <c r="A17" s="122"/>
      <c r="B17" s="125"/>
      <c r="C17" s="96">
        <v>14</v>
      </c>
      <c r="D17" s="107" t="s">
        <v>92</v>
      </c>
      <c r="E17" s="108" t="s">
        <v>93</v>
      </c>
      <c r="F17" s="91" t="s">
        <v>33</v>
      </c>
      <c r="G17" s="67">
        <v>3.75</v>
      </c>
      <c r="H17" s="23">
        <f>SUM(Reitoria!K17,ESAG!K17,CEART!K17,CEFID!K17,FAED!K17,CEAD!K17,CCT!K17,CEPLAN!K17,CAV!K17,CEO!K17,CEAVI!K17,CESFI!K17,CERES!K17)</f>
        <v>1171</v>
      </c>
      <c r="I17" s="24">
        <f>SUM((Reitoria!K17-Reitoria!L17),(ESAG!K17-ESAG!L17),(CEART!K17-CEART!L17),(CEFID!K17-CEFID!L17),(FAED!K17-FAED!L17),(CEAD!K17-CEAD!L17),(CCT!K17-CCT!L17),(CEPLAN!K17-CEPLAN!L17),(CAV!K17-CAV!L17),(CEO!K17-CEO!L17),(CEAVI!K17-CEAVI!L17),(CESFI!K17-CESFI!L17),(CERES!K17-CERES!L17))</f>
        <v>488</v>
      </c>
      <c r="J17" s="26">
        <f t="shared" si="0"/>
        <v>683</v>
      </c>
      <c r="K17" s="29">
        <f t="shared" si="1"/>
        <v>4391.25</v>
      </c>
      <c r="L17" s="29">
        <f t="shared" si="2"/>
        <v>1830</v>
      </c>
    </row>
    <row r="18" spans="1:12" s="25" customFormat="1" x14ac:dyDescent="0.25">
      <c r="A18" s="77"/>
      <c r="B18" s="77"/>
      <c r="C18" s="40"/>
      <c r="D18" s="77"/>
      <c r="E18" s="77"/>
      <c r="F18" s="77"/>
      <c r="G18" s="77"/>
      <c r="H18" s="19"/>
      <c r="I18" s="41"/>
      <c r="J18" s="30"/>
      <c r="K18" s="29">
        <f>SUM(K4:K17)</f>
        <v>54759.95</v>
      </c>
      <c r="L18" s="29">
        <f>SUM(L4:L17)</f>
        <v>22308.25</v>
      </c>
    </row>
    <row r="19" spans="1:12" s="25" customFormat="1" x14ac:dyDescent="0.25">
      <c r="A19" s="77"/>
      <c r="B19" s="77"/>
      <c r="C19" s="40"/>
      <c r="D19" s="77"/>
      <c r="E19" s="77"/>
      <c r="F19" s="77"/>
      <c r="G19" s="77"/>
      <c r="H19" s="31"/>
      <c r="I19" s="31"/>
      <c r="J19" s="31"/>
      <c r="K19" s="31"/>
      <c r="L19" s="31"/>
    </row>
    <row r="20" spans="1:12" s="25" customFormat="1" ht="15" customHeight="1" x14ac:dyDescent="0.25">
      <c r="A20" s="77"/>
      <c r="B20" s="77"/>
      <c r="C20" s="40"/>
      <c r="D20" s="77"/>
      <c r="E20" s="77"/>
      <c r="F20" s="77"/>
      <c r="G20" s="27"/>
      <c r="H20" s="132" t="str">
        <f>A1</f>
        <v>PROCESSO: 529/2018/UDESC</v>
      </c>
      <c r="I20" s="132"/>
      <c r="J20" s="132"/>
      <c r="K20" s="133"/>
    </row>
    <row r="21" spans="1:12" s="25" customFormat="1" ht="15" customHeight="1" x14ac:dyDescent="0.25">
      <c r="A21" s="77"/>
      <c r="B21" s="77"/>
      <c r="C21" s="40"/>
      <c r="D21" s="77"/>
      <c r="E21" s="77"/>
      <c r="F21" s="77"/>
      <c r="G21" s="27"/>
      <c r="H21" s="131" t="str">
        <f>D1</f>
        <v>OBJETO: AQUISIÇÃO DE MATERIAL DE HIGIENE E LIMPEZA PARA A UDESC</v>
      </c>
      <c r="I21" s="132"/>
      <c r="J21" s="132"/>
      <c r="K21" s="133"/>
    </row>
    <row r="22" spans="1:12" s="25" customFormat="1" ht="15" customHeight="1" x14ac:dyDescent="0.25">
      <c r="A22" s="77"/>
      <c r="B22" s="77"/>
      <c r="C22" s="40"/>
      <c r="D22" s="77"/>
      <c r="E22" s="77"/>
      <c r="F22" s="77"/>
      <c r="G22" s="27"/>
      <c r="H22" s="131" t="str">
        <f>H1</f>
        <v>VIGÊNCIA DA ATA 04/06/18 até 03/06/19</v>
      </c>
      <c r="I22" s="132"/>
      <c r="J22" s="132"/>
      <c r="K22" s="133"/>
    </row>
    <row r="23" spans="1:12" s="25" customFormat="1" ht="15.75" x14ac:dyDescent="0.25">
      <c r="A23" s="77"/>
      <c r="B23" s="77"/>
      <c r="C23" s="40"/>
      <c r="D23" s="77"/>
      <c r="E23" s="77"/>
      <c r="F23" s="77"/>
      <c r="G23" s="27"/>
      <c r="H23" s="68" t="s">
        <v>30</v>
      </c>
      <c r="I23" s="71"/>
      <c r="J23" s="72"/>
      <c r="K23" s="64">
        <f>K18</f>
        <v>54759.95</v>
      </c>
    </row>
    <row r="24" spans="1:12" s="25" customFormat="1" ht="15.75" x14ac:dyDescent="0.25">
      <c r="A24" s="77"/>
      <c r="B24" s="77"/>
      <c r="C24" s="40"/>
      <c r="D24" s="77"/>
      <c r="E24" s="77"/>
      <c r="F24" s="77"/>
      <c r="G24" s="27"/>
      <c r="H24" s="69" t="s">
        <v>29</v>
      </c>
      <c r="I24" s="73"/>
      <c r="J24" s="74"/>
      <c r="K24" s="61">
        <f>L18</f>
        <v>22308.25</v>
      </c>
    </row>
    <row r="25" spans="1:12" s="25" customFormat="1" ht="15.75" x14ac:dyDescent="0.25">
      <c r="A25" s="77"/>
      <c r="B25" s="77"/>
      <c r="C25" s="40"/>
      <c r="D25" s="77"/>
      <c r="E25" s="77"/>
      <c r="F25" s="77"/>
      <c r="G25" s="27"/>
      <c r="H25" s="69" t="s">
        <v>31</v>
      </c>
      <c r="I25" s="73"/>
      <c r="J25" s="74"/>
      <c r="K25" s="62"/>
    </row>
    <row r="26" spans="1:12" s="25" customFormat="1" ht="15" customHeight="1" x14ac:dyDescent="0.25">
      <c r="A26" s="77"/>
      <c r="B26" s="77"/>
      <c r="C26" s="40"/>
      <c r="D26" s="77"/>
      <c r="E26" s="77"/>
      <c r="F26" s="77"/>
      <c r="G26" s="27"/>
      <c r="H26" s="70" t="s">
        <v>32</v>
      </c>
      <c r="I26" s="75"/>
      <c r="J26" s="76"/>
      <c r="K26" s="63">
        <f>K24/K23</f>
        <v>0.40738258526532622</v>
      </c>
    </row>
    <row r="27" spans="1:12" s="25" customFormat="1" ht="15" customHeight="1" x14ac:dyDescent="0.25">
      <c r="A27" s="77"/>
      <c r="B27" s="77"/>
      <c r="C27" s="40"/>
      <c r="D27" s="77"/>
      <c r="E27" s="77"/>
      <c r="F27" s="77"/>
      <c r="G27" s="27"/>
      <c r="H27" s="131" t="s">
        <v>108</v>
      </c>
      <c r="I27" s="132"/>
      <c r="J27" s="132"/>
      <c r="K27" s="133"/>
    </row>
    <row r="28" spans="1:12" s="25" customFormat="1" x14ac:dyDescent="0.25">
      <c r="A28" s="77"/>
      <c r="B28" s="77"/>
      <c r="C28" s="40"/>
      <c r="D28" s="77"/>
      <c r="E28" s="77"/>
      <c r="F28" s="77"/>
      <c r="G28" s="27"/>
    </row>
    <row r="29" spans="1:12" s="25" customFormat="1" x14ac:dyDescent="0.25">
      <c r="A29" s="77"/>
      <c r="B29" s="77"/>
      <c r="C29" s="40"/>
      <c r="D29" s="77"/>
      <c r="E29" s="77"/>
      <c r="F29" s="77"/>
      <c r="G29" s="27"/>
    </row>
    <row r="30" spans="1:12" s="25" customFormat="1" x14ac:dyDescent="0.25">
      <c r="A30" s="77"/>
      <c r="B30" s="77"/>
      <c r="C30" s="40"/>
      <c r="D30" s="77"/>
      <c r="E30" s="77"/>
      <c r="F30" s="77"/>
      <c r="G30" s="27"/>
    </row>
    <row r="31" spans="1:12" s="25" customFormat="1" x14ac:dyDescent="0.25">
      <c r="A31" s="77"/>
      <c r="B31" s="77"/>
      <c r="C31" s="40"/>
      <c r="D31" s="77"/>
      <c r="E31" s="77"/>
      <c r="F31" s="77"/>
      <c r="G31" s="27"/>
    </row>
    <row r="32" spans="1:12" s="25" customFormat="1" x14ac:dyDescent="0.25">
      <c r="A32" s="77"/>
      <c r="B32" s="77"/>
      <c r="C32" s="40"/>
      <c r="D32" s="77"/>
      <c r="E32" s="77"/>
      <c r="F32" s="77"/>
      <c r="G32" s="27"/>
    </row>
    <row r="33" spans="1:12" s="25" customFormat="1" x14ac:dyDescent="0.25">
      <c r="A33" s="77"/>
      <c r="B33" s="77"/>
      <c r="C33" s="40"/>
      <c r="D33" s="77"/>
      <c r="E33" s="77"/>
      <c r="F33" s="77"/>
      <c r="G33" s="77"/>
      <c r="H33" s="19"/>
    </row>
    <row r="34" spans="1:12" s="25" customFormat="1" x14ac:dyDescent="0.25">
      <c r="A34" s="77"/>
      <c r="B34" s="77"/>
      <c r="C34" s="40"/>
      <c r="D34" s="77"/>
      <c r="E34" s="77"/>
      <c r="F34" s="77"/>
      <c r="G34" s="77"/>
      <c r="H34" s="19"/>
      <c r="I34" s="41"/>
      <c r="J34" s="30"/>
      <c r="K34" s="31"/>
      <c r="L34" s="31"/>
    </row>
    <row r="35" spans="1:12" s="25" customFormat="1" x14ac:dyDescent="0.25">
      <c r="A35" s="77"/>
      <c r="B35" s="77"/>
      <c r="C35" s="40"/>
      <c r="D35" s="77"/>
      <c r="E35" s="77"/>
      <c r="F35" s="77"/>
      <c r="G35" s="77"/>
      <c r="H35" s="19"/>
      <c r="I35" s="41"/>
      <c r="J35" s="30"/>
      <c r="K35" s="31"/>
      <c r="L35" s="31"/>
    </row>
    <row r="36" spans="1:12" s="25" customFormat="1" x14ac:dyDescent="0.25">
      <c r="A36" s="77"/>
      <c r="B36" s="77"/>
      <c r="C36" s="40"/>
      <c r="D36" s="77"/>
      <c r="E36" s="77"/>
      <c r="F36" s="77"/>
      <c r="G36" s="77"/>
      <c r="H36" s="19"/>
      <c r="I36" s="41"/>
      <c r="J36" s="30"/>
      <c r="K36" s="31"/>
      <c r="L36" s="31"/>
    </row>
    <row r="37" spans="1:12" s="25" customFormat="1" x14ac:dyDescent="0.25">
      <c r="A37" s="77"/>
      <c r="B37" s="77"/>
      <c r="C37" s="40"/>
      <c r="D37" s="77"/>
      <c r="E37" s="77"/>
      <c r="F37" s="77"/>
      <c r="G37" s="77"/>
      <c r="H37" s="19"/>
      <c r="I37" s="41"/>
      <c r="J37" s="30"/>
      <c r="K37" s="31"/>
      <c r="L37" s="31"/>
    </row>
    <row r="38" spans="1:12" s="25" customFormat="1" x14ac:dyDescent="0.25">
      <c r="A38" s="77"/>
      <c r="B38" s="77"/>
      <c r="C38" s="40"/>
      <c r="D38" s="77"/>
      <c r="E38" s="77"/>
      <c r="F38" s="77"/>
      <c r="G38" s="77"/>
      <c r="H38" s="19"/>
      <c r="I38" s="41"/>
      <c r="J38" s="30"/>
      <c r="K38" s="31"/>
      <c r="L38" s="31"/>
    </row>
    <row r="39" spans="1:12" s="25" customFormat="1" x14ac:dyDescent="0.25">
      <c r="A39" s="77"/>
      <c r="B39" s="77"/>
      <c r="C39" s="40"/>
      <c r="D39" s="77"/>
      <c r="E39" s="77"/>
      <c r="F39" s="77"/>
      <c r="G39" s="77"/>
      <c r="H39" s="19"/>
      <c r="I39" s="41"/>
      <c r="J39" s="30"/>
      <c r="K39" s="31"/>
      <c r="L39" s="31"/>
    </row>
    <row r="40" spans="1:12" s="25" customFormat="1" x14ac:dyDescent="0.25">
      <c r="A40" s="77"/>
      <c r="B40" s="77"/>
      <c r="C40" s="40"/>
      <c r="D40" s="77"/>
      <c r="E40" s="77"/>
      <c r="F40" s="77"/>
      <c r="G40" s="77"/>
      <c r="H40" s="19"/>
      <c r="I40" s="41"/>
      <c r="J40" s="30"/>
      <c r="K40" s="31"/>
      <c r="L40" s="31"/>
    </row>
    <row r="41" spans="1:12" s="25" customFormat="1" x14ac:dyDescent="0.25">
      <c r="A41" s="77"/>
      <c r="B41" s="77"/>
      <c r="C41" s="40"/>
      <c r="D41" s="77"/>
      <c r="E41" s="77"/>
      <c r="F41" s="77"/>
      <c r="G41" s="77"/>
      <c r="H41" s="19"/>
      <c r="I41" s="41"/>
      <c r="J41" s="30"/>
      <c r="K41" s="31"/>
      <c r="L41" s="31"/>
    </row>
    <row r="42" spans="1:12" s="25" customFormat="1" x14ac:dyDescent="0.25">
      <c r="A42" s="77"/>
      <c r="B42" s="77"/>
      <c r="C42" s="40"/>
      <c r="D42" s="77"/>
      <c r="E42" s="77"/>
      <c r="F42" s="77"/>
      <c r="G42" s="77"/>
      <c r="H42" s="19"/>
      <c r="I42" s="41"/>
      <c r="J42" s="30"/>
      <c r="K42" s="31"/>
      <c r="L42" s="31"/>
    </row>
    <row r="43" spans="1:12" s="25" customFormat="1" x14ac:dyDescent="0.25">
      <c r="A43" s="77"/>
      <c r="B43" s="77"/>
      <c r="C43" s="40"/>
      <c r="D43" s="77"/>
      <c r="E43" s="77"/>
      <c r="F43" s="77"/>
      <c r="G43" s="77"/>
      <c r="H43" s="19"/>
      <c r="I43" s="41"/>
      <c r="J43" s="30"/>
      <c r="K43" s="31"/>
      <c r="L43" s="31"/>
    </row>
    <row r="44" spans="1:12" s="25" customFormat="1" x14ac:dyDescent="0.25">
      <c r="A44" s="77"/>
      <c r="B44" s="77"/>
      <c r="C44" s="40"/>
      <c r="D44" s="77"/>
      <c r="E44" s="77"/>
      <c r="F44" s="77"/>
      <c r="G44" s="77"/>
      <c r="H44" s="19"/>
      <c r="I44" s="41"/>
      <c r="J44" s="30"/>
      <c r="K44" s="31"/>
      <c r="L44" s="31"/>
    </row>
    <row r="45" spans="1:12" s="25" customFormat="1" x14ac:dyDescent="0.25">
      <c r="A45" s="77"/>
      <c r="B45" s="77"/>
      <c r="C45" s="40"/>
      <c r="D45" s="77"/>
      <c r="E45" s="77"/>
      <c r="F45" s="77"/>
      <c r="G45" s="77"/>
      <c r="H45" s="19"/>
      <c r="I45" s="41"/>
      <c r="J45" s="30"/>
      <c r="K45" s="31"/>
      <c r="L45" s="31"/>
    </row>
    <row r="46" spans="1:12" s="25" customFormat="1" x14ac:dyDescent="0.25">
      <c r="A46" s="77"/>
      <c r="B46" s="77"/>
      <c r="C46" s="40"/>
      <c r="D46" s="77"/>
      <c r="E46" s="77"/>
      <c r="F46" s="77"/>
      <c r="G46" s="77"/>
      <c r="H46" s="19"/>
      <c r="I46" s="41"/>
      <c r="J46" s="30"/>
      <c r="K46" s="31"/>
      <c r="L46" s="31"/>
    </row>
    <row r="47" spans="1:12" s="25" customFormat="1" x14ac:dyDescent="0.25">
      <c r="A47" s="77"/>
      <c r="B47" s="77"/>
      <c r="C47" s="40"/>
      <c r="D47" s="77"/>
      <c r="E47" s="77"/>
      <c r="F47" s="77"/>
      <c r="G47" s="77"/>
      <c r="H47" s="19"/>
      <c r="I47" s="41"/>
      <c r="J47" s="30"/>
      <c r="K47" s="31"/>
      <c r="L47" s="31"/>
    </row>
    <row r="48" spans="1:12" s="25" customFormat="1" x14ac:dyDescent="0.25">
      <c r="A48" s="77"/>
      <c r="B48" s="77"/>
      <c r="C48" s="40"/>
      <c r="D48" s="77"/>
      <c r="E48" s="77"/>
      <c r="F48" s="77"/>
      <c r="G48" s="77"/>
      <c r="H48" s="19"/>
      <c r="I48" s="41"/>
      <c r="J48" s="30"/>
      <c r="K48" s="31"/>
      <c r="L48" s="31"/>
    </row>
    <row r="49" spans="1:12" s="25" customFormat="1" x14ac:dyDescent="0.25">
      <c r="A49" s="77"/>
      <c r="B49" s="77"/>
      <c r="C49" s="40"/>
      <c r="D49" s="77"/>
      <c r="E49" s="77"/>
      <c r="F49" s="77"/>
      <c r="G49" s="77"/>
      <c r="H49" s="19"/>
      <c r="I49" s="41"/>
      <c r="J49" s="30"/>
      <c r="K49" s="31"/>
      <c r="L49" s="31"/>
    </row>
    <row r="50" spans="1:12" s="25" customFormat="1" x14ac:dyDescent="0.25">
      <c r="A50" s="77"/>
      <c r="B50" s="77"/>
      <c r="C50" s="40"/>
      <c r="D50" s="77"/>
      <c r="E50" s="77"/>
      <c r="F50" s="77"/>
      <c r="G50" s="77"/>
      <c r="H50" s="19"/>
      <c r="I50" s="41"/>
      <c r="J50" s="30"/>
      <c r="K50" s="31"/>
      <c r="L50" s="31"/>
    </row>
    <row r="51" spans="1:12" s="25" customFormat="1" x14ac:dyDescent="0.25">
      <c r="A51" s="77"/>
      <c r="B51" s="77"/>
      <c r="C51" s="40"/>
      <c r="D51" s="77"/>
      <c r="E51" s="77"/>
      <c r="F51" s="77"/>
      <c r="G51" s="77"/>
      <c r="H51" s="19"/>
      <c r="I51" s="41"/>
      <c r="J51" s="30"/>
      <c r="K51" s="31"/>
      <c r="L51" s="31"/>
    </row>
    <row r="52" spans="1:12" s="25" customFormat="1" x14ac:dyDescent="0.25">
      <c r="A52" s="77"/>
      <c r="B52" s="77"/>
      <c r="C52" s="40"/>
      <c r="D52" s="77"/>
      <c r="E52" s="77"/>
      <c r="F52" s="77"/>
      <c r="G52" s="77"/>
      <c r="H52" s="19"/>
      <c r="I52" s="41"/>
      <c r="J52" s="30"/>
      <c r="K52" s="31"/>
      <c r="L52" s="31"/>
    </row>
    <row r="53" spans="1:12" s="25" customFormat="1" x14ac:dyDescent="0.25">
      <c r="A53" s="77"/>
      <c r="B53" s="77"/>
      <c r="C53" s="40"/>
      <c r="D53" s="77"/>
      <c r="E53" s="77"/>
      <c r="F53" s="77"/>
      <c r="G53" s="77"/>
      <c r="H53" s="19"/>
      <c r="I53" s="41"/>
      <c r="J53" s="30"/>
      <c r="K53" s="31"/>
      <c r="L53" s="31"/>
    </row>
    <row r="54" spans="1:12" s="25" customFormat="1" x14ac:dyDescent="0.25">
      <c r="A54" s="77"/>
      <c r="B54" s="77"/>
      <c r="C54" s="40"/>
      <c r="D54" s="77"/>
      <c r="E54" s="77"/>
      <c r="F54" s="77"/>
      <c r="G54" s="77"/>
      <c r="H54" s="19"/>
      <c r="I54" s="41"/>
      <c r="J54" s="30"/>
      <c r="K54" s="31"/>
      <c r="L54" s="31"/>
    </row>
    <row r="55" spans="1:12" s="25" customFormat="1" x14ac:dyDescent="0.25">
      <c r="A55" s="77"/>
      <c r="B55" s="77"/>
      <c r="C55" s="40"/>
      <c r="D55" s="77"/>
      <c r="E55" s="77"/>
      <c r="F55" s="77"/>
      <c r="G55" s="77"/>
      <c r="H55" s="19"/>
      <c r="I55" s="41"/>
      <c r="J55" s="30"/>
      <c r="K55" s="31"/>
      <c r="L55" s="31"/>
    </row>
    <row r="56" spans="1:12" s="25" customFormat="1" x14ac:dyDescent="0.25">
      <c r="A56" s="77"/>
      <c r="B56" s="77"/>
      <c r="C56" s="40"/>
      <c r="D56" s="77"/>
      <c r="E56" s="77"/>
      <c r="F56" s="77"/>
      <c r="G56" s="77"/>
      <c r="H56" s="19"/>
      <c r="I56" s="41"/>
      <c r="J56" s="30"/>
      <c r="K56" s="31"/>
      <c r="L56" s="31"/>
    </row>
    <row r="57" spans="1:12" s="25" customFormat="1" x14ac:dyDescent="0.25">
      <c r="A57" s="77"/>
      <c r="B57" s="77"/>
      <c r="C57" s="40"/>
      <c r="D57" s="77"/>
      <c r="E57" s="77"/>
      <c r="F57" s="77"/>
      <c r="G57" s="77"/>
      <c r="H57" s="19"/>
      <c r="I57" s="41"/>
      <c r="J57" s="30"/>
      <c r="K57" s="31"/>
      <c r="L57" s="31"/>
    </row>
    <row r="58" spans="1:12" s="25" customFormat="1" x14ac:dyDescent="0.25">
      <c r="A58" s="77"/>
      <c r="B58" s="77"/>
      <c r="C58" s="40"/>
      <c r="D58" s="77"/>
      <c r="E58" s="77"/>
      <c r="F58" s="77"/>
      <c r="G58" s="77"/>
      <c r="H58" s="19"/>
      <c r="I58" s="41"/>
      <c r="J58" s="30"/>
      <c r="K58" s="31"/>
      <c r="L58" s="31"/>
    </row>
    <row r="59" spans="1:12" s="25" customFormat="1" x14ac:dyDescent="0.25">
      <c r="A59" s="77"/>
      <c r="B59" s="77"/>
      <c r="C59" s="40"/>
      <c r="D59" s="77"/>
      <c r="E59" s="77"/>
      <c r="F59" s="77"/>
      <c r="G59" s="77"/>
      <c r="H59" s="19"/>
      <c r="I59" s="41"/>
      <c r="J59" s="30"/>
      <c r="K59" s="31"/>
      <c r="L59" s="31"/>
    </row>
    <row r="60" spans="1:12" s="25" customFormat="1" x14ac:dyDescent="0.25">
      <c r="A60" s="77"/>
      <c r="B60" s="77"/>
      <c r="C60" s="40"/>
      <c r="D60" s="77"/>
      <c r="E60" s="77"/>
      <c r="F60" s="77"/>
      <c r="G60" s="77"/>
      <c r="H60" s="19"/>
      <c r="I60" s="41"/>
      <c r="J60" s="30"/>
      <c r="K60" s="31"/>
      <c r="L60" s="31"/>
    </row>
    <row r="61" spans="1:12" s="25" customFormat="1" x14ac:dyDescent="0.25">
      <c r="A61" s="77"/>
      <c r="B61" s="77"/>
      <c r="C61" s="40"/>
      <c r="D61" s="77"/>
      <c r="E61" s="77"/>
      <c r="F61" s="77"/>
      <c r="G61" s="77"/>
      <c r="H61" s="19"/>
      <c r="I61" s="41"/>
      <c r="J61" s="30"/>
      <c r="K61" s="31"/>
      <c r="L61" s="31"/>
    </row>
    <row r="62" spans="1:12" s="25" customFormat="1" x14ac:dyDescent="0.25">
      <c r="A62" s="77"/>
      <c r="B62" s="77"/>
      <c r="C62" s="40"/>
      <c r="D62" s="77"/>
      <c r="E62" s="77"/>
      <c r="F62" s="77"/>
      <c r="G62" s="77"/>
      <c r="H62" s="19"/>
      <c r="I62" s="41"/>
      <c r="J62" s="30"/>
      <c r="K62" s="31"/>
      <c r="L62" s="31"/>
    </row>
    <row r="63" spans="1:12" s="25" customFormat="1" x14ac:dyDescent="0.25">
      <c r="A63" s="77"/>
      <c r="B63" s="77"/>
      <c r="C63" s="40"/>
      <c r="D63" s="77"/>
      <c r="E63" s="77"/>
      <c r="F63" s="77"/>
      <c r="G63" s="77"/>
      <c r="H63" s="19"/>
      <c r="I63" s="41"/>
      <c r="J63" s="30"/>
      <c r="K63" s="31"/>
      <c r="L63" s="31"/>
    </row>
    <row r="64" spans="1:12" s="25" customFormat="1" x14ac:dyDescent="0.25">
      <c r="A64" s="77"/>
      <c r="B64" s="77"/>
      <c r="C64" s="40"/>
      <c r="D64" s="77"/>
      <c r="E64" s="77"/>
      <c r="F64" s="77"/>
      <c r="G64" s="77"/>
      <c r="H64" s="19"/>
      <c r="I64" s="41"/>
      <c r="J64" s="30"/>
      <c r="K64" s="31"/>
      <c r="L64" s="31"/>
    </row>
    <row r="65" spans="1:12" s="25" customFormat="1" x14ac:dyDescent="0.25">
      <c r="A65" s="77"/>
      <c r="B65" s="77"/>
      <c r="C65" s="40"/>
      <c r="D65" s="77"/>
      <c r="E65" s="77"/>
      <c r="F65" s="77"/>
      <c r="G65" s="77"/>
      <c r="H65" s="19"/>
      <c r="I65" s="41"/>
      <c r="J65" s="30"/>
      <c r="K65" s="31"/>
      <c r="L65" s="31"/>
    </row>
    <row r="66" spans="1:12" s="25" customFormat="1" x14ac:dyDescent="0.25">
      <c r="A66" s="77"/>
      <c r="B66" s="77"/>
      <c r="C66" s="40"/>
      <c r="D66" s="77"/>
      <c r="E66" s="77"/>
      <c r="F66" s="77"/>
      <c r="G66" s="77"/>
      <c r="H66" s="19"/>
      <c r="I66" s="41"/>
      <c r="J66" s="30"/>
      <c r="K66" s="31"/>
      <c r="L66" s="31"/>
    </row>
    <row r="67" spans="1:12" s="25" customFormat="1" x14ac:dyDescent="0.25">
      <c r="A67" s="77"/>
      <c r="B67" s="77"/>
      <c r="C67" s="40"/>
      <c r="D67" s="77"/>
      <c r="E67" s="77"/>
      <c r="F67" s="77"/>
      <c r="G67" s="77"/>
      <c r="H67" s="19"/>
      <c r="I67" s="41"/>
      <c r="J67" s="30"/>
      <c r="K67" s="31"/>
      <c r="L67" s="31"/>
    </row>
    <row r="68" spans="1:12" s="25" customFormat="1" x14ac:dyDescent="0.25">
      <c r="A68" s="77"/>
      <c r="B68" s="77"/>
      <c r="C68" s="40"/>
      <c r="D68" s="77"/>
      <c r="E68" s="77"/>
      <c r="F68" s="77"/>
      <c r="G68" s="77"/>
      <c r="H68" s="19"/>
      <c r="I68" s="41"/>
      <c r="J68" s="30"/>
      <c r="K68" s="31"/>
      <c r="L68" s="31"/>
    </row>
    <row r="69" spans="1:12" s="25" customFormat="1" x14ac:dyDescent="0.25">
      <c r="A69" s="77"/>
      <c r="B69" s="77"/>
      <c r="C69" s="40"/>
      <c r="D69" s="77"/>
      <c r="E69" s="77"/>
      <c r="F69" s="77"/>
      <c r="G69" s="77"/>
      <c r="H69" s="19"/>
      <c r="I69" s="41"/>
      <c r="J69" s="30"/>
      <c r="K69" s="31"/>
      <c r="L69" s="31"/>
    </row>
    <row r="70" spans="1:12" s="25" customFormat="1" x14ac:dyDescent="0.25">
      <c r="A70" s="77"/>
      <c r="B70" s="77"/>
      <c r="C70" s="40"/>
      <c r="D70" s="77"/>
      <c r="E70" s="77"/>
      <c r="F70" s="77"/>
      <c r="G70" s="77"/>
      <c r="H70" s="19"/>
      <c r="I70" s="41"/>
      <c r="J70" s="30"/>
      <c r="K70" s="31"/>
      <c r="L70" s="31"/>
    </row>
    <row r="71" spans="1:12" s="25" customFormat="1" x14ac:dyDescent="0.25">
      <c r="A71" s="77"/>
      <c r="B71" s="77"/>
      <c r="C71" s="40"/>
      <c r="D71" s="77"/>
      <c r="E71" s="77"/>
      <c r="F71" s="77"/>
      <c r="G71" s="77"/>
      <c r="H71" s="19"/>
      <c r="I71" s="41"/>
      <c r="J71" s="30"/>
      <c r="K71" s="31"/>
      <c r="L71" s="31"/>
    </row>
    <row r="72" spans="1:12" s="25" customFormat="1" x14ac:dyDescent="0.25">
      <c r="A72" s="77"/>
      <c r="B72" s="77"/>
      <c r="C72" s="40"/>
      <c r="D72" s="77"/>
      <c r="E72" s="77"/>
      <c r="F72" s="77"/>
      <c r="G72" s="77"/>
      <c r="H72" s="19"/>
      <c r="I72" s="41"/>
      <c r="J72" s="30"/>
      <c r="K72" s="31"/>
      <c r="L72" s="31"/>
    </row>
    <row r="73" spans="1:12" s="25" customFormat="1" x14ac:dyDescent="0.25">
      <c r="A73" s="77"/>
      <c r="B73" s="77"/>
      <c r="C73" s="40"/>
      <c r="D73" s="77"/>
      <c r="E73" s="77"/>
      <c r="F73" s="77"/>
      <c r="G73" s="77"/>
      <c r="H73" s="19"/>
      <c r="I73" s="41"/>
      <c r="J73" s="30"/>
      <c r="K73" s="31"/>
      <c r="L73" s="31"/>
    </row>
    <row r="74" spans="1:12" s="25" customFormat="1" x14ac:dyDescent="0.25">
      <c r="A74" s="77"/>
      <c r="B74" s="77"/>
      <c r="C74" s="40"/>
      <c r="D74" s="77"/>
      <c r="E74" s="77"/>
      <c r="F74" s="77"/>
      <c r="G74" s="77"/>
      <c r="H74" s="19"/>
      <c r="I74" s="41"/>
      <c r="J74" s="30"/>
      <c r="K74" s="31"/>
      <c r="L74" s="31"/>
    </row>
    <row r="75" spans="1:12" s="25" customFormat="1" x14ac:dyDescent="0.25">
      <c r="A75" s="77"/>
      <c r="B75" s="77"/>
      <c r="C75" s="40"/>
      <c r="D75" s="77"/>
      <c r="E75" s="77"/>
      <c r="F75" s="77"/>
      <c r="G75" s="77"/>
      <c r="H75" s="19"/>
      <c r="I75" s="41"/>
      <c r="J75" s="30"/>
      <c r="K75" s="31"/>
      <c r="L75" s="31"/>
    </row>
    <row r="76" spans="1:12" s="25" customFormat="1" x14ac:dyDescent="0.25">
      <c r="A76" s="77"/>
      <c r="B76" s="77"/>
      <c r="C76" s="40"/>
      <c r="D76" s="77"/>
      <c r="E76" s="77"/>
      <c r="F76" s="77"/>
      <c r="G76" s="77"/>
      <c r="H76" s="19"/>
      <c r="I76" s="41"/>
      <c r="J76" s="30"/>
      <c r="K76" s="31"/>
      <c r="L76" s="31"/>
    </row>
    <row r="77" spans="1:12" s="25" customFormat="1" x14ac:dyDescent="0.25">
      <c r="A77" s="77"/>
      <c r="B77" s="77"/>
      <c r="C77" s="40"/>
      <c r="D77" s="77"/>
      <c r="E77" s="77"/>
      <c r="F77" s="77"/>
      <c r="G77" s="77"/>
      <c r="H77" s="19"/>
      <c r="I77" s="41"/>
      <c r="J77" s="30"/>
      <c r="K77" s="31"/>
      <c r="L77" s="31"/>
    </row>
    <row r="78" spans="1:12" s="25" customFormat="1" x14ac:dyDescent="0.25">
      <c r="A78" s="77"/>
      <c r="B78" s="77"/>
      <c r="C78" s="40"/>
      <c r="D78" s="77"/>
      <c r="E78" s="77"/>
      <c r="F78" s="77"/>
      <c r="G78" s="77"/>
      <c r="H78" s="19"/>
      <c r="I78" s="41"/>
      <c r="J78" s="30"/>
      <c r="K78" s="31"/>
      <c r="L78" s="31"/>
    </row>
    <row r="79" spans="1:12" x14ac:dyDescent="0.25">
      <c r="A79" s="20"/>
      <c r="B79" s="20"/>
      <c r="C79" s="43"/>
      <c r="D79" s="20"/>
      <c r="E79" s="20"/>
      <c r="F79" s="20"/>
      <c r="G79" s="20"/>
      <c r="H79" s="21"/>
      <c r="I79" s="44"/>
      <c r="J79" s="22"/>
    </row>
    <row r="80" spans="1:12" x14ac:dyDescent="0.25">
      <c r="A80" s="20"/>
      <c r="B80" s="20"/>
      <c r="C80" s="43"/>
      <c r="D80" s="20"/>
      <c r="E80" s="20"/>
      <c r="F80" s="20"/>
      <c r="G80" s="20"/>
      <c r="H80" s="21"/>
      <c r="I80" s="44"/>
      <c r="J80" s="22"/>
    </row>
  </sheetData>
  <mergeCells count="13">
    <mergeCell ref="H22:K22"/>
    <mergeCell ref="H27:K27"/>
    <mergeCell ref="D1:G1"/>
    <mergeCell ref="H1:L1"/>
    <mergeCell ref="A1:C1"/>
    <mergeCell ref="H20:K20"/>
    <mergeCell ref="H21:K21"/>
    <mergeCell ref="A4:A7"/>
    <mergeCell ref="B4:B7"/>
    <mergeCell ref="A8:A11"/>
    <mergeCell ref="B8:B11"/>
    <mergeCell ref="A12:A17"/>
    <mergeCell ref="B12:B1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1" customWidth="1"/>
    <col min="2" max="2" width="6.85546875" style="1" customWidth="1"/>
    <col min="3" max="3" width="31" style="1" customWidth="1"/>
    <col min="4" max="4" width="8.5703125" style="1" bestFit="1" customWidth="1"/>
    <col min="5" max="5" width="9.5703125" style="1" customWidth="1"/>
    <col min="6" max="6" width="14.7109375" style="1" customWidth="1"/>
    <col min="7" max="7" width="16" style="1" customWidth="1"/>
    <col min="8" max="8" width="11.140625" style="1" customWidth="1"/>
    <col min="9" max="16384" width="9.140625" style="1"/>
  </cols>
  <sheetData>
    <row r="1" spans="1:8" ht="20.25" customHeight="1" x14ac:dyDescent="0.2">
      <c r="A1" s="141" t="s">
        <v>7</v>
      </c>
      <c r="B1" s="141"/>
      <c r="C1" s="141"/>
      <c r="D1" s="141"/>
      <c r="E1" s="141"/>
      <c r="F1" s="141"/>
      <c r="G1" s="141"/>
      <c r="H1" s="141"/>
    </row>
    <row r="2" spans="1:8" ht="20.25" x14ac:dyDescent="0.2">
      <c r="B2" s="2"/>
    </row>
    <row r="3" spans="1:8" ht="47.25" customHeight="1" x14ac:dyDescent="0.2">
      <c r="A3" s="142" t="s">
        <v>8</v>
      </c>
      <c r="B3" s="142"/>
      <c r="C3" s="142"/>
      <c r="D3" s="142"/>
      <c r="E3" s="142"/>
      <c r="F3" s="142"/>
      <c r="G3" s="142"/>
      <c r="H3" s="142"/>
    </row>
    <row r="4" spans="1:8" ht="35.25" customHeight="1" x14ac:dyDescent="0.2">
      <c r="B4" s="3"/>
    </row>
    <row r="5" spans="1:8" ht="15" customHeight="1" x14ac:dyDescent="0.2">
      <c r="A5" s="143" t="s">
        <v>9</v>
      </c>
      <c r="B5" s="143"/>
      <c r="C5" s="143"/>
      <c r="D5" s="143"/>
      <c r="E5" s="143"/>
      <c r="F5" s="143"/>
      <c r="G5" s="143"/>
      <c r="H5" s="143"/>
    </row>
    <row r="6" spans="1:8" ht="15" customHeight="1" x14ac:dyDescent="0.2">
      <c r="A6" s="143" t="s">
        <v>10</v>
      </c>
      <c r="B6" s="143"/>
      <c r="C6" s="143"/>
      <c r="D6" s="143"/>
      <c r="E6" s="143"/>
      <c r="F6" s="143"/>
      <c r="G6" s="143"/>
      <c r="H6" s="143"/>
    </row>
    <row r="7" spans="1:8" ht="15" customHeight="1" x14ac:dyDescent="0.2">
      <c r="A7" s="143" t="s">
        <v>11</v>
      </c>
      <c r="B7" s="143"/>
      <c r="C7" s="143"/>
      <c r="D7" s="143"/>
      <c r="E7" s="143"/>
      <c r="F7" s="143"/>
      <c r="G7" s="143"/>
      <c r="H7" s="143"/>
    </row>
    <row r="8" spans="1:8" ht="15" customHeight="1" x14ac:dyDescent="0.2">
      <c r="A8" s="143" t="s">
        <v>12</v>
      </c>
      <c r="B8" s="143"/>
      <c r="C8" s="143"/>
      <c r="D8" s="143"/>
      <c r="E8" s="143"/>
      <c r="F8" s="143"/>
      <c r="G8" s="143"/>
      <c r="H8" s="143"/>
    </row>
    <row r="9" spans="1:8" ht="30" customHeight="1" x14ac:dyDescent="0.2">
      <c r="B9" s="4"/>
    </row>
    <row r="10" spans="1:8" ht="105" customHeight="1" x14ac:dyDescent="0.2">
      <c r="A10" s="144" t="s">
        <v>13</v>
      </c>
      <c r="B10" s="144"/>
      <c r="C10" s="144"/>
      <c r="D10" s="144"/>
      <c r="E10" s="144"/>
      <c r="F10" s="144"/>
      <c r="G10" s="144"/>
      <c r="H10" s="144"/>
    </row>
    <row r="11" spans="1:8" ht="15.75" thickBot="1" x14ac:dyDescent="0.25">
      <c r="B11" s="5"/>
    </row>
    <row r="12" spans="1:8" ht="48.75" thickBot="1" x14ac:dyDescent="0.25">
      <c r="A12" s="6" t="s">
        <v>6</v>
      </c>
      <c r="B12" s="6" t="s">
        <v>4</v>
      </c>
      <c r="C12" s="7" t="s">
        <v>14</v>
      </c>
      <c r="D12" s="7" t="s">
        <v>5</v>
      </c>
      <c r="E12" s="7" t="s">
        <v>15</v>
      </c>
      <c r="F12" s="7" t="s">
        <v>16</v>
      </c>
      <c r="G12" s="7" t="s">
        <v>17</v>
      </c>
      <c r="H12" s="7" t="s">
        <v>18</v>
      </c>
    </row>
    <row r="13" spans="1:8" ht="15.75" thickBot="1" x14ac:dyDescent="0.25">
      <c r="A13" s="8"/>
      <c r="B13" s="8"/>
      <c r="C13" s="9"/>
      <c r="D13" s="9"/>
      <c r="E13" s="9"/>
      <c r="F13" s="9"/>
      <c r="G13" s="9"/>
      <c r="H13" s="9"/>
    </row>
    <row r="14" spans="1:8" ht="15.75" thickBot="1" x14ac:dyDescent="0.25">
      <c r="A14" s="8"/>
      <c r="B14" s="8"/>
      <c r="C14" s="9"/>
      <c r="D14" s="9"/>
      <c r="E14" s="9"/>
      <c r="F14" s="9"/>
      <c r="G14" s="9"/>
      <c r="H14" s="9"/>
    </row>
    <row r="15" spans="1:8" ht="15.75" thickBot="1" x14ac:dyDescent="0.25">
      <c r="A15" s="8"/>
      <c r="B15" s="8"/>
      <c r="C15" s="9"/>
      <c r="D15" s="9"/>
      <c r="E15" s="9"/>
      <c r="F15" s="9"/>
      <c r="G15" s="9"/>
      <c r="H15" s="9"/>
    </row>
    <row r="16" spans="1:8" ht="15.75" thickBot="1" x14ac:dyDescent="0.25">
      <c r="A16" s="8"/>
      <c r="B16" s="8"/>
      <c r="C16" s="9"/>
      <c r="D16" s="9"/>
      <c r="E16" s="9"/>
      <c r="F16" s="9"/>
      <c r="G16" s="9"/>
      <c r="H16" s="9"/>
    </row>
    <row r="17" spans="1:8" ht="15.75" thickBot="1" x14ac:dyDescent="0.25">
      <c r="A17" s="10"/>
      <c r="B17" s="10"/>
      <c r="C17" s="11"/>
      <c r="D17" s="11"/>
      <c r="E17" s="11"/>
      <c r="F17" s="11"/>
      <c r="G17" s="11"/>
      <c r="H17" s="11"/>
    </row>
    <row r="18" spans="1:8" ht="42" customHeight="1" x14ac:dyDescent="0.2">
      <c r="B18" s="12"/>
      <c r="C18" s="13"/>
      <c r="D18" s="13"/>
      <c r="E18" s="13"/>
      <c r="F18" s="13"/>
      <c r="G18" s="13"/>
      <c r="H18" s="13"/>
    </row>
    <row r="19" spans="1:8" ht="15" customHeight="1" x14ac:dyDescent="0.2">
      <c r="A19" s="145" t="s">
        <v>19</v>
      </c>
      <c r="B19" s="145"/>
      <c r="C19" s="145"/>
      <c r="D19" s="145"/>
      <c r="E19" s="145"/>
      <c r="F19" s="145"/>
      <c r="G19" s="145"/>
      <c r="H19" s="145"/>
    </row>
    <row r="20" spans="1:8" ht="14.25" x14ac:dyDescent="0.2">
      <c r="A20" s="146" t="s">
        <v>20</v>
      </c>
      <c r="B20" s="146"/>
      <c r="C20" s="146"/>
      <c r="D20" s="146"/>
      <c r="E20" s="146"/>
      <c r="F20" s="146"/>
      <c r="G20" s="146"/>
      <c r="H20" s="146"/>
    </row>
    <row r="21" spans="1:8" ht="15" x14ac:dyDescent="0.2">
      <c r="B21" s="5"/>
    </row>
    <row r="22" spans="1:8" ht="15" x14ac:dyDescent="0.2">
      <c r="B22" s="5"/>
    </row>
    <row r="23" spans="1:8" ht="15" x14ac:dyDescent="0.2">
      <c r="B23" s="5"/>
    </row>
    <row r="24" spans="1:8" ht="15" customHeight="1" x14ac:dyDescent="0.2">
      <c r="A24" s="147" t="s">
        <v>21</v>
      </c>
      <c r="B24" s="147"/>
      <c r="C24" s="147"/>
      <c r="D24" s="147"/>
      <c r="E24" s="147"/>
      <c r="F24" s="147"/>
      <c r="G24" s="147"/>
      <c r="H24" s="147"/>
    </row>
    <row r="25" spans="1:8" ht="15" customHeight="1" x14ac:dyDescent="0.2">
      <c r="A25" s="147" t="s">
        <v>22</v>
      </c>
      <c r="B25" s="147"/>
      <c r="C25" s="147"/>
      <c r="D25" s="147"/>
      <c r="E25" s="147"/>
      <c r="F25" s="147"/>
      <c r="G25" s="147"/>
      <c r="H25" s="147"/>
    </row>
    <row r="26" spans="1:8" ht="15" customHeight="1" x14ac:dyDescent="0.2">
      <c r="A26" s="140" t="s">
        <v>23</v>
      </c>
      <c r="B26" s="140"/>
      <c r="C26" s="140"/>
      <c r="D26" s="140"/>
      <c r="E26" s="140"/>
      <c r="F26" s="140"/>
      <c r="G26" s="140"/>
      <c r="H26" s="140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E11" sqref="E11"/>
    </sheetView>
  </sheetViews>
  <sheetFormatPr defaultRowHeight="12.75" x14ac:dyDescent="0.2"/>
  <cols>
    <col min="1" max="1" width="118.28515625" style="46" customWidth="1"/>
    <col min="2" max="16384" width="9.140625" style="46"/>
  </cols>
  <sheetData>
    <row r="1" spans="1:1" ht="20.25" x14ac:dyDescent="0.2">
      <c r="A1" s="45" t="s">
        <v>34</v>
      </c>
    </row>
    <row r="2" spans="1:1" x14ac:dyDescent="0.2">
      <c r="A2" s="47"/>
    </row>
    <row r="3" spans="1:1" x14ac:dyDescent="0.2">
      <c r="A3" s="47"/>
    </row>
    <row r="4" spans="1:1" ht="43.5" customHeight="1" x14ac:dyDescent="0.2">
      <c r="A4" s="48" t="s">
        <v>8</v>
      </c>
    </row>
    <row r="5" spans="1:1" x14ac:dyDescent="0.2">
      <c r="A5" s="49"/>
    </row>
    <row r="6" spans="1:1" x14ac:dyDescent="0.2">
      <c r="A6" s="47"/>
    </row>
    <row r="7" spans="1:1" ht="51" customHeight="1" x14ac:dyDescent="0.2">
      <c r="A7" s="47"/>
    </row>
    <row r="8" spans="1:1" ht="50.1" customHeight="1" x14ac:dyDescent="0.2">
      <c r="A8" s="50" t="s">
        <v>9</v>
      </c>
    </row>
    <row r="9" spans="1:1" ht="50.1" customHeight="1" x14ac:dyDescent="0.2">
      <c r="A9" s="50" t="s">
        <v>35</v>
      </c>
    </row>
    <row r="10" spans="1:1" ht="50.1" customHeight="1" x14ac:dyDescent="0.2">
      <c r="A10" s="50" t="s">
        <v>36</v>
      </c>
    </row>
    <row r="11" spans="1:1" ht="50.1" customHeight="1" x14ac:dyDescent="0.2">
      <c r="A11" s="50" t="s">
        <v>12</v>
      </c>
    </row>
    <row r="12" spans="1:1" x14ac:dyDescent="0.2">
      <c r="A12" s="47"/>
    </row>
    <row r="13" spans="1:1" x14ac:dyDescent="0.2">
      <c r="A13" s="47"/>
    </row>
    <row r="14" spans="1:1" ht="15.75" x14ac:dyDescent="0.2">
      <c r="A14" s="51"/>
    </row>
    <row r="15" spans="1:1" ht="71.25" customHeight="1" x14ac:dyDescent="0.2">
      <c r="A15" s="52" t="s">
        <v>37</v>
      </c>
    </row>
    <row r="16" spans="1:1" x14ac:dyDescent="0.2">
      <c r="A16" s="53"/>
    </row>
    <row r="17" spans="1:1" x14ac:dyDescent="0.2">
      <c r="A17" s="47"/>
    </row>
    <row r="18" spans="1:1" x14ac:dyDescent="0.2">
      <c r="A18" s="47"/>
    </row>
    <row r="19" spans="1:1" x14ac:dyDescent="0.2">
      <c r="A19" s="47"/>
    </row>
    <row r="20" spans="1:1" ht="14.25" x14ac:dyDescent="0.2">
      <c r="A20" s="54" t="s">
        <v>38</v>
      </c>
    </row>
    <row r="21" spans="1:1" ht="14.25" x14ac:dyDescent="0.2">
      <c r="A21" s="55" t="s">
        <v>39</v>
      </c>
    </row>
    <row r="22" spans="1:1" x14ac:dyDescent="0.2">
      <c r="A22" s="47"/>
    </row>
    <row r="23" spans="1:1" x14ac:dyDescent="0.2">
      <c r="A23" s="47"/>
    </row>
    <row r="24" spans="1:1" x14ac:dyDescent="0.2">
      <c r="A24" s="47"/>
    </row>
    <row r="25" spans="1:1" x14ac:dyDescent="0.2">
      <c r="A25" s="47"/>
    </row>
    <row r="26" spans="1:1" x14ac:dyDescent="0.2">
      <c r="A26" s="47"/>
    </row>
    <row r="27" spans="1:1" x14ac:dyDescent="0.2">
      <c r="A27" s="47"/>
    </row>
    <row r="28" spans="1:1" ht="18.75" x14ac:dyDescent="0.2">
      <c r="A28" s="56"/>
    </row>
    <row r="29" spans="1:1" ht="15" x14ac:dyDescent="0.2">
      <c r="A29" s="57" t="s">
        <v>40</v>
      </c>
    </row>
    <row r="30" spans="1:1" ht="14.25" x14ac:dyDescent="0.2">
      <c r="A30" s="55" t="s">
        <v>23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opLeftCell="A10" zoomScale="80" zoomScaleNormal="80" workbookViewId="0">
      <selection activeCell="K4" sqref="K4:K17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30" t="s">
        <v>46</v>
      </c>
      <c r="B1" s="130"/>
      <c r="C1" s="130"/>
      <c r="D1" s="129" t="s">
        <v>27</v>
      </c>
      <c r="E1" s="129"/>
      <c r="F1" s="129"/>
      <c r="G1" s="129"/>
      <c r="H1" s="129"/>
      <c r="I1" s="129"/>
      <c r="J1" s="129"/>
      <c r="K1" s="129" t="s">
        <v>47</v>
      </c>
      <c r="L1" s="129"/>
      <c r="M1" s="129"/>
      <c r="N1" s="127" t="s">
        <v>42</v>
      </c>
      <c r="O1" s="127" t="s">
        <v>42</v>
      </c>
      <c r="P1" s="127" t="s">
        <v>42</v>
      </c>
      <c r="Q1" s="127" t="s">
        <v>42</v>
      </c>
      <c r="R1" s="127" t="s">
        <v>42</v>
      </c>
      <c r="S1" s="127" t="s">
        <v>42</v>
      </c>
      <c r="T1" s="127" t="s">
        <v>42</v>
      </c>
      <c r="U1" s="127" t="s">
        <v>42</v>
      </c>
      <c r="V1" s="127" t="s">
        <v>42</v>
      </c>
      <c r="W1" s="127" t="s">
        <v>42</v>
      </c>
      <c r="X1" s="127" t="s">
        <v>42</v>
      </c>
      <c r="Y1" s="127" t="s">
        <v>42</v>
      </c>
      <c r="Z1" s="127" t="s">
        <v>42</v>
      </c>
      <c r="AA1" s="127" t="s">
        <v>42</v>
      </c>
      <c r="AB1" s="127" t="s">
        <v>42</v>
      </c>
      <c r="AC1" s="127" t="s">
        <v>42</v>
      </c>
      <c r="AD1" s="127" t="s">
        <v>42</v>
      </c>
      <c r="AE1" s="127" t="s">
        <v>42</v>
      </c>
      <c r="AF1" s="127" t="s">
        <v>42</v>
      </c>
      <c r="AG1" s="127" t="s">
        <v>42</v>
      </c>
      <c r="AH1" s="127" t="s">
        <v>42</v>
      </c>
      <c r="AI1" s="127" t="s">
        <v>42</v>
      </c>
      <c r="AJ1" s="127" t="s">
        <v>42</v>
      </c>
      <c r="AK1" s="127" t="s">
        <v>42</v>
      </c>
      <c r="AL1" s="127" t="s">
        <v>42</v>
      </c>
      <c r="AM1" s="127" t="s">
        <v>42</v>
      </c>
      <c r="AN1" s="127" t="s">
        <v>42</v>
      </c>
      <c r="AO1" s="127" t="s">
        <v>42</v>
      </c>
      <c r="AP1" s="127" t="s">
        <v>42</v>
      </c>
      <c r="AQ1" s="127" t="s">
        <v>42</v>
      </c>
      <c r="AR1" s="127" t="s">
        <v>42</v>
      </c>
      <c r="AS1" s="127" t="s">
        <v>42</v>
      </c>
      <c r="AT1" s="127" t="s">
        <v>42</v>
      </c>
      <c r="AU1" s="127" t="s">
        <v>42</v>
      </c>
      <c r="AV1" s="127" t="s">
        <v>42</v>
      </c>
      <c r="AW1" s="127" t="s">
        <v>42</v>
      </c>
      <c r="AX1" s="127" t="s">
        <v>42</v>
      </c>
      <c r="AY1" s="127" t="s">
        <v>42</v>
      </c>
    </row>
    <row r="2" spans="1:51" ht="21.75" customHeight="1" x14ac:dyDescent="0.25">
      <c r="A2" s="129" t="s">
        <v>41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 t="s">
        <v>43</v>
      </c>
      <c r="O3" s="32" t="s">
        <v>43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2">
        <v>1</v>
      </c>
      <c r="B4" s="115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84</v>
      </c>
      <c r="L4" s="38">
        <f>K4-(SUM(N4:AY4))</f>
        <v>84</v>
      </c>
      <c r="M4" s="39" t="str">
        <f>IF(L4&lt;0,"ATENÇÃO","OK")</f>
        <v>OK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3"/>
      <c r="B5" s="116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3"/>
      <c r="B6" s="116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/>
      <c r="L6" s="38">
        <f t="shared" si="0"/>
        <v>0</v>
      </c>
      <c r="M6" s="39" t="str">
        <f t="shared" si="1"/>
        <v>OK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4"/>
      <c r="B7" s="117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>
        <v>84</v>
      </c>
      <c r="L7" s="38">
        <f t="shared" si="0"/>
        <v>84</v>
      </c>
      <c r="M7" s="39" t="str">
        <f t="shared" si="1"/>
        <v>OK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8">
        <v>2</v>
      </c>
      <c r="B8" s="119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/>
      <c r="L8" s="38">
        <f t="shared" si="0"/>
        <v>0</v>
      </c>
      <c r="M8" s="39" t="str">
        <f t="shared" si="1"/>
        <v>OK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8"/>
      <c r="B9" s="120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>
        <v>4</v>
      </c>
      <c r="L9" s="38">
        <f t="shared" si="0"/>
        <v>4</v>
      </c>
      <c r="M9" s="39" t="str">
        <f t="shared" si="1"/>
        <v>OK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8"/>
      <c r="B10" s="120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/>
      <c r="L10" s="38">
        <f t="shared" si="0"/>
        <v>0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8"/>
      <c r="B11" s="121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/>
      <c r="L11" s="38">
        <f t="shared" si="0"/>
        <v>0</v>
      </c>
      <c r="M11" s="39" t="str">
        <f t="shared" si="1"/>
        <v>OK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2">
        <v>3</v>
      </c>
      <c r="B12" s="123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/>
      <c r="L12" s="38">
        <f t="shared" si="0"/>
        <v>0</v>
      </c>
      <c r="M12" s="39" t="str">
        <f t="shared" si="1"/>
        <v>OK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2"/>
      <c r="B13" s="124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>
        <v>10</v>
      </c>
      <c r="L13" s="38">
        <f t="shared" si="0"/>
        <v>10</v>
      </c>
      <c r="M13" s="39" t="str">
        <f t="shared" si="1"/>
        <v>OK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2"/>
      <c r="B14" s="124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10</v>
      </c>
      <c r="L14" s="38">
        <f t="shared" si="0"/>
        <v>10</v>
      </c>
      <c r="M14" s="39" t="str">
        <f t="shared" si="1"/>
        <v>OK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2"/>
      <c r="B15" s="124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>
        <v>10</v>
      </c>
      <c r="L15" s="38">
        <f t="shared" si="0"/>
        <v>10</v>
      </c>
      <c r="M15" s="39" t="str">
        <f t="shared" si="1"/>
        <v>OK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2"/>
      <c r="B16" s="124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/>
      <c r="L16" s="38">
        <f t="shared" si="0"/>
        <v>0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2"/>
      <c r="B17" s="125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>
        <v>120</v>
      </c>
      <c r="L17" s="38">
        <f t="shared" si="0"/>
        <v>120</v>
      </c>
      <c r="M17" s="39" t="str">
        <f t="shared" si="1"/>
        <v>OK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6"/>
      <c r="B35" s="126"/>
      <c r="C35" s="126"/>
    </row>
  </sheetData>
  <mergeCells count="49">
    <mergeCell ref="AH1:AH2"/>
    <mergeCell ref="Z1:Z2"/>
    <mergeCell ref="AA1:AA2"/>
    <mergeCell ref="AB1:AB2"/>
    <mergeCell ref="AC1:AC2"/>
    <mergeCell ref="AD1:AD2"/>
    <mergeCell ref="O1:O2"/>
    <mergeCell ref="P1:P2"/>
    <mergeCell ref="AE1:AE2"/>
    <mergeCell ref="AF1:AF2"/>
    <mergeCell ref="AG1:AG2"/>
    <mergeCell ref="A35:C35"/>
    <mergeCell ref="AR1:AR2"/>
    <mergeCell ref="AS1:AS2"/>
    <mergeCell ref="AT1:AT2"/>
    <mergeCell ref="AU1:AU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N1:N2"/>
    <mergeCell ref="X1:X2"/>
    <mergeCell ref="A4:A7"/>
    <mergeCell ref="B4:B7"/>
    <mergeCell ref="A8:A11"/>
    <mergeCell ref="B8:B11"/>
    <mergeCell ref="A12:A17"/>
    <mergeCell ref="B12:B17"/>
    <mergeCell ref="D1:J1"/>
    <mergeCell ref="K1:M1"/>
    <mergeCell ref="AW1:AW2"/>
    <mergeCell ref="AX1:AX2"/>
    <mergeCell ref="AY1:AY2"/>
    <mergeCell ref="A2:M2"/>
    <mergeCell ref="AV1:AV2"/>
    <mergeCell ref="Y1:Y2"/>
    <mergeCell ref="A1:C1"/>
    <mergeCell ref="U1:U2"/>
    <mergeCell ref="V1:V2"/>
    <mergeCell ref="W1:W2"/>
    <mergeCell ref="Q1:Q2"/>
    <mergeCell ref="R1:R2"/>
    <mergeCell ref="S1:S2"/>
    <mergeCell ref="T1:T2"/>
  </mergeCells>
  <conditionalFormatting sqref="Z4:Z17">
    <cfRule type="cellIs" dxfId="302" priority="13" stopIfTrue="1" operator="greaterThan">
      <formula>0</formula>
    </cfRule>
    <cfRule type="cellIs" dxfId="301" priority="14" stopIfTrue="1" operator="greaterThan">
      <formula>0</formula>
    </cfRule>
    <cfRule type="cellIs" dxfId="300" priority="15" stopIfTrue="1" operator="greaterThan">
      <formula>0</formula>
    </cfRule>
  </conditionalFormatting>
  <conditionalFormatting sqref="AA4:AA17">
    <cfRule type="cellIs" dxfId="299" priority="10" stopIfTrue="1" operator="greaterThan">
      <formula>0</formula>
    </cfRule>
    <cfRule type="cellIs" dxfId="298" priority="11" stopIfTrue="1" operator="greaterThan">
      <formula>0</formula>
    </cfRule>
    <cfRule type="cellIs" dxfId="297" priority="12" stopIfTrue="1" operator="greaterThan">
      <formula>0</formula>
    </cfRule>
  </conditionalFormatting>
  <conditionalFormatting sqref="AB4:AB17">
    <cfRule type="cellIs" dxfId="296" priority="7" stopIfTrue="1" operator="greaterThan">
      <formula>0</formula>
    </cfRule>
    <cfRule type="cellIs" dxfId="295" priority="8" stopIfTrue="1" operator="greaterThan">
      <formula>0</formula>
    </cfRule>
    <cfRule type="cellIs" dxfId="294" priority="9" stopIfTrue="1" operator="greaterThan">
      <formula>0</formula>
    </cfRule>
  </conditionalFormatting>
  <conditionalFormatting sqref="AC4:AU17 AW4:AY17">
    <cfRule type="cellIs" dxfId="293" priority="4" stopIfTrue="1" operator="greaterThan">
      <formula>0</formula>
    </cfRule>
    <cfRule type="cellIs" dxfId="292" priority="5" stopIfTrue="1" operator="greaterThan">
      <formula>0</formula>
    </cfRule>
    <cfRule type="cellIs" dxfId="291" priority="6" stopIfTrue="1" operator="greaterThan">
      <formula>0</formula>
    </cfRule>
  </conditionalFormatting>
  <conditionalFormatting sqref="N4:X17">
    <cfRule type="cellIs" dxfId="290" priority="19" stopIfTrue="1" operator="greaterThan">
      <formula>0</formula>
    </cfRule>
    <cfRule type="cellIs" dxfId="289" priority="20" stopIfTrue="1" operator="greaterThan">
      <formula>0</formula>
    </cfRule>
    <cfRule type="cellIs" dxfId="288" priority="21" stopIfTrue="1" operator="greaterThan">
      <formula>0</formula>
    </cfRule>
  </conditionalFormatting>
  <conditionalFormatting sqref="Y4:Y17">
    <cfRule type="cellIs" dxfId="287" priority="16" stopIfTrue="1" operator="greaterThan">
      <formula>0</formula>
    </cfRule>
    <cfRule type="cellIs" dxfId="286" priority="17" stopIfTrue="1" operator="greaterThan">
      <formula>0</formula>
    </cfRule>
    <cfRule type="cellIs" dxfId="285" priority="18" stopIfTrue="1" operator="greaterThan">
      <formula>0</formula>
    </cfRule>
  </conditionalFormatting>
  <conditionalFormatting sqref="AV4:AV17">
    <cfRule type="cellIs" dxfId="284" priority="1" stopIfTrue="1" operator="greaterThan">
      <formula>0</formula>
    </cfRule>
    <cfRule type="cellIs" dxfId="283" priority="2" stopIfTrue="1" operator="greaterThan">
      <formula>0</formula>
    </cfRule>
    <cfRule type="cellIs" dxfId="282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opLeftCell="E13" zoomScale="80" zoomScaleNormal="80" workbookViewId="0">
      <selection activeCell="P7" sqref="P7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30" t="s">
        <v>46</v>
      </c>
      <c r="B1" s="130"/>
      <c r="C1" s="130"/>
      <c r="D1" s="129" t="s">
        <v>27</v>
      </c>
      <c r="E1" s="129"/>
      <c r="F1" s="129"/>
      <c r="G1" s="129"/>
      <c r="H1" s="129"/>
      <c r="I1" s="129"/>
      <c r="J1" s="129"/>
      <c r="K1" s="129" t="s">
        <v>47</v>
      </c>
      <c r="L1" s="129"/>
      <c r="M1" s="129"/>
      <c r="N1" s="109" t="s">
        <v>98</v>
      </c>
      <c r="O1" s="111" t="s">
        <v>113</v>
      </c>
      <c r="P1" s="127" t="s">
        <v>42</v>
      </c>
      <c r="Q1" s="127" t="s">
        <v>42</v>
      </c>
      <c r="R1" s="127" t="s">
        <v>42</v>
      </c>
      <c r="S1" s="127" t="s">
        <v>42</v>
      </c>
      <c r="T1" s="127" t="s">
        <v>42</v>
      </c>
      <c r="U1" s="127" t="s">
        <v>42</v>
      </c>
      <c r="V1" s="127" t="s">
        <v>42</v>
      </c>
      <c r="W1" s="127" t="s">
        <v>42</v>
      </c>
      <c r="X1" s="127" t="s">
        <v>42</v>
      </c>
      <c r="Y1" s="127" t="s">
        <v>42</v>
      </c>
      <c r="Z1" s="127" t="s">
        <v>42</v>
      </c>
      <c r="AA1" s="127" t="s">
        <v>42</v>
      </c>
      <c r="AB1" s="127" t="s">
        <v>42</v>
      </c>
      <c r="AC1" s="127" t="s">
        <v>42</v>
      </c>
      <c r="AD1" s="127" t="s">
        <v>42</v>
      </c>
      <c r="AE1" s="127" t="s">
        <v>42</v>
      </c>
      <c r="AF1" s="127" t="s">
        <v>42</v>
      </c>
      <c r="AG1" s="127" t="s">
        <v>42</v>
      </c>
      <c r="AH1" s="127" t="s">
        <v>42</v>
      </c>
      <c r="AI1" s="127" t="s">
        <v>42</v>
      </c>
      <c r="AJ1" s="127" t="s">
        <v>42</v>
      </c>
      <c r="AK1" s="127" t="s">
        <v>42</v>
      </c>
      <c r="AL1" s="127" t="s">
        <v>42</v>
      </c>
      <c r="AM1" s="127" t="s">
        <v>42</v>
      </c>
      <c r="AN1" s="127" t="s">
        <v>42</v>
      </c>
      <c r="AO1" s="127" t="s">
        <v>42</v>
      </c>
      <c r="AP1" s="127" t="s">
        <v>42</v>
      </c>
      <c r="AQ1" s="127" t="s">
        <v>42</v>
      </c>
      <c r="AR1" s="127" t="s">
        <v>42</v>
      </c>
      <c r="AS1" s="127" t="s">
        <v>42</v>
      </c>
      <c r="AT1" s="127" t="s">
        <v>42</v>
      </c>
      <c r="AU1" s="127" t="s">
        <v>42</v>
      </c>
      <c r="AV1" s="127" t="s">
        <v>42</v>
      </c>
      <c r="AW1" s="127" t="s">
        <v>42</v>
      </c>
      <c r="AX1" s="127" t="s">
        <v>42</v>
      </c>
      <c r="AY1" s="127" t="s">
        <v>42</v>
      </c>
    </row>
    <row r="2" spans="1:51" ht="21.75" customHeight="1" x14ac:dyDescent="0.25">
      <c r="A2" s="129" t="s">
        <v>41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10">
        <f>SUMPRODUCT($J4:$J251,N4:N251)</f>
        <v>50.28</v>
      </c>
      <c r="O2" s="110">
        <f>SUMPRODUCT($J4:$J251,O4:O251)</f>
        <v>1545.4</v>
      </c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>
        <v>43306</v>
      </c>
      <c r="O3" s="32">
        <v>43509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2">
        <v>1</v>
      </c>
      <c r="B4" s="115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/>
      <c r="L4" s="38">
        <f>K4-(SUM(N4:AY4))</f>
        <v>0</v>
      </c>
      <c r="M4" s="39" t="str">
        <f>IF(L4&lt;0,"ATENÇÃO","OK")</f>
        <v>OK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3"/>
      <c r="B5" s="116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3"/>
      <c r="B6" s="116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/>
      <c r="L6" s="38">
        <f t="shared" si="0"/>
        <v>0</v>
      </c>
      <c r="M6" s="39" t="str">
        <f t="shared" si="1"/>
        <v>OK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4"/>
      <c r="B7" s="117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/>
      <c r="L7" s="38">
        <f t="shared" si="0"/>
        <v>0</v>
      </c>
      <c r="M7" s="39" t="str">
        <f t="shared" si="1"/>
        <v>OK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8">
        <v>2</v>
      </c>
      <c r="B8" s="119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>
        <v>2</v>
      </c>
      <c r="L8" s="38">
        <f t="shared" si="0"/>
        <v>0</v>
      </c>
      <c r="M8" s="39" t="str">
        <f t="shared" si="1"/>
        <v>OK</v>
      </c>
      <c r="N8" s="18"/>
      <c r="O8" s="18">
        <v>2</v>
      </c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8"/>
      <c r="B9" s="120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>
        <v>2</v>
      </c>
      <c r="L9" s="38">
        <f t="shared" si="0"/>
        <v>0</v>
      </c>
      <c r="M9" s="39" t="str">
        <f t="shared" si="1"/>
        <v>OK</v>
      </c>
      <c r="N9" s="18"/>
      <c r="O9" s="18">
        <v>2</v>
      </c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8"/>
      <c r="B10" s="120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>
        <v>2</v>
      </c>
      <c r="L10" s="38">
        <f t="shared" si="0"/>
        <v>2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8"/>
      <c r="B11" s="121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>
        <v>2</v>
      </c>
      <c r="L11" s="38">
        <f t="shared" si="0"/>
        <v>2</v>
      </c>
      <c r="M11" s="39" t="str">
        <f t="shared" si="1"/>
        <v>OK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2">
        <v>3</v>
      </c>
      <c r="B12" s="123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/>
      <c r="L12" s="38">
        <f t="shared" si="0"/>
        <v>0</v>
      </c>
      <c r="M12" s="39" t="str">
        <f t="shared" si="1"/>
        <v>OK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2"/>
      <c r="B13" s="124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>
        <v>8</v>
      </c>
      <c r="L13" s="38">
        <f t="shared" si="0"/>
        <v>0</v>
      </c>
      <c r="M13" s="39" t="str">
        <f t="shared" si="1"/>
        <v>OK</v>
      </c>
      <c r="N13" s="18">
        <v>8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2"/>
      <c r="B14" s="124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2</v>
      </c>
      <c r="L14" s="38">
        <f t="shared" si="0"/>
        <v>0</v>
      </c>
      <c r="M14" s="39" t="str">
        <f t="shared" si="1"/>
        <v>OK</v>
      </c>
      <c r="N14" s="18">
        <v>2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2"/>
      <c r="B15" s="124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/>
      <c r="L15" s="38">
        <f t="shared" si="0"/>
        <v>0</v>
      </c>
      <c r="M15" s="39" t="str">
        <f t="shared" si="1"/>
        <v>OK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2"/>
      <c r="B16" s="124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/>
      <c r="L16" s="38">
        <f t="shared" si="0"/>
        <v>0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2"/>
      <c r="B17" s="125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>
        <v>3</v>
      </c>
      <c r="L17" s="38">
        <f t="shared" si="0"/>
        <v>3</v>
      </c>
      <c r="M17" s="39" t="str">
        <f t="shared" si="1"/>
        <v>OK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6"/>
      <c r="B35" s="126"/>
      <c r="C35" s="126"/>
    </row>
  </sheetData>
  <mergeCells count="47">
    <mergeCell ref="A35:C35"/>
    <mergeCell ref="AV1:AV2"/>
    <mergeCell ref="AM1:AM2"/>
    <mergeCell ref="AN1:AN2"/>
    <mergeCell ref="AO1:AO2"/>
    <mergeCell ref="AP1:AP2"/>
    <mergeCell ref="AQ1:AQ2"/>
    <mergeCell ref="AR1:AR2"/>
    <mergeCell ref="AS1:AS2"/>
    <mergeCell ref="AT1:AT2"/>
    <mergeCell ref="Y1:Y2"/>
    <mergeCell ref="Z1:Z2"/>
    <mergeCell ref="AA1:AA2"/>
    <mergeCell ref="AB1:AB2"/>
    <mergeCell ref="AI1:AI2"/>
    <mergeCell ref="AJ1:AJ2"/>
    <mergeCell ref="AK1:AK2"/>
    <mergeCell ref="AL1:AL2"/>
    <mergeCell ref="A12:A17"/>
    <mergeCell ref="B12:B17"/>
    <mergeCell ref="A4:A7"/>
    <mergeCell ref="B4:B7"/>
    <mergeCell ref="A8:A11"/>
    <mergeCell ref="B8:B11"/>
    <mergeCell ref="S1:S2"/>
    <mergeCell ref="P1:P2"/>
    <mergeCell ref="Q1:Q2"/>
    <mergeCell ref="R1:R2"/>
    <mergeCell ref="A1:C1"/>
    <mergeCell ref="D1:J1"/>
    <mergeCell ref="K1:M1"/>
    <mergeCell ref="AW1:AW2"/>
    <mergeCell ref="AX1:AX2"/>
    <mergeCell ref="AY1:AY2"/>
    <mergeCell ref="A2:M2"/>
    <mergeCell ref="T1:T2"/>
    <mergeCell ref="U1:U2"/>
    <mergeCell ref="V1:V2"/>
    <mergeCell ref="W1:W2"/>
    <mergeCell ref="AC1:AC2"/>
    <mergeCell ref="AD1:AD2"/>
    <mergeCell ref="AE1:AE2"/>
    <mergeCell ref="AF1:AF2"/>
    <mergeCell ref="AG1:AG2"/>
    <mergeCell ref="X1:X2"/>
    <mergeCell ref="AU1:AU2"/>
    <mergeCell ref="AH1:AH2"/>
  </mergeCells>
  <conditionalFormatting sqref="P4:X17">
    <cfRule type="cellIs" dxfId="281" priority="25" stopIfTrue="1" operator="greaterThan">
      <formula>0</formula>
    </cfRule>
    <cfRule type="cellIs" dxfId="280" priority="26" stopIfTrue="1" operator="greaterThan">
      <formula>0</formula>
    </cfRule>
    <cfRule type="cellIs" dxfId="279" priority="27" stopIfTrue="1" operator="greaterThan">
      <formula>0</formula>
    </cfRule>
  </conditionalFormatting>
  <conditionalFormatting sqref="AC4:AU17 AW4:AY17">
    <cfRule type="cellIs" dxfId="278" priority="10" stopIfTrue="1" operator="greaterThan">
      <formula>0</formula>
    </cfRule>
    <cfRule type="cellIs" dxfId="277" priority="11" stopIfTrue="1" operator="greaterThan">
      <formula>0</formula>
    </cfRule>
    <cfRule type="cellIs" dxfId="276" priority="12" stopIfTrue="1" operator="greaterThan">
      <formula>0</formula>
    </cfRule>
  </conditionalFormatting>
  <conditionalFormatting sqref="AV4:AV17">
    <cfRule type="cellIs" dxfId="275" priority="7" stopIfTrue="1" operator="greaterThan">
      <formula>0</formula>
    </cfRule>
    <cfRule type="cellIs" dxfId="274" priority="8" stopIfTrue="1" operator="greaterThan">
      <formula>0</formula>
    </cfRule>
    <cfRule type="cellIs" dxfId="273" priority="9" stopIfTrue="1" operator="greaterThan">
      <formula>0</formula>
    </cfRule>
  </conditionalFormatting>
  <conditionalFormatting sqref="Y4:Y17">
    <cfRule type="cellIs" dxfId="272" priority="22" stopIfTrue="1" operator="greaterThan">
      <formula>0</formula>
    </cfRule>
    <cfRule type="cellIs" dxfId="271" priority="23" stopIfTrue="1" operator="greaterThan">
      <formula>0</formula>
    </cfRule>
    <cfRule type="cellIs" dxfId="270" priority="24" stopIfTrue="1" operator="greaterThan">
      <formula>0</formula>
    </cfRule>
  </conditionalFormatting>
  <conditionalFormatting sqref="Z4:Z17">
    <cfRule type="cellIs" dxfId="269" priority="19" stopIfTrue="1" operator="greaterThan">
      <formula>0</formula>
    </cfRule>
    <cfRule type="cellIs" dxfId="268" priority="20" stopIfTrue="1" operator="greaterThan">
      <formula>0</formula>
    </cfRule>
    <cfRule type="cellIs" dxfId="267" priority="21" stopIfTrue="1" operator="greaterThan">
      <formula>0</formula>
    </cfRule>
  </conditionalFormatting>
  <conditionalFormatting sqref="AA4:AA17">
    <cfRule type="cellIs" dxfId="266" priority="16" stopIfTrue="1" operator="greaterThan">
      <formula>0</formula>
    </cfRule>
    <cfRule type="cellIs" dxfId="265" priority="17" stopIfTrue="1" operator="greaterThan">
      <formula>0</formula>
    </cfRule>
    <cfRule type="cellIs" dxfId="264" priority="18" stopIfTrue="1" operator="greaterThan">
      <formula>0</formula>
    </cfRule>
  </conditionalFormatting>
  <conditionalFormatting sqref="AB4:AB17">
    <cfRule type="cellIs" dxfId="263" priority="13" stopIfTrue="1" operator="greaterThan">
      <formula>0</formula>
    </cfRule>
    <cfRule type="cellIs" dxfId="262" priority="14" stopIfTrue="1" operator="greaterThan">
      <formula>0</formula>
    </cfRule>
    <cfRule type="cellIs" dxfId="261" priority="15" stopIfTrue="1" operator="greaterThan">
      <formula>0</formula>
    </cfRule>
  </conditionalFormatting>
  <conditionalFormatting sqref="N4:O17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35"/>
  <sheetViews>
    <sheetView zoomScale="80" zoomScaleNormal="80" workbookViewId="0">
      <selection activeCell="N7" sqref="N7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30" t="s">
        <v>46</v>
      </c>
      <c r="B1" s="130"/>
      <c r="C1" s="130"/>
      <c r="D1" s="129" t="s">
        <v>27</v>
      </c>
      <c r="E1" s="129"/>
      <c r="F1" s="129"/>
      <c r="G1" s="129"/>
      <c r="H1" s="129"/>
      <c r="I1" s="129"/>
      <c r="J1" s="129"/>
      <c r="K1" s="129" t="s">
        <v>47</v>
      </c>
      <c r="L1" s="129"/>
      <c r="M1" s="129"/>
      <c r="N1" s="127" t="s">
        <v>97</v>
      </c>
      <c r="O1" s="127" t="s">
        <v>42</v>
      </c>
      <c r="P1" s="127" t="s">
        <v>42</v>
      </c>
      <c r="Q1" s="127" t="s">
        <v>42</v>
      </c>
      <c r="R1" s="127" t="s">
        <v>42</v>
      </c>
      <c r="S1" s="127" t="s">
        <v>42</v>
      </c>
      <c r="T1" s="127" t="s">
        <v>42</v>
      </c>
      <c r="U1" s="127" t="s">
        <v>42</v>
      </c>
      <c r="V1" s="127" t="s">
        <v>42</v>
      </c>
      <c r="W1" s="127" t="s">
        <v>42</v>
      </c>
      <c r="X1" s="127" t="s">
        <v>42</v>
      </c>
      <c r="Y1" s="127" t="s">
        <v>42</v>
      </c>
      <c r="Z1" s="127" t="s">
        <v>42</v>
      </c>
      <c r="AA1" s="127" t="s">
        <v>42</v>
      </c>
      <c r="AB1" s="127" t="s">
        <v>42</v>
      </c>
      <c r="AC1" s="127" t="s">
        <v>42</v>
      </c>
      <c r="AD1" s="127" t="s">
        <v>42</v>
      </c>
      <c r="AE1" s="127" t="s">
        <v>42</v>
      </c>
      <c r="AF1" s="127" t="s">
        <v>42</v>
      </c>
      <c r="AG1" s="127" t="s">
        <v>42</v>
      </c>
      <c r="AH1" s="127" t="s">
        <v>42</v>
      </c>
      <c r="AI1" s="127" t="s">
        <v>42</v>
      </c>
      <c r="AJ1" s="127" t="s">
        <v>42</v>
      </c>
      <c r="AK1" s="127" t="s">
        <v>42</v>
      </c>
      <c r="AL1" s="127" t="s">
        <v>42</v>
      </c>
      <c r="AM1" s="127" t="s">
        <v>42</v>
      </c>
      <c r="AN1" s="127" t="s">
        <v>42</v>
      </c>
      <c r="AO1" s="127" t="s">
        <v>42</v>
      </c>
      <c r="AP1" s="127" t="s">
        <v>42</v>
      </c>
      <c r="AQ1" s="127" t="s">
        <v>42</v>
      </c>
      <c r="AR1" s="127" t="s">
        <v>42</v>
      </c>
      <c r="AS1" s="127" t="s">
        <v>42</v>
      </c>
      <c r="AT1" s="127" t="s">
        <v>42</v>
      </c>
      <c r="AU1" s="127" t="s">
        <v>42</v>
      </c>
      <c r="AV1" s="127" t="s">
        <v>42</v>
      </c>
      <c r="AW1" s="127" t="s">
        <v>42</v>
      </c>
      <c r="AX1" s="127" t="s">
        <v>42</v>
      </c>
      <c r="AY1" s="127" t="s">
        <v>42</v>
      </c>
    </row>
    <row r="2" spans="1:51" ht="21.75" customHeight="1" x14ac:dyDescent="0.25">
      <c r="A2" s="129" t="s">
        <v>41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>
        <v>43263</v>
      </c>
      <c r="O3" s="32" t="s">
        <v>43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2">
        <v>1</v>
      </c>
      <c r="B4" s="115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120</v>
      </c>
      <c r="L4" s="38">
        <f>K4-(SUM(N4:AY4))</f>
        <v>60</v>
      </c>
      <c r="M4" s="39" t="str">
        <f>IF(L4&lt;0,"ATENÇÃO","OK")</f>
        <v>OK</v>
      </c>
      <c r="N4" s="18">
        <v>60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3"/>
      <c r="B5" s="116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>
        <v>30</v>
      </c>
      <c r="L5" s="38">
        <f t="shared" ref="L5:L17" si="0">K5-(SUM(N5:AY5))</f>
        <v>23</v>
      </c>
      <c r="M5" s="39" t="str">
        <f t="shared" ref="M5:M17" si="1">IF(L5&lt;0,"ATENÇÃO","OK")</f>
        <v>OK</v>
      </c>
      <c r="N5" s="18">
        <v>7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3"/>
      <c r="B6" s="116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>
        <v>450</v>
      </c>
      <c r="L6" s="38">
        <f t="shared" si="0"/>
        <v>250</v>
      </c>
      <c r="M6" s="39" t="str">
        <f t="shared" si="1"/>
        <v>OK</v>
      </c>
      <c r="N6" s="18">
        <v>200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4"/>
      <c r="B7" s="117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>
        <v>150</v>
      </c>
      <c r="L7" s="38">
        <f t="shared" si="0"/>
        <v>150</v>
      </c>
      <c r="M7" s="39" t="str">
        <f t="shared" si="1"/>
        <v>OK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8">
        <v>2</v>
      </c>
      <c r="B8" s="119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/>
      <c r="L8" s="38">
        <f t="shared" si="0"/>
        <v>0</v>
      </c>
      <c r="M8" s="39" t="str">
        <f t="shared" si="1"/>
        <v>OK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8"/>
      <c r="B9" s="120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/>
      <c r="L9" s="38">
        <f t="shared" si="0"/>
        <v>0</v>
      </c>
      <c r="M9" s="39" t="str">
        <f t="shared" si="1"/>
        <v>OK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8"/>
      <c r="B10" s="120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/>
      <c r="L10" s="38">
        <f t="shared" si="0"/>
        <v>0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8"/>
      <c r="B11" s="121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/>
      <c r="L11" s="38">
        <f t="shared" si="0"/>
        <v>0</v>
      </c>
      <c r="M11" s="39" t="str">
        <f t="shared" si="1"/>
        <v>OK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2">
        <v>3</v>
      </c>
      <c r="B12" s="123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/>
      <c r="L12" s="38">
        <f t="shared" si="0"/>
        <v>0</v>
      </c>
      <c r="M12" s="39" t="str">
        <f t="shared" si="1"/>
        <v>OK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2"/>
      <c r="B13" s="124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/>
      <c r="L13" s="38">
        <f t="shared" si="0"/>
        <v>0</v>
      </c>
      <c r="M13" s="39" t="str">
        <f t="shared" si="1"/>
        <v>OK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2"/>
      <c r="B14" s="124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80</v>
      </c>
      <c r="L14" s="38">
        <f t="shared" si="0"/>
        <v>80</v>
      </c>
      <c r="M14" s="39" t="str">
        <f t="shared" si="1"/>
        <v>OK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2"/>
      <c r="B15" s="124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/>
      <c r="L15" s="38">
        <f t="shared" si="0"/>
        <v>0</v>
      </c>
      <c r="M15" s="39" t="str">
        <f t="shared" si="1"/>
        <v>OK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2"/>
      <c r="B16" s="124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/>
      <c r="L16" s="38">
        <f t="shared" si="0"/>
        <v>0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2"/>
      <c r="B17" s="125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>
        <v>200</v>
      </c>
      <c r="L17" s="38">
        <f t="shared" si="0"/>
        <v>0</v>
      </c>
      <c r="M17" s="39" t="str">
        <f t="shared" si="1"/>
        <v>OK</v>
      </c>
      <c r="N17" s="18">
        <v>200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6"/>
      <c r="B35" s="126"/>
      <c r="C35" s="126"/>
    </row>
  </sheetData>
  <mergeCells count="49">
    <mergeCell ref="AT1:AT2"/>
    <mergeCell ref="AU1:AU2"/>
    <mergeCell ref="AV1:AV2"/>
    <mergeCell ref="N1:N2"/>
    <mergeCell ref="Q1:Q2"/>
    <mergeCell ref="R1:R2"/>
    <mergeCell ref="S1:S2"/>
    <mergeCell ref="T1:T2"/>
    <mergeCell ref="O1:O2"/>
    <mergeCell ref="P1:P2"/>
    <mergeCell ref="X1:X2"/>
    <mergeCell ref="Y1:Y2"/>
    <mergeCell ref="U1:U2"/>
    <mergeCell ref="V1:V2"/>
    <mergeCell ref="W1:W2"/>
    <mergeCell ref="AQ1:AQ2"/>
    <mergeCell ref="AH1:AH2"/>
    <mergeCell ref="Z1:Z2"/>
    <mergeCell ref="AA1:AA2"/>
    <mergeCell ref="AB1:AB2"/>
    <mergeCell ref="AC1:AC2"/>
    <mergeCell ref="AD1:AD2"/>
    <mergeCell ref="AE1:AE2"/>
    <mergeCell ref="AF1:AF2"/>
    <mergeCell ref="AG1:AG2"/>
    <mergeCell ref="AW1:AW2"/>
    <mergeCell ref="AX1:AX2"/>
    <mergeCell ref="AY1:AY2"/>
    <mergeCell ref="A2:M2"/>
    <mergeCell ref="A4:A7"/>
    <mergeCell ref="B4:B7"/>
    <mergeCell ref="AR1:AR2"/>
    <mergeCell ref="AS1:AS2"/>
    <mergeCell ref="AI1:AI2"/>
    <mergeCell ref="AJ1:AJ2"/>
    <mergeCell ref="AK1:AK2"/>
    <mergeCell ref="AL1:AL2"/>
    <mergeCell ref="AM1:AM2"/>
    <mergeCell ref="AN1:AN2"/>
    <mergeCell ref="AO1:AO2"/>
    <mergeCell ref="AP1:AP2"/>
    <mergeCell ref="A12:A17"/>
    <mergeCell ref="B12:B17"/>
    <mergeCell ref="A35:C35"/>
    <mergeCell ref="D1:J1"/>
    <mergeCell ref="K1:M1"/>
    <mergeCell ref="A8:A11"/>
    <mergeCell ref="B8:B11"/>
    <mergeCell ref="A1:C1"/>
  </mergeCells>
  <conditionalFormatting sqref="O4:X17">
    <cfRule type="cellIs" dxfId="257" priority="25" stopIfTrue="1" operator="greaterThan">
      <formula>0</formula>
    </cfRule>
    <cfRule type="cellIs" dxfId="256" priority="26" stopIfTrue="1" operator="greaterThan">
      <formula>0</formula>
    </cfRule>
    <cfRule type="cellIs" dxfId="255" priority="27" stopIfTrue="1" operator="greaterThan">
      <formula>0</formula>
    </cfRule>
  </conditionalFormatting>
  <conditionalFormatting sqref="Y4:Y17">
    <cfRule type="cellIs" dxfId="254" priority="22" stopIfTrue="1" operator="greaterThan">
      <formula>0</formula>
    </cfRule>
    <cfRule type="cellIs" dxfId="253" priority="23" stopIfTrue="1" operator="greaterThan">
      <formula>0</formula>
    </cfRule>
    <cfRule type="cellIs" dxfId="252" priority="24" stopIfTrue="1" operator="greaterThan">
      <formula>0</formula>
    </cfRule>
  </conditionalFormatting>
  <conditionalFormatting sqref="Z4:Z17">
    <cfRule type="cellIs" dxfId="251" priority="19" stopIfTrue="1" operator="greaterThan">
      <formula>0</formula>
    </cfRule>
    <cfRule type="cellIs" dxfId="250" priority="20" stopIfTrue="1" operator="greaterThan">
      <formula>0</formula>
    </cfRule>
    <cfRule type="cellIs" dxfId="249" priority="21" stopIfTrue="1" operator="greaterThan">
      <formula>0</formula>
    </cfRule>
  </conditionalFormatting>
  <conditionalFormatting sqref="AA4:AA17">
    <cfRule type="cellIs" dxfId="248" priority="16" stopIfTrue="1" operator="greaterThan">
      <formula>0</formula>
    </cfRule>
    <cfRule type="cellIs" dxfId="247" priority="17" stopIfTrue="1" operator="greaterThan">
      <formula>0</formula>
    </cfRule>
    <cfRule type="cellIs" dxfId="246" priority="18" stopIfTrue="1" operator="greaterThan">
      <formula>0</formula>
    </cfRule>
  </conditionalFormatting>
  <conditionalFormatting sqref="AB4:AB17">
    <cfRule type="cellIs" dxfId="245" priority="13" stopIfTrue="1" operator="greaterThan">
      <formula>0</formula>
    </cfRule>
    <cfRule type="cellIs" dxfId="244" priority="14" stopIfTrue="1" operator="greaterThan">
      <formula>0</formula>
    </cfRule>
    <cfRule type="cellIs" dxfId="243" priority="15" stopIfTrue="1" operator="greaterThan">
      <formula>0</formula>
    </cfRule>
  </conditionalFormatting>
  <conditionalFormatting sqref="AC4:AU17 AW4:AY17">
    <cfRule type="cellIs" dxfId="242" priority="10" stopIfTrue="1" operator="greaterThan">
      <formula>0</formula>
    </cfRule>
    <cfRule type="cellIs" dxfId="241" priority="11" stopIfTrue="1" operator="greaterThan">
      <formula>0</formula>
    </cfRule>
    <cfRule type="cellIs" dxfId="240" priority="12" stopIfTrue="1" operator="greaterThan">
      <formula>0</formula>
    </cfRule>
  </conditionalFormatting>
  <conditionalFormatting sqref="AV4:AV17">
    <cfRule type="cellIs" dxfId="239" priority="7" stopIfTrue="1" operator="greaterThan">
      <formula>0</formula>
    </cfRule>
    <cfRule type="cellIs" dxfId="238" priority="8" stopIfTrue="1" operator="greaterThan">
      <formula>0</formula>
    </cfRule>
    <cfRule type="cellIs" dxfId="237" priority="9" stopIfTrue="1" operator="greaterThan">
      <formula>0</formula>
    </cfRule>
  </conditionalFormatting>
  <conditionalFormatting sqref="N4:N17">
    <cfRule type="cellIs" dxfId="23" priority="1" stopIfTrue="1" operator="greaterThan">
      <formula>0</formula>
    </cfRule>
    <cfRule type="cellIs" dxfId="22" priority="2" stopIfTrue="1" operator="greaterThan">
      <formula>0</formula>
    </cfRule>
    <cfRule type="cellIs" dxfId="21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opLeftCell="D13" zoomScale="80" zoomScaleNormal="80" workbookViewId="0">
      <selection activeCell="N1" sqref="N1:P1048576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30" t="s">
        <v>46</v>
      </c>
      <c r="B1" s="130"/>
      <c r="C1" s="130"/>
      <c r="D1" s="129" t="s">
        <v>27</v>
      </c>
      <c r="E1" s="129"/>
      <c r="F1" s="129"/>
      <c r="G1" s="129"/>
      <c r="H1" s="129"/>
      <c r="I1" s="129"/>
      <c r="J1" s="129"/>
      <c r="K1" s="129" t="s">
        <v>47</v>
      </c>
      <c r="L1" s="129"/>
      <c r="M1" s="129"/>
      <c r="N1" s="127" t="s">
        <v>105</v>
      </c>
      <c r="O1" s="127" t="s">
        <v>106</v>
      </c>
      <c r="P1" s="127" t="s">
        <v>107</v>
      </c>
      <c r="Q1" s="127" t="s">
        <v>42</v>
      </c>
      <c r="R1" s="127" t="s">
        <v>42</v>
      </c>
      <c r="S1" s="127" t="s">
        <v>42</v>
      </c>
      <c r="T1" s="127" t="s">
        <v>42</v>
      </c>
      <c r="U1" s="127" t="s">
        <v>42</v>
      </c>
      <c r="V1" s="127" t="s">
        <v>42</v>
      </c>
      <c r="W1" s="127" t="s">
        <v>42</v>
      </c>
      <c r="X1" s="127" t="s">
        <v>42</v>
      </c>
      <c r="Y1" s="127" t="s">
        <v>42</v>
      </c>
      <c r="Z1" s="127" t="s">
        <v>42</v>
      </c>
      <c r="AA1" s="127" t="s">
        <v>42</v>
      </c>
      <c r="AB1" s="127" t="s">
        <v>42</v>
      </c>
      <c r="AC1" s="127" t="s">
        <v>42</v>
      </c>
      <c r="AD1" s="127" t="s">
        <v>42</v>
      </c>
      <c r="AE1" s="127" t="s">
        <v>42</v>
      </c>
      <c r="AF1" s="127" t="s">
        <v>42</v>
      </c>
      <c r="AG1" s="127" t="s">
        <v>42</v>
      </c>
      <c r="AH1" s="127" t="s">
        <v>42</v>
      </c>
      <c r="AI1" s="127" t="s">
        <v>42</v>
      </c>
      <c r="AJ1" s="127" t="s">
        <v>42</v>
      </c>
      <c r="AK1" s="127" t="s">
        <v>42</v>
      </c>
      <c r="AL1" s="127" t="s">
        <v>42</v>
      </c>
      <c r="AM1" s="127" t="s">
        <v>42</v>
      </c>
      <c r="AN1" s="127" t="s">
        <v>42</v>
      </c>
      <c r="AO1" s="127" t="s">
        <v>42</v>
      </c>
      <c r="AP1" s="127" t="s">
        <v>42</v>
      </c>
      <c r="AQ1" s="127" t="s">
        <v>42</v>
      </c>
      <c r="AR1" s="127" t="s">
        <v>42</v>
      </c>
      <c r="AS1" s="127" t="s">
        <v>42</v>
      </c>
      <c r="AT1" s="127" t="s">
        <v>42</v>
      </c>
      <c r="AU1" s="127" t="s">
        <v>42</v>
      </c>
      <c r="AV1" s="127" t="s">
        <v>42</v>
      </c>
      <c r="AW1" s="127" t="s">
        <v>42</v>
      </c>
      <c r="AX1" s="127" t="s">
        <v>42</v>
      </c>
      <c r="AY1" s="127" t="s">
        <v>42</v>
      </c>
    </row>
    <row r="2" spans="1:51" ht="21.75" customHeight="1" x14ac:dyDescent="0.25">
      <c r="A2" s="129" t="s">
        <v>41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>
        <v>43322</v>
      </c>
      <c r="O3" s="32">
        <v>43413</v>
      </c>
      <c r="P3" s="32">
        <v>43427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2">
        <v>1</v>
      </c>
      <c r="B4" s="115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100</v>
      </c>
      <c r="L4" s="38">
        <f>K4-(SUM(N4:AY4))</f>
        <v>64</v>
      </c>
      <c r="M4" s="39" t="str">
        <f>IF(L4&lt;0,"ATENÇÃO","OK")</f>
        <v>OK</v>
      </c>
      <c r="N4" s="18">
        <v>12</v>
      </c>
      <c r="O4" s="18">
        <v>24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3"/>
      <c r="B5" s="116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3"/>
      <c r="B6" s="116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>
        <v>300</v>
      </c>
      <c r="L6" s="38">
        <f t="shared" si="0"/>
        <v>100</v>
      </c>
      <c r="M6" s="39" t="str">
        <f t="shared" si="1"/>
        <v>OK</v>
      </c>
      <c r="N6" s="18">
        <v>100</v>
      </c>
      <c r="O6" s="18">
        <v>100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4"/>
      <c r="B7" s="117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>
        <v>500</v>
      </c>
      <c r="L7" s="38">
        <f t="shared" si="0"/>
        <v>200</v>
      </c>
      <c r="M7" s="39" t="str">
        <f t="shared" si="1"/>
        <v>OK</v>
      </c>
      <c r="N7" s="18">
        <v>100</v>
      </c>
      <c r="O7" s="18">
        <v>200</v>
      </c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8">
        <v>2</v>
      </c>
      <c r="B8" s="119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>
        <v>2</v>
      </c>
      <c r="L8" s="38">
        <f t="shared" si="0"/>
        <v>0</v>
      </c>
      <c r="M8" s="39" t="str">
        <f t="shared" si="1"/>
        <v>OK</v>
      </c>
      <c r="N8" s="18"/>
      <c r="O8" s="18"/>
      <c r="P8" s="18">
        <v>2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8"/>
      <c r="B9" s="120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>
        <v>2</v>
      </c>
      <c r="L9" s="38">
        <f t="shared" si="0"/>
        <v>0</v>
      </c>
      <c r="M9" s="39" t="str">
        <f t="shared" si="1"/>
        <v>OK</v>
      </c>
      <c r="N9" s="18"/>
      <c r="O9" s="18"/>
      <c r="P9" s="18">
        <v>2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8"/>
      <c r="B10" s="120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>
        <v>2</v>
      </c>
      <c r="L10" s="38">
        <f t="shared" si="0"/>
        <v>0</v>
      </c>
      <c r="M10" s="39" t="str">
        <f t="shared" si="1"/>
        <v>OK</v>
      </c>
      <c r="N10" s="18"/>
      <c r="O10" s="18"/>
      <c r="P10" s="18">
        <v>2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8"/>
      <c r="B11" s="121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>
        <v>2</v>
      </c>
      <c r="L11" s="38">
        <f t="shared" si="0"/>
        <v>0</v>
      </c>
      <c r="M11" s="39" t="str">
        <f t="shared" si="1"/>
        <v>OK</v>
      </c>
      <c r="N11" s="18"/>
      <c r="O11" s="18"/>
      <c r="P11" s="18">
        <v>2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2">
        <v>3</v>
      </c>
      <c r="B12" s="123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>
        <v>2</v>
      </c>
      <c r="L12" s="38">
        <f t="shared" si="0"/>
        <v>0</v>
      </c>
      <c r="M12" s="39" t="str">
        <f t="shared" si="1"/>
        <v>OK</v>
      </c>
      <c r="N12" s="18"/>
      <c r="O12" s="18">
        <v>2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2"/>
      <c r="B13" s="124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>
        <v>15</v>
      </c>
      <c r="L13" s="38">
        <f t="shared" si="0"/>
        <v>5</v>
      </c>
      <c r="M13" s="39" t="str">
        <f t="shared" si="1"/>
        <v>OK</v>
      </c>
      <c r="N13" s="18"/>
      <c r="O13" s="18">
        <v>10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2"/>
      <c r="B14" s="124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15</v>
      </c>
      <c r="L14" s="38">
        <f t="shared" si="0"/>
        <v>5</v>
      </c>
      <c r="M14" s="39" t="str">
        <f t="shared" si="1"/>
        <v>OK</v>
      </c>
      <c r="N14" s="18"/>
      <c r="O14" s="18">
        <v>10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2"/>
      <c r="B15" s="124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>
        <v>10</v>
      </c>
      <c r="L15" s="38">
        <f t="shared" si="0"/>
        <v>0</v>
      </c>
      <c r="M15" s="39" t="str">
        <f t="shared" si="1"/>
        <v>OK</v>
      </c>
      <c r="N15" s="18">
        <v>10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2"/>
      <c r="B16" s="124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>
        <v>5</v>
      </c>
      <c r="L16" s="38">
        <f t="shared" si="0"/>
        <v>5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2"/>
      <c r="B17" s="125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>
        <v>300</v>
      </c>
      <c r="L17" s="38">
        <f t="shared" si="0"/>
        <v>100</v>
      </c>
      <c r="M17" s="39" t="str">
        <f t="shared" si="1"/>
        <v>OK</v>
      </c>
      <c r="N17" s="18">
        <v>100</v>
      </c>
      <c r="O17" s="18">
        <v>100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6"/>
      <c r="B35" s="126"/>
      <c r="C35" s="126"/>
    </row>
  </sheetData>
  <mergeCells count="49">
    <mergeCell ref="AR1:AR2"/>
    <mergeCell ref="AS1:AS2"/>
    <mergeCell ref="AT1:AT2"/>
    <mergeCell ref="AU1:AU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1:C1"/>
    <mergeCell ref="N1:N2"/>
    <mergeCell ref="D1:J1"/>
    <mergeCell ref="K1:M1"/>
    <mergeCell ref="AQ1:AQ2"/>
    <mergeCell ref="Q1:Q2"/>
    <mergeCell ref="R1:R2"/>
    <mergeCell ref="S1:S2"/>
    <mergeCell ref="O1:O2"/>
    <mergeCell ref="P1:P2"/>
    <mergeCell ref="Y1:Y2"/>
    <mergeCell ref="Z1:Z2"/>
    <mergeCell ref="T1:T2"/>
    <mergeCell ref="U1:U2"/>
    <mergeCell ref="V1:V2"/>
    <mergeCell ref="A8:A11"/>
    <mergeCell ref="B8:B11"/>
    <mergeCell ref="A12:A17"/>
    <mergeCell ref="B12:B17"/>
    <mergeCell ref="A35:C35"/>
    <mergeCell ref="AW1:AW2"/>
    <mergeCell ref="AX1:AX2"/>
    <mergeCell ref="AY1:AY2"/>
    <mergeCell ref="A2:M2"/>
    <mergeCell ref="A4:A7"/>
    <mergeCell ref="B4:B7"/>
    <mergeCell ref="AV1:AV2"/>
    <mergeCell ref="AC1:AC2"/>
    <mergeCell ref="AD1:AD2"/>
    <mergeCell ref="AE1:AE2"/>
    <mergeCell ref="AF1:AF2"/>
    <mergeCell ref="AG1:AG2"/>
    <mergeCell ref="AA1:AA2"/>
    <mergeCell ref="AB1:AB2"/>
    <mergeCell ref="W1:W2"/>
    <mergeCell ref="X1:X2"/>
  </mergeCells>
  <conditionalFormatting sqref="Y4:Y17">
    <cfRule type="cellIs" dxfId="233" priority="22" stopIfTrue="1" operator="greaterThan">
      <formula>0</formula>
    </cfRule>
    <cfRule type="cellIs" dxfId="232" priority="23" stopIfTrue="1" operator="greaterThan">
      <formula>0</formula>
    </cfRule>
    <cfRule type="cellIs" dxfId="231" priority="24" stopIfTrue="1" operator="greaterThan">
      <formula>0</formula>
    </cfRule>
  </conditionalFormatting>
  <conditionalFormatting sqref="Z4:Z17">
    <cfRule type="cellIs" dxfId="230" priority="19" stopIfTrue="1" operator="greaterThan">
      <formula>0</formula>
    </cfRule>
    <cfRule type="cellIs" dxfId="229" priority="20" stopIfTrue="1" operator="greaterThan">
      <formula>0</formula>
    </cfRule>
    <cfRule type="cellIs" dxfId="228" priority="21" stopIfTrue="1" operator="greaterThan">
      <formula>0</formula>
    </cfRule>
  </conditionalFormatting>
  <conditionalFormatting sqref="AA4:AA17">
    <cfRule type="cellIs" dxfId="227" priority="16" stopIfTrue="1" operator="greaterThan">
      <formula>0</formula>
    </cfRule>
    <cfRule type="cellIs" dxfId="226" priority="17" stopIfTrue="1" operator="greaterThan">
      <formula>0</formula>
    </cfRule>
    <cfRule type="cellIs" dxfId="225" priority="18" stopIfTrue="1" operator="greaterThan">
      <formula>0</formula>
    </cfRule>
  </conditionalFormatting>
  <conditionalFormatting sqref="AB4:AB17">
    <cfRule type="cellIs" dxfId="224" priority="13" stopIfTrue="1" operator="greaterThan">
      <formula>0</formula>
    </cfRule>
    <cfRule type="cellIs" dxfId="223" priority="14" stopIfTrue="1" operator="greaterThan">
      <formula>0</formula>
    </cfRule>
    <cfRule type="cellIs" dxfId="222" priority="15" stopIfTrue="1" operator="greaterThan">
      <formula>0</formula>
    </cfRule>
  </conditionalFormatting>
  <conditionalFormatting sqref="AC4:AU17 AW4:AY17">
    <cfRule type="cellIs" dxfId="221" priority="10" stopIfTrue="1" operator="greaterThan">
      <formula>0</formula>
    </cfRule>
    <cfRule type="cellIs" dxfId="220" priority="11" stopIfTrue="1" operator="greaterThan">
      <formula>0</formula>
    </cfRule>
    <cfRule type="cellIs" dxfId="219" priority="12" stopIfTrue="1" operator="greaterThan">
      <formula>0</formula>
    </cfRule>
  </conditionalFormatting>
  <conditionalFormatting sqref="AV4:AV17">
    <cfRule type="cellIs" dxfId="218" priority="7" stopIfTrue="1" operator="greaterThan">
      <formula>0</formula>
    </cfRule>
    <cfRule type="cellIs" dxfId="217" priority="8" stopIfTrue="1" operator="greaterThan">
      <formula>0</formula>
    </cfRule>
    <cfRule type="cellIs" dxfId="216" priority="9" stopIfTrue="1" operator="greaterThan">
      <formula>0</formula>
    </cfRule>
  </conditionalFormatting>
  <conditionalFormatting sqref="Q4:X17">
    <cfRule type="cellIs" dxfId="215" priority="25" stopIfTrue="1" operator="greaterThan">
      <formula>0</formula>
    </cfRule>
    <cfRule type="cellIs" dxfId="214" priority="26" stopIfTrue="1" operator="greaterThan">
      <formula>0</formula>
    </cfRule>
    <cfRule type="cellIs" dxfId="213" priority="27" stopIfTrue="1" operator="greaterThan">
      <formula>0</formula>
    </cfRule>
  </conditionalFormatting>
  <conditionalFormatting sqref="N4:P17">
    <cfRule type="cellIs" dxfId="20" priority="1" stopIfTrue="1" operator="greaterThan">
      <formula>0</formula>
    </cfRule>
    <cfRule type="cellIs" dxfId="19" priority="2" stopIfTrue="1" operator="greaterThan">
      <formula>0</formula>
    </cfRule>
    <cfRule type="cellIs" dxfId="18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opLeftCell="A7" zoomScale="80" zoomScaleNormal="80" workbookViewId="0">
      <selection activeCell="L4" sqref="L4:L17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30" t="s">
        <v>46</v>
      </c>
      <c r="B1" s="130"/>
      <c r="C1" s="130"/>
      <c r="D1" s="129" t="s">
        <v>27</v>
      </c>
      <c r="E1" s="129"/>
      <c r="F1" s="129"/>
      <c r="G1" s="129"/>
      <c r="H1" s="129"/>
      <c r="I1" s="129"/>
      <c r="J1" s="129"/>
      <c r="K1" s="129" t="s">
        <v>47</v>
      </c>
      <c r="L1" s="129"/>
      <c r="M1" s="129"/>
      <c r="N1" s="127" t="s">
        <v>42</v>
      </c>
      <c r="O1" s="127" t="s">
        <v>42</v>
      </c>
      <c r="P1" s="127" t="s">
        <v>42</v>
      </c>
      <c r="Q1" s="127" t="s">
        <v>42</v>
      </c>
      <c r="R1" s="127" t="s">
        <v>42</v>
      </c>
      <c r="S1" s="127" t="s">
        <v>42</v>
      </c>
      <c r="T1" s="127" t="s">
        <v>42</v>
      </c>
      <c r="U1" s="127" t="s">
        <v>42</v>
      </c>
      <c r="V1" s="127" t="s">
        <v>42</v>
      </c>
      <c r="W1" s="127" t="s">
        <v>42</v>
      </c>
      <c r="X1" s="127" t="s">
        <v>42</v>
      </c>
      <c r="Y1" s="127" t="s">
        <v>42</v>
      </c>
      <c r="Z1" s="127" t="s">
        <v>42</v>
      </c>
      <c r="AA1" s="127" t="s">
        <v>42</v>
      </c>
      <c r="AB1" s="127" t="s">
        <v>42</v>
      </c>
      <c r="AC1" s="127" t="s">
        <v>42</v>
      </c>
      <c r="AD1" s="127" t="s">
        <v>42</v>
      </c>
      <c r="AE1" s="127" t="s">
        <v>42</v>
      </c>
      <c r="AF1" s="127" t="s">
        <v>42</v>
      </c>
      <c r="AG1" s="127" t="s">
        <v>42</v>
      </c>
      <c r="AH1" s="127" t="s">
        <v>42</v>
      </c>
      <c r="AI1" s="127" t="s">
        <v>42</v>
      </c>
      <c r="AJ1" s="127" t="s">
        <v>42</v>
      </c>
      <c r="AK1" s="127" t="s">
        <v>42</v>
      </c>
      <c r="AL1" s="127" t="s">
        <v>42</v>
      </c>
      <c r="AM1" s="127" t="s">
        <v>42</v>
      </c>
      <c r="AN1" s="127" t="s">
        <v>42</v>
      </c>
      <c r="AO1" s="127" t="s">
        <v>42</v>
      </c>
      <c r="AP1" s="127" t="s">
        <v>42</v>
      </c>
      <c r="AQ1" s="127" t="s">
        <v>42</v>
      </c>
      <c r="AR1" s="127" t="s">
        <v>42</v>
      </c>
      <c r="AS1" s="127" t="s">
        <v>42</v>
      </c>
      <c r="AT1" s="127" t="s">
        <v>42</v>
      </c>
      <c r="AU1" s="127" t="s">
        <v>42</v>
      </c>
      <c r="AV1" s="127" t="s">
        <v>42</v>
      </c>
      <c r="AW1" s="127" t="s">
        <v>42</v>
      </c>
      <c r="AX1" s="127" t="s">
        <v>42</v>
      </c>
      <c r="AY1" s="127" t="s">
        <v>42</v>
      </c>
    </row>
    <row r="2" spans="1:51" ht="21.75" customHeight="1" x14ac:dyDescent="0.25">
      <c r="A2" s="129" t="s">
        <v>41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 t="s">
        <v>43</v>
      </c>
      <c r="O3" s="32" t="s">
        <v>43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2">
        <v>1</v>
      </c>
      <c r="B4" s="115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24</v>
      </c>
      <c r="L4" s="38">
        <f>K4-(SUM(N4:AY4))</f>
        <v>24</v>
      </c>
      <c r="M4" s="39" t="str">
        <f>IF(L4&lt;0,"ATENÇÃO","OK")</f>
        <v>OK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3"/>
      <c r="B5" s="116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3"/>
      <c r="B6" s="116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>
        <v>100</v>
      </c>
      <c r="L6" s="38">
        <f t="shared" si="0"/>
        <v>100</v>
      </c>
      <c r="M6" s="39" t="str">
        <f t="shared" si="1"/>
        <v>OK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4"/>
      <c r="B7" s="117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>
        <v>50</v>
      </c>
      <c r="L7" s="38">
        <f t="shared" si="0"/>
        <v>50</v>
      </c>
      <c r="M7" s="39" t="str">
        <f t="shared" si="1"/>
        <v>OK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8">
        <v>2</v>
      </c>
      <c r="B8" s="119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/>
      <c r="L8" s="38">
        <f t="shared" si="0"/>
        <v>0</v>
      </c>
      <c r="M8" s="39" t="str">
        <f t="shared" si="1"/>
        <v>OK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8"/>
      <c r="B9" s="120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/>
      <c r="L9" s="38">
        <f t="shared" si="0"/>
        <v>0</v>
      </c>
      <c r="M9" s="39" t="str">
        <f t="shared" si="1"/>
        <v>OK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8"/>
      <c r="B10" s="120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/>
      <c r="L10" s="38">
        <f t="shared" si="0"/>
        <v>0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8"/>
      <c r="B11" s="121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/>
      <c r="L11" s="38">
        <f t="shared" si="0"/>
        <v>0</v>
      </c>
      <c r="M11" s="39" t="str">
        <f t="shared" si="1"/>
        <v>OK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2">
        <v>3</v>
      </c>
      <c r="B12" s="123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>
        <v>1</v>
      </c>
      <c r="L12" s="38">
        <f t="shared" si="0"/>
        <v>1</v>
      </c>
      <c r="M12" s="39" t="str">
        <f t="shared" si="1"/>
        <v>OK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2"/>
      <c r="B13" s="124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/>
      <c r="L13" s="38">
        <f t="shared" si="0"/>
        <v>0</v>
      </c>
      <c r="M13" s="39" t="str">
        <f t="shared" si="1"/>
        <v>OK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2"/>
      <c r="B14" s="124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15</v>
      </c>
      <c r="L14" s="38">
        <f t="shared" si="0"/>
        <v>15</v>
      </c>
      <c r="M14" s="39" t="str">
        <f t="shared" si="1"/>
        <v>OK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2"/>
      <c r="B15" s="124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/>
      <c r="L15" s="38">
        <f t="shared" si="0"/>
        <v>0</v>
      </c>
      <c r="M15" s="39" t="str">
        <f t="shared" si="1"/>
        <v>OK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2"/>
      <c r="B16" s="124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/>
      <c r="L16" s="38">
        <f t="shared" si="0"/>
        <v>0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2"/>
      <c r="B17" s="125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/>
      <c r="L17" s="38">
        <f t="shared" si="0"/>
        <v>0</v>
      </c>
      <c r="M17" s="39" t="str">
        <f t="shared" si="1"/>
        <v>OK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6"/>
      <c r="B35" s="126"/>
      <c r="C35" s="126"/>
    </row>
  </sheetData>
  <mergeCells count="49">
    <mergeCell ref="Q1:Q2"/>
    <mergeCell ref="O1:O2"/>
    <mergeCell ref="A12:A17"/>
    <mergeCell ref="B12:B17"/>
    <mergeCell ref="A35:C35"/>
    <mergeCell ref="A4:A7"/>
    <mergeCell ref="B4:B7"/>
    <mergeCell ref="A8:A11"/>
    <mergeCell ref="B8:B11"/>
    <mergeCell ref="N1:N2"/>
    <mergeCell ref="P1:P2"/>
    <mergeCell ref="D1:J1"/>
    <mergeCell ref="K1:M1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O1:AO2"/>
    <mergeCell ref="AP1:AP2"/>
    <mergeCell ref="AQ1:AQ2"/>
    <mergeCell ref="AE1:AE2"/>
    <mergeCell ref="AF1:AF2"/>
    <mergeCell ref="AJ1:AJ2"/>
    <mergeCell ref="AK1:AK2"/>
    <mergeCell ref="AL1:AL2"/>
    <mergeCell ref="AM1:AM2"/>
    <mergeCell ref="AN1:AN2"/>
    <mergeCell ref="AW1:AW2"/>
    <mergeCell ref="AX1:AX2"/>
    <mergeCell ref="AY1:AY2"/>
    <mergeCell ref="A2:M2"/>
    <mergeCell ref="AS1:AS2"/>
    <mergeCell ref="AT1:AT2"/>
    <mergeCell ref="AU1:AU2"/>
    <mergeCell ref="AV1:AV2"/>
    <mergeCell ref="A1:C1"/>
    <mergeCell ref="AG1:AG2"/>
    <mergeCell ref="AH1:AH2"/>
    <mergeCell ref="AB1:AB2"/>
    <mergeCell ref="AC1:AC2"/>
    <mergeCell ref="AD1:AD2"/>
    <mergeCell ref="AR1:AR2"/>
    <mergeCell ref="AI1:AI2"/>
  </mergeCells>
  <conditionalFormatting sqref="Y4:Y17">
    <cfRule type="cellIs" dxfId="209" priority="16" stopIfTrue="1" operator="greaterThan">
      <formula>0</formula>
    </cfRule>
    <cfRule type="cellIs" dxfId="208" priority="17" stopIfTrue="1" operator="greaterThan">
      <formula>0</formula>
    </cfRule>
    <cfRule type="cellIs" dxfId="207" priority="18" stopIfTrue="1" operator="greaterThan">
      <formula>0</formula>
    </cfRule>
  </conditionalFormatting>
  <conditionalFormatting sqref="Z4:Z17">
    <cfRule type="cellIs" dxfId="206" priority="13" stopIfTrue="1" operator="greaterThan">
      <formula>0</formula>
    </cfRule>
    <cfRule type="cellIs" dxfId="205" priority="14" stopIfTrue="1" operator="greaterThan">
      <formula>0</formula>
    </cfRule>
    <cfRule type="cellIs" dxfId="204" priority="15" stopIfTrue="1" operator="greaterThan">
      <formula>0</formula>
    </cfRule>
  </conditionalFormatting>
  <conditionalFormatting sqref="AA4:AA17">
    <cfRule type="cellIs" dxfId="203" priority="10" stopIfTrue="1" operator="greaterThan">
      <formula>0</formula>
    </cfRule>
    <cfRule type="cellIs" dxfId="202" priority="11" stopIfTrue="1" operator="greaterThan">
      <formula>0</formula>
    </cfRule>
    <cfRule type="cellIs" dxfId="201" priority="12" stopIfTrue="1" operator="greaterThan">
      <formula>0</formula>
    </cfRule>
  </conditionalFormatting>
  <conditionalFormatting sqref="AB4:AB17">
    <cfRule type="cellIs" dxfId="200" priority="7" stopIfTrue="1" operator="greaterThan">
      <formula>0</formula>
    </cfRule>
    <cfRule type="cellIs" dxfId="199" priority="8" stopIfTrue="1" operator="greaterThan">
      <formula>0</formula>
    </cfRule>
    <cfRule type="cellIs" dxfId="198" priority="9" stopIfTrue="1" operator="greaterThan">
      <formula>0</formula>
    </cfRule>
  </conditionalFormatting>
  <conditionalFormatting sqref="AC4:AU17 AW4:AY17">
    <cfRule type="cellIs" dxfId="197" priority="4" stopIfTrue="1" operator="greaterThan">
      <formula>0</formula>
    </cfRule>
    <cfRule type="cellIs" dxfId="196" priority="5" stopIfTrue="1" operator="greaterThan">
      <formula>0</formula>
    </cfRule>
    <cfRule type="cellIs" dxfId="195" priority="6" stopIfTrue="1" operator="greaterThan">
      <formula>0</formula>
    </cfRule>
  </conditionalFormatting>
  <conditionalFormatting sqref="AV4:AV17">
    <cfRule type="cellIs" dxfId="194" priority="1" stopIfTrue="1" operator="greaterThan">
      <formula>0</formula>
    </cfRule>
    <cfRule type="cellIs" dxfId="193" priority="2" stopIfTrue="1" operator="greaterThan">
      <formula>0</formula>
    </cfRule>
    <cfRule type="cellIs" dxfId="192" priority="3" stopIfTrue="1" operator="greaterThan">
      <formula>0</formula>
    </cfRule>
  </conditionalFormatting>
  <conditionalFormatting sqref="N4:X17">
    <cfRule type="cellIs" dxfId="191" priority="19" stopIfTrue="1" operator="greaterThan">
      <formula>0</formula>
    </cfRule>
    <cfRule type="cellIs" dxfId="190" priority="20" stopIfTrue="1" operator="greaterThan">
      <formula>0</formula>
    </cfRule>
    <cfRule type="cellIs" dxfId="189" priority="21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abSelected="1" zoomScale="80" zoomScaleNormal="80" workbookViewId="0">
      <selection activeCell="G12" sqref="G12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30" t="s">
        <v>46</v>
      </c>
      <c r="B1" s="130"/>
      <c r="C1" s="130"/>
      <c r="D1" s="129" t="s">
        <v>27</v>
      </c>
      <c r="E1" s="129"/>
      <c r="F1" s="129"/>
      <c r="G1" s="129"/>
      <c r="H1" s="129"/>
      <c r="I1" s="129"/>
      <c r="J1" s="129"/>
      <c r="K1" s="129" t="s">
        <v>47</v>
      </c>
      <c r="L1" s="129"/>
      <c r="M1" s="129"/>
      <c r="N1" s="127" t="s">
        <v>99</v>
      </c>
      <c r="O1" s="127" t="s">
        <v>42</v>
      </c>
      <c r="P1" s="127" t="s">
        <v>42</v>
      </c>
      <c r="Q1" s="127" t="s">
        <v>42</v>
      </c>
      <c r="R1" s="127" t="s">
        <v>42</v>
      </c>
      <c r="S1" s="127" t="s">
        <v>42</v>
      </c>
      <c r="T1" s="127" t="s">
        <v>42</v>
      </c>
      <c r="U1" s="127" t="s">
        <v>42</v>
      </c>
      <c r="V1" s="127" t="s">
        <v>42</v>
      </c>
      <c r="W1" s="127" t="s">
        <v>42</v>
      </c>
      <c r="X1" s="127" t="s">
        <v>42</v>
      </c>
      <c r="Y1" s="127" t="s">
        <v>42</v>
      </c>
      <c r="Z1" s="127" t="s">
        <v>42</v>
      </c>
      <c r="AA1" s="127" t="s">
        <v>42</v>
      </c>
      <c r="AB1" s="127" t="s">
        <v>42</v>
      </c>
      <c r="AC1" s="127" t="s">
        <v>42</v>
      </c>
      <c r="AD1" s="127" t="s">
        <v>42</v>
      </c>
      <c r="AE1" s="127" t="s">
        <v>42</v>
      </c>
      <c r="AF1" s="127" t="s">
        <v>42</v>
      </c>
      <c r="AG1" s="127" t="s">
        <v>42</v>
      </c>
      <c r="AH1" s="127" t="s">
        <v>42</v>
      </c>
      <c r="AI1" s="127" t="s">
        <v>42</v>
      </c>
      <c r="AJ1" s="127" t="s">
        <v>42</v>
      </c>
      <c r="AK1" s="127" t="s">
        <v>42</v>
      </c>
      <c r="AL1" s="127" t="s">
        <v>42</v>
      </c>
      <c r="AM1" s="127" t="s">
        <v>42</v>
      </c>
      <c r="AN1" s="127" t="s">
        <v>42</v>
      </c>
      <c r="AO1" s="127" t="s">
        <v>42</v>
      </c>
      <c r="AP1" s="127" t="s">
        <v>42</v>
      </c>
      <c r="AQ1" s="127" t="s">
        <v>42</v>
      </c>
      <c r="AR1" s="127" t="s">
        <v>42</v>
      </c>
      <c r="AS1" s="127" t="s">
        <v>42</v>
      </c>
      <c r="AT1" s="127" t="s">
        <v>42</v>
      </c>
      <c r="AU1" s="127" t="s">
        <v>42</v>
      </c>
      <c r="AV1" s="127" t="s">
        <v>42</v>
      </c>
      <c r="AW1" s="127" t="s">
        <v>42</v>
      </c>
      <c r="AX1" s="127" t="s">
        <v>42</v>
      </c>
      <c r="AY1" s="127" t="s">
        <v>42</v>
      </c>
    </row>
    <row r="2" spans="1:51" ht="21.75" customHeight="1" x14ac:dyDescent="0.25">
      <c r="A2" s="129" t="s">
        <v>41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>
        <v>43371</v>
      </c>
      <c r="O3" s="32" t="s">
        <v>43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2">
        <v>1</v>
      </c>
      <c r="B4" s="115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40</v>
      </c>
      <c r="L4" s="38">
        <f>K4-(SUM(N4:AY4))</f>
        <v>0</v>
      </c>
      <c r="M4" s="39" t="str">
        <f>IF(L4&lt;0,"ATENÇÃO","OK")</f>
        <v>OK</v>
      </c>
      <c r="N4" s="18">
        <v>40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3"/>
      <c r="B5" s="116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3"/>
      <c r="B6" s="116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>
        <v>120</v>
      </c>
      <c r="L6" s="38">
        <f t="shared" si="0"/>
        <v>0</v>
      </c>
      <c r="M6" s="39" t="str">
        <f t="shared" si="1"/>
        <v>OK</v>
      </c>
      <c r="N6" s="18">
        <v>120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4"/>
      <c r="B7" s="117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>
        <v>60</v>
      </c>
      <c r="L7" s="38">
        <f t="shared" si="0"/>
        <v>60</v>
      </c>
      <c r="M7" s="39" t="str">
        <f t="shared" si="1"/>
        <v>OK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8">
        <v>2</v>
      </c>
      <c r="B8" s="119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/>
      <c r="L8" s="38">
        <f t="shared" si="0"/>
        <v>0</v>
      </c>
      <c r="M8" s="39" t="str">
        <f t="shared" si="1"/>
        <v>OK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8"/>
      <c r="B9" s="120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/>
      <c r="L9" s="38">
        <f t="shared" si="0"/>
        <v>0</v>
      </c>
      <c r="M9" s="39" t="str">
        <f t="shared" si="1"/>
        <v>OK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8"/>
      <c r="B10" s="120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/>
      <c r="L10" s="38">
        <f t="shared" si="0"/>
        <v>0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8"/>
      <c r="B11" s="121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/>
      <c r="L11" s="38">
        <f t="shared" si="0"/>
        <v>0</v>
      </c>
      <c r="M11" s="39" t="str">
        <f t="shared" si="1"/>
        <v>OK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2">
        <v>3</v>
      </c>
      <c r="B12" s="123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>
        <v>2</v>
      </c>
      <c r="L12" s="38">
        <f t="shared" si="0"/>
        <v>2</v>
      </c>
      <c r="M12" s="39" t="str">
        <f t="shared" si="1"/>
        <v>OK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2"/>
      <c r="B13" s="124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>
        <v>50</v>
      </c>
      <c r="L13" s="38">
        <f t="shared" si="0"/>
        <v>30</v>
      </c>
      <c r="M13" s="39" t="str">
        <f t="shared" si="1"/>
        <v>OK</v>
      </c>
      <c r="N13" s="18">
        <v>20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2"/>
      <c r="B14" s="124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50</v>
      </c>
      <c r="L14" s="38">
        <f t="shared" si="0"/>
        <v>40</v>
      </c>
      <c r="M14" s="39" t="str">
        <f t="shared" si="1"/>
        <v>OK</v>
      </c>
      <c r="N14" s="18">
        <v>10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2"/>
      <c r="B15" s="124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>
        <v>50</v>
      </c>
      <c r="L15" s="38">
        <f t="shared" si="0"/>
        <v>35</v>
      </c>
      <c r="M15" s="39" t="str">
        <f t="shared" si="1"/>
        <v>OK</v>
      </c>
      <c r="N15" s="18">
        <v>15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2"/>
      <c r="B16" s="124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>
        <v>20</v>
      </c>
      <c r="L16" s="38">
        <f t="shared" si="0"/>
        <v>20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2"/>
      <c r="B17" s="125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/>
      <c r="L17" s="38">
        <f t="shared" si="0"/>
        <v>0</v>
      </c>
      <c r="M17" s="39" t="str">
        <f t="shared" si="1"/>
        <v>OK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6"/>
      <c r="B35" s="126"/>
      <c r="C35" s="126"/>
    </row>
  </sheetData>
  <mergeCells count="49">
    <mergeCell ref="AR1:AR2"/>
    <mergeCell ref="AS1:AS2"/>
    <mergeCell ref="AT1:AT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X1:X2"/>
    <mergeCell ref="Y1:Y2"/>
    <mergeCell ref="A1:C1"/>
    <mergeCell ref="N1:N2"/>
    <mergeCell ref="U1:U2"/>
    <mergeCell ref="V1:V2"/>
    <mergeCell ref="W1:W2"/>
    <mergeCell ref="Q1:Q2"/>
    <mergeCell ref="R1:R2"/>
    <mergeCell ref="S1:S2"/>
    <mergeCell ref="T1:T2"/>
    <mergeCell ref="O1:O2"/>
    <mergeCell ref="D1:J1"/>
    <mergeCell ref="K1:M1"/>
    <mergeCell ref="A4:A7"/>
    <mergeCell ref="B4:B7"/>
    <mergeCell ref="A8:A11"/>
    <mergeCell ref="B8:B11"/>
    <mergeCell ref="A35:C35"/>
    <mergeCell ref="A12:A17"/>
    <mergeCell ref="B12:B17"/>
    <mergeCell ref="AW1:AW2"/>
    <mergeCell ref="AX1:AX2"/>
    <mergeCell ref="AY1:AY2"/>
    <mergeCell ref="A2:M2"/>
    <mergeCell ref="AU1:AU2"/>
    <mergeCell ref="AV1:AV2"/>
    <mergeCell ref="P1:P2"/>
    <mergeCell ref="AE1:AE2"/>
    <mergeCell ref="AF1:AF2"/>
    <mergeCell ref="AG1:AG2"/>
    <mergeCell ref="AH1:AH2"/>
    <mergeCell ref="Z1:Z2"/>
    <mergeCell ref="AA1:AA2"/>
    <mergeCell ref="AB1:AB2"/>
    <mergeCell ref="AC1:AC2"/>
    <mergeCell ref="AD1:AD2"/>
  </mergeCells>
  <conditionalFormatting sqref="O4:X17">
    <cfRule type="cellIs" dxfId="188" priority="25" stopIfTrue="1" operator="greaterThan">
      <formula>0</formula>
    </cfRule>
    <cfRule type="cellIs" dxfId="187" priority="26" stopIfTrue="1" operator="greaterThan">
      <formula>0</formula>
    </cfRule>
    <cfRule type="cellIs" dxfId="186" priority="27" stopIfTrue="1" operator="greaterThan">
      <formula>0</formula>
    </cfRule>
  </conditionalFormatting>
  <conditionalFormatting sqref="Y4:Y17">
    <cfRule type="cellIs" dxfId="185" priority="22" stopIfTrue="1" operator="greaterThan">
      <formula>0</formula>
    </cfRule>
    <cfRule type="cellIs" dxfId="184" priority="23" stopIfTrue="1" operator="greaterThan">
      <formula>0</formula>
    </cfRule>
    <cfRule type="cellIs" dxfId="183" priority="24" stopIfTrue="1" operator="greaterThan">
      <formula>0</formula>
    </cfRule>
  </conditionalFormatting>
  <conditionalFormatting sqref="Z4:Z17">
    <cfRule type="cellIs" dxfId="182" priority="19" stopIfTrue="1" operator="greaterThan">
      <formula>0</formula>
    </cfRule>
    <cfRule type="cellIs" dxfId="181" priority="20" stopIfTrue="1" operator="greaterThan">
      <formula>0</formula>
    </cfRule>
    <cfRule type="cellIs" dxfId="180" priority="21" stopIfTrue="1" operator="greaterThan">
      <formula>0</formula>
    </cfRule>
  </conditionalFormatting>
  <conditionalFormatting sqref="AA4:AA17">
    <cfRule type="cellIs" dxfId="179" priority="16" stopIfTrue="1" operator="greaterThan">
      <formula>0</formula>
    </cfRule>
    <cfRule type="cellIs" dxfId="178" priority="17" stopIfTrue="1" operator="greaterThan">
      <formula>0</formula>
    </cfRule>
    <cfRule type="cellIs" dxfId="177" priority="18" stopIfTrue="1" operator="greaterThan">
      <formula>0</formula>
    </cfRule>
  </conditionalFormatting>
  <conditionalFormatting sqref="AB4:AB17">
    <cfRule type="cellIs" dxfId="176" priority="13" stopIfTrue="1" operator="greaterThan">
      <formula>0</formula>
    </cfRule>
    <cfRule type="cellIs" dxfId="175" priority="14" stopIfTrue="1" operator="greaterThan">
      <formula>0</formula>
    </cfRule>
    <cfRule type="cellIs" dxfId="174" priority="15" stopIfTrue="1" operator="greaterThan">
      <formula>0</formula>
    </cfRule>
  </conditionalFormatting>
  <conditionalFormatting sqref="AC4:AU17 AW4:AY17">
    <cfRule type="cellIs" dxfId="173" priority="10" stopIfTrue="1" operator="greaterThan">
      <formula>0</formula>
    </cfRule>
    <cfRule type="cellIs" dxfId="172" priority="11" stopIfTrue="1" operator="greaterThan">
      <formula>0</formula>
    </cfRule>
    <cfRule type="cellIs" dxfId="171" priority="12" stopIfTrue="1" operator="greaterThan">
      <formula>0</formula>
    </cfRule>
  </conditionalFormatting>
  <conditionalFormatting sqref="AV4:AV17">
    <cfRule type="cellIs" dxfId="170" priority="7" stopIfTrue="1" operator="greaterThan">
      <formula>0</formula>
    </cfRule>
    <cfRule type="cellIs" dxfId="169" priority="8" stopIfTrue="1" operator="greaterThan">
      <formula>0</formula>
    </cfRule>
    <cfRule type="cellIs" dxfId="168" priority="9" stopIfTrue="1" operator="greaterThan">
      <formula>0</formula>
    </cfRule>
  </conditionalFormatting>
  <conditionalFormatting sqref="N4:N17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opLeftCell="A13" zoomScale="80" zoomScaleNormal="80" workbookViewId="0">
      <selection activeCell="N1" sqref="N1:N1048576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30" t="s">
        <v>46</v>
      </c>
      <c r="B1" s="130"/>
      <c r="C1" s="130"/>
      <c r="D1" s="129" t="s">
        <v>27</v>
      </c>
      <c r="E1" s="129"/>
      <c r="F1" s="129"/>
      <c r="G1" s="129"/>
      <c r="H1" s="129"/>
      <c r="I1" s="129"/>
      <c r="J1" s="129"/>
      <c r="K1" s="129" t="s">
        <v>47</v>
      </c>
      <c r="L1" s="129"/>
      <c r="M1" s="129"/>
      <c r="N1" s="127" t="s">
        <v>100</v>
      </c>
      <c r="O1" s="127" t="s">
        <v>42</v>
      </c>
      <c r="P1" s="127" t="s">
        <v>42</v>
      </c>
      <c r="Q1" s="127" t="s">
        <v>42</v>
      </c>
      <c r="R1" s="127" t="s">
        <v>42</v>
      </c>
      <c r="S1" s="127" t="s">
        <v>42</v>
      </c>
      <c r="T1" s="127" t="s">
        <v>42</v>
      </c>
      <c r="U1" s="127" t="s">
        <v>42</v>
      </c>
      <c r="V1" s="127" t="s">
        <v>42</v>
      </c>
      <c r="W1" s="127" t="s">
        <v>42</v>
      </c>
      <c r="X1" s="127" t="s">
        <v>42</v>
      </c>
      <c r="Y1" s="127" t="s">
        <v>42</v>
      </c>
      <c r="Z1" s="127" t="s">
        <v>42</v>
      </c>
      <c r="AA1" s="127" t="s">
        <v>42</v>
      </c>
      <c r="AB1" s="127" t="s">
        <v>42</v>
      </c>
      <c r="AC1" s="127" t="s">
        <v>42</v>
      </c>
      <c r="AD1" s="127" t="s">
        <v>42</v>
      </c>
      <c r="AE1" s="127" t="s">
        <v>42</v>
      </c>
      <c r="AF1" s="127" t="s">
        <v>42</v>
      </c>
      <c r="AG1" s="127" t="s">
        <v>42</v>
      </c>
      <c r="AH1" s="127" t="s">
        <v>42</v>
      </c>
      <c r="AI1" s="127" t="s">
        <v>42</v>
      </c>
      <c r="AJ1" s="127" t="s">
        <v>42</v>
      </c>
      <c r="AK1" s="127" t="s">
        <v>42</v>
      </c>
      <c r="AL1" s="127" t="s">
        <v>42</v>
      </c>
      <c r="AM1" s="127" t="s">
        <v>42</v>
      </c>
      <c r="AN1" s="127" t="s">
        <v>42</v>
      </c>
      <c r="AO1" s="127" t="s">
        <v>42</v>
      </c>
      <c r="AP1" s="127" t="s">
        <v>42</v>
      </c>
      <c r="AQ1" s="127" t="s">
        <v>42</v>
      </c>
      <c r="AR1" s="127" t="s">
        <v>42</v>
      </c>
      <c r="AS1" s="127" t="s">
        <v>42</v>
      </c>
      <c r="AT1" s="127" t="s">
        <v>42</v>
      </c>
      <c r="AU1" s="127" t="s">
        <v>42</v>
      </c>
      <c r="AV1" s="127" t="s">
        <v>42</v>
      </c>
      <c r="AW1" s="127" t="s">
        <v>42</v>
      </c>
      <c r="AX1" s="127" t="s">
        <v>42</v>
      </c>
      <c r="AY1" s="127" t="s">
        <v>42</v>
      </c>
    </row>
    <row r="2" spans="1:51" ht="21.75" customHeight="1" x14ac:dyDescent="0.25">
      <c r="A2" s="129" t="s">
        <v>41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>
        <v>43319</v>
      </c>
      <c r="O3" s="32" t="s">
        <v>43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2">
        <v>1</v>
      </c>
      <c r="B4" s="115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100</v>
      </c>
      <c r="L4" s="38">
        <f>K4-(SUM(N4:AY4))</f>
        <v>50</v>
      </c>
      <c r="M4" s="39" t="str">
        <f>IF(L4&lt;0,"ATENÇÃO","OK")</f>
        <v>OK</v>
      </c>
      <c r="N4" s="18">
        <v>50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3"/>
      <c r="B5" s="116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3"/>
      <c r="B6" s="116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>
        <v>960</v>
      </c>
      <c r="L6" s="38">
        <f t="shared" si="0"/>
        <v>600</v>
      </c>
      <c r="M6" s="39" t="str">
        <f t="shared" si="1"/>
        <v>OK</v>
      </c>
      <c r="N6" s="18">
        <v>360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4"/>
      <c r="B7" s="117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>
        <v>100</v>
      </c>
      <c r="L7" s="38">
        <f t="shared" si="0"/>
        <v>50</v>
      </c>
      <c r="M7" s="39" t="str">
        <f t="shared" si="1"/>
        <v>OK</v>
      </c>
      <c r="N7" s="18">
        <v>50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8">
        <v>2</v>
      </c>
      <c r="B8" s="119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/>
      <c r="L8" s="38">
        <f t="shared" si="0"/>
        <v>0</v>
      </c>
      <c r="M8" s="39" t="str">
        <f t="shared" si="1"/>
        <v>OK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8"/>
      <c r="B9" s="120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/>
      <c r="L9" s="38">
        <f t="shared" si="0"/>
        <v>0</v>
      </c>
      <c r="M9" s="39" t="str">
        <f t="shared" si="1"/>
        <v>OK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8"/>
      <c r="B10" s="120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/>
      <c r="L10" s="38">
        <f t="shared" si="0"/>
        <v>0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8"/>
      <c r="B11" s="121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/>
      <c r="L11" s="38">
        <f t="shared" si="0"/>
        <v>0</v>
      </c>
      <c r="M11" s="39" t="str">
        <f t="shared" si="1"/>
        <v>OK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2">
        <v>3</v>
      </c>
      <c r="B12" s="123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/>
      <c r="L12" s="38">
        <f t="shared" si="0"/>
        <v>0</v>
      </c>
      <c r="M12" s="39" t="str">
        <f t="shared" si="1"/>
        <v>OK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2"/>
      <c r="B13" s="124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>
        <v>15</v>
      </c>
      <c r="L13" s="38">
        <f t="shared" si="0"/>
        <v>0</v>
      </c>
      <c r="M13" s="39" t="str">
        <f t="shared" si="1"/>
        <v>OK</v>
      </c>
      <c r="N13" s="18">
        <v>15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2"/>
      <c r="B14" s="124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30</v>
      </c>
      <c r="L14" s="38">
        <f t="shared" si="0"/>
        <v>0</v>
      </c>
      <c r="M14" s="39" t="str">
        <f t="shared" si="1"/>
        <v>OK</v>
      </c>
      <c r="N14" s="18">
        <v>30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2"/>
      <c r="B15" s="124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>
        <v>15</v>
      </c>
      <c r="L15" s="38">
        <f t="shared" si="0"/>
        <v>0</v>
      </c>
      <c r="M15" s="39" t="str">
        <f t="shared" si="1"/>
        <v>OK</v>
      </c>
      <c r="N15" s="18">
        <v>15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2"/>
      <c r="B16" s="124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>
        <v>20</v>
      </c>
      <c r="L16" s="38">
        <f t="shared" si="0"/>
        <v>20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2"/>
      <c r="B17" s="125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>
        <v>20</v>
      </c>
      <c r="L17" s="38">
        <f t="shared" si="0"/>
        <v>0</v>
      </c>
      <c r="M17" s="39" t="str">
        <f t="shared" si="1"/>
        <v>OK</v>
      </c>
      <c r="N17" s="18">
        <v>20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6"/>
      <c r="B35" s="126"/>
      <c r="C35" s="126"/>
    </row>
  </sheetData>
  <mergeCells count="49">
    <mergeCell ref="O1:O2"/>
    <mergeCell ref="P1:P2"/>
    <mergeCell ref="A1:C1"/>
    <mergeCell ref="N1:N2"/>
    <mergeCell ref="D1:J1"/>
    <mergeCell ref="K1:M1"/>
    <mergeCell ref="U1:U2"/>
    <mergeCell ref="V1:V2"/>
    <mergeCell ref="W1:W2"/>
    <mergeCell ref="Q1:Q2"/>
    <mergeCell ref="R1:R2"/>
    <mergeCell ref="S1:S2"/>
    <mergeCell ref="T1:T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L1:AL2"/>
    <mergeCell ref="AM1:AM2"/>
    <mergeCell ref="AN1:AN2"/>
    <mergeCell ref="AO1:AO2"/>
    <mergeCell ref="AH1:AH2"/>
    <mergeCell ref="A8:A11"/>
    <mergeCell ref="B8:B11"/>
    <mergeCell ref="A12:A17"/>
    <mergeCell ref="B12:B17"/>
    <mergeCell ref="A35:C35"/>
    <mergeCell ref="AW1:AW2"/>
    <mergeCell ref="AX1:AX2"/>
    <mergeCell ref="AY1:AY2"/>
    <mergeCell ref="A2:M2"/>
    <mergeCell ref="A4:A7"/>
    <mergeCell ref="B4:B7"/>
    <mergeCell ref="AP1:AP2"/>
    <mergeCell ref="AQ1:AQ2"/>
    <mergeCell ref="AR1:AR2"/>
    <mergeCell ref="AS1:AS2"/>
    <mergeCell ref="AT1:AT2"/>
    <mergeCell ref="AU1:AU2"/>
    <mergeCell ref="AV1:AV2"/>
    <mergeCell ref="AI1:AI2"/>
    <mergeCell ref="AJ1:AJ2"/>
    <mergeCell ref="AK1:AK2"/>
  </mergeCells>
  <conditionalFormatting sqref="Z4:Z17">
    <cfRule type="cellIs" dxfId="164" priority="19" stopIfTrue="1" operator="greaterThan">
      <formula>0</formula>
    </cfRule>
    <cfRule type="cellIs" dxfId="163" priority="20" stopIfTrue="1" operator="greaterThan">
      <formula>0</formula>
    </cfRule>
    <cfRule type="cellIs" dxfId="162" priority="21" stopIfTrue="1" operator="greaterThan">
      <formula>0</formula>
    </cfRule>
  </conditionalFormatting>
  <conditionalFormatting sqref="AA4:AA17">
    <cfRule type="cellIs" dxfId="161" priority="16" stopIfTrue="1" operator="greaterThan">
      <formula>0</formula>
    </cfRule>
    <cfRule type="cellIs" dxfId="160" priority="17" stopIfTrue="1" operator="greaterThan">
      <formula>0</formula>
    </cfRule>
    <cfRule type="cellIs" dxfId="159" priority="18" stopIfTrue="1" operator="greaterThan">
      <formula>0</formula>
    </cfRule>
  </conditionalFormatting>
  <conditionalFormatting sqref="AB4:AB17">
    <cfRule type="cellIs" dxfId="158" priority="13" stopIfTrue="1" operator="greaterThan">
      <formula>0</formula>
    </cfRule>
    <cfRule type="cellIs" dxfId="157" priority="14" stopIfTrue="1" operator="greaterThan">
      <formula>0</formula>
    </cfRule>
    <cfRule type="cellIs" dxfId="156" priority="15" stopIfTrue="1" operator="greaterThan">
      <formula>0</formula>
    </cfRule>
  </conditionalFormatting>
  <conditionalFormatting sqref="AC4:AU17 AW4:AY17">
    <cfRule type="cellIs" dxfId="155" priority="10" stopIfTrue="1" operator="greaterThan">
      <formula>0</formula>
    </cfRule>
    <cfRule type="cellIs" dxfId="154" priority="11" stopIfTrue="1" operator="greaterThan">
      <formula>0</formula>
    </cfRule>
    <cfRule type="cellIs" dxfId="153" priority="12" stopIfTrue="1" operator="greaterThan">
      <formula>0</formula>
    </cfRule>
  </conditionalFormatting>
  <conditionalFormatting sqref="AV4:AV17">
    <cfRule type="cellIs" dxfId="152" priority="7" stopIfTrue="1" operator="greaterThan">
      <formula>0</formula>
    </cfRule>
    <cfRule type="cellIs" dxfId="151" priority="8" stopIfTrue="1" operator="greaterThan">
      <formula>0</formula>
    </cfRule>
    <cfRule type="cellIs" dxfId="150" priority="9" stopIfTrue="1" operator="greaterThan">
      <formula>0</formula>
    </cfRule>
  </conditionalFormatting>
  <conditionalFormatting sqref="O4:X17">
    <cfRule type="cellIs" dxfId="149" priority="25" stopIfTrue="1" operator="greaterThan">
      <formula>0</formula>
    </cfRule>
    <cfRule type="cellIs" dxfId="148" priority="26" stopIfTrue="1" operator="greaterThan">
      <formula>0</formula>
    </cfRule>
    <cfRule type="cellIs" dxfId="147" priority="27" stopIfTrue="1" operator="greaterThan">
      <formula>0</formula>
    </cfRule>
  </conditionalFormatting>
  <conditionalFormatting sqref="Y4:Y17">
    <cfRule type="cellIs" dxfId="146" priority="22" stopIfTrue="1" operator="greaterThan">
      <formula>0</formula>
    </cfRule>
    <cfRule type="cellIs" dxfId="145" priority="23" stopIfTrue="1" operator="greaterThan">
      <formula>0</formula>
    </cfRule>
    <cfRule type="cellIs" dxfId="144" priority="24" stopIfTrue="1" operator="greaterThan">
      <formula>0</formula>
    </cfRule>
  </conditionalFormatting>
  <conditionalFormatting sqref="N4:N17">
    <cfRule type="cellIs" dxfId="11" priority="1" stopIfTrue="1" operator="greaterThan">
      <formula>0</formula>
    </cfRule>
    <cfRule type="cellIs" dxfId="10" priority="2" stopIfTrue="1" operator="greaterThan">
      <formula>0</formula>
    </cfRule>
    <cfRule type="cellIs" dxfId="9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zoomScale="80" zoomScaleNormal="80" workbookViewId="0">
      <selection activeCell="K4" sqref="K4:K17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30" t="s">
        <v>46</v>
      </c>
      <c r="B1" s="130"/>
      <c r="C1" s="130"/>
      <c r="D1" s="129" t="s">
        <v>27</v>
      </c>
      <c r="E1" s="129"/>
      <c r="F1" s="129"/>
      <c r="G1" s="129"/>
      <c r="H1" s="129"/>
      <c r="I1" s="129"/>
      <c r="J1" s="129"/>
      <c r="K1" s="129" t="s">
        <v>47</v>
      </c>
      <c r="L1" s="129"/>
      <c r="M1" s="129"/>
      <c r="N1" s="127" t="s">
        <v>42</v>
      </c>
      <c r="O1" s="127" t="s">
        <v>42</v>
      </c>
      <c r="P1" s="127" t="s">
        <v>42</v>
      </c>
      <c r="Q1" s="127" t="s">
        <v>42</v>
      </c>
      <c r="R1" s="127" t="s">
        <v>42</v>
      </c>
      <c r="S1" s="127" t="s">
        <v>42</v>
      </c>
      <c r="T1" s="127" t="s">
        <v>42</v>
      </c>
      <c r="U1" s="127" t="s">
        <v>42</v>
      </c>
      <c r="V1" s="127" t="s">
        <v>42</v>
      </c>
      <c r="W1" s="127" t="s">
        <v>42</v>
      </c>
      <c r="X1" s="127" t="s">
        <v>42</v>
      </c>
      <c r="Y1" s="127" t="s">
        <v>42</v>
      </c>
      <c r="Z1" s="127" t="s">
        <v>42</v>
      </c>
      <c r="AA1" s="127" t="s">
        <v>42</v>
      </c>
      <c r="AB1" s="127" t="s">
        <v>42</v>
      </c>
      <c r="AC1" s="127" t="s">
        <v>42</v>
      </c>
      <c r="AD1" s="127" t="s">
        <v>42</v>
      </c>
      <c r="AE1" s="127" t="s">
        <v>42</v>
      </c>
      <c r="AF1" s="127" t="s">
        <v>42</v>
      </c>
      <c r="AG1" s="127" t="s">
        <v>42</v>
      </c>
      <c r="AH1" s="127" t="s">
        <v>42</v>
      </c>
      <c r="AI1" s="127" t="s">
        <v>42</v>
      </c>
      <c r="AJ1" s="127" t="s">
        <v>42</v>
      </c>
      <c r="AK1" s="127" t="s">
        <v>42</v>
      </c>
      <c r="AL1" s="127" t="s">
        <v>42</v>
      </c>
      <c r="AM1" s="127" t="s">
        <v>42</v>
      </c>
      <c r="AN1" s="127" t="s">
        <v>42</v>
      </c>
      <c r="AO1" s="127" t="s">
        <v>42</v>
      </c>
      <c r="AP1" s="127" t="s">
        <v>42</v>
      </c>
      <c r="AQ1" s="127" t="s">
        <v>42</v>
      </c>
      <c r="AR1" s="127" t="s">
        <v>42</v>
      </c>
      <c r="AS1" s="127" t="s">
        <v>42</v>
      </c>
      <c r="AT1" s="127" t="s">
        <v>42</v>
      </c>
      <c r="AU1" s="127" t="s">
        <v>42</v>
      </c>
      <c r="AV1" s="127" t="s">
        <v>42</v>
      </c>
      <c r="AW1" s="127" t="s">
        <v>42</v>
      </c>
      <c r="AX1" s="127" t="s">
        <v>42</v>
      </c>
      <c r="AY1" s="127" t="s">
        <v>42</v>
      </c>
    </row>
    <row r="2" spans="1:51" ht="21.75" customHeight="1" x14ac:dyDescent="0.25">
      <c r="A2" s="129" t="s">
        <v>41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 t="s">
        <v>43</v>
      </c>
      <c r="O3" s="32" t="s">
        <v>43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2">
        <v>1</v>
      </c>
      <c r="B4" s="115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20</v>
      </c>
      <c r="L4" s="38">
        <f>K4-(SUM(N4:AY4))</f>
        <v>20</v>
      </c>
      <c r="M4" s="39" t="str">
        <f>IF(L4&lt;0,"ATENÇÃO","OK")</f>
        <v>OK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3"/>
      <c r="B5" s="116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3"/>
      <c r="B6" s="116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/>
      <c r="L6" s="38">
        <f t="shared" si="0"/>
        <v>0</v>
      </c>
      <c r="M6" s="39" t="str">
        <f t="shared" si="1"/>
        <v>OK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4"/>
      <c r="B7" s="117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/>
      <c r="L7" s="38">
        <f t="shared" si="0"/>
        <v>0</v>
      </c>
      <c r="M7" s="39" t="str">
        <f t="shared" si="1"/>
        <v>OK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8">
        <v>2</v>
      </c>
      <c r="B8" s="119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/>
      <c r="L8" s="38">
        <f t="shared" si="0"/>
        <v>0</v>
      </c>
      <c r="M8" s="39" t="str">
        <f t="shared" si="1"/>
        <v>OK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8"/>
      <c r="B9" s="120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/>
      <c r="L9" s="38">
        <f t="shared" si="0"/>
        <v>0</v>
      </c>
      <c r="M9" s="39" t="str">
        <f t="shared" si="1"/>
        <v>OK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8"/>
      <c r="B10" s="120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/>
      <c r="L10" s="38">
        <f t="shared" si="0"/>
        <v>0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8"/>
      <c r="B11" s="121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/>
      <c r="L11" s="38">
        <f t="shared" si="0"/>
        <v>0</v>
      </c>
      <c r="M11" s="39" t="str">
        <f t="shared" si="1"/>
        <v>OK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2">
        <v>3</v>
      </c>
      <c r="B12" s="123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/>
      <c r="L12" s="38">
        <f t="shared" si="0"/>
        <v>0</v>
      </c>
      <c r="M12" s="39" t="str">
        <f t="shared" si="1"/>
        <v>OK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2"/>
      <c r="B13" s="124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/>
      <c r="L13" s="38">
        <f t="shared" si="0"/>
        <v>0</v>
      </c>
      <c r="M13" s="39" t="str">
        <f t="shared" si="1"/>
        <v>OK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2"/>
      <c r="B14" s="124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30</v>
      </c>
      <c r="L14" s="38">
        <f t="shared" si="0"/>
        <v>30</v>
      </c>
      <c r="M14" s="39" t="str">
        <f t="shared" si="1"/>
        <v>OK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2"/>
      <c r="B15" s="124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/>
      <c r="L15" s="38">
        <f t="shared" si="0"/>
        <v>0</v>
      </c>
      <c r="M15" s="39" t="str">
        <f t="shared" si="1"/>
        <v>OK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2"/>
      <c r="B16" s="124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/>
      <c r="L16" s="38">
        <f t="shared" si="0"/>
        <v>0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2"/>
      <c r="B17" s="125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/>
      <c r="L17" s="38">
        <f t="shared" si="0"/>
        <v>0</v>
      </c>
      <c r="M17" s="39" t="str">
        <f t="shared" si="1"/>
        <v>OK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6"/>
      <c r="B35" s="126"/>
      <c r="C35" s="126"/>
    </row>
  </sheetData>
  <mergeCells count="49">
    <mergeCell ref="AL1:AL2"/>
    <mergeCell ref="N1:N2"/>
    <mergeCell ref="AV1:AV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O1:O2"/>
    <mergeCell ref="P1:P2"/>
    <mergeCell ref="Q1:Q2"/>
    <mergeCell ref="R1:R2"/>
    <mergeCell ref="S1:S2"/>
    <mergeCell ref="T1:T2"/>
    <mergeCell ref="AK1:AK2"/>
    <mergeCell ref="AI1:AI2"/>
    <mergeCell ref="AJ1:AJ2"/>
    <mergeCell ref="X1:X2"/>
    <mergeCell ref="Y1:Y2"/>
    <mergeCell ref="AE1:AE2"/>
    <mergeCell ref="AF1:AF2"/>
    <mergeCell ref="AW1:AW2"/>
    <mergeCell ref="AX1:AX2"/>
    <mergeCell ref="AY1:AY2"/>
    <mergeCell ref="A2:M2"/>
    <mergeCell ref="A4:A7"/>
    <mergeCell ref="B4:B7"/>
    <mergeCell ref="AG1:AG2"/>
    <mergeCell ref="AH1:AH2"/>
    <mergeCell ref="Z1:Z2"/>
    <mergeCell ref="AA1:AA2"/>
    <mergeCell ref="AB1:AB2"/>
    <mergeCell ref="AC1:AC2"/>
    <mergeCell ref="AD1:AD2"/>
    <mergeCell ref="U1:U2"/>
    <mergeCell ref="V1:V2"/>
    <mergeCell ref="W1:W2"/>
    <mergeCell ref="A12:A17"/>
    <mergeCell ref="B12:B17"/>
    <mergeCell ref="A35:C35"/>
    <mergeCell ref="D1:J1"/>
    <mergeCell ref="K1:M1"/>
    <mergeCell ref="A8:A11"/>
    <mergeCell ref="B8:B11"/>
    <mergeCell ref="A1:C1"/>
  </mergeCells>
  <conditionalFormatting sqref="N4:X17">
    <cfRule type="cellIs" dxfId="140" priority="19" stopIfTrue="1" operator="greaterThan">
      <formula>0</formula>
    </cfRule>
    <cfRule type="cellIs" dxfId="139" priority="20" stopIfTrue="1" operator="greaterThan">
      <formula>0</formula>
    </cfRule>
    <cfRule type="cellIs" dxfId="138" priority="21" stopIfTrue="1" operator="greaterThan">
      <formula>0</formula>
    </cfRule>
  </conditionalFormatting>
  <conditionalFormatting sqref="Y4:Y17">
    <cfRule type="cellIs" dxfId="137" priority="16" stopIfTrue="1" operator="greaterThan">
      <formula>0</formula>
    </cfRule>
    <cfRule type="cellIs" dxfId="136" priority="17" stopIfTrue="1" operator="greaterThan">
      <formula>0</formula>
    </cfRule>
    <cfRule type="cellIs" dxfId="135" priority="18" stopIfTrue="1" operator="greaterThan">
      <formula>0</formula>
    </cfRule>
  </conditionalFormatting>
  <conditionalFormatting sqref="Z4:Z17">
    <cfRule type="cellIs" dxfId="134" priority="13" stopIfTrue="1" operator="greaterThan">
      <formula>0</formula>
    </cfRule>
    <cfRule type="cellIs" dxfId="133" priority="14" stopIfTrue="1" operator="greaterThan">
      <formula>0</formula>
    </cfRule>
    <cfRule type="cellIs" dxfId="132" priority="15" stopIfTrue="1" operator="greaterThan">
      <formula>0</formula>
    </cfRule>
  </conditionalFormatting>
  <conditionalFormatting sqref="AA4:AA17">
    <cfRule type="cellIs" dxfId="131" priority="10" stopIfTrue="1" operator="greaterThan">
      <formula>0</formula>
    </cfRule>
    <cfRule type="cellIs" dxfId="130" priority="11" stopIfTrue="1" operator="greaterThan">
      <formula>0</formula>
    </cfRule>
    <cfRule type="cellIs" dxfId="129" priority="12" stopIfTrue="1" operator="greaterThan">
      <formula>0</formula>
    </cfRule>
  </conditionalFormatting>
  <conditionalFormatting sqref="AB4:AB17">
    <cfRule type="cellIs" dxfId="128" priority="7" stopIfTrue="1" operator="greaterThan">
      <formula>0</formula>
    </cfRule>
    <cfRule type="cellIs" dxfId="127" priority="8" stopIfTrue="1" operator="greaterThan">
      <formula>0</formula>
    </cfRule>
    <cfRule type="cellIs" dxfId="126" priority="9" stopIfTrue="1" operator="greaterThan">
      <formula>0</formula>
    </cfRule>
  </conditionalFormatting>
  <conditionalFormatting sqref="AC4:AU17 AW4:AY17">
    <cfRule type="cellIs" dxfId="125" priority="4" stopIfTrue="1" operator="greaterThan">
      <formula>0</formula>
    </cfRule>
    <cfRule type="cellIs" dxfId="124" priority="5" stopIfTrue="1" operator="greaterThan">
      <formula>0</formula>
    </cfRule>
    <cfRule type="cellIs" dxfId="123" priority="6" stopIfTrue="1" operator="greaterThan">
      <formula>0</formula>
    </cfRule>
  </conditionalFormatting>
  <conditionalFormatting sqref="AV4:AV17">
    <cfRule type="cellIs" dxfId="122" priority="1" stopIfTrue="1" operator="greaterThan">
      <formula>0</formula>
    </cfRule>
    <cfRule type="cellIs" dxfId="121" priority="2" stopIfTrue="1" operator="greaterThan">
      <formula>0</formula>
    </cfRule>
    <cfRule type="cellIs" dxfId="12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Reitoria</vt:lpstr>
      <vt:lpstr>ESAG</vt:lpstr>
      <vt:lpstr>CEART</vt:lpstr>
      <vt:lpstr>CEFID</vt:lpstr>
      <vt:lpstr>FAED</vt:lpstr>
      <vt:lpstr>CEAD</vt:lpstr>
      <vt:lpstr>CCT</vt:lpstr>
      <vt:lpstr>CEPLAN</vt:lpstr>
      <vt:lpstr>CAV</vt:lpstr>
      <vt:lpstr>CEO</vt:lpstr>
      <vt:lpstr>CEAVI</vt:lpstr>
      <vt:lpstr>CESFI</vt:lpstr>
      <vt:lpstr>CERES</vt:lpstr>
      <vt:lpstr>GESTOR</vt:lpstr>
      <vt:lpstr>Modelo Anexo II IN 002_2014</vt:lpstr>
      <vt:lpstr>Modelo Anexo 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2019-06-10T13:25:52Z</dcterms:modified>
</cp:coreProperties>
</file>