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2021 PROCESSOS ENCERRADOS\PE 0612.2020 SRP SGPE 20514.2020 - Serviços Gráficos SRP VIG 26.11.2021\"/>
    </mc:Choice>
  </mc:AlternateContent>
  <xr:revisionPtr revIDLastSave="0" documentId="13_ncr:1_{44C58F2C-099C-4A95-9083-7C24B733EDB3}" xr6:coauthVersionLast="36" xr6:coauthVersionMax="47" xr10:uidLastSave="{00000000-0000-0000-0000-000000000000}"/>
  <bookViews>
    <workbookView xWindow="0" yWindow="0" windowWidth="21570" windowHeight="7980" tabRatio="917" activeTab="4" xr2:uid="{00000000-000D-0000-FFFF-FFFF00000000}"/>
  </bookViews>
  <sheets>
    <sheet name="Museu" sheetId="166" r:id="rId1"/>
    <sheet name="BU" sheetId="170" r:id="rId2"/>
    <sheet name="SECOM" sheetId="163" r:id="rId3"/>
    <sheet name="ESAG" sheetId="150" r:id="rId4"/>
    <sheet name="CEART" sheetId="151" r:id="rId5"/>
    <sheet name="CEAD" sheetId="154" r:id="rId6"/>
    <sheet name="CEFID" sheetId="152" r:id="rId7"/>
    <sheet name="FAED" sheetId="153" r:id="rId8"/>
    <sheet name="CAV" sheetId="157" r:id="rId9"/>
    <sheet name="CCT" sheetId="155" r:id="rId10"/>
    <sheet name="CEPLAN" sheetId="156" r:id="rId11"/>
    <sheet name="CERES" sheetId="161" r:id="rId12"/>
    <sheet name="CEAVI" sheetId="159" r:id="rId13"/>
    <sheet name="CESFI" sheetId="160" r:id="rId14"/>
    <sheet name="GESTOR" sheetId="162" r:id="rId15"/>
  </sheets>
  <definedNames>
    <definedName name="diasuteis" localSheetId="1">#REF!</definedName>
    <definedName name="diasuteis" localSheetId="8">#REF!</definedName>
    <definedName name="diasuteis" localSheetId="9">#REF!</definedName>
    <definedName name="diasuteis" localSheetId="5">#REF!</definedName>
    <definedName name="diasuteis" localSheetId="4">#REF!</definedName>
    <definedName name="diasuteis" localSheetId="12">#REF!</definedName>
    <definedName name="diasuteis" localSheetId="6">#REF!</definedName>
    <definedName name="diasuteis" localSheetId="10">#REF!</definedName>
    <definedName name="diasuteis" localSheetId="11">#REF!</definedName>
    <definedName name="diasuteis" localSheetId="13">#REF!</definedName>
    <definedName name="diasuteis" localSheetId="3">#REF!</definedName>
    <definedName name="diasuteis" localSheetId="7">#REF!</definedName>
    <definedName name="diasuteis" localSheetId="14">#REF!</definedName>
    <definedName name="diasuteis">#REF!</definedName>
    <definedName name="Ferias" localSheetId="1">#REF!</definedName>
    <definedName name="Ferias" localSheetId="5">#REF!</definedName>
    <definedName name="Ferias" localSheetId="6">#REF!</definedName>
    <definedName name="Ferias" localSheetId="10">#REF!</definedName>
    <definedName name="Ferias" localSheetId="11">#REF!</definedName>
    <definedName name="Ferias" localSheetId="13">#REF!</definedName>
    <definedName name="Ferias" localSheetId="3">#REF!</definedName>
    <definedName name="Ferias" localSheetId="14">#REF!</definedName>
    <definedName name="Ferias">#REF!</definedName>
    <definedName name="RD" localSheetId="1">OFFSET(#REF!,(MATCH(SMALL(#REF!,ROW()-10),#REF!,0)-1),0)</definedName>
    <definedName name="RD" localSheetId="5">OFFSET(#REF!,(MATCH(SMALL(#REF!,ROW()-10),#REF!,0)-1),0)</definedName>
    <definedName name="RD" localSheetId="6">OFFSET(#REF!,(MATCH(SMALL(#REF!,ROW()-10),#REF!,0)-1),0)</definedName>
    <definedName name="RD" localSheetId="10">OFFSET(#REF!,(MATCH(SMALL(#REF!,ROW()-10),#REF!,0)-1),0)</definedName>
    <definedName name="RD" localSheetId="11">OFFSET(#REF!,(MATCH(SMALL(#REF!,ROW()-10),#REF!,0)-1),0)</definedName>
    <definedName name="RD" localSheetId="13">OFFSET(#REF!,(MATCH(SMALL(#REF!,ROW()-10),#REF!,0)-1),0)</definedName>
    <definedName name="RD" localSheetId="3">OFFSET(#REF!,(MATCH(SMALL(#REF!,ROW()-10),#REF!,0)-1),0)</definedName>
    <definedName name="RD" localSheetId="14">OFFSET(#REF!,(MATCH(SMALL(#REF!,ROW()-10),#REF!,0)-1),0)</definedName>
    <definedName name="RD">OFFSET(#REF!,(MATCH(SMALL(#REF!,ROW()-10),#REF!,0)-1),0)</definedName>
    <definedName name="teste">#REF!</definedName>
  </definedNames>
  <calcPr calcId="191029"/>
</workbook>
</file>

<file path=xl/calcChain.xml><?xml version="1.0" encoding="utf-8"?>
<calcChain xmlns="http://schemas.openxmlformats.org/spreadsheetml/2006/main">
  <c r="Q62" i="152" l="1"/>
  <c r="N62" i="170" l="1"/>
  <c r="M62" i="170"/>
  <c r="S62" i="163" l="1"/>
  <c r="R62" i="163"/>
  <c r="Q62" i="163"/>
  <c r="P62" i="163"/>
  <c r="O62" i="163"/>
  <c r="N62" i="163"/>
  <c r="M62" i="163"/>
  <c r="J48" i="166" l="1"/>
  <c r="J34" i="163"/>
  <c r="J25" i="153" l="1"/>
  <c r="J24" i="153"/>
  <c r="J25" i="151"/>
  <c r="J24" i="151"/>
  <c r="J28" i="151"/>
  <c r="J28" i="170"/>
  <c r="J38" i="153"/>
  <c r="J38" i="151" l="1"/>
  <c r="J38" i="156" l="1"/>
  <c r="K38" i="156" s="1"/>
  <c r="L38" i="156" s="1"/>
  <c r="J38" i="155"/>
  <c r="K38" i="155" s="1"/>
  <c r="L38" i="155" s="1"/>
  <c r="J4" i="162"/>
  <c r="J5" i="162"/>
  <c r="J6" i="162"/>
  <c r="J7" i="162"/>
  <c r="J8" i="162"/>
  <c r="J9" i="162"/>
  <c r="J10" i="162"/>
  <c r="J11" i="162"/>
  <c r="J12" i="162"/>
  <c r="J13" i="162"/>
  <c r="J14" i="162"/>
  <c r="J15" i="162"/>
  <c r="J16" i="162"/>
  <c r="J17" i="162"/>
  <c r="J18" i="162"/>
  <c r="J19" i="162"/>
  <c r="J20" i="162"/>
  <c r="J21" i="162"/>
  <c r="J22" i="162"/>
  <c r="J23" i="162"/>
  <c r="J24" i="162"/>
  <c r="J25" i="162"/>
  <c r="J26" i="162"/>
  <c r="J27" i="162"/>
  <c r="J28" i="162"/>
  <c r="J29" i="162"/>
  <c r="J30" i="162"/>
  <c r="J31" i="162"/>
  <c r="J32" i="162"/>
  <c r="J33" i="162"/>
  <c r="J34" i="162"/>
  <c r="J35" i="162"/>
  <c r="M35" i="162" s="1"/>
  <c r="J36" i="162"/>
  <c r="J38" i="162"/>
  <c r="M38" i="162" s="1"/>
  <c r="J39" i="162"/>
  <c r="J40" i="162"/>
  <c r="J41" i="162"/>
  <c r="J42" i="162"/>
  <c r="M42" i="162" s="1"/>
  <c r="J43" i="162"/>
  <c r="M43" i="162" s="1"/>
  <c r="J44" i="162"/>
  <c r="M44" i="162" s="1"/>
  <c r="J45" i="162"/>
  <c r="M45" i="162" s="1"/>
  <c r="J46" i="162"/>
  <c r="M46" i="162" s="1"/>
  <c r="J47" i="162"/>
  <c r="J48" i="162"/>
  <c r="M48" i="162" s="1"/>
  <c r="J49" i="162"/>
  <c r="M49" i="162" s="1"/>
  <c r="J50" i="162"/>
  <c r="M50" i="162" s="1"/>
  <c r="J51" i="162"/>
  <c r="M51" i="162" s="1"/>
  <c r="J52" i="162"/>
  <c r="M52" i="162" s="1"/>
  <c r="J53" i="162"/>
  <c r="M53" i="162" s="1"/>
  <c r="J54" i="162"/>
  <c r="J55" i="162"/>
  <c r="J56" i="162"/>
  <c r="J57" i="162"/>
  <c r="J58" i="162"/>
  <c r="J59" i="162"/>
  <c r="J60" i="162"/>
  <c r="J3" i="162"/>
  <c r="K61" i="159"/>
  <c r="L61" i="159" s="1"/>
  <c r="K60" i="159"/>
  <c r="L60" i="159" s="1"/>
  <c r="K59" i="159"/>
  <c r="L59" i="159" s="1"/>
  <c r="K58" i="159"/>
  <c r="L58" i="159" s="1"/>
  <c r="K57" i="159"/>
  <c r="L57" i="159" s="1"/>
  <c r="K56" i="159"/>
  <c r="L56" i="159" s="1"/>
  <c r="K55" i="159"/>
  <c r="L55" i="159" s="1"/>
  <c r="K54" i="159"/>
  <c r="L54" i="159" s="1"/>
  <c r="K53" i="159"/>
  <c r="L53" i="159" s="1"/>
  <c r="K52" i="159"/>
  <c r="L52" i="159" s="1"/>
  <c r="K51" i="159"/>
  <c r="L51" i="159" s="1"/>
  <c r="K50" i="159"/>
  <c r="L50" i="159" s="1"/>
  <c r="K49" i="159"/>
  <c r="L49" i="159" s="1"/>
  <c r="K48" i="159"/>
  <c r="L48" i="159" s="1"/>
  <c r="K47" i="159"/>
  <c r="L47" i="159" s="1"/>
  <c r="K46" i="159"/>
  <c r="L46" i="159" s="1"/>
  <c r="K45" i="159"/>
  <c r="L45" i="159" s="1"/>
  <c r="K44" i="159"/>
  <c r="L44" i="159" s="1"/>
  <c r="K43" i="159"/>
  <c r="L43" i="159" s="1"/>
  <c r="K42" i="159"/>
  <c r="L42" i="159" s="1"/>
  <c r="K41" i="159"/>
  <c r="L41" i="159" s="1"/>
  <c r="K40" i="159"/>
  <c r="L40" i="159" s="1"/>
  <c r="K39" i="159"/>
  <c r="L39" i="159" s="1"/>
  <c r="K38" i="159"/>
  <c r="L38" i="159" s="1"/>
  <c r="K37" i="159"/>
  <c r="L37" i="159" s="1"/>
  <c r="K36" i="159"/>
  <c r="L36" i="159" s="1"/>
  <c r="K35" i="159"/>
  <c r="L35" i="159" s="1"/>
  <c r="K34" i="159"/>
  <c r="L34" i="159" s="1"/>
  <c r="K33" i="159"/>
  <c r="L33" i="159" s="1"/>
  <c r="K32" i="159"/>
  <c r="L32" i="159" s="1"/>
  <c r="K31" i="159"/>
  <c r="L31" i="159" s="1"/>
  <c r="K30" i="159"/>
  <c r="L30" i="159" s="1"/>
  <c r="K29" i="159"/>
  <c r="L29" i="159" s="1"/>
  <c r="K28" i="159"/>
  <c r="L28" i="159" s="1"/>
  <c r="K27" i="159"/>
  <c r="L27" i="159" s="1"/>
  <c r="K26" i="159"/>
  <c r="L26" i="159" s="1"/>
  <c r="K25" i="159"/>
  <c r="L25" i="159" s="1"/>
  <c r="K24" i="159"/>
  <c r="L24" i="159" s="1"/>
  <c r="K23" i="159"/>
  <c r="L23" i="159" s="1"/>
  <c r="K22" i="159"/>
  <c r="L22" i="159" s="1"/>
  <c r="K21" i="159"/>
  <c r="L21" i="159" s="1"/>
  <c r="K20" i="159"/>
  <c r="L20" i="159" s="1"/>
  <c r="K19" i="159"/>
  <c r="L19" i="159" s="1"/>
  <c r="K18" i="159"/>
  <c r="L18" i="159" s="1"/>
  <c r="K17" i="159"/>
  <c r="L17" i="159" s="1"/>
  <c r="K16" i="159"/>
  <c r="L16" i="159" s="1"/>
  <c r="K15" i="159"/>
  <c r="L15" i="159" s="1"/>
  <c r="K14" i="159"/>
  <c r="L14" i="159" s="1"/>
  <c r="K13" i="159"/>
  <c r="L13" i="159" s="1"/>
  <c r="K12" i="159"/>
  <c r="L12" i="159" s="1"/>
  <c r="K11" i="159"/>
  <c r="L11" i="159" s="1"/>
  <c r="K10" i="159"/>
  <c r="L10" i="159" s="1"/>
  <c r="K9" i="159"/>
  <c r="L9" i="159" s="1"/>
  <c r="K8" i="159"/>
  <c r="L8" i="159" s="1"/>
  <c r="K7" i="159"/>
  <c r="L7" i="159" s="1"/>
  <c r="K6" i="159"/>
  <c r="L6" i="159" s="1"/>
  <c r="K5" i="159"/>
  <c r="L5" i="159" s="1"/>
  <c r="K4" i="159"/>
  <c r="L4" i="159" s="1"/>
  <c r="K61" i="170"/>
  <c r="L61" i="170" s="1"/>
  <c r="K60" i="170"/>
  <c r="L60" i="170" s="1"/>
  <c r="K59" i="170"/>
  <c r="L59" i="170" s="1"/>
  <c r="K58" i="170"/>
  <c r="L58" i="170" s="1"/>
  <c r="K57" i="170"/>
  <c r="L57" i="170" s="1"/>
  <c r="K56" i="170"/>
  <c r="L56" i="170" s="1"/>
  <c r="K55" i="170"/>
  <c r="L55" i="170" s="1"/>
  <c r="K54" i="170"/>
  <c r="L54" i="170" s="1"/>
  <c r="K53" i="170"/>
  <c r="L53" i="170" s="1"/>
  <c r="K52" i="170"/>
  <c r="L52" i="170" s="1"/>
  <c r="K51" i="170"/>
  <c r="L51" i="170" s="1"/>
  <c r="K50" i="170"/>
  <c r="L50" i="170" s="1"/>
  <c r="K49" i="170"/>
  <c r="L49" i="170" s="1"/>
  <c r="K48" i="170"/>
  <c r="L48" i="170" s="1"/>
  <c r="K47" i="170"/>
  <c r="L47" i="170" s="1"/>
  <c r="K46" i="170"/>
  <c r="L46" i="170" s="1"/>
  <c r="K45" i="170"/>
  <c r="L45" i="170" s="1"/>
  <c r="K44" i="170"/>
  <c r="L44" i="170" s="1"/>
  <c r="K43" i="170"/>
  <c r="L43" i="170" s="1"/>
  <c r="K42" i="170"/>
  <c r="L42" i="170" s="1"/>
  <c r="K41" i="170"/>
  <c r="L41" i="170" s="1"/>
  <c r="K40" i="170"/>
  <c r="L40" i="170" s="1"/>
  <c r="K39" i="170"/>
  <c r="L39" i="170" s="1"/>
  <c r="K38" i="170"/>
  <c r="L38" i="170" s="1"/>
  <c r="K37" i="170"/>
  <c r="L37" i="170" s="1"/>
  <c r="K36" i="170"/>
  <c r="L36" i="170" s="1"/>
  <c r="K35" i="170"/>
  <c r="L35" i="170" s="1"/>
  <c r="K34" i="170"/>
  <c r="L34" i="170" s="1"/>
  <c r="K33" i="170"/>
  <c r="L33" i="170" s="1"/>
  <c r="K32" i="170"/>
  <c r="L32" i="170" s="1"/>
  <c r="K31" i="170"/>
  <c r="L31" i="170" s="1"/>
  <c r="K30" i="170"/>
  <c r="L30" i="170" s="1"/>
  <c r="K29" i="170"/>
  <c r="L29" i="170" s="1"/>
  <c r="K28" i="170"/>
  <c r="L28" i="170" s="1"/>
  <c r="K27" i="170"/>
  <c r="L27" i="170" s="1"/>
  <c r="K26" i="170"/>
  <c r="L26" i="170" s="1"/>
  <c r="K25" i="170"/>
  <c r="L25" i="170" s="1"/>
  <c r="K24" i="170"/>
  <c r="L24" i="170" s="1"/>
  <c r="K23" i="170"/>
  <c r="L23" i="170" s="1"/>
  <c r="K22" i="170"/>
  <c r="L22" i="170" s="1"/>
  <c r="K21" i="170"/>
  <c r="L21" i="170" s="1"/>
  <c r="K20" i="170"/>
  <c r="L20" i="170" s="1"/>
  <c r="K19" i="170"/>
  <c r="L19" i="170" s="1"/>
  <c r="K18" i="170"/>
  <c r="L18" i="170" s="1"/>
  <c r="K17" i="170"/>
  <c r="L17" i="170" s="1"/>
  <c r="K16" i="170"/>
  <c r="L16" i="170" s="1"/>
  <c r="K15" i="170"/>
  <c r="L15" i="170" s="1"/>
  <c r="K14" i="170"/>
  <c r="L14" i="170" s="1"/>
  <c r="K13" i="170"/>
  <c r="L13" i="170" s="1"/>
  <c r="K12" i="170"/>
  <c r="L12" i="170" s="1"/>
  <c r="K11" i="170"/>
  <c r="L11" i="170" s="1"/>
  <c r="K10" i="170"/>
  <c r="L10" i="170" s="1"/>
  <c r="K9" i="170"/>
  <c r="L9" i="170" s="1"/>
  <c r="K8" i="170"/>
  <c r="L8" i="170" s="1"/>
  <c r="K7" i="170"/>
  <c r="L7" i="170" s="1"/>
  <c r="K6" i="170"/>
  <c r="L6" i="170" s="1"/>
  <c r="K5" i="170"/>
  <c r="L5" i="170" s="1"/>
  <c r="K4" i="170"/>
  <c r="L4" i="170" s="1"/>
  <c r="K61" i="156"/>
  <c r="L61" i="156" s="1"/>
  <c r="K60" i="156"/>
  <c r="L60" i="156" s="1"/>
  <c r="K59" i="156"/>
  <c r="L59" i="156" s="1"/>
  <c r="K58" i="156"/>
  <c r="L58" i="156" s="1"/>
  <c r="K57" i="156"/>
  <c r="L57" i="156" s="1"/>
  <c r="K56" i="156"/>
  <c r="L56" i="156" s="1"/>
  <c r="K55" i="156"/>
  <c r="L55" i="156" s="1"/>
  <c r="K54" i="156"/>
  <c r="L54" i="156" s="1"/>
  <c r="K53" i="156"/>
  <c r="L53" i="156" s="1"/>
  <c r="K52" i="156"/>
  <c r="L52" i="156" s="1"/>
  <c r="K51" i="156"/>
  <c r="L51" i="156" s="1"/>
  <c r="K50" i="156"/>
  <c r="L50" i="156" s="1"/>
  <c r="K49" i="156"/>
  <c r="L49" i="156" s="1"/>
  <c r="K48" i="156"/>
  <c r="L48" i="156" s="1"/>
  <c r="K47" i="156"/>
  <c r="L47" i="156" s="1"/>
  <c r="K46" i="156"/>
  <c r="L46" i="156" s="1"/>
  <c r="K45" i="156"/>
  <c r="L45" i="156" s="1"/>
  <c r="K44" i="156"/>
  <c r="L44" i="156" s="1"/>
  <c r="K43" i="156"/>
  <c r="L43" i="156" s="1"/>
  <c r="K42" i="156"/>
  <c r="L42" i="156" s="1"/>
  <c r="K41" i="156"/>
  <c r="L41" i="156" s="1"/>
  <c r="K40" i="156"/>
  <c r="L40" i="156" s="1"/>
  <c r="K39" i="156"/>
  <c r="L39" i="156" s="1"/>
  <c r="K37" i="156"/>
  <c r="L37" i="156" s="1"/>
  <c r="K36" i="156"/>
  <c r="L36" i="156" s="1"/>
  <c r="K35" i="156"/>
  <c r="L35" i="156" s="1"/>
  <c r="K34" i="156"/>
  <c r="L34" i="156" s="1"/>
  <c r="K33" i="156"/>
  <c r="L33" i="156" s="1"/>
  <c r="K32" i="156"/>
  <c r="L32" i="156" s="1"/>
  <c r="K31" i="156"/>
  <c r="L31" i="156" s="1"/>
  <c r="K30" i="156"/>
  <c r="L30" i="156" s="1"/>
  <c r="K29" i="156"/>
  <c r="L29" i="156" s="1"/>
  <c r="K28" i="156"/>
  <c r="L28" i="156" s="1"/>
  <c r="K27" i="156"/>
  <c r="L27" i="156" s="1"/>
  <c r="K26" i="156"/>
  <c r="L26" i="156" s="1"/>
  <c r="K25" i="156"/>
  <c r="L25" i="156" s="1"/>
  <c r="K24" i="156"/>
  <c r="L24" i="156" s="1"/>
  <c r="K23" i="156"/>
  <c r="L23" i="156" s="1"/>
  <c r="K22" i="156"/>
  <c r="L22" i="156" s="1"/>
  <c r="K21" i="156"/>
  <c r="L21" i="156" s="1"/>
  <c r="K20" i="156"/>
  <c r="L20" i="156" s="1"/>
  <c r="K19" i="156"/>
  <c r="L19" i="156" s="1"/>
  <c r="K18" i="156"/>
  <c r="L18" i="156" s="1"/>
  <c r="K17" i="156"/>
  <c r="L17" i="156" s="1"/>
  <c r="K16" i="156"/>
  <c r="L16" i="156" s="1"/>
  <c r="K15" i="156"/>
  <c r="L15" i="156" s="1"/>
  <c r="K14" i="156"/>
  <c r="L14" i="156" s="1"/>
  <c r="K13" i="156"/>
  <c r="L13" i="156" s="1"/>
  <c r="K12" i="156"/>
  <c r="L12" i="156" s="1"/>
  <c r="K11" i="156"/>
  <c r="L11" i="156" s="1"/>
  <c r="K10" i="156"/>
  <c r="L10" i="156" s="1"/>
  <c r="K9" i="156"/>
  <c r="L9" i="156" s="1"/>
  <c r="K8" i="156"/>
  <c r="L8" i="156" s="1"/>
  <c r="K7" i="156"/>
  <c r="L7" i="156" s="1"/>
  <c r="K6" i="156"/>
  <c r="L6" i="156" s="1"/>
  <c r="K5" i="156"/>
  <c r="L5" i="156" s="1"/>
  <c r="K4" i="156"/>
  <c r="L4" i="156" s="1"/>
  <c r="K61" i="157"/>
  <c r="L61" i="157" s="1"/>
  <c r="K60" i="157"/>
  <c r="L60" i="157" s="1"/>
  <c r="K59" i="157"/>
  <c r="L59" i="157" s="1"/>
  <c r="K58" i="157"/>
  <c r="L58" i="157" s="1"/>
  <c r="K57" i="157"/>
  <c r="L57" i="157" s="1"/>
  <c r="K56" i="157"/>
  <c r="L56" i="157" s="1"/>
  <c r="K55" i="157"/>
  <c r="L55" i="157" s="1"/>
  <c r="K54" i="157"/>
  <c r="L54" i="157" s="1"/>
  <c r="K53" i="157"/>
  <c r="L53" i="157" s="1"/>
  <c r="K52" i="157"/>
  <c r="L52" i="157" s="1"/>
  <c r="K51" i="157"/>
  <c r="L51" i="157" s="1"/>
  <c r="K50" i="157"/>
  <c r="L50" i="157" s="1"/>
  <c r="K49" i="157"/>
  <c r="L49" i="157" s="1"/>
  <c r="K48" i="157"/>
  <c r="L48" i="157" s="1"/>
  <c r="K47" i="157"/>
  <c r="L47" i="157" s="1"/>
  <c r="K46" i="157"/>
  <c r="L46" i="157" s="1"/>
  <c r="K45" i="157"/>
  <c r="L45" i="157" s="1"/>
  <c r="K44" i="157"/>
  <c r="L44" i="157" s="1"/>
  <c r="K43" i="157"/>
  <c r="L43" i="157" s="1"/>
  <c r="K42" i="157"/>
  <c r="L42" i="157" s="1"/>
  <c r="K41" i="157"/>
  <c r="L41" i="157" s="1"/>
  <c r="K40" i="157"/>
  <c r="L40" i="157" s="1"/>
  <c r="K39" i="157"/>
  <c r="L39" i="157" s="1"/>
  <c r="K38" i="157"/>
  <c r="L38" i="157" s="1"/>
  <c r="K37" i="157"/>
  <c r="L37" i="157" s="1"/>
  <c r="K36" i="157"/>
  <c r="L36" i="157" s="1"/>
  <c r="K35" i="157"/>
  <c r="L35" i="157" s="1"/>
  <c r="K34" i="157"/>
  <c r="L34" i="157" s="1"/>
  <c r="K33" i="157"/>
  <c r="L33" i="157" s="1"/>
  <c r="K32" i="157"/>
  <c r="L32" i="157" s="1"/>
  <c r="K31" i="157"/>
  <c r="L31" i="157" s="1"/>
  <c r="K30" i="157"/>
  <c r="L30" i="157" s="1"/>
  <c r="K29" i="157"/>
  <c r="L29" i="157" s="1"/>
  <c r="K28" i="157"/>
  <c r="L28" i="157" s="1"/>
  <c r="K27" i="157"/>
  <c r="L27" i="157" s="1"/>
  <c r="K26" i="157"/>
  <c r="L26" i="157" s="1"/>
  <c r="K25" i="157"/>
  <c r="L25" i="157" s="1"/>
  <c r="K24" i="157"/>
  <c r="L24" i="157" s="1"/>
  <c r="K23" i="157"/>
  <c r="L23" i="157" s="1"/>
  <c r="K22" i="157"/>
  <c r="L22" i="157" s="1"/>
  <c r="K21" i="157"/>
  <c r="L21" i="157" s="1"/>
  <c r="K20" i="157"/>
  <c r="L20" i="157" s="1"/>
  <c r="K19" i="157"/>
  <c r="L19" i="157" s="1"/>
  <c r="K18" i="157"/>
  <c r="L18" i="157" s="1"/>
  <c r="K17" i="157"/>
  <c r="L17" i="157" s="1"/>
  <c r="K16" i="157"/>
  <c r="L16" i="157" s="1"/>
  <c r="K15" i="157"/>
  <c r="L15" i="157" s="1"/>
  <c r="K14" i="157"/>
  <c r="L14" i="157" s="1"/>
  <c r="K13" i="157"/>
  <c r="L13" i="157" s="1"/>
  <c r="K12" i="157"/>
  <c r="L12" i="157" s="1"/>
  <c r="K11" i="157"/>
  <c r="L11" i="157" s="1"/>
  <c r="K10" i="157"/>
  <c r="L10" i="157" s="1"/>
  <c r="K9" i="157"/>
  <c r="L9" i="157" s="1"/>
  <c r="K8" i="157"/>
  <c r="L8" i="157" s="1"/>
  <c r="K7" i="157"/>
  <c r="L7" i="157" s="1"/>
  <c r="K6" i="157"/>
  <c r="L6" i="157" s="1"/>
  <c r="K5" i="157"/>
  <c r="L5" i="157" s="1"/>
  <c r="K4" i="157"/>
  <c r="L4" i="157" s="1"/>
  <c r="K61" i="155"/>
  <c r="L61" i="155" s="1"/>
  <c r="K60" i="155"/>
  <c r="L60" i="155" s="1"/>
  <c r="K59" i="155"/>
  <c r="L59" i="155" s="1"/>
  <c r="K58" i="155"/>
  <c r="L58" i="155" s="1"/>
  <c r="K57" i="155"/>
  <c r="L57" i="155" s="1"/>
  <c r="K56" i="155"/>
  <c r="L56" i="155" s="1"/>
  <c r="K55" i="155"/>
  <c r="L55" i="155" s="1"/>
  <c r="K54" i="155"/>
  <c r="L54" i="155" s="1"/>
  <c r="K53" i="155"/>
  <c r="L53" i="155" s="1"/>
  <c r="K52" i="155"/>
  <c r="L52" i="155" s="1"/>
  <c r="K51" i="155"/>
  <c r="L51" i="155" s="1"/>
  <c r="K50" i="155"/>
  <c r="L50" i="155" s="1"/>
  <c r="K49" i="155"/>
  <c r="L49" i="155" s="1"/>
  <c r="K48" i="155"/>
  <c r="L48" i="155" s="1"/>
  <c r="K47" i="155"/>
  <c r="L47" i="155" s="1"/>
  <c r="K46" i="155"/>
  <c r="L46" i="155" s="1"/>
  <c r="K45" i="155"/>
  <c r="L45" i="155" s="1"/>
  <c r="K44" i="155"/>
  <c r="L44" i="155" s="1"/>
  <c r="K43" i="155"/>
  <c r="L43" i="155" s="1"/>
  <c r="K42" i="155"/>
  <c r="L42" i="155" s="1"/>
  <c r="K41" i="155"/>
  <c r="L41" i="155" s="1"/>
  <c r="K40" i="155"/>
  <c r="L40" i="155" s="1"/>
  <c r="K39" i="155"/>
  <c r="L39" i="155" s="1"/>
  <c r="K37" i="155"/>
  <c r="L37" i="155" s="1"/>
  <c r="K36" i="155"/>
  <c r="L36" i="155" s="1"/>
  <c r="K35" i="155"/>
  <c r="L35" i="155" s="1"/>
  <c r="K34" i="155"/>
  <c r="L34" i="155" s="1"/>
  <c r="K33" i="155"/>
  <c r="L33" i="155" s="1"/>
  <c r="K32" i="155"/>
  <c r="L32" i="155" s="1"/>
  <c r="K31" i="155"/>
  <c r="L31" i="155" s="1"/>
  <c r="K30" i="155"/>
  <c r="L30" i="155" s="1"/>
  <c r="K29" i="155"/>
  <c r="L29" i="155" s="1"/>
  <c r="K28" i="155"/>
  <c r="L28" i="155" s="1"/>
  <c r="K27" i="155"/>
  <c r="L27" i="155" s="1"/>
  <c r="K26" i="155"/>
  <c r="L26" i="155" s="1"/>
  <c r="K25" i="155"/>
  <c r="L25" i="155" s="1"/>
  <c r="K24" i="155"/>
  <c r="L24" i="155" s="1"/>
  <c r="K23" i="155"/>
  <c r="L23" i="155" s="1"/>
  <c r="K22" i="155"/>
  <c r="L22" i="155" s="1"/>
  <c r="K21" i="155"/>
  <c r="L21" i="155" s="1"/>
  <c r="K20" i="155"/>
  <c r="L20" i="155" s="1"/>
  <c r="K19" i="155"/>
  <c r="L19" i="155" s="1"/>
  <c r="K18" i="155"/>
  <c r="L18" i="155" s="1"/>
  <c r="K17" i="155"/>
  <c r="L17" i="155" s="1"/>
  <c r="K16" i="155"/>
  <c r="L16" i="155" s="1"/>
  <c r="K15" i="155"/>
  <c r="L15" i="155" s="1"/>
  <c r="K14" i="155"/>
  <c r="L14" i="155" s="1"/>
  <c r="K13" i="155"/>
  <c r="L13" i="155" s="1"/>
  <c r="K12" i="155"/>
  <c r="L12" i="155" s="1"/>
  <c r="K11" i="155"/>
  <c r="L11" i="155" s="1"/>
  <c r="K10" i="155"/>
  <c r="L10" i="155" s="1"/>
  <c r="K9" i="155"/>
  <c r="L9" i="155" s="1"/>
  <c r="K8" i="155"/>
  <c r="L8" i="155" s="1"/>
  <c r="K7" i="155"/>
  <c r="L7" i="155" s="1"/>
  <c r="K6" i="155"/>
  <c r="L6" i="155" s="1"/>
  <c r="K5" i="155"/>
  <c r="L5" i="155" s="1"/>
  <c r="K4" i="155"/>
  <c r="L4" i="155" s="1"/>
  <c r="K61" i="160"/>
  <c r="L61" i="160" s="1"/>
  <c r="K60" i="160"/>
  <c r="L60" i="160" s="1"/>
  <c r="K59" i="160"/>
  <c r="L59" i="160" s="1"/>
  <c r="K58" i="160"/>
  <c r="L58" i="160" s="1"/>
  <c r="K57" i="160"/>
  <c r="L57" i="160" s="1"/>
  <c r="K56" i="160"/>
  <c r="L56" i="160" s="1"/>
  <c r="K55" i="160"/>
  <c r="L55" i="160" s="1"/>
  <c r="K54" i="160"/>
  <c r="L54" i="160" s="1"/>
  <c r="K53" i="160"/>
  <c r="L53" i="160" s="1"/>
  <c r="K52" i="160"/>
  <c r="L52" i="160" s="1"/>
  <c r="K51" i="160"/>
  <c r="L51" i="160" s="1"/>
  <c r="K50" i="160"/>
  <c r="L50" i="160" s="1"/>
  <c r="K49" i="160"/>
  <c r="L49" i="160" s="1"/>
  <c r="K48" i="160"/>
  <c r="L48" i="160" s="1"/>
  <c r="K47" i="160"/>
  <c r="L47" i="160" s="1"/>
  <c r="K46" i="160"/>
  <c r="L46" i="160" s="1"/>
  <c r="K45" i="160"/>
  <c r="L45" i="160" s="1"/>
  <c r="K44" i="160"/>
  <c r="L44" i="160" s="1"/>
  <c r="K43" i="160"/>
  <c r="L43" i="160" s="1"/>
  <c r="K42" i="160"/>
  <c r="L42" i="160" s="1"/>
  <c r="K41" i="160"/>
  <c r="L41" i="160" s="1"/>
  <c r="K40" i="160"/>
  <c r="L40" i="160" s="1"/>
  <c r="K39" i="160"/>
  <c r="L39" i="160" s="1"/>
  <c r="K38" i="160"/>
  <c r="L38" i="160" s="1"/>
  <c r="K37" i="160"/>
  <c r="L37" i="160" s="1"/>
  <c r="K36" i="160"/>
  <c r="L36" i="160" s="1"/>
  <c r="K35" i="160"/>
  <c r="L35" i="160" s="1"/>
  <c r="K34" i="160"/>
  <c r="L34" i="160" s="1"/>
  <c r="K33" i="160"/>
  <c r="L33" i="160" s="1"/>
  <c r="K32" i="160"/>
  <c r="L32" i="160" s="1"/>
  <c r="K31" i="160"/>
  <c r="L31" i="160" s="1"/>
  <c r="K30" i="160"/>
  <c r="L30" i="160" s="1"/>
  <c r="K29" i="160"/>
  <c r="L29" i="160" s="1"/>
  <c r="K28" i="160"/>
  <c r="L28" i="160" s="1"/>
  <c r="K27" i="160"/>
  <c r="L27" i="160" s="1"/>
  <c r="K26" i="160"/>
  <c r="L26" i="160" s="1"/>
  <c r="K25" i="160"/>
  <c r="L25" i="160" s="1"/>
  <c r="K24" i="160"/>
  <c r="L24" i="160" s="1"/>
  <c r="K23" i="160"/>
  <c r="L23" i="160" s="1"/>
  <c r="K22" i="160"/>
  <c r="L22" i="160" s="1"/>
  <c r="K21" i="160"/>
  <c r="L21" i="160" s="1"/>
  <c r="K20" i="160"/>
  <c r="L20" i="160" s="1"/>
  <c r="K19" i="160"/>
  <c r="L19" i="160" s="1"/>
  <c r="K18" i="160"/>
  <c r="L18" i="160" s="1"/>
  <c r="K17" i="160"/>
  <c r="L17" i="160" s="1"/>
  <c r="K16" i="160"/>
  <c r="L16" i="160" s="1"/>
  <c r="K15" i="160"/>
  <c r="L15" i="160" s="1"/>
  <c r="K14" i="160"/>
  <c r="L14" i="160" s="1"/>
  <c r="K13" i="160"/>
  <c r="L13" i="160" s="1"/>
  <c r="K12" i="160"/>
  <c r="L12" i="160" s="1"/>
  <c r="K11" i="160"/>
  <c r="L11" i="160" s="1"/>
  <c r="K10" i="160"/>
  <c r="L10" i="160" s="1"/>
  <c r="K9" i="160"/>
  <c r="L9" i="160" s="1"/>
  <c r="K8" i="160"/>
  <c r="L8" i="160" s="1"/>
  <c r="K7" i="160"/>
  <c r="L7" i="160" s="1"/>
  <c r="K6" i="160"/>
  <c r="L6" i="160" s="1"/>
  <c r="K5" i="160"/>
  <c r="L5" i="160" s="1"/>
  <c r="K4" i="160"/>
  <c r="L4" i="160" s="1"/>
  <c r="K61" i="161"/>
  <c r="L61" i="161" s="1"/>
  <c r="K60" i="161"/>
  <c r="L60" i="161" s="1"/>
  <c r="K59" i="161"/>
  <c r="L59" i="161" s="1"/>
  <c r="K58" i="161"/>
  <c r="L58" i="161" s="1"/>
  <c r="K57" i="161"/>
  <c r="L57" i="161" s="1"/>
  <c r="K56" i="161"/>
  <c r="L56" i="161" s="1"/>
  <c r="K55" i="161"/>
  <c r="L55" i="161" s="1"/>
  <c r="K54" i="161"/>
  <c r="L54" i="161" s="1"/>
  <c r="K53" i="161"/>
  <c r="L53" i="161" s="1"/>
  <c r="K52" i="161"/>
  <c r="L52" i="161" s="1"/>
  <c r="K51" i="161"/>
  <c r="L51" i="161" s="1"/>
  <c r="K50" i="161"/>
  <c r="L50" i="161" s="1"/>
  <c r="K49" i="161"/>
  <c r="L49" i="161" s="1"/>
  <c r="K48" i="161"/>
  <c r="L48" i="161" s="1"/>
  <c r="K47" i="161"/>
  <c r="L47" i="161" s="1"/>
  <c r="K46" i="161"/>
  <c r="L46" i="161" s="1"/>
  <c r="K45" i="161"/>
  <c r="L45" i="161" s="1"/>
  <c r="K44" i="161"/>
  <c r="L44" i="161" s="1"/>
  <c r="K43" i="161"/>
  <c r="L43" i="161" s="1"/>
  <c r="K42" i="161"/>
  <c r="L42" i="161" s="1"/>
  <c r="K41" i="161"/>
  <c r="L41" i="161" s="1"/>
  <c r="K40" i="161"/>
  <c r="L40" i="161" s="1"/>
  <c r="K39" i="161"/>
  <c r="L39" i="161" s="1"/>
  <c r="K38" i="161"/>
  <c r="L38" i="161" s="1"/>
  <c r="K37" i="161"/>
  <c r="L37" i="161" s="1"/>
  <c r="K36" i="161"/>
  <c r="L36" i="161" s="1"/>
  <c r="K35" i="161"/>
  <c r="L35" i="161" s="1"/>
  <c r="K34" i="161"/>
  <c r="L34" i="161" s="1"/>
  <c r="K33" i="161"/>
  <c r="L33" i="161" s="1"/>
  <c r="K32" i="161"/>
  <c r="L32" i="161" s="1"/>
  <c r="K31" i="161"/>
  <c r="L31" i="161" s="1"/>
  <c r="K30" i="161"/>
  <c r="L30" i="161" s="1"/>
  <c r="K29" i="161"/>
  <c r="L29" i="161" s="1"/>
  <c r="K28" i="161"/>
  <c r="L28" i="161" s="1"/>
  <c r="K27" i="161"/>
  <c r="L27" i="161" s="1"/>
  <c r="K26" i="161"/>
  <c r="L26" i="161" s="1"/>
  <c r="K25" i="161"/>
  <c r="L25" i="161" s="1"/>
  <c r="K24" i="161"/>
  <c r="L24" i="161" s="1"/>
  <c r="K23" i="161"/>
  <c r="L23" i="161" s="1"/>
  <c r="K22" i="161"/>
  <c r="L22" i="161" s="1"/>
  <c r="K21" i="161"/>
  <c r="L21" i="161" s="1"/>
  <c r="K20" i="161"/>
  <c r="L20" i="161" s="1"/>
  <c r="K19" i="161"/>
  <c r="L19" i="161" s="1"/>
  <c r="K18" i="161"/>
  <c r="L18" i="161" s="1"/>
  <c r="K17" i="161"/>
  <c r="L17" i="161" s="1"/>
  <c r="K16" i="161"/>
  <c r="L16" i="161" s="1"/>
  <c r="K15" i="161"/>
  <c r="L15" i="161" s="1"/>
  <c r="K14" i="161"/>
  <c r="L14" i="161" s="1"/>
  <c r="K13" i="161"/>
  <c r="L13" i="161" s="1"/>
  <c r="K12" i="161"/>
  <c r="L12" i="161" s="1"/>
  <c r="K11" i="161"/>
  <c r="L11" i="161" s="1"/>
  <c r="K10" i="161"/>
  <c r="L10" i="161" s="1"/>
  <c r="K9" i="161"/>
  <c r="L9" i="161" s="1"/>
  <c r="K8" i="161"/>
  <c r="L8" i="161" s="1"/>
  <c r="K7" i="161"/>
  <c r="L7" i="161" s="1"/>
  <c r="K6" i="161"/>
  <c r="L6" i="161" s="1"/>
  <c r="K5" i="161"/>
  <c r="L5" i="161" s="1"/>
  <c r="K4" i="161"/>
  <c r="L4" i="161" s="1"/>
  <c r="K61" i="152"/>
  <c r="L61" i="152" s="1"/>
  <c r="K60" i="152"/>
  <c r="L60" i="152" s="1"/>
  <c r="K59" i="152"/>
  <c r="L59" i="152" s="1"/>
  <c r="K58" i="152"/>
  <c r="L58" i="152" s="1"/>
  <c r="K57" i="152"/>
  <c r="L57" i="152" s="1"/>
  <c r="K56" i="152"/>
  <c r="L56" i="152" s="1"/>
  <c r="K55" i="152"/>
  <c r="L55" i="152" s="1"/>
  <c r="K54" i="152"/>
  <c r="L54" i="152" s="1"/>
  <c r="K53" i="152"/>
  <c r="L53" i="152" s="1"/>
  <c r="K52" i="152"/>
  <c r="L52" i="152" s="1"/>
  <c r="K51" i="152"/>
  <c r="L51" i="152" s="1"/>
  <c r="K50" i="152"/>
  <c r="L50" i="152" s="1"/>
  <c r="K49" i="152"/>
  <c r="L49" i="152" s="1"/>
  <c r="K48" i="152"/>
  <c r="L48" i="152" s="1"/>
  <c r="K47" i="152"/>
  <c r="L47" i="152" s="1"/>
  <c r="K46" i="152"/>
  <c r="L46" i="152" s="1"/>
  <c r="K45" i="152"/>
  <c r="L45" i="152" s="1"/>
  <c r="K44" i="152"/>
  <c r="L44" i="152" s="1"/>
  <c r="K43" i="152"/>
  <c r="L43" i="152" s="1"/>
  <c r="K42" i="152"/>
  <c r="L42" i="152" s="1"/>
  <c r="K41" i="152"/>
  <c r="L41" i="152" s="1"/>
  <c r="K40" i="152"/>
  <c r="L40" i="152" s="1"/>
  <c r="K39" i="152"/>
  <c r="L39" i="152" s="1"/>
  <c r="K38" i="152"/>
  <c r="L38" i="152" s="1"/>
  <c r="K37" i="152"/>
  <c r="L37" i="152" s="1"/>
  <c r="K36" i="152"/>
  <c r="L36" i="152" s="1"/>
  <c r="K35" i="152"/>
  <c r="L35" i="152" s="1"/>
  <c r="K34" i="152"/>
  <c r="L34" i="152" s="1"/>
  <c r="K33" i="152"/>
  <c r="L33" i="152" s="1"/>
  <c r="K32" i="152"/>
  <c r="L32" i="152" s="1"/>
  <c r="K31" i="152"/>
  <c r="L31" i="152" s="1"/>
  <c r="K30" i="152"/>
  <c r="L30" i="152" s="1"/>
  <c r="K29" i="152"/>
  <c r="L29" i="152" s="1"/>
  <c r="K28" i="152"/>
  <c r="L28" i="152" s="1"/>
  <c r="K27" i="152"/>
  <c r="L27" i="152" s="1"/>
  <c r="K26" i="152"/>
  <c r="L26" i="152" s="1"/>
  <c r="K25" i="152"/>
  <c r="L25" i="152" s="1"/>
  <c r="K24" i="152"/>
  <c r="L24" i="152" s="1"/>
  <c r="K23" i="152"/>
  <c r="L23" i="152" s="1"/>
  <c r="K22" i="152"/>
  <c r="L22" i="152" s="1"/>
  <c r="K21" i="152"/>
  <c r="L21" i="152" s="1"/>
  <c r="K20" i="152"/>
  <c r="L20" i="152" s="1"/>
  <c r="K19" i="152"/>
  <c r="L19" i="152" s="1"/>
  <c r="K18" i="152"/>
  <c r="L18" i="152" s="1"/>
  <c r="K17" i="152"/>
  <c r="L17" i="152" s="1"/>
  <c r="K16" i="152"/>
  <c r="L16" i="152" s="1"/>
  <c r="K15" i="152"/>
  <c r="L15" i="152" s="1"/>
  <c r="K14" i="152"/>
  <c r="L14" i="152" s="1"/>
  <c r="K13" i="152"/>
  <c r="L13" i="152" s="1"/>
  <c r="K12" i="152"/>
  <c r="L12" i="152" s="1"/>
  <c r="K11" i="152"/>
  <c r="L11" i="152" s="1"/>
  <c r="K10" i="152"/>
  <c r="L10" i="152" s="1"/>
  <c r="K9" i="152"/>
  <c r="L9" i="152" s="1"/>
  <c r="K8" i="152"/>
  <c r="L8" i="152" s="1"/>
  <c r="K7" i="152"/>
  <c r="L7" i="152" s="1"/>
  <c r="K6" i="152"/>
  <c r="L6" i="152" s="1"/>
  <c r="K5" i="152"/>
  <c r="L5" i="152" s="1"/>
  <c r="K4" i="152"/>
  <c r="L4" i="152" s="1"/>
  <c r="K61" i="154"/>
  <c r="L61" i="154" s="1"/>
  <c r="K60" i="154"/>
  <c r="L60" i="154" s="1"/>
  <c r="K59" i="154"/>
  <c r="L59" i="154" s="1"/>
  <c r="K58" i="154"/>
  <c r="L58" i="154" s="1"/>
  <c r="K57" i="154"/>
  <c r="L57" i="154" s="1"/>
  <c r="K56" i="154"/>
  <c r="L56" i="154" s="1"/>
  <c r="K55" i="154"/>
  <c r="L55" i="154" s="1"/>
  <c r="K54" i="154"/>
  <c r="L54" i="154" s="1"/>
  <c r="K53" i="154"/>
  <c r="L53" i="154" s="1"/>
  <c r="K52" i="154"/>
  <c r="L52" i="154" s="1"/>
  <c r="K51" i="154"/>
  <c r="L51" i="154" s="1"/>
  <c r="K50" i="154"/>
  <c r="L50" i="154" s="1"/>
  <c r="K49" i="154"/>
  <c r="L49" i="154" s="1"/>
  <c r="K48" i="154"/>
  <c r="L48" i="154" s="1"/>
  <c r="K47" i="154"/>
  <c r="L47" i="154" s="1"/>
  <c r="K46" i="154"/>
  <c r="L46" i="154" s="1"/>
  <c r="K45" i="154"/>
  <c r="L45" i="154" s="1"/>
  <c r="K44" i="154"/>
  <c r="L44" i="154" s="1"/>
  <c r="K43" i="154"/>
  <c r="L43" i="154" s="1"/>
  <c r="K42" i="154"/>
  <c r="L42" i="154" s="1"/>
  <c r="K41" i="154"/>
  <c r="L41" i="154" s="1"/>
  <c r="K40" i="154"/>
  <c r="L40" i="154" s="1"/>
  <c r="K39" i="154"/>
  <c r="L39" i="154" s="1"/>
  <c r="K38" i="154"/>
  <c r="L38" i="154" s="1"/>
  <c r="K37" i="154"/>
  <c r="L37" i="154" s="1"/>
  <c r="K36" i="154"/>
  <c r="L36" i="154" s="1"/>
  <c r="K35" i="154"/>
  <c r="L35" i="154" s="1"/>
  <c r="K34" i="154"/>
  <c r="L34" i="154" s="1"/>
  <c r="K33" i="154"/>
  <c r="L33" i="154" s="1"/>
  <c r="K32" i="154"/>
  <c r="L32" i="154" s="1"/>
  <c r="K31" i="154"/>
  <c r="L31" i="154" s="1"/>
  <c r="K30" i="154"/>
  <c r="L30" i="154" s="1"/>
  <c r="K29" i="154"/>
  <c r="L29" i="154" s="1"/>
  <c r="K28" i="154"/>
  <c r="L28" i="154" s="1"/>
  <c r="K27" i="154"/>
  <c r="L27" i="154" s="1"/>
  <c r="K26" i="154"/>
  <c r="L26" i="154" s="1"/>
  <c r="K25" i="154"/>
  <c r="L25" i="154" s="1"/>
  <c r="K24" i="154"/>
  <c r="L24" i="154" s="1"/>
  <c r="K23" i="154"/>
  <c r="L23" i="154" s="1"/>
  <c r="K22" i="154"/>
  <c r="L22" i="154" s="1"/>
  <c r="K21" i="154"/>
  <c r="L21" i="154" s="1"/>
  <c r="K20" i="154"/>
  <c r="L20" i="154" s="1"/>
  <c r="K19" i="154"/>
  <c r="L19" i="154" s="1"/>
  <c r="K18" i="154"/>
  <c r="L18" i="154" s="1"/>
  <c r="K17" i="154"/>
  <c r="L17" i="154" s="1"/>
  <c r="K16" i="154"/>
  <c r="L16" i="154" s="1"/>
  <c r="K15" i="154"/>
  <c r="L15" i="154" s="1"/>
  <c r="K14" i="154"/>
  <c r="L14" i="154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K61" i="153"/>
  <c r="L61" i="153" s="1"/>
  <c r="K60" i="153"/>
  <c r="L60" i="153" s="1"/>
  <c r="K59" i="153"/>
  <c r="L59" i="153" s="1"/>
  <c r="K58" i="153"/>
  <c r="L58" i="153" s="1"/>
  <c r="K57" i="153"/>
  <c r="L57" i="153" s="1"/>
  <c r="K56" i="153"/>
  <c r="L56" i="153" s="1"/>
  <c r="K55" i="153"/>
  <c r="L55" i="153" s="1"/>
  <c r="K54" i="153"/>
  <c r="L54" i="153" s="1"/>
  <c r="K53" i="153"/>
  <c r="L53" i="153" s="1"/>
  <c r="K52" i="153"/>
  <c r="L52" i="153" s="1"/>
  <c r="K51" i="153"/>
  <c r="L51" i="153" s="1"/>
  <c r="K50" i="153"/>
  <c r="L50" i="153" s="1"/>
  <c r="K49" i="153"/>
  <c r="L49" i="153" s="1"/>
  <c r="K48" i="153"/>
  <c r="L48" i="153" s="1"/>
  <c r="K47" i="153"/>
  <c r="L47" i="153" s="1"/>
  <c r="K46" i="153"/>
  <c r="L46" i="153" s="1"/>
  <c r="K45" i="153"/>
  <c r="L45" i="153" s="1"/>
  <c r="K44" i="153"/>
  <c r="L44" i="153" s="1"/>
  <c r="K43" i="153"/>
  <c r="L43" i="153" s="1"/>
  <c r="K42" i="153"/>
  <c r="L42" i="153" s="1"/>
  <c r="K41" i="153"/>
  <c r="L41" i="153" s="1"/>
  <c r="K40" i="153"/>
  <c r="L40" i="153" s="1"/>
  <c r="K39" i="153"/>
  <c r="L39" i="153" s="1"/>
  <c r="K38" i="153"/>
  <c r="L38" i="153" s="1"/>
  <c r="K37" i="153"/>
  <c r="L37" i="153" s="1"/>
  <c r="K36" i="153"/>
  <c r="L36" i="153" s="1"/>
  <c r="K35" i="153"/>
  <c r="L35" i="153" s="1"/>
  <c r="K34" i="153"/>
  <c r="L34" i="153" s="1"/>
  <c r="K33" i="153"/>
  <c r="L33" i="153" s="1"/>
  <c r="K32" i="153"/>
  <c r="L32" i="153" s="1"/>
  <c r="K31" i="153"/>
  <c r="L31" i="153" s="1"/>
  <c r="K30" i="153"/>
  <c r="L30" i="153" s="1"/>
  <c r="K29" i="153"/>
  <c r="L29" i="153" s="1"/>
  <c r="K28" i="153"/>
  <c r="L28" i="153" s="1"/>
  <c r="K27" i="153"/>
  <c r="L27" i="153" s="1"/>
  <c r="K26" i="153"/>
  <c r="L26" i="153" s="1"/>
  <c r="K25" i="153"/>
  <c r="L25" i="153" s="1"/>
  <c r="K24" i="153"/>
  <c r="L24" i="153" s="1"/>
  <c r="K23" i="153"/>
  <c r="L23" i="153" s="1"/>
  <c r="K22" i="153"/>
  <c r="L22" i="153" s="1"/>
  <c r="K21" i="153"/>
  <c r="L21" i="153" s="1"/>
  <c r="K20" i="153"/>
  <c r="L20" i="153" s="1"/>
  <c r="K19" i="153"/>
  <c r="L19" i="153" s="1"/>
  <c r="K18" i="153"/>
  <c r="L18" i="153" s="1"/>
  <c r="K17" i="153"/>
  <c r="L17" i="153" s="1"/>
  <c r="K16" i="153"/>
  <c r="L16" i="153" s="1"/>
  <c r="K15" i="153"/>
  <c r="L15" i="153" s="1"/>
  <c r="K14" i="153"/>
  <c r="L14" i="153" s="1"/>
  <c r="K13" i="153"/>
  <c r="L13" i="153" s="1"/>
  <c r="K12" i="153"/>
  <c r="L12" i="153" s="1"/>
  <c r="K11" i="153"/>
  <c r="L11" i="153" s="1"/>
  <c r="K10" i="153"/>
  <c r="L10" i="153" s="1"/>
  <c r="K9" i="153"/>
  <c r="L9" i="153" s="1"/>
  <c r="K8" i="153"/>
  <c r="L8" i="153" s="1"/>
  <c r="K7" i="153"/>
  <c r="L7" i="153" s="1"/>
  <c r="K6" i="153"/>
  <c r="L6" i="153" s="1"/>
  <c r="K5" i="153"/>
  <c r="L5" i="153" s="1"/>
  <c r="K4" i="153"/>
  <c r="L4" i="153" s="1"/>
  <c r="K61" i="151"/>
  <c r="L61" i="151" s="1"/>
  <c r="K60" i="151"/>
  <c r="L60" i="151" s="1"/>
  <c r="K59" i="151"/>
  <c r="L59" i="151" s="1"/>
  <c r="K58" i="151"/>
  <c r="L58" i="151" s="1"/>
  <c r="K57" i="151"/>
  <c r="L57" i="151" s="1"/>
  <c r="K56" i="151"/>
  <c r="L56" i="151" s="1"/>
  <c r="K55" i="151"/>
  <c r="L55" i="151" s="1"/>
  <c r="K54" i="151"/>
  <c r="L54" i="151" s="1"/>
  <c r="K53" i="151"/>
  <c r="L53" i="151" s="1"/>
  <c r="K52" i="151"/>
  <c r="L52" i="151" s="1"/>
  <c r="K51" i="151"/>
  <c r="L51" i="151" s="1"/>
  <c r="K50" i="151"/>
  <c r="L50" i="151" s="1"/>
  <c r="K49" i="151"/>
  <c r="L49" i="151" s="1"/>
  <c r="K48" i="151"/>
  <c r="L48" i="151" s="1"/>
  <c r="K47" i="151"/>
  <c r="L47" i="151" s="1"/>
  <c r="K46" i="151"/>
  <c r="L46" i="151" s="1"/>
  <c r="K45" i="151"/>
  <c r="L45" i="151" s="1"/>
  <c r="K44" i="151"/>
  <c r="L44" i="151" s="1"/>
  <c r="K43" i="151"/>
  <c r="L43" i="151" s="1"/>
  <c r="K42" i="151"/>
  <c r="L42" i="151" s="1"/>
  <c r="K41" i="151"/>
  <c r="L41" i="151" s="1"/>
  <c r="K40" i="151"/>
  <c r="L40" i="151" s="1"/>
  <c r="K39" i="151"/>
  <c r="L39" i="151" s="1"/>
  <c r="K38" i="151"/>
  <c r="L38" i="151" s="1"/>
  <c r="K37" i="151"/>
  <c r="L37" i="151" s="1"/>
  <c r="K36" i="151"/>
  <c r="L36" i="151" s="1"/>
  <c r="K35" i="151"/>
  <c r="L35" i="151" s="1"/>
  <c r="K34" i="151"/>
  <c r="L34" i="151" s="1"/>
  <c r="K33" i="151"/>
  <c r="L33" i="151" s="1"/>
  <c r="K32" i="151"/>
  <c r="L32" i="151" s="1"/>
  <c r="K31" i="151"/>
  <c r="L31" i="151" s="1"/>
  <c r="K30" i="151"/>
  <c r="L30" i="151" s="1"/>
  <c r="K29" i="151"/>
  <c r="L29" i="151" s="1"/>
  <c r="K28" i="151"/>
  <c r="L28" i="151" s="1"/>
  <c r="K27" i="151"/>
  <c r="L27" i="151" s="1"/>
  <c r="K26" i="151"/>
  <c r="L26" i="151" s="1"/>
  <c r="K25" i="151"/>
  <c r="L25" i="151" s="1"/>
  <c r="K24" i="151"/>
  <c r="L24" i="151" s="1"/>
  <c r="K23" i="151"/>
  <c r="L23" i="151" s="1"/>
  <c r="K22" i="151"/>
  <c r="L22" i="151" s="1"/>
  <c r="K21" i="151"/>
  <c r="L21" i="151" s="1"/>
  <c r="K20" i="151"/>
  <c r="L20" i="151" s="1"/>
  <c r="K19" i="151"/>
  <c r="L19" i="151" s="1"/>
  <c r="K18" i="151"/>
  <c r="L18" i="151" s="1"/>
  <c r="K17" i="151"/>
  <c r="L17" i="151" s="1"/>
  <c r="K16" i="151"/>
  <c r="L16" i="151" s="1"/>
  <c r="K15" i="151"/>
  <c r="L15" i="151" s="1"/>
  <c r="K14" i="151"/>
  <c r="L14" i="151" s="1"/>
  <c r="K13" i="151"/>
  <c r="L13" i="151" s="1"/>
  <c r="K12" i="151"/>
  <c r="L12" i="151" s="1"/>
  <c r="K11" i="151"/>
  <c r="L11" i="151" s="1"/>
  <c r="K10" i="151"/>
  <c r="L10" i="151" s="1"/>
  <c r="K9" i="151"/>
  <c r="L9" i="151" s="1"/>
  <c r="K8" i="151"/>
  <c r="L8" i="151" s="1"/>
  <c r="K7" i="151"/>
  <c r="L7" i="151" s="1"/>
  <c r="K6" i="151"/>
  <c r="L6" i="151" s="1"/>
  <c r="K5" i="151"/>
  <c r="L5" i="151" s="1"/>
  <c r="K4" i="151"/>
  <c r="L4" i="151" s="1"/>
  <c r="K61" i="150"/>
  <c r="L61" i="150" s="1"/>
  <c r="K60" i="150"/>
  <c r="L60" i="150" s="1"/>
  <c r="K59" i="150"/>
  <c r="L59" i="150" s="1"/>
  <c r="K58" i="150"/>
  <c r="L58" i="150" s="1"/>
  <c r="K57" i="150"/>
  <c r="L57" i="150" s="1"/>
  <c r="K56" i="150"/>
  <c r="L56" i="150" s="1"/>
  <c r="K55" i="150"/>
  <c r="L55" i="150" s="1"/>
  <c r="K54" i="150"/>
  <c r="L54" i="150" s="1"/>
  <c r="K53" i="150"/>
  <c r="L53" i="150" s="1"/>
  <c r="K52" i="150"/>
  <c r="L52" i="150" s="1"/>
  <c r="K51" i="150"/>
  <c r="L51" i="150" s="1"/>
  <c r="K50" i="150"/>
  <c r="L50" i="150" s="1"/>
  <c r="K49" i="150"/>
  <c r="L49" i="150" s="1"/>
  <c r="K48" i="150"/>
  <c r="L48" i="150" s="1"/>
  <c r="K47" i="150"/>
  <c r="L47" i="150" s="1"/>
  <c r="K46" i="150"/>
  <c r="L46" i="150" s="1"/>
  <c r="K45" i="150"/>
  <c r="L45" i="150" s="1"/>
  <c r="K44" i="150"/>
  <c r="L44" i="150" s="1"/>
  <c r="K43" i="150"/>
  <c r="L43" i="150" s="1"/>
  <c r="K42" i="150"/>
  <c r="L42" i="150" s="1"/>
  <c r="K41" i="150"/>
  <c r="L41" i="150" s="1"/>
  <c r="K40" i="150"/>
  <c r="L40" i="150" s="1"/>
  <c r="K39" i="150"/>
  <c r="L39" i="150" s="1"/>
  <c r="K38" i="150"/>
  <c r="L38" i="150" s="1"/>
  <c r="K37" i="150"/>
  <c r="L37" i="150" s="1"/>
  <c r="K36" i="150"/>
  <c r="L36" i="150" s="1"/>
  <c r="K35" i="150"/>
  <c r="L35" i="150" s="1"/>
  <c r="K34" i="150"/>
  <c r="L34" i="150" s="1"/>
  <c r="K33" i="150"/>
  <c r="L33" i="150" s="1"/>
  <c r="K32" i="150"/>
  <c r="L32" i="150" s="1"/>
  <c r="K31" i="150"/>
  <c r="L31" i="150" s="1"/>
  <c r="K30" i="150"/>
  <c r="L30" i="150" s="1"/>
  <c r="K29" i="150"/>
  <c r="L29" i="150" s="1"/>
  <c r="K28" i="150"/>
  <c r="L28" i="150" s="1"/>
  <c r="K27" i="150"/>
  <c r="L27" i="150" s="1"/>
  <c r="K26" i="150"/>
  <c r="L26" i="150" s="1"/>
  <c r="K25" i="150"/>
  <c r="L25" i="150" s="1"/>
  <c r="K24" i="150"/>
  <c r="L24" i="150" s="1"/>
  <c r="K23" i="150"/>
  <c r="L23" i="150" s="1"/>
  <c r="K22" i="150"/>
  <c r="L22" i="150" s="1"/>
  <c r="K21" i="150"/>
  <c r="L21" i="150" s="1"/>
  <c r="K20" i="150"/>
  <c r="L20" i="150" s="1"/>
  <c r="K19" i="150"/>
  <c r="L19" i="150" s="1"/>
  <c r="K18" i="150"/>
  <c r="L18" i="150" s="1"/>
  <c r="K17" i="150"/>
  <c r="L17" i="150" s="1"/>
  <c r="K16" i="150"/>
  <c r="L16" i="150" s="1"/>
  <c r="K15" i="150"/>
  <c r="L15" i="150" s="1"/>
  <c r="K14" i="150"/>
  <c r="L14" i="150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61" i="166"/>
  <c r="L61" i="166" s="1"/>
  <c r="K60" i="166"/>
  <c r="L60" i="166" s="1"/>
  <c r="K59" i="166"/>
  <c r="L59" i="166" s="1"/>
  <c r="K58" i="166"/>
  <c r="L58" i="166" s="1"/>
  <c r="K57" i="166"/>
  <c r="L57" i="166" s="1"/>
  <c r="K56" i="166"/>
  <c r="L56" i="166" s="1"/>
  <c r="K55" i="166"/>
  <c r="L55" i="166" s="1"/>
  <c r="K54" i="166"/>
  <c r="L54" i="166" s="1"/>
  <c r="K53" i="166"/>
  <c r="L53" i="166" s="1"/>
  <c r="K52" i="166"/>
  <c r="L52" i="166" s="1"/>
  <c r="K51" i="166"/>
  <c r="L51" i="166" s="1"/>
  <c r="K50" i="166"/>
  <c r="L50" i="166" s="1"/>
  <c r="K49" i="166"/>
  <c r="L49" i="166" s="1"/>
  <c r="K48" i="166"/>
  <c r="L48" i="166" s="1"/>
  <c r="K47" i="166"/>
  <c r="L47" i="166" s="1"/>
  <c r="K46" i="166"/>
  <c r="L46" i="166" s="1"/>
  <c r="K45" i="166"/>
  <c r="L45" i="166" s="1"/>
  <c r="K44" i="166"/>
  <c r="L44" i="166" s="1"/>
  <c r="K43" i="166"/>
  <c r="L43" i="166" s="1"/>
  <c r="K42" i="166"/>
  <c r="L42" i="166" s="1"/>
  <c r="K41" i="166"/>
  <c r="L41" i="166" s="1"/>
  <c r="K40" i="166"/>
  <c r="L40" i="166" s="1"/>
  <c r="K39" i="166"/>
  <c r="L39" i="166" s="1"/>
  <c r="K38" i="166"/>
  <c r="L38" i="166" s="1"/>
  <c r="K37" i="166"/>
  <c r="L37" i="166" s="1"/>
  <c r="K36" i="166"/>
  <c r="L36" i="166" s="1"/>
  <c r="K35" i="166"/>
  <c r="L35" i="166" s="1"/>
  <c r="K34" i="166"/>
  <c r="L34" i="166" s="1"/>
  <c r="K33" i="166"/>
  <c r="L33" i="166" s="1"/>
  <c r="K32" i="166"/>
  <c r="L32" i="166" s="1"/>
  <c r="K31" i="166"/>
  <c r="L31" i="166" s="1"/>
  <c r="K30" i="166"/>
  <c r="L30" i="166" s="1"/>
  <c r="K29" i="166"/>
  <c r="L29" i="166" s="1"/>
  <c r="K28" i="166"/>
  <c r="L28" i="166" s="1"/>
  <c r="K27" i="166"/>
  <c r="L27" i="166" s="1"/>
  <c r="K26" i="166"/>
  <c r="L26" i="166" s="1"/>
  <c r="K25" i="166"/>
  <c r="L25" i="166" s="1"/>
  <c r="K24" i="166"/>
  <c r="L24" i="166" s="1"/>
  <c r="K23" i="166"/>
  <c r="L23" i="166" s="1"/>
  <c r="K22" i="166"/>
  <c r="L22" i="166" s="1"/>
  <c r="K21" i="166"/>
  <c r="L21" i="166" s="1"/>
  <c r="K20" i="166"/>
  <c r="L20" i="166" s="1"/>
  <c r="K19" i="166"/>
  <c r="L19" i="166" s="1"/>
  <c r="K18" i="166"/>
  <c r="L18" i="166" s="1"/>
  <c r="K17" i="166"/>
  <c r="L17" i="166" s="1"/>
  <c r="K16" i="166"/>
  <c r="L16" i="166" s="1"/>
  <c r="K15" i="166"/>
  <c r="L15" i="166" s="1"/>
  <c r="K14" i="166"/>
  <c r="L14" i="166" s="1"/>
  <c r="K13" i="166"/>
  <c r="L13" i="166" s="1"/>
  <c r="K12" i="166"/>
  <c r="L12" i="166" s="1"/>
  <c r="K11" i="166"/>
  <c r="L11" i="166" s="1"/>
  <c r="K10" i="166"/>
  <c r="L10" i="166" s="1"/>
  <c r="K9" i="166"/>
  <c r="L9" i="166" s="1"/>
  <c r="K8" i="166"/>
  <c r="L8" i="166" s="1"/>
  <c r="K7" i="166"/>
  <c r="L7" i="166" s="1"/>
  <c r="K6" i="166"/>
  <c r="L6" i="166" s="1"/>
  <c r="K5" i="166"/>
  <c r="L5" i="166" s="1"/>
  <c r="K4" i="166"/>
  <c r="L4" i="166" s="1"/>
  <c r="K61" i="163"/>
  <c r="L61" i="163" s="1"/>
  <c r="K60" i="163"/>
  <c r="L60" i="163" s="1"/>
  <c r="K59" i="163"/>
  <c r="L59" i="163" s="1"/>
  <c r="K58" i="163"/>
  <c r="L58" i="163" s="1"/>
  <c r="K57" i="163"/>
  <c r="L57" i="163" s="1"/>
  <c r="K56" i="163"/>
  <c r="L56" i="163" s="1"/>
  <c r="K55" i="163"/>
  <c r="L55" i="163" s="1"/>
  <c r="K54" i="163"/>
  <c r="L54" i="163" s="1"/>
  <c r="K53" i="163"/>
  <c r="L53" i="163" s="1"/>
  <c r="K52" i="163"/>
  <c r="L52" i="163" s="1"/>
  <c r="K51" i="163"/>
  <c r="L51" i="163" s="1"/>
  <c r="K50" i="163"/>
  <c r="L50" i="163" s="1"/>
  <c r="K49" i="163"/>
  <c r="L49" i="163" s="1"/>
  <c r="K48" i="163"/>
  <c r="L48" i="163" s="1"/>
  <c r="K47" i="163"/>
  <c r="L47" i="163" s="1"/>
  <c r="K46" i="163"/>
  <c r="L46" i="163" s="1"/>
  <c r="K45" i="163"/>
  <c r="L45" i="163" s="1"/>
  <c r="K44" i="163"/>
  <c r="L44" i="163" s="1"/>
  <c r="K43" i="163"/>
  <c r="L43" i="163" s="1"/>
  <c r="K42" i="163"/>
  <c r="L42" i="163" s="1"/>
  <c r="K41" i="163"/>
  <c r="L41" i="163" s="1"/>
  <c r="K40" i="163"/>
  <c r="L40" i="163" s="1"/>
  <c r="K39" i="163"/>
  <c r="L39" i="163" s="1"/>
  <c r="K38" i="163"/>
  <c r="L38" i="163" s="1"/>
  <c r="K37" i="163"/>
  <c r="L37" i="163" s="1"/>
  <c r="K36" i="163"/>
  <c r="L36" i="163" s="1"/>
  <c r="K35" i="163"/>
  <c r="L35" i="163" s="1"/>
  <c r="K34" i="163"/>
  <c r="L34" i="163" s="1"/>
  <c r="K33" i="163"/>
  <c r="L33" i="163" s="1"/>
  <c r="K32" i="163"/>
  <c r="L32" i="163" s="1"/>
  <c r="K31" i="163"/>
  <c r="L31" i="163" s="1"/>
  <c r="K30" i="163"/>
  <c r="L30" i="163" s="1"/>
  <c r="K29" i="163"/>
  <c r="L29" i="163" s="1"/>
  <c r="K28" i="163"/>
  <c r="L28" i="163" s="1"/>
  <c r="K27" i="163"/>
  <c r="L27" i="163" s="1"/>
  <c r="K26" i="163"/>
  <c r="L26" i="163" s="1"/>
  <c r="K25" i="163"/>
  <c r="L25" i="163" s="1"/>
  <c r="K24" i="163"/>
  <c r="L24" i="163" s="1"/>
  <c r="K23" i="163"/>
  <c r="L23" i="163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J37" i="162" l="1"/>
  <c r="M37" i="162" s="1"/>
  <c r="K40" i="162"/>
  <c r="K34" i="162"/>
  <c r="K28" i="162"/>
  <c r="K58" i="162"/>
  <c r="K22" i="162"/>
  <c r="K52" i="162"/>
  <c r="N52" i="162" s="1"/>
  <c r="K16" i="162"/>
  <c r="K46" i="162"/>
  <c r="N46" i="162" s="1"/>
  <c r="K10" i="162"/>
  <c r="K57" i="162"/>
  <c r="K51" i="162"/>
  <c r="N51" i="162" s="1"/>
  <c r="K45" i="162"/>
  <c r="N45" i="162" s="1"/>
  <c r="K39" i="162"/>
  <c r="N39" i="162" s="1"/>
  <c r="K33" i="162"/>
  <c r="K27" i="162"/>
  <c r="K21" i="162"/>
  <c r="K15" i="162"/>
  <c r="K9" i="162"/>
  <c r="K56" i="162"/>
  <c r="K50" i="162"/>
  <c r="N50" i="162" s="1"/>
  <c r="K44" i="162"/>
  <c r="N44" i="162" s="1"/>
  <c r="K38" i="162"/>
  <c r="N38" i="162" s="1"/>
  <c r="K32" i="162"/>
  <c r="K26" i="162"/>
  <c r="K20" i="162"/>
  <c r="K14" i="162"/>
  <c r="K8" i="162"/>
  <c r="K55" i="162"/>
  <c r="K49" i="162"/>
  <c r="N49" i="162" s="1"/>
  <c r="K43" i="162"/>
  <c r="N43" i="162" s="1"/>
  <c r="K37" i="162"/>
  <c r="N37" i="162" s="1"/>
  <c r="K31" i="162"/>
  <c r="K25" i="162"/>
  <c r="K19" i="162"/>
  <c r="K13" i="162"/>
  <c r="K7" i="162"/>
  <c r="K60" i="162"/>
  <c r="K54" i="162"/>
  <c r="K48" i="162"/>
  <c r="N48" i="162" s="1"/>
  <c r="K42" i="162"/>
  <c r="N42" i="162" s="1"/>
  <c r="K36" i="162"/>
  <c r="K30" i="162"/>
  <c r="K24" i="162"/>
  <c r="K18" i="162"/>
  <c r="K12" i="162"/>
  <c r="K6" i="162"/>
  <c r="K59" i="162"/>
  <c r="K53" i="162"/>
  <c r="N53" i="162" s="1"/>
  <c r="K47" i="162"/>
  <c r="N47" i="162" s="1"/>
  <c r="K41" i="162"/>
  <c r="K35" i="162"/>
  <c r="N35" i="162" s="1"/>
  <c r="K29" i="162"/>
  <c r="K23" i="162"/>
  <c r="K17" i="162"/>
  <c r="K11" i="162"/>
  <c r="K4" i="162"/>
  <c r="K5" i="162"/>
  <c r="K3" i="162"/>
  <c r="L51" i="162"/>
  <c r="L45" i="162"/>
  <c r="M47" i="162"/>
  <c r="M39" i="162"/>
  <c r="L49" i="162" l="1"/>
  <c r="L46" i="162"/>
  <c r="L48" i="162"/>
  <c r="L50" i="162"/>
  <c r="L52" i="162"/>
  <c r="L37" i="162"/>
  <c r="L47" i="162"/>
  <c r="L39" i="162"/>
  <c r="L38" i="162"/>
  <c r="L43" i="162"/>
  <c r="L53" i="162"/>
  <c r="L44" i="162"/>
  <c r="L35" i="162"/>
  <c r="L42" i="162"/>
  <c r="I61" i="162"/>
  <c r="M4" i="162"/>
  <c r="M5" i="162"/>
  <c r="M8" i="162"/>
  <c r="M9" i="162"/>
  <c r="M12" i="162"/>
  <c r="M13" i="162"/>
  <c r="M16" i="162"/>
  <c r="M17" i="162"/>
  <c r="M20" i="162"/>
  <c r="M21" i="162"/>
  <c r="M24" i="162"/>
  <c r="M25" i="162"/>
  <c r="M28" i="162"/>
  <c r="M29" i="162"/>
  <c r="M32" i="162"/>
  <c r="M33" i="162"/>
  <c r="M40" i="162"/>
  <c r="M41" i="162"/>
  <c r="M56" i="162"/>
  <c r="M57" i="162"/>
  <c r="M59" i="162"/>
  <c r="M60" i="162"/>
  <c r="J71" i="162"/>
  <c r="J73" i="162"/>
  <c r="L21" i="162" l="1"/>
  <c r="L5" i="162"/>
  <c r="N41" i="162"/>
  <c r="N16" i="162"/>
  <c r="N12" i="162"/>
  <c r="N28" i="162"/>
  <c r="N32" i="162"/>
  <c r="L57" i="162"/>
  <c r="N25" i="162"/>
  <c r="L9" i="162"/>
  <c r="M3" i="162"/>
  <c r="J61" i="162"/>
  <c r="N36" i="162"/>
  <c r="N56" i="162"/>
  <c r="N40" i="162"/>
  <c r="N31" i="162"/>
  <c r="N27" i="162"/>
  <c r="N24" i="162"/>
  <c r="N20" i="162"/>
  <c r="N15" i="162"/>
  <c r="N11" i="162"/>
  <c r="N7" i="162"/>
  <c r="N55" i="162"/>
  <c r="N23" i="162"/>
  <c r="N19" i="162"/>
  <c r="N60" i="162"/>
  <c r="L59" i="162"/>
  <c r="N33" i="162"/>
  <c r="N29" i="162"/>
  <c r="L17" i="162"/>
  <c r="N13" i="162"/>
  <c r="N4" i="162"/>
  <c r="N8" i="162"/>
  <c r="N75" i="162"/>
  <c r="N58" i="162"/>
  <c r="N54" i="162"/>
  <c r="N34" i="162"/>
  <c r="N30" i="162"/>
  <c r="N26" i="162"/>
  <c r="N22" i="162"/>
  <c r="N18" i="162"/>
  <c r="N14" i="162"/>
  <c r="N10" i="162"/>
  <c r="N6" i="162"/>
  <c r="M55" i="162"/>
  <c r="M36" i="162"/>
  <c r="M31" i="162"/>
  <c r="M27" i="162"/>
  <c r="M23" i="162"/>
  <c r="M19" i="162"/>
  <c r="M15" i="162"/>
  <c r="M11" i="162"/>
  <c r="M7" i="162"/>
  <c r="M58" i="162"/>
  <c r="M54" i="162"/>
  <c r="M34" i="162"/>
  <c r="M30" i="162"/>
  <c r="M26" i="162"/>
  <c r="M22" i="162"/>
  <c r="M18" i="162"/>
  <c r="M14" i="162"/>
  <c r="M10" i="162"/>
  <c r="M6" i="162"/>
  <c r="L16" i="162" l="1"/>
  <c r="N5" i="162"/>
  <c r="N21" i="162"/>
  <c r="L29" i="162"/>
  <c r="L41" i="162"/>
  <c r="L15" i="162"/>
  <c r="N9" i="162"/>
  <c r="L36" i="162"/>
  <c r="L28" i="162"/>
  <c r="N17" i="162"/>
  <c r="L25" i="162"/>
  <c r="L12" i="162"/>
  <c r="L40" i="162"/>
  <c r="L20" i="162"/>
  <c r="L23" i="162"/>
  <c r="L32" i="162"/>
  <c r="N57" i="162"/>
  <c r="L11" i="162"/>
  <c r="L13" i="162"/>
  <c r="L19" i="162"/>
  <c r="L55" i="162"/>
  <c r="L31" i="162"/>
  <c r="N59" i="162"/>
  <c r="L33" i="162"/>
  <c r="L27" i="162"/>
  <c r="L24" i="162"/>
  <c r="L7" i="162"/>
  <c r="L60" i="162"/>
  <c r="L56" i="162"/>
  <c r="M61" i="162"/>
  <c r="N74" i="162" s="1"/>
  <c r="N77" i="162" s="1"/>
  <c r="L4" i="162"/>
  <c r="L10" i="162"/>
  <c r="L8" i="162"/>
  <c r="L26" i="162"/>
  <c r="L54" i="162"/>
  <c r="L58" i="162"/>
  <c r="L22" i="162"/>
  <c r="L6" i="162"/>
  <c r="L18" i="162"/>
  <c r="L14" i="162"/>
  <c r="L30" i="162"/>
  <c r="L34" i="162"/>
  <c r="N3" i="162"/>
  <c r="L3" i="162" l="1"/>
  <c r="L61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48" authorId="0" shapeId="0" xr:uid="{AC1F0EBD-214B-40F2-BC5D-BB3575649A70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-300 cedidos a SECOM dia 21/10/2021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</author>
  </authors>
  <commentList>
    <comment ref="J28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Paulo:</t>
        </r>
        <r>
          <rPr>
            <sz val="9"/>
            <color indexed="81"/>
            <rFont val="Tahoma"/>
            <charset val="1"/>
          </rPr>
          <t xml:space="preserve">
+ 20 metros cedidos pela ESAG dia 19/08/2021
+10 metros cedidos pelo CEART em 24/08/2021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</author>
    <author>Coordenadoria de Licitação e Compras</author>
    <author>PAULO EDISON DE LIMA</author>
  </authors>
  <commentList>
    <comment ref="J34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Paulo:</t>
        </r>
        <r>
          <rPr>
            <sz val="9"/>
            <color indexed="81"/>
            <rFont val="Tahoma"/>
            <charset val="1"/>
          </rPr>
          <t xml:space="preserve">
30 unidades disponibilizadas para o SETRAN 09/07/2021</t>
        </r>
      </text>
    </comment>
    <comment ref="N34" authorId="1" shapeId="0" xr:uid="{07081746-252A-4BF2-918D-E7973060469D}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09/07/21: CEDIDO PARA USO DO SETRAN.</t>
        </r>
      </text>
    </comment>
    <comment ref="J48" authorId="2" shapeId="0" xr:uid="{FFCD8450-E9AC-4446-99CB-392ABC82FA28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+300 cedidos pelo Museu dia 21/10/2021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</author>
  </authors>
  <commentList>
    <comment ref="J28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Paulo:</t>
        </r>
        <r>
          <rPr>
            <sz val="9"/>
            <color indexed="81"/>
            <rFont val="Tahoma"/>
            <charset val="1"/>
          </rPr>
          <t xml:space="preserve">
- 20 metros cedidos para a Reitoria dia 19/08/2021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  <author>Camila</author>
    <author>Paulo</author>
  </authors>
  <commentList>
    <comment ref="J24" authorId="0" shapeId="0" xr:uid="{B686F306-5231-4335-9CBD-9E8A3FD006D8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02 unidades cedidas à FAED em 27/08/21</t>
        </r>
      </text>
    </comment>
    <comment ref="J25" authorId="0" shapeId="0" xr:uid="{5A1BFC99-9FB6-493C-82AE-51E07D24DF5F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02 unidades cedidas à FAED em 27/08/21</t>
        </r>
      </text>
    </comment>
    <comment ref="J28" authorId="1" shapeId="0" xr:uid="{E68DF140-A92E-4167-975B-A8D68155BD47}">
      <text>
        <r>
          <rPr>
            <b/>
            <sz val="9"/>
            <color indexed="81"/>
            <rFont val="Segoe UI"/>
            <charset val="1"/>
          </rPr>
          <t>Camila:</t>
        </r>
        <r>
          <rPr>
            <sz val="9"/>
            <color indexed="81"/>
            <rFont val="Segoe UI"/>
            <charset val="1"/>
          </rPr>
          <t xml:space="preserve">
Cedeu 10 metros para a BU em 24/08/2021</t>
        </r>
      </text>
    </comment>
    <comment ref="J38" authorId="2" shapeId="0" xr:uid="{00000000-0006-0000-0400-000001000000}">
      <text>
        <r>
          <rPr>
            <b/>
            <sz val="9"/>
            <color indexed="81"/>
            <rFont val="Tahoma"/>
            <family val="2"/>
          </rPr>
          <t>Paulo:</t>
        </r>
        <r>
          <rPr>
            <sz val="9"/>
            <color indexed="81"/>
            <rFont val="Tahoma"/>
            <family val="2"/>
          </rPr>
          <t xml:space="preserve">
-10 cedidas ao CEPLAN dia 22/02/2021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  <author>Paulo</author>
  </authors>
  <commentList>
    <comment ref="J24" authorId="0" shapeId="0" xr:uid="{094431AD-5CCB-4176-851B-117CB9F96321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02 unidades cedidas pelo CEART em 27/08/21</t>
        </r>
      </text>
    </comment>
    <comment ref="J25" authorId="0" shapeId="0" xr:uid="{AC6A464E-BEB7-4F39-A69E-2E7F27D9AEF2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02 unidades cedidas pelo CEART em 27/08/21</t>
        </r>
      </text>
    </comment>
    <comment ref="J38" authorId="1" shapeId="0" xr:uid="{00000000-0006-0000-0700-000001000000}">
      <text>
        <r>
          <rPr>
            <b/>
            <sz val="9"/>
            <color indexed="81"/>
            <rFont val="Tahoma"/>
            <family val="2"/>
          </rPr>
          <t>Paulo:</t>
        </r>
        <r>
          <rPr>
            <sz val="9"/>
            <color indexed="81"/>
            <rFont val="Tahoma"/>
            <family val="2"/>
          </rPr>
          <t xml:space="preserve">
-30 um cedidas ao CEPLAN 25/02/2021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J38" authorId="0" shapeId="0" xr:uid="{00000000-0006-0000-0900-000001000000}">
      <text>
        <r>
          <rPr>
            <b/>
            <sz val="9"/>
            <color indexed="81"/>
            <rFont val="Segoe UI"/>
            <family val="2"/>
          </rPr>
          <t>Muraro:</t>
        </r>
        <r>
          <rPr>
            <sz val="9"/>
            <color indexed="81"/>
            <rFont val="Segoe UI"/>
            <family val="2"/>
          </rPr>
          <t xml:space="preserve">
Cedido ao CEPLAN em 19/03/21 - 43 unidades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</author>
  </authors>
  <commentList>
    <comment ref="J38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Paulo:</t>
        </r>
        <r>
          <rPr>
            <sz val="9"/>
            <color indexed="81"/>
            <rFont val="Tahoma"/>
            <family val="2"/>
          </rPr>
          <t xml:space="preserve">
10 un cedidas pelo CEART 22/02/2021
30 um cedidas pela FAED 25/02/2021
43 unid cedidas pelo CCT em 19/03/2021</t>
        </r>
      </text>
    </comment>
  </commentList>
</comments>
</file>

<file path=xl/sharedStrings.xml><?xml version="1.0" encoding="utf-8"?>
<sst xmlns="http://schemas.openxmlformats.org/spreadsheetml/2006/main" count="4651" uniqueCount="157">
  <si>
    <t>Saldo / Automático</t>
  </si>
  <si>
    <t>...../...../......</t>
  </si>
  <si>
    <t>ALERTA</t>
  </si>
  <si>
    <t>Item</t>
  </si>
  <si>
    <t>Unidade</t>
  </si>
  <si>
    <t>Lote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</si>
  <si>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</si>
  <si>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</si>
  <si>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</si>
  <si>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</si>
  <si>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</si>
  <si>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</si>
  <si>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</si>
  <si>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</si>
  <si>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</si>
  <si>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OBJETO: SERVIÇOS GRÁFICOS PARA A UDESC</t>
  </si>
  <si>
    <t xml:space="preserve">Banner em tecido. Impressão digital em tecido. Policromia: 4 x 0 cores. Resolução mínima de 1200 dpi´s. Acabamento em madeira (cabo redondo) nas duas extremidades menores, sendo encaixado internamente na costura do tecido para fechamento escondendo o varão, com ponteiras em PVC e corda trançada de no mínimo 4 mm e com resistência suficiente para sustentar o banner de tecido. </t>
  </si>
  <si>
    <t xml:space="preserve">Placa em PVC branco, impressão digital 4x0 cores, resolução
 mínima 300 dpi's e espessura de 2mm, com fixação dupla face de espuma acrílica para ambiente interno de no mínimo 20mm de largura e de no mínimo 10 cm de tamanho para cada 150g de placa. </t>
  </si>
  <si>
    <t>Placa em PVC branco em formato "V" para ser apoiado sobre balção, impressão digital 4x0 cores, resolução  mínima 300 dpi's e espessura de 2mm.</t>
  </si>
  <si>
    <t>Dimensões</t>
  </si>
  <si>
    <t>50 X 70 cm</t>
  </si>
  <si>
    <t>90 X 150 cm</t>
  </si>
  <si>
    <t xml:space="preserve">90 X 120 cm </t>
  </si>
  <si>
    <t>110 X 150 cm</t>
  </si>
  <si>
    <t>130 X 180 cm</t>
  </si>
  <si>
    <t>50 X 300 cm</t>
  </si>
  <si>
    <t>70 X 400 cm</t>
  </si>
  <si>
    <t>140 cm X metro linear</t>
  </si>
  <si>
    <t>80 X 110 cm</t>
  </si>
  <si>
    <t>80 X 120 cm</t>
  </si>
  <si>
    <t>90 X 110 cm</t>
  </si>
  <si>
    <t>320 cm X metro linear</t>
  </si>
  <si>
    <t>250 X 120 cm</t>
  </si>
  <si>
    <t>90 cm X metro linear</t>
  </si>
  <si>
    <t>90 cm x metro linear</t>
  </si>
  <si>
    <t>255 X 275 cm</t>
  </si>
  <si>
    <t xml:space="preserve">295 X  875 cm   </t>
  </si>
  <si>
    <t>310 X 914 cm</t>
  </si>
  <si>
    <t xml:space="preserve">7 X 9 cm </t>
  </si>
  <si>
    <t>5 X 20 cm</t>
  </si>
  <si>
    <t xml:space="preserve">10 X 25 cm </t>
  </si>
  <si>
    <t>75 cm X metro linear</t>
  </si>
  <si>
    <t xml:space="preserve">  5,4 X 8,60 cm </t>
  </si>
  <si>
    <t>1,3 a 1,6 X 80 a 90 cm</t>
  </si>
  <si>
    <t>200 X 120 cm</t>
  </si>
  <si>
    <t>25 x 10 cm</t>
  </si>
  <si>
    <t>25 x 15 cm(plano)</t>
  </si>
  <si>
    <t>metro</t>
  </si>
  <si>
    <t>SERVIÇOS GRÁFICOS PARA A UDESC</t>
  </si>
  <si>
    <t>0,98mx1,74m</t>
  </si>
  <si>
    <t>unidade</t>
  </si>
  <si>
    <t>99 x 44,5 cm</t>
  </si>
  <si>
    <t>143 x 40 cm</t>
  </si>
  <si>
    <t xml:space="preserve">Placa em PVC, branca, impressão digital 4x0 cores, resolução mínima 300dpi's e espessura de 2mm, acabamento corte a laser, inclui adequação de layout, instalada com fita. </t>
  </si>
  <si>
    <t>70 x 35 cm</t>
  </si>
  <si>
    <t>14 x 14 cm</t>
  </si>
  <si>
    <t xml:space="preserve">CENTRO PARTICIPANTE: </t>
  </si>
  <si>
    <t>Especificação</t>
  </si>
  <si>
    <t>Grupo-Classe</t>
  </si>
  <si>
    <t>Código NUC</t>
  </si>
  <si>
    <t>02-12</t>
  </si>
  <si>
    <t>50031-001</t>
  </si>
  <si>
    <r>
      <t xml:space="preserve">Frontlight em lona, impressão digital 4x0 cores, </t>
    </r>
    <r>
      <rPr>
        <b/>
        <sz val="11"/>
        <rFont val="Calibri"/>
        <family val="2"/>
      </rPr>
      <t>resolução mínima 1200 dpi's e 440 g/m² de gramatura mínima</t>
    </r>
    <r>
      <rPr>
        <sz val="11"/>
        <rFont val="Calibri"/>
        <family val="2"/>
      </rPr>
      <t>; fixado com ilhóses dispostos de 20 em 20 cm, em ferro ou alumínio e de diâmetro compatível com a corda utilizada - corda trançada de no mínimo 4mm e de resistência suficiente e compatível com o frontlight.</t>
    </r>
  </si>
  <si>
    <r>
      <t xml:space="preserve">Banner em papel fotográfico com laminação brilhante, </t>
    </r>
    <r>
      <rPr>
        <b/>
        <sz val="11"/>
        <rFont val="Calibri"/>
        <family val="2"/>
      </rPr>
      <t>resolução mínima de 600 dpi's e 280g/m² de gramatura mínima,</t>
    </r>
    <r>
      <rPr>
        <sz val="11"/>
        <rFont val="Calibri"/>
        <family val="2"/>
      </rPr>
      <t xml:space="preserve"> suporte em plástico em duas das menores extremidades e corda de no mínimo 1mm e de resistência suficiente e compatível com o banner.</t>
    </r>
  </si>
  <si>
    <r>
      <t xml:space="preserve">Placa em PVC branco, impressão digital 4x0 cores, </t>
    </r>
    <r>
      <rPr>
        <b/>
        <sz val="11"/>
        <rFont val="Calibri"/>
        <family val="2"/>
      </rPr>
      <t>resolução mínima 300 dpi's e espessura de 2mm,</t>
    </r>
    <r>
      <rPr>
        <sz val="11"/>
        <rFont val="Calibri"/>
        <family val="2"/>
      </rPr>
      <t xml:space="preserve"> com fixação dupla face de espuma acrílica para ambiente externo de no mínimo 20mm de largura e de no mínimo 10 cm de tamanho para cada 150g de placa. </t>
    </r>
  </si>
  <si>
    <t>Empresa</t>
  </si>
  <si>
    <t>até 100 un.</t>
  </si>
  <si>
    <t>101 a 500 un.</t>
  </si>
  <si>
    <t>acima de 501 un.</t>
  </si>
  <si>
    <t>100 a 1.000 un.</t>
  </si>
  <si>
    <t>acima de 1.001 un.</t>
  </si>
  <si>
    <t>100 a 500 un.</t>
  </si>
  <si>
    <t>Cartaz</t>
  </si>
  <si>
    <t>Flyer</t>
  </si>
  <si>
    <t>Cartão</t>
  </si>
  <si>
    <t>Peça</t>
  </si>
  <si>
    <t>CARTAZ FORMATO A2; FORMATO A2 = 42 (largura) x 60 (altura) cm; Papel Couchê Brilho, com gramatura 115 G; COR DE IMPRESSÃO 4 CORES (Colorido) - impressão só frente (sem verso)</t>
  </si>
  <si>
    <t>CARTAZ FORMATO A3; FORMATO A3 = 30 (largura) x 42 (altura) cm; Papel Couchê Brilho, com gramatura 115 G; COR DE IMPRESSÃO 4 CORES (Colorido) - impressão só frente (sem verso)</t>
  </si>
  <si>
    <r>
      <t xml:space="preserve">FLYER FRENTE E VERSO; FORMATO </t>
    </r>
    <r>
      <rPr>
        <sz val="11"/>
        <rFont val="Calibri"/>
        <family val="2"/>
      </rPr>
      <t>A5 = 15 (largura) X 21 (altura) cm; Papel Couchê Brilho, com gramatura 115 G; COR DE IMPRESSÃO 4 CORES (Colorido) - impressão frente e verso</t>
    </r>
  </si>
  <si>
    <t>CARTÃO DE VISITA; FORMATO = 9 (largura) X 5 (altura) cm; Papel Couchê Fosco, com gramatura 240 G; COR DE IMPRESSÃO 4 CORES (Colorido) - impressão frente e verso</t>
  </si>
  <si>
    <t>FOLDER FRENTE E VERSO; FORMATO A4 = 29,7 (largura) X 21 (altura) cm; Papel Couchê Brilho, com gramatura 115 G; COR DE IMPRESSÃO 4 CORES (Colorido) - impressão frente e verso. Com duas dobras.</t>
  </si>
  <si>
    <t>FOLDER. Formato aberto: 29.7 X 21 cm; cor de impressão 4 cores (colorido - impressão frente e verso); papel couchê fosco, gramatura 115g; acabamento: folder dobrado em 3 partes iguais.</t>
  </si>
  <si>
    <t>FOLDER. Formato aberto: 39 X 28 cm; cor de impressão 4 cores (colorido - impressão frente e verso); papel couchê fosco, gramatura 150g; acabamento: folder dobrado em 3 partes iguais.</t>
  </si>
  <si>
    <r>
      <t xml:space="preserve">Pasta em papel branco triplex, gramatura 250g, </t>
    </r>
    <r>
      <rPr>
        <sz val="11"/>
        <rFont val="Calibri"/>
        <family val="2"/>
      </rPr>
      <t>formato aberto  44 X 32cm, formato fechado 22x32cm, acabamento no meio com bolsa colada, impressão 4 cores, frente e verso.</t>
    </r>
  </si>
  <si>
    <t>FOLDER. Formato aberto: 39 X 28 cm; cor de impressão 4 cores (colorido - impressão frente e verso); papel couchê fosco, gramatura 115g; acabamento: folder dobrado em 3 partes paralelas + duas dobras paralelas. Formato fechado: 13 x 9 cm</t>
  </si>
  <si>
    <t>FOLDER. Formato aberto: 39 X 28 cm; cor de impressão 4 cores (colorido - impressão frente e verso); papel offset, gramatura 120g; acabamento: folder dobrado em 4 partes paralelas + duas dobras paralelas. Formato fechado: 10 X 9,3 cm</t>
  </si>
  <si>
    <t xml:space="preserve">Resumo Atualizado </t>
  </si>
  <si>
    <t xml:space="preserve"> GL EDITORA GRAFICA LTDA EPP CNPJ 04.137.442/0001-35</t>
  </si>
  <si>
    <t>Preço  Unitário</t>
  </si>
  <si>
    <t>PROCESSO: PE 612/2020/UDESC</t>
  </si>
  <si>
    <t>VIGÊNCIA DA ATA: 26/11/2020 até 26/11/21</t>
  </si>
  <si>
    <r>
      <t xml:space="preserve">Banner em lona, impressão digital 4x0 cores, </t>
    </r>
    <r>
      <rPr>
        <b/>
        <sz val="11"/>
        <rFont val="Calibri"/>
        <family val="2"/>
      </rPr>
      <t>resolução mínima 720 dpi's e 280 g/m² de gramatura mínima</t>
    </r>
    <r>
      <rPr>
        <sz val="11"/>
        <rFont val="Calibri"/>
        <family val="2"/>
      </rPr>
      <t xml:space="preserve">; e suporte: 
1) em madeira em duas das menores extremidades e acabamento com ponteira de PVC (grampeada)  e corda trançada de no mínimo 4mm e de resistência suficiente e compatível com o banner; ou 
2) com ilhóses dispostos de 20 em 20 cm, em ferro ou alumínio e de diâmetro compatível com a corda utilizada - corda trançada de no mínimo 4mm e de resistência suficiente e compatível com o banner. DIMENSÕES 
</t>
    </r>
  </si>
  <si>
    <t xml:space="preserve"> AF/OS nº  xxxx/2021 Qtde. DT</t>
  </si>
  <si>
    <t>GL EDITORA GRAFICA LTDA EPP CNPJ 04.137.442/0001-35</t>
  </si>
  <si>
    <t>ARAÇÁ MATERIAL PUBLICITARIO EIRELLI CNPJ 16.600.308/0001-08</t>
  </si>
  <si>
    <r>
      <t xml:space="preserve">Banner em </t>
    </r>
    <r>
      <rPr>
        <b/>
        <sz val="11"/>
        <rFont val="Calibri"/>
        <family val="2"/>
      </rPr>
      <t xml:space="preserve">papel sulfite </t>
    </r>
    <r>
      <rPr>
        <sz val="11"/>
        <rFont val="Calibri"/>
        <family val="2"/>
      </rPr>
      <t xml:space="preserve">- impressão digital 4x0 cores, </t>
    </r>
    <r>
      <rPr>
        <b/>
        <sz val="11"/>
        <rFont val="Calibri"/>
        <family val="2"/>
      </rPr>
      <t>resolução mínima 720 dpi's e 120 g/m² de gramatura mínima</t>
    </r>
    <r>
      <rPr>
        <sz val="11"/>
        <rFont val="Calibri"/>
        <family val="2"/>
      </rPr>
      <t xml:space="preserve">; e suporte: 
1) em madeira em duas das menores extremidades e acabamento com ponteira de PVC (grampeada)  e corda trançada de no mínimo 4mm e de resistência suficiente e compatível com o banner; ou 
2) Perfil C de plástico para acabamento de faixas e banners com 16 mm - e corda trançada de no mínimo 4mm e de resistência suficiente e compatível com o banner. DIMENSÕES </t>
    </r>
  </si>
  <si>
    <r>
      <t xml:space="preserve">Frontlight em lona, impressão digital 4x0 cores, </t>
    </r>
    <r>
      <rPr>
        <b/>
        <sz val="11"/>
        <rFont val="Calibri"/>
        <family val="2"/>
      </rPr>
      <t>resolução mínima 1200 dpi's e 440 g/m² de gramatura mínima</t>
    </r>
    <r>
      <rPr>
        <sz val="11"/>
        <rFont val="Calibri"/>
        <family val="2"/>
      </rPr>
      <t xml:space="preserve">; fixado com ilhóses dispostos de 20 em 20 cm, em ferro ou alumínio e de diâmetro compatível com a corda utilizada - corda trançada de no mínimo 4mm e de resistência suficiente e compatível com o frontlight. INSTALADO E RETIRADO. DIMENSÕES </t>
    </r>
  </si>
  <si>
    <t>LAIS ROCHA ZIMMER CNPJ 31.746.721/0001-79</t>
  </si>
  <si>
    <r>
      <t xml:space="preserve">Adesivo em vinil, impressão digital 4x0 cores, </t>
    </r>
    <r>
      <rPr>
        <b/>
        <sz val="11"/>
        <rFont val="Calibri"/>
        <family val="2"/>
      </rPr>
      <t>resolução mínima 300 dpi's e 26 a 30 g/m² de gramatura mínima de cola</t>
    </r>
    <r>
      <rPr>
        <sz val="11"/>
        <rFont val="Calibri"/>
        <family val="2"/>
      </rPr>
      <t xml:space="preserve">; acabamento meio corte especial com faca. DIMENSÕES </t>
    </r>
  </si>
  <si>
    <r>
      <t xml:space="preserve">Adesivo em vinil transparente para vidro, impressão digital 4x0 cores, </t>
    </r>
    <r>
      <rPr>
        <b/>
        <sz val="11"/>
        <rFont val="Calibri"/>
        <family val="2"/>
      </rPr>
      <t>resolução mínima 300 dpi's e 26 a 30 g/m² de gramatura mínima</t>
    </r>
    <r>
      <rPr>
        <sz val="11"/>
        <rFont val="Calibri"/>
        <family val="2"/>
      </rPr>
      <t xml:space="preserve"> de cola; acabamento corte reto. DIMENSÕES </t>
    </r>
  </si>
  <si>
    <t xml:space="preserve">Adesivo em vinil resistente a água e cloro, próprio para áreas com piscinas, impressão digital 4x0 cores, resolução mínima 300 dpi's e 26 a 30 g/m2 de gramatura mínima de cola; acabamento corte reto. DIMENSÃO </t>
  </si>
  <si>
    <t xml:space="preserve">Adesivo recortado em vinil colorido (cores diversas a escolher), para adesivagem. DIMENSÃO </t>
  </si>
  <si>
    <r>
      <t xml:space="preserve">Crachá em cartão PVC laminado branco, impressão digital 4x1 cores, </t>
    </r>
    <r>
      <rPr>
        <b/>
        <sz val="11"/>
        <rFont val="Calibri"/>
        <family val="2"/>
      </rPr>
      <t xml:space="preserve">resolução mínima 300 dpi's e espessura de 0,70 a 0,80mm </t>
    </r>
    <r>
      <rPr>
        <sz val="11"/>
        <rFont val="Calibri"/>
        <family val="2"/>
      </rPr>
      <t xml:space="preserve">cantos arredondados, com perfuração entre 15 a 20mm compatível com grampo de metal tipo jacaré do cordão. Deverá acompanhar o desenvolvimento da arte para aprovação pela UDESC. </t>
    </r>
  </si>
  <si>
    <t>Cordão para crachá personalizado em impressão digital, com grampo de metal tipo jacaré, em 100% poliéster. Deverá acompanhar o desenvolvimento da arte para aprovação pela UDESC.</t>
  </si>
  <si>
    <t>50031-0-01</t>
  </si>
  <si>
    <t>Fotos com dimensões 10 x 15 cm - Impressão em papel fotográfico, com gramatura 240 (no mínimo, 210), podendo ser fosca ou brilhosa; Impressão em 300 dpi ou a laser.</t>
  </si>
  <si>
    <t>Fotos com dimensões 20 x 30 cm - Impressão em papel fotográfico, com gramatura 240 (no mínimo, 210), podendo ser fosca ou brilhosa; Impressão em 300 dpi ou a laser.</t>
  </si>
  <si>
    <t>Fotos com dimensões 30 x 45 cm - Impressão em papel fotográfico, com gramatura 240 (no mínimo, 210), podendo ser fosca ou brilhosa; Impressão em 300 dpi ou a laser.</t>
  </si>
  <si>
    <t>10 x 15 cm</t>
  </si>
  <si>
    <t>20 x 30 cm</t>
  </si>
  <si>
    <t>30 x 45 cm</t>
  </si>
  <si>
    <t>CALGAN EDITORA GRÁFICA LTDA - ME                          CNPJ 04.261.548/0001-46</t>
  </si>
  <si>
    <t>LOTE</t>
  </si>
  <si>
    <t xml:space="preserve"> OS nº 09/2021 Qtde. DT</t>
  </si>
  <si>
    <t xml:space="preserve"> AF/OS nº  206/2021   CALGAN</t>
  </si>
  <si>
    <t xml:space="preserve"> AF/OS nº 79/2021 Qtde. DT</t>
  </si>
  <si>
    <t>GL Editora Gráfica</t>
  </si>
  <si>
    <t>OS nº 795/2021 Qtde. DT</t>
  </si>
  <si>
    <t xml:space="preserve"> OS nº 934/2021 Qtde. DT</t>
  </si>
  <si>
    <t xml:space="preserve"> OS nº  1194/2021 Qtde. DT</t>
  </si>
  <si>
    <t xml:space="preserve"> OS nº 1482/2021 Qtde. DT</t>
  </si>
  <si>
    <t xml:space="preserve"> OS nº  1483/2021 Qtde. DT</t>
  </si>
  <si>
    <t xml:space="preserve"> OS nº 1636/2021 Qtde. DT</t>
  </si>
  <si>
    <t>OS nº 745/2021 Qtde. DT</t>
  </si>
  <si>
    <t xml:space="preserve"> OS nº 900/2021 Qtde. DT</t>
  </si>
  <si>
    <t xml:space="preserve"> AF/OS nº  1820/2021 Qtde. DT</t>
  </si>
  <si>
    <t xml:space="preserve"> AF/OS nº  540/2021 </t>
  </si>
  <si>
    <t xml:space="preserve"> AF/OS nº  682/2021</t>
  </si>
  <si>
    <t xml:space="preserve"> AF/OS nº  1234/2021 Qtde. DT</t>
  </si>
  <si>
    <t xml:space="preserve"> AF/OS nº  1243/2021 Qtde. DT</t>
  </si>
  <si>
    <t xml:space="preserve"> AF/OS nº  1471/2021 Qtde. DT</t>
  </si>
  <si>
    <t xml:space="preserve"> AF/OS nº  1871/2021 </t>
  </si>
  <si>
    <t xml:space="preserve"> AF/OS nº  998/2021 Qtde. DT</t>
  </si>
  <si>
    <t xml:space="preserve"> AF/OS nº  1074/2021 Qtde. DT - PRAPEG NUAPE</t>
  </si>
  <si>
    <t xml:space="preserve"> AF/OS nº  1075/2021 Qtde. DT - PAEX Rosa Martins</t>
  </si>
  <si>
    <t xml:space="preserve"> AF/OS nº  1085/2021 Qtde. DT - PRAPEG NUAPE</t>
  </si>
  <si>
    <t xml:space="preserve"> AF/OS nº  716/2021 Qtde. DT</t>
  </si>
  <si>
    <t xml:space="preserve"> AF/OS nº  556/2021 Qtde. DT</t>
  </si>
  <si>
    <t xml:space="preserve"> AF/OS nº  674/2021 Qtde. DT</t>
  </si>
  <si>
    <t xml:space="preserve"> AF/OS nº  675/2021 Qtde. DT</t>
  </si>
  <si>
    <t xml:space="preserve"> AF/OS nº  1083/2021 Qtde. DT</t>
  </si>
  <si>
    <t xml:space="preserve"> AF/OS nº  1549/2021 Qtde. DT</t>
  </si>
  <si>
    <t xml:space="preserve"> AF/OS nº  1579/2021 Qtde. DT</t>
  </si>
  <si>
    <t xml:space="preserve"> AF/OS nº  521/2021 Qtde. DT</t>
  </si>
  <si>
    <t xml:space="preserve"> AF/OS nº  1774/2021 Qtde. DT</t>
  </si>
  <si>
    <t xml:space="preserve"> AF/OS nº  937/2021 Qtde. DT</t>
  </si>
  <si>
    <t xml:space="preserve"> AF/OS nº  936/2021 Qtde. DT</t>
  </si>
  <si>
    <t xml:space="preserve"> AF/OS nº  1670/2021 Qtde. DT</t>
  </si>
  <si>
    <t>Lais Rocha Zimmer</t>
  </si>
  <si>
    <t>GL Editora Gráfica Ltda</t>
  </si>
  <si>
    <t>AF 838/2021</t>
  </si>
  <si>
    <t xml:space="preserve"> AF/OS nº  999/2021 Qtde. DT</t>
  </si>
  <si>
    <t xml:space="preserve"> AF/OS nº  10912021 Qtde. DT</t>
  </si>
  <si>
    <t xml:space="preserve"> AF/OS nº  1836/2021 Qtde. DT</t>
  </si>
  <si>
    <t xml:space="preserve"> AF/OS nº  1848/2021 Qtde. DT</t>
  </si>
  <si>
    <t xml:space="preserve"> AF/OS nº  1855/2021 Qtde. DT</t>
  </si>
  <si>
    <t xml:space="preserve"> AF/OS nº  1860/2021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</si>
</sst>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  <numFmt numFmtId="170" formatCode="&quot;R$&quot;\ #,##0.00"/>
    <numFmt numFmtId="171" formatCode="d/m/yyyy"/>
    <numFmt numFmtId="172" formatCode="dd/mm/yy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name val="Calibri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1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DCE6F2"/>
      </patternFill>
    </fill>
    <fill>
      <patternFill patternType="solid">
        <fgColor rgb="FFFFFFFF"/>
        <bgColor rgb="FFEBF1D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8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14" fillId="0" borderId="0" applyFont="0" applyFill="0" applyBorder="0" applyAlignment="0" applyProtection="0"/>
  </cellStyleXfs>
  <cellXfs count="200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6" fontId="4" fillId="6" borderId="1" xfId="0" applyNumberFormat="1" applyFont="1" applyFill="1" applyBorder="1" applyAlignment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8" borderId="1" xfId="1" applyNumberFormat="1" applyFont="1" applyFill="1" applyBorder="1" applyAlignment="1">
      <alignment vertical="center" wrapText="1"/>
    </xf>
    <xf numFmtId="44" fontId="4" fillId="8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0" borderId="1" xfId="1" applyFont="1" applyBorder="1" applyAlignment="1" applyProtection="1">
      <alignment wrapText="1"/>
      <protection locked="0"/>
    </xf>
    <xf numFmtId="0" fontId="4" fillId="0" borderId="1" xfId="1" applyFont="1" applyBorder="1" applyAlignment="1">
      <alignment wrapText="1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>
      <alignment wrapText="1"/>
    </xf>
    <xf numFmtId="0" fontId="4" fillId="11" borderId="1" xfId="1" applyFont="1" applyFill="1" applyBorder="1" applyAlignment="1" applyProtection="1">
      <alignment horizontal="center" wrapText="1"/>
      <protection locked="0"/>
    </xf>
    <xf numFmtId="0" fontId="4" fillId="11" borderId="1" xfId="1" applyFont="1" applyFill="1" applyBorder="1" applyAlignment="1">
      <alignment horizontal="center" wrapText="1"/>
    </xf>
    <xf numFmtId="0" fontId="7" fillId="7" borderId="8" xfId="1" applyFont="1" applyFill="1" applyBorder="1" applyAlignment="1" applyProtection="1">
      <alignment horizontal="left" wrapText="1"/>
      <protection locked="0"/>
    </xf>
    <xf numFmtId="0" fontId="7" fillId="7" borderId="15" xfId="1" applyFont="1" applyFill="1" applyBorder="1" applyAlignment="1" applyProtection="1">
      <alignment horizontal="left" wrapText="1"/>
      <protection locked="0"/>
    </xf>
    <xf numFmtId="168" fontId="7" fillId="7" borderId="2" xfId="1" applyNumberFormat="1" applyFont="1" applyFill="1" applyBorder="1" applyAlignment="1" applyProtection="1">
      <alignment horizontal="right" wrapText="1"/>
      <protection locked="0"/>
    </xf>
    <xf numFmtId="0" fontId="7" fillId="7" borderId="10" xfId="1" applyFont="1" applyFill="1" applyBorder="1" applyAlignment="1" applyProtection="1">
      <alignment horizontal="left" wrapText="1"/>
      <protection locked="0"/>
    </xf>
    <xf numFmtId="0" fontId="7" fillId="7" borderId="0" xfId="1" applyFont="1" applyFill="1" applyBorder="1" applyAlignment="1" applyProtection="1">
      <alignment horizontal="left" wrapText="1"/>
      <protection locked="0"/>
    </xf>
    <xf numFmtId="168" fontId="7" fillId="7" borderId="7" xfId="1" applyNumberFormat="1" applyFont="1" applyFill="1" applyBorder="1" applyAlignment="1" applyProtection="1">
      <alignment horizontal="right" wrapText="1"/>
      <protection locked="0"/>
    </xf>
    <xf numFmtId="9" fontId="7" fillId="7" borderId="7" xfId="17" applyFont="1" applyFill="1" applyBorder="1" applyAlignment="1">
      <alignment horizontal="right" wrapText="1"/>
    </xf>
    <xf numFmtId="0" fontId="7" fillId="7" borderId="12" xfId="1" applyFont="1" applyFill="1" applyBorder="1" applyAlignment="1" applyProtection="1">
      <alignment horizontal="left" wrapText="1"/>
      <protection locked="0"/>
    </xf>
    <xf numFmtId="0" fontId="7" fillId="7" borderId="14" xfId="1" applyFont="1" applyFill="1" applyBorder="1" applyAlignment="1" applyProtection="1">
      <alignment horizontal="left" wrapText="1"/>
      <protection locked="0"/>
    </xf>
    <xf numFmtId="9" fontId="7" fillId="7" borderId="3" xfId="12" applyFont="1" applyFill="1" applyBorder="1" applyAlignment="1" applyProtection="1">
      <alignment horizontal="right"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10" fillId="12" borderId="1" xfId="0" applyFont="1" applyFill="1" applyBorder="1" applyAlignment="1" applyProtection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44" fontId="10" fillId="12" borderId="1" xfId="13" applyFont="1" applyFill="1" applyBorder="1" applyAlignment="1" applyProtection="1">
      <alignment horizontal="center" vertical="center" wrapText="1"/>
    </xf>
    <xf numFmtId="44" fontId="4" fillId="0" borderId="0" xfId="13" applyFont="1" applyFill="1" applyAlignment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 wrapText="1"/>
    </xf>
    <xf numFmtId="166" fontId="4" fillId="6" borderId="1" xfId="1" applyNumberFormat="1" applyFont="1" applyFill="1" applyBorder="1" applyAlignment="1">
      <alignment horizontal="center" vertical="center" wrapText="1"/>
    </xf>
    <xf numFmtId="168" fontId="4" fillId="6" borderId="1" xfId="3" applyNumberFormat="1" applyFont="1" applyFill="1" applyBorder="1" applyAlignment="1" applyProtection="1">
      <alignment horizontal="center" vertical="center" wrapText="1"/>
    </xf>
    <xf numFmtId="44" fontId="4" fillId="0" borderId="0" xfId="1" applyNumberFormat="1" applyFont="1" applyFill="1" applyAlignment="1">
      <alignment wrapText="1"/>
    </xf>
    <xf numFmtId="169" fontId="4" fillId="6" borderId="1" xfId="27" applyNumberFormat="1" applyFont="1" applyFill="1" applyBorder="1" applyAlignment="1" applyProtection="1">
      <alignment vertical="center" wrapText="1"/>
      <protection locked="0"/>
    </xf>
    <xf numFmtId="169" fontId="4" fillId="7" borderId="1" xfId="27" applyNumberFormat="1" applyFont="1" applyFill="1" applyBorder="1" applyAlignment="1">
      <alignment vertical="center" wrapText="1"/>
    </xf>
    <xf numFmtId="169" fontId="4" fillId="0" borderId="0" xfId="27" applyNumberFormat="1" applyFont="1" applyFill="1" applyAlignment="1">
      <alignment wrapText="1"/>
    </xf>
    <xf numFmtId="169" fontId="7" fillId="7" borderId="15" xfId="27" applyNumberFormat="1" applyFont="1" applyFill="1" applyBorder="1" applyAlignment="1" applyProtection="1">
      <alignment wrapText="1"/>
      <protection locked="0"/>
    </xf>
    <xf numFmtId="169" fontId="7" fillId="7" borderId="0" xfId="27" applyNumberFormat="1" applyFont="1" applyFill="1" applyBorder="1" applyAlignment="1" applyProtection="1">
      <alignment wrapText="1"/>
      <protection locked="0"/>
    </xf>
    <xf numFmtId="169" fontId="7" fillId="7" borderId="14" xfId="27" applyNumberFormat="1" applyFont="1" applyFill="1" applyBorder="1" applyAlignment="1" applyProtection="1">
      <alignment wrapText="1"/>
      <protection locked="0"/>
    </xf>
    <xf numFmtId="169" fontId="4" fillId="0" borderId="0" xfId="27" applyNumberFormat="1" applyFont="1" applyAlignment="1">
      <alignment wrapText="1"/>
    </xf>
    <xf numFmtId="49" fontId="4" fillId="13" borderId="1" xfId="0" applyNumberFormat="1" applyFont="1" applyFill="1" applyBorder="1" applyAlignment="1">
      <alignment horizontal="center" vertical="center" wrapText="1"/>
    </xf>
    <xf numFmtId="49" fontId="4" fillId="14" borderId="1" xfId="0" applyNumberFormat="1" applyFont="1" applyFill="1" applyBorder="1" applyAlignment="1">
      <alignment horizontal="center" vertical="center" wrapText="1"/>
    </xf>
    <xf numFmtId="49" fontId="4" fillId="15" borderId="1" xfId="0" applyNumberFormat="1" applyFont="1" applyFill="1" applyBorder="1" applyAlignment="1">
      <alignment horizontal="center" vertical="center" wrapText="1"/>
    </xf>
    <xf numFmtId="49" fontId="4" fillId="14" borderId="1" xfId="0" applyNumberFormat="1" applyFont="1" applyFill="1" applyBorder="1" applyAlignment="1" applyProtection="1">
      <alignment horizontal="center" vertical="center"/>
      <protection locked="0"/>
    </xf>
    <xf numFmtId="49" fontId="4" fillId="15" borderId="1" xfId="0" applyNumberFormat="1" applyFont="1" applyFill="1" applyBorder="1" applyAlignment="1" applyProtection="1">
      <alignment horizontal="center" vertical="center"/>
      <protection locked="0"/>
    </xf>
    <xf numFmtId="169" fontId="4" fillId="0" borderId="0" xfId="1" applyNumberFormat="1" applyFont="1" applyFill="1" applyAlignment="1">
      <alignment wrapText="1"/>
    </xf>
    <xf numFmtId="44" fontId="4" fillId="0" borderId="0" xfId="1" applyNumberFormat="1" applyFont="1" applyFill="1" applyAlignment="1">
      <alignment horizontal="center" vertical="center" wrapText="1"/>
    </xf>
    <xf numFmtId="166" fontId="4" fillId="0" borderId="0" xfId="1" applyNumberFormat="1" applyFont="1" applyFill="1" applyAlignment="1">
      <alignment wrapText="1"/>
    </xf>
    <xf numFmtId="0" fontId="4" fillId="11" borderId="1" xfId="0" applyFont="1" applyFill="1" applyBorder="1" applyAlignment="1" applyProtection="1">
      <alignment horizontal="center" vertical="center"/>
    </xf>
    <xf numFmtId="49" fontId="4" fillId="11" borderId="1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 applyProtection="1">
      <alignment horizontal="center" vertical="center"/>
    </xf>
    <xf numFmtId="49" fontId="4" fillId="16" borderId="1" xfId="0" applyNumberFormat="1" applyFont="1" applyFill="1" applyBorder="1" applyAlignment="1">
      <alignment horizontal="center" vertical="center" wrapText="1"/>
    </xf>
    <xf numFmtId="0" fontId="4" fillId="11" borderId="1" xfId="1" applyFont="1" applyFill="1" applyBorder="1" applyAlignment="1">
      <alignment horizontal="center" vertical="center" wrapText="1"/>
    </xf>
    <xf numFmtId="0" fontId="16" fillId="16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 applyProtection="1">
      <alignment horizontal="center" vertical="center"/>
      <protection locked="0"/>
    </xf>
    <xf numFmtId="49" fontId="4" fillId="16" borderId="1" xfId="0" applyNumberFormat="1" applyFont="1" applyFill="1" applyBorder="1" applyAlignment="1" applyProtection="1">
      <alignment horizontal="center" vertical="center"/>
      <protection locked="0"/>
    </xf>
    <xf numFmtId="0" fontId="4" fillId="16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top" wrapText="1"/>
    </xf>
    <xf numFmtId="49" fontId="4" fillId="11" borderId="1" xfId="0" applyNumberFormat="1" applyFont="1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 applyProtection="1">
      <alignment horizontal="center" wrapText="1"/>
      <protection locked="0"/>
    </xf>
    <xf numFmtId="0" fontId="4" fillId="11" borderId="1" xfId="0" applyFont="1" applyFill="1" applyBorder="1" applyAlignment="1" applyProtection="1">
      <alignment horizontal="center" vertical="center"/>
      <protection locked="0"/>
    </xf>
    <xf numFmtId="0" fontId="4" fillId="11" borderId="1" xfId="0" applyFont="1" applyFill="1" applyBorder="1" applyAlignment="1">
      <alignment horizontal="center" wrapText="1"/>
    </xf>
    <xf numFmtId="0" fontId="4" fillId="16" borderId="1" xfId="0" applyFont="1" applyFill="1" applyBorder="1" applyAlignment="1">
      <alignment horizontal="center" vertical="center"/>
    </xf>
    <xf numFmtId="170" fontId="4" fillId="0" borderId="1" xfId="0" applyNumberFormat="1" applyFont="1" applyFill="1" applyBorder="1" applyAlignment="1" applyProtection="1">
      <alignment horizontal="center" vertical="center"/>
    </xf>
    <xf numFmtId="170" fontId="4" fillId="16" borderId="1" xfId="0" applyNumberFormat="1" applyFont="1" applyFill="1" applyBorder="1" applyAlignment="1" applyProtection="1">
      <alignment horizontal="center" vertical="center"/>
    </xf>
    <xf numFmtId="170" fontId="4" fillId="11" borderId="1" xfId="0" applyNumberFormat="1" applyFont="1" applyFill="1" applyBorder="1" applyAlignment="1" applyProtection="1">
      <alignment horizontal="center" vertical="center"/>
    </xf>
    <xf numFmtId="170" fontId="4" fillId="11" borderId="1" xfId="1" applyNumberFormat="1" applyFont="1" applyFill="1" applyBorder="1" applyAlignment="1" applyProtection="1">
      <alignment horizontal="center" vertical="center"/>
    </xf>
    <xf numFmtId="170" fontId="4" fillId="16" borderId="1" xfId="1" applyNumberFormat="1" applyFont="1" applyFill="1" applyBorder="1" applyAlignment="1" applyProtection="1">
      <alignment horizontal="center" vertical="center"/>
    </xf>
    <xf numFmtId="170" fontId="4" fillId="16" borderId="1" xfId="1" applyNumberFormat="1" applyFont="1" applyFill="1" applyBorder="1" applyAlignment="1">
      <alignment horizontal="center" vertical="center"/>
    </xf>
    <xf numFmtId="170" fontId="4" fillId="11" borderId="1" xfId="1" applyNumberFormat="1" applyFont="1" applyFill="1" applyBorder="1" applyAlignment="1">
      <alignment horizontal="center" vertical="center"/>
    </xf>
    <xf numFmtId="0" fontId="11" fillId="12" borderId="1" xfId="1" applyFont="1" applyFill="1" applyBorder="1" applyAlignment="1">
      <alignment horizontal="center" vertical="center" textRotation="90" wrapText="1"/>
    </xf>
    <xf numFmtId="0" fontId="4" fillId="0" borderId="0" xfId="1" applyFont="1" applyFill="1" applyAlignment="1">
      <alignment horizontal="center" wrapText="1"/>
    </xf>
    <xf numFmtId="0" fontId="12" fillId="16" borderId="1" xfId="1" applyFont="1" applyFill="1" applyBorder="1" applyAlignment="1">
      <alignment horizontal="center" vertical="center" wrapText="1"/>
    </xf>
    <xf numFmtId="3" fontId="4" fillId="10" borderId="1" xfId="0" applyNumberFormat="1" applyFon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 vertical="center"/>
    </xf>
    <xf numFmtId="3" fontId="4" fillId="10" borderId="1" xfId="0" applyNumberFormat="1" applyFont="1" applyFill="1" applyBorder="1" applyAlignment="1" applyProtection="1">
      <alignment horizontal="center" vertical="center"/>
      <protection locked="0"/>
    </xf>
    <xf numFmtId="3" fontId="1" fillId="10" borderId="1" xfId="0" applyNumberFormat="1" applyFont="1" applyFill="1" applyBorder="1" applyAlignment="1" applyProtection="1">
      <alignment horizontal="center" vertical="center"/>
    </xf>
    <xf numFmtId="3" fontId="4" fillId="10" borderId="1" xfId="0" applyNumberFormat="1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44" fontId="4" fillId="0" borderId="0" xfId="8" applyFont="1" applyAlignment="1" applyProtection="1">
      <alignment wrapText="1"/>
      <protection locked="0"/>
    </xf>
    <xf numFmtId="0" fontId="11" fillId="10" borderId="1" xfId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>
      <alignment horizontal="center" wrapText="1"/>
    </xf>
    <xf numFmtId="170" fontId="4" fillId="11" borderId="1" xfId="1" applyNumberFormat="1" applyFont="1" applyFill="1" applyBorder="1" applyAlignment="1">
      <alignment wrapText="1"/>
    </xf>
    <xf numFmtId="2" fontId="4" fillId="10" borderId="1" xfId="1" applyNumberFormat="1" applyFont="1" applyFill="1" applyBorder="1" applyAlignment="1" applyProtection="1">
      <alignment horizontal="center"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wrapText="1"/>
      <protection locked="0"/>
    </xf>
    <xf numFmtId="0" fontId="4" fillId="10" borderId="1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wrapText="1"/>
    </xf>
    <xf numFmtId="0" fontId="4" fillId="11" borderId="1" xfId="1" applyFont="1" applyFill="1" applyBorder="1" applyAlignment="1">
      <alignment vertical="center" wrapText="1"/>
    </xf>
    <xf numFmtId="44" fontId="4" fillId="0" borderId="0" xfId="8" applyFont="1" applyAlignment="1">
      <alignment wrapText="1"/>
    </xf>
    <xf numFmtId="0" fontId="11" fillId="10" borderId="1" xfId="1" applyFont="1" applyFill="1" applyBorder="1" applyAlignment="1">
      <alignment horizontal="center" vertical="center" wrapText="1"/>
    </xf>
    <xf numFmtId="3" fontId="11" fillId="10" borderId="1" xfId="1" applyNumberFormat="1" applyFont="1" applyFill="1" applyBorder="1" applyAlignment="1">
      <alignment horizontal="center" vertical="center" wrapText="1"/>
    </xf>
    <xf numFmtId="171" fontId="26" fillId="19" borderId="1" xfId="1" applyNumberFormat="1" applyFont="1" applyFill="1" applyBorder="1" applyAlignment="1" applyProtection="1">
      <alignment horizontal="center" vertical="center" wrapText="1"/>
      <protection locked="0"/>
    </xf>
    <xf numFmtId="172" fontId="26" fillId="19" borderId="1" xfId="1" applyNumberFormat="1" applyFont="1" applyFill="1" applyBorder="1" applyAlignment="1" applyProtection="1">
      <alignment horizontal="center" vertical="center" wrapText="1"/>
      <protection locked="0"/>
    </xf>
    <xf numFmtId="0" fontId="26" fillId="20" borderId="1" xfId="1" applyFont="1" applyFill="1" applyBorder="1" applyAlignment="1" applyProtection="1">
      <alignment wrapText="1"/>
      <protection locked="0"/>
    </xf>
    <xf numFmtId="0" fontId="26" fillId="20" borderId="1" xfId="1" applyFont="1" applyFill="1" applyBorder="1" applyAlignment="1">
      <alignment wrapText="1"/>
    </xf>
    <xf numFmtId="0" fontId="26" fillId="20" borderId="1" xfId="1" applyFont="1" applyFill="1" applyBorder="1" applyAlignment="1" applyProtection="1">
      <alignment horizontal="center" wrapText="1"/>
      <protection locked="0"/>
    </xf>
    <xf numFmtId="0" fontId="26" fillId="18" borderId="1" xfId="1" applyFont="1" applyFill="1" applyBorder="1" applyAlignment="1">
      <alignment horizontal="center" vertical="center" wrapText="1"/>
    </xf>
    <xf numFmtId="0" fontId="26" fillId="20" borderId="1" xfId="1" applyFont="1" applyFill="1" applyBorder="1" applyAlignment="1">
      <alignment horizontal="center" wrapText="1"/>
    </xf>
    <xf numFmtId="0" fontId="26" fillId="20" borderId="1" xfId="1" applyFont="1" applyFill="1" applyBorder="1" applyAlignment="1">
      <alignment horizontal="center" vertical="center" wrapText="1"/>
    </xf>
    <xf numFmtId="0" fontId="26" fillId="18" borderId="1" xfId="1" applyFont="1" applyFill="1" applyBorder="1" applyAlignment="1" applyProtection="1">
      <alignment horizontal="center" vertical="center" wrapText="1"/>
      <protection locked="0"/>
    </xf>
    <xf numFmtId="0" fontId="26" fillId="18" borderId="0" xfId="1" applyFont="1" applyFill="1" applyAlignment="1">
      <alignment horizontal="center" vertical="center" wrapText="1"/>
    </xf>
    <xf numFmtId="0" fontId="26" fillId="0" borderId="1" xfId="1" applyFont="1" applyBorder="1" applyAlignment="1" applyProtection="1">
      <alignment wrapText="1"/>
      <protection locked="0"/>
    </xf>
    <xf numFmtId="0" fontId="26" fillId="0" borderId="1" xfId="1" applyFont="1" applyBorder="1" applyAlignment="1">
      <alignment wrapText="1"/>
    </xf>
    <xf numFmtId="0" fontId="26" fillId="0" borderId="0" xfId="1" applyFont="1" applyAlignment="1" applyProtection="1">
      <alignment wrapText="1"/>
      <protection locked="0"/>
    </xf>
    <xf numFmtId="0" fontId="26" fillId="0" borderId="0" xfId="1" applyFont="1" applyAlignment="1">
      <alignment wrapText="1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11" fillId="11" borderId="1" xfId="1" applyFont="1" applyFill="1" applyBorder="1" applyAlignment="1">
      <alignment horizontal="center" vertical="center" wrapText="1"/>
    </xf>
    <xf numFmtId="0" fontId="12" fillId="16" borderId="2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/>
    </xf>
    <xf numFmtId="0" fontId="12" fillId="16" borderId="3" xfId="0" applyFont="1" applyFill="1" applyBorder="1" applyAlignment="1">
      <alignment horizontal="center" vertical="center"/>
    </xf>
    <xf numFmtId="0" fontId="12" fillId="16" borderId="2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0" fontId="12" fillId="16" borderId="3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7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horizontal="center" vertical="center"/>
    </xf>
    <xf numFmtId="0" fontId="4" fillId="16" borderId="2" xfId="0" applyFont="1" applyFill="1" applyBorder="1" applyAlignment="1">
      <alignment horizontal="center" vertical="center" wrapText="1"/>
    </xf>
    <xf numFmtId="0" fontId="4" fillId="16" borderId="3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7" borderId="1" xfId="0" applyNumberFormat="1" applyFont="1" applyFill="1" applyBorder="1" applyAlignment="1">
      <alignment horizontal="left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7" borderId="4" xfId="0" applyNumberFormat="1" applyFont="1" applyFill="1" applyBorder="1" applyAlignment="1">
      <alignment horizontal="left" vertical="center" wrapText="1"/>
    </xf>
    <xf numFmtId="0" fontId="4" fillId="17" borderId="5" xfId="0" applyNumberFormat="1" applyFont="1" applyFill="1" applyBorder="1" applyAlignment="1">
      <alignment horizontal="left" vertical="center" wrapText="1"/>
    </xf>
    <xf numFmtId="0" fontId="4" fillId="17" borderId="6" xfId="0" applyNumberFormat="1" applyFont="1" applyFill="1" applyBorder="1" applyAlignment="1">
      <alignment horizontal="left" vertical="center" wrapText="1"/>
    </xf>
    <xf numFmtId="0" fontId="12" fillId="11" borderId="1" xfId="0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 wrapText="1"/>
    </xf>
    <xf numFmtId="3" fontId="11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26" fillId="18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4" xfId="1" applyFont="1" applyFill="1" applyBorder="1" applyAlignment="1" applyProtection="1">
      <alignment horizontal="left" wrapText="1"/>
      <protection locked="0"/>
    </xf>
    <xf numFmtId="0" fontId="7" fillId="7" borderId="5" xfId="1" applyFont="1" applyFill="1" applyBorder="1" applyAlignment="1" applyProtection="1">
      <alignment horizontal="left" wrapText="1"/>
      <protection locked="0"/>
    </xf>
    <xf numFmtId="0" fontId="7" fillId="7" borderId="6" xfId="1" applyFont="1" applyFill="1" applyBorder="1" applyAlignment="1" applyProtection="1">
      <alignment horizontal="left" wrapText="1"/>
      <protection locked="0"/>
    </xf>
    <xf numFmtId="0" fontId="7" fillId="7" borderId="8" xfId="1" applyFont="1" applyFill="1" applyBorder="1" applyAlignment="1">
      <alignment vertical="center" wrapText="1"/>
    </xf>
    <xf numFmtId="0" fontId="7" fillId="7" borderId="15" xfId="1" applyFont="1" applyFill="1" applyBorder="1" applyAlignment="1">
      <alignment vertical="center" wrapText="1"/>
    </xf>
    <xf numFmtId="0" fontId="7" fillId="7" borderId="9" xfId="1" applyFont="1" applyFill="1" applyBorder="1" applyAlignment="1">
      <alignment vertical="center" wrapText="1"/>
    </xf>
    <xf numFmtId="0" fontId="7" fillId="7" borderId="10" xfId="1" applyFont="1" applyFill="1" applyBorder="1" applyAlignment="1">
      <alignment vertical="center" wrapText="1"/>
    </xf>
    <xf numFmtId="0" fontId="7" fillId="7" borderId="0" xfId="1" applyFont="1" applyFill="1" applyBorder="1" applyAlignment="1">
      <alignment vertical="center" wrapText="1"/>
    </xf>
    <xf numFmtId="0" fontId="7" fillId="7" borderId="11" xfId="1" applyFont="1" applyFill="1" applyBorder="1" applyAlignment="1">
      <alignment vertical="center" wrapText="1"/>
    </xf>
    <xf numFmtId="0" fontId="16" fillId="16" borderId="2" xfId="0" applyFont="1" applyFill="1" applyBorder="1" applyAlignment="1">
      <alignment horizontal="center" vertical="center" wrapText="1"/>
    </xf>
    <xf numFmtId="0" fontId="16" fillId="16" borderId="7" xfId="0" applyFont="1" applyFill="1" applyBorder="1" applyAlignment="1">
      <alignment horizontal="center" vertical="center" wrapText="1"/>
    </xf>
    <xf numFmtId="0" fontId="16" fillId="16" borderId="3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 wrapText="1"/>
    </xf>
    <xf numFmtId="0" fontId="16" fillId="11" borderId="7" xfId="0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 wrapText="1"/>
    </xf>
    <xf numFmtId="0" fontId="17" fillId="16" borderId="2" xfId="0" applyFont="1" applyFill="1" applyBorder="1" applyAlignment="1">
      <alignment horizontal="center" vertical="center" wrapText="1"/>
    </xf>
    <xf numFmtId="0" fontId="17" fillId="16" borderId="7" xfId="0" applyFont="1" applyFill="1" applyBorder="1" applyAlignment="1">
      <alignment horizontal="center" vertical="center" wrapText="1"/>
    </xf>
    <xf numFmtId="0" fontId="17" fillId="16" borderId="3" xfId="0" applyFont="1" applyFill="1" applyBorder="1" applyAlignment="1">
      <alignment horizontal="center" vertical="center" wrapText="1"/>
    </xf>
    <xf numFmtId="0" fontId="7" fillId="7" borderId="12" xfId="1" applyFont="1" applyFill="1" applyBorder="1" applyAlignment="1">
      <alignment vertical="center" wrapText="1"/>
    </xf>
    <xf numFmtId="0" fontId="7" fillId="7" borderId="14" xfId="1" applyFont="1" applyFill="1" applyBorder="1" applyAlignment="1">
      <alignment vertical="center" wrapText="1"/>
    </xf>
    <xf numFmtId="0" fontId="7" fillId="7" borderId="13" xfId="1" applyFont="1" applyFill="1" applyBorder="1" applyAlignment="1">
      <alignment vertical="center" wrapText="1"/>
    </xf>
    <xf numFmtId="0" fontId="4" fillId="17" borderId="12" xfId="0" applyNumberFormat="1" applyFont="1" applyFill="1" applyBorder="1" applyAlignment="1">
      <alignment horizontal="center" vertical="center" wrapText="1"/>
    </xf>
    <xf numFmtId="0" fontId="4" fillId="17" borderId="14" xfId="0" applyNumberFormat="1" applyFont="1" applyFill="1" applyBorder="1" applyAlignment="1">
      <alignment horizontal="center" vertical="center" wrapText="1"/>
    </xf>
    <xf numFmtId="0" fontId="4" fillId="17" borderId="13" xfId="0" applyNumberFormat="1" applyFont="1" applyFill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16" borderId="2" xfId="1" applyFont="1" applyFill="1" applyBorder="1" applyAlignment="1">
      <alignment horizontal="center" vertical="center" wrapText="1"/>
    </xf>
    <xf numFmtId="0" fontId="12" fillId="16" borderId="7" xfId="1" applyFont="1" applyFill="1" applyBorder="1" applyAlignment="1">
      <alignment horizontal="center" vertical="center" wrapText="1"/>
    </xf>
    <xf numFmtId="0" fontId="12" fillId="16" borderId="3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16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wrapText="1"/>
      <protection locked="0"/>
    </xf>
    <xf numFmtId="0" fontId="4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 vertical="center" wrapText="1"/>
    </xf>
  </cellXfs>
  <cellStyles count="28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20" xr:uid="{00000000-0005-0000-0000-000004000000}"/>
    <cellStyle name="Moeda 4" xfId="14" xr:uid="{00000000-0005-0000-0000-000005000000}"/>
    <cellStyle name="Moeda 4 2" xfId="24" xr:uid="{00000000-0005-0000-0000-000006000000}"/>
    <cellStyle name="Moeda 5" xfId="23" xr:uid="{00000000-0005-0000-0000-000007000000}"/>
    <cellStyle name="Normal" xfId="0" builtinId="0"/>
    <cellStyle name="Normal 2" xfId="1" xr:uid="{00000000-0005-0000-0000-000009000000}"/>
    <cellStyle name="Porcentagem" xfId="17" builtinId="5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2" xfId="11" xr:uid="{00000000-0005-0000-0000-00000E000000}"/>
    <cellStyle name="Separador de milhares 2 2 2 2" xfId="22" xr:uid="{00000000-0005-0000-0000-00000F000000}"/>
    <cellStyle name="Separador de milhares 2 2 3" xfId="16" xr:uid="{00000000-0005-0000-0000-000010000000}"/>
    <cellStyle name="Separador de milhares 2 2 3 2" xfId="26" xr:uid="{00000000-0005-0000-0000-000011000000}"/>
    <cellStyle name="Separador de milhares 2 2 4" xfId="19" xr:uid="{00000000-0005-0000-0000-000012000000}"/>
    <cellStyle name="Separador de milhares 2 3" xfId="6" xr:uid="{00000000-0005-0000-0000-000013000000}"/>
    <cellStyle name="Separador de milhares 2 3 2" xfId="10" xr:uid="{00000000-0005-0000-0000-000014000000}"/>
    <cellStyle name="Separador de milhares 2 3 2 2" xfId="21" xr:uid="{00000000-0005-0000-0000-000015000000}"/>
    <cellStyle name="Separador de milhares 2 3 3" xfId="15" xr:uid="{00000000-0005-0000-0000-000016000000}"/>
    <cellStyle name="Separador de milhares 2 3 3 2" xfId="25" xr:uid="{00000000-0005-0000-0000-000017000000}"/>
    <cellStyle name="Separador de milhares 2 3 4" xfId="18" xr:uid="{00000000-0005-0000-0000-000018000000}"/>
    <cellStyle name="Separador de milhares 3" xfId="3" xr:uid="{00000000-0005-0000-0000-000019000000}"/>
    <cellStyle name="Título 5" xfId="4" xr:uid="{00000000-0005-0000-0000-00001A000000}"/>
    <cellStyle name="Vírgula" xfId="2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1"/>
  <sheetViews>
    <sheetView topLeftCell="A40" zoomScale="80" zoomScaleNormal="80" workbookViewId="0">
      <selection activeCell="P52" sqref="P52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41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155" t="s">
        <v>89</v>
      </c>
      <c r="B1" s="156"/>
      <c r="C1" s="156"/>
      <c r="D1" s="157"/>
      <c r="E1" s="155" t="s">
        <v>15</v>
      </c>
      <c r="F1" s="156"/>
      <c r="G1" s="156"/>
      <c r="H1" s="156"/>
      <c r="I1" s="157"/>
      <c r="J1" s="155" t="s">
        <v>90</v>
      </c>
      <c r="K1" s="156"/>
      <c r="L1" s="157"/>
      <c r="M1" s="152" t="s">
        <v>92</v>
      </c>
      <c r="N1" s="152" t="s">
        <v>92</v>
      </c>
      <c r="O1" s="152" t="s">
        <v>92</v>
      </c>
      <c r="P1" s="152" t="s">
        <v>92</v>
      </c>
      <c r="Q1" s="152" t="s">
        <v>92</v>
      </c>
      <c r="R1" s="152" t="s">
        <v>92</v>
      </c>
      <c r="S1" s="152" t="s">
        <v>92</v>
      </c>
      <c r="T1" s="152" t="s">
        <v>92</v>
      </c>
      <c r="U1" s="152" t="s">
        <v>92</v>
      </c>
      <c r="V1" s="152" t="s">
        <v>92</v>
      </c>
      <c r="W1" s="152" t="s">
        <v>92</v>
      </c>
      <c r="X1" s="152" t="s">
        <v>92</v>
      </c>
      <c r="Y1" s="152" t="s">
        <v>92</v>
      </c>
      <c r="Z1" s="152" t="s">
        <v>92</v>
      </c>
      <c r="AA1" s="152" t="s">
        <v>92</v>
      </c>
    </row>
    <row r="2" spans="1:27" ht="34.5" customHeight="1" x14ac:dyDescent="0.25">
      <c r="A2" s="153" t="s">
        <v>56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</row>
    <row r="3" spans="1:27" s="3" customFormat="1" ht="30" x14ac:dyDescent="0.2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25">
      <c r="A4" s="158">
        <v>1</v>
      </c>
      <c r="B4" s="139" t="s">
        <v>87</v>
      </c>
      <c r="C4" s="61">
        <v>1</v>
      </c>
      <c r="D4" s="143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4"/>
      <c r="K4" s="17">
        <f>J4-(SUM(M4:AA4))</f>
        <v>0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25">
      <c r="A5" s="158"/>
      <c r="B5" s="140"/>
      <c r="C5" s="61">
        <v>2</v>
      </c>
      <c r="D5" s="144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4"/>
      <c r="K5" s="17">
        <f t="shared" ref="K5:K61" si="1">J5-(SUM(M5:AA5))</f>
        <v>0</v>
      </c>
      <c r="L5" s="18" t="str">
        <f t="shared" si="0"/>
        <v>OK</v>
      </c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25">
      <c r="A6" s="158"/>
      <c r="B6" s="140"/>
      <c r="C6" s="61">
        <v>3</v>
      </c>
      <c r="D6" s="144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4">
        <v>20</v>
      </c>
      <c r="K6" s="17">
        <f t="shared" si="1"/>
        <v>20</v>
      </c>
      <c r="L6" s="18" t="str">
        <f t="shared" si="0"/>
        <v>OK</v>
      </c>
      <c r="M6" s="25"/>
      <c r="N6" s="23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25">
      <c r="A7" s="158"/>
      <c r="B7" s="140"/>
      <c r="C7" s="61">
        <v>4</v>
      </c>
      <c r="D7" s="144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4"/>
      <c r="K7" s="17">
        <f t="shared" si="1"/>
        <v>0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25">
      <c r="A8" s="158"/>
      <c r="B8" s="140"/>
      <c r="C8" s="61">
        <v>5</v>
      </c>
      <c r="D8" s="144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4"/>
      <c r="K8" s="17">
        <f t="shared" si="1"/>
        <v>0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25">
      <c r="A9" s="158"/>
      <c r="B9" s="140"/>
      <c r="C9" s="61">
        <v>6</v>
      </c>
      <c r="D9" s="144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4"/>
      <c r="K9" s="17">
        <f t="shared" si="1"/>
        <v>0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25">
      <c r="A10" s="158"/>
      <c r="B10" s="140"/>
      <c r="C10" s="61">
        <v>7</v>
      </c>
      <c r="D10" s="144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4"/>
      <c r="K10" s="17">
        <f t="shared" si="1"/>
        <v>0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25">
      <c r="A11" s="158"/>
      <c r="B11" s="140"/>
      <c r="C11" s="61">
        <v>8</v>
      </c>
      <c r="D11" s="144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4">
        <v>5</v>
      </c>
      <c r="K11" s="17">
        <f t="shared" si="1"/>
        <v>5</v>
      </c>
      <c r="L11" s="18" t="str">
        <f t="shared" si="0"/>
        <v>OK</v>
      </c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25">
      <c r="A12" s="158"/>
      <c r="B12" s="140"/>
      <c r="C12" s="61">
        <v>9</v>
      </c>
      <c r="D12" s="144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4"/>
      <c r="K12" s="17">
        <f t="shared" si="1"/>
        <v>0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25">
      <c r="A13" s="158"/>
      <c r="B13" s="140"/>
      <c r="C13" s="61">
        <v>10</v>
      </c>
      <c r="D13" s="144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4"/>
      <c r="K13" s="17">
        <f t="shared" si="1"/>
        <v>0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25">
      <c r="A14" s="158"/>
      <c r="B14" s="140"/>
      <c r="C14" s="61">
        <v>11</v>
      </c>
      <c r="D14" s="144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4"/>
      <c r="K14" s="17">
        <f t="shared" si="1"/>
        <v>0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25">
      <c r="A15" s="158"/>
      <c r="B15" s="140"/>
      <c r="C15" s="61">
        <v>12</v>
      </c>
      <c r="D15" s="154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4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25">
      <c r="A16" s="158"/>
      <c r="B16" s="140"/>
      <c r="C16" s="61">
        <v>13</v>
      </c>
      <c r="D16" s="142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4">
        <v>20</v>
      </c>
      <c r="K16" s="17">
        <f t="shared" si="1"/>
        <v>20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25">
      <c r="A17" s="158"/>
      <c r="B17" s="141"/>
      <c r="C17" s="61">
        <v>14</v>
      </c>
      <c r="D17" s="142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4"/>
      <c r="K17" s="17">
        <f t="shared" si="1"/>
        <v>0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2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4"/>
      <c r="K18" s="17">
        <f t="shared" si="1"/>
        <v>0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25">
      <c r="A19" s="136">
        <v>3</v>
      </c>
      <c r="B19" s="139" t="s">
        <v>94</v>
      </c>
      <c r="C19" s="61">
        <v>16</v>
      </c>
      <c r="D19" s="159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1"/>
        <v>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25">
      <c r="A20" s="137"/>
      <c r="B20" s="140"/>
      <c r="C20" s="61">
        <v>17</v>
      </c>
      <c r="D20" s="159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1"/>
        <v>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25">
      <c r="A21" s="137"/>
      <c r="B21" s="140"/>
      <c r="C21" s="61">
        <v>18</v>
      </c>
      <c r="D21" s="159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1"/>
        <v>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25">
      <c r="A22" s="138"/>
      <c r="B22" s="141"/>
      <c r="C22" s="61">
        <v>19</v>
      </c>
      <c r="D22" s="159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1"/>
        <v>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2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4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25">
      <c r="A24" s="136">
        <v>5</v>
      </c>
      <c r="B24" s="139" t="s">
        <v>94</v>
      </c>
      <c r="C24" s="61">
        <v>21</v>
      </c>
      <c r="D24" s="143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4"/>
      <c r="K24" s="17">
        <f t="shared" si="1"/>
        <v>0</v>
      </c>
      <c r="L24" s="18" t="str">
        <f t="shared" si="0"/>
        <v>OK</v>
      </c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25">
      <c r="A25" s="137"/>
      <c r="B25" s="140"/>
      <c r="C25" s="61">
        <v>22</v>
      </c>
      <c r="D25" s="144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4"/>
      <c r="K25" s="17">
        <f t="shared" si="1"/>
        <v>0</v>
      </c>
      <c r="L25" s="18" t="str">
        <f t="shared" si="0"/>
        <v>OK</v>
      </c>
      <c r="M25" s="23"/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25">
      <c r="A26" s="137"/>
      <c r="B26" s="141"/>
      <c r="C26" s="61">
        <v>23</v>
      </c>
      <c r="D26" s="144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4"/>
      <c r="K26" s="17">
        <f t="shared" si="1"/>
        <v>0</v>
      </c>
      <c r="L26" s="18" t="str">
        <f t="shared" si="0"/>
        <v>OK</v>
      </c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25">
      <c r="A27" s="130">
        <v>6</v>
      </c>
      <c r="B27" s="133" t="s">
        <v>97</v>
      </c>
      <c r="C27" s="65">
        <v>24</v>
      </c>
      <c r="D27" s="148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4"/>
      <c r="K27" s="17">
        <f t="shared" si="1"/>
        <v>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25">
      <c r="A28" s="131"/>
      <c r="B28" s="134"/>
      <c r="C28" s="65">
        <v>25</v>
      </c>
      <c r="D28" s="150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4"/>
      <c r="K28" s="17">
        <f t="shared" si="1"/>
        <v>0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25">
      <c r="A29" s="131"/>
      <c r="B29" s="134"/>
      <c r="C29" s="65">
        <v>26</v>
      </c>
      <c r="D29" s="150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4"/>
      <c r="K29" s="17">
        <f t="shared" si="1"/>
        <v>0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25">
      <c r="A30" s="131"/>
      <c r="B30" s="134"/>
      <c r="C30" s="65">
        <v>27</v>
      </c>
      <c r="D30" s="149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4"/>
      <c r="K30" s="17">
        <f t="shared" si="1"/>
        <v>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25">
      <c r="A31" s="131"/>
      <c r="B31" s="134"/>
      <c r="C31" s="65">
        <v>28</v>
      </c>
      <c r="D31" s="151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4"/>
      <c r="K31" s="17">
        <f t="shared" si="1"/>
        <v>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25">
      <c r="A32" s="131"/>
      <c r="B32" s="134"/>
      <c r="C32" s="65">
        <v>29</v>
      </c>
      <c r="D32" s="151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4"/>
      <c r="K32" s="17">
        <f t="shared" si="1"/>
        <v>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25">
      <c r="A33" s="131"/>
      <c r="B33" s="134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4"/>
      <c r="K33" s="17">
        <f t="shared" si="1"/>
        <v>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25">
      <c r="A34" s="131"/>
      <c r="B34" s="135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4"/>
      <c r="K34" s="17">
        <f t="shared" si="1"/>
        <v>0</v>
      </c>
      <c r="L34" s="18" t="str">
        <f t="shared" si="0"/>
        <v>OK</v>
      </c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25">
      <c r="A35" s="145">
        <v>7</v>
      </c>
      <c r="B35" s="139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4"/>
      <c r="K35" s="17">
        <f t="shared" si="1"/>
        <v>0</v>
      </c>
      <c r="L35" s="18" t="str">
        <f t="shared" si="0"/>
        <v>OK</v>
      </c>
      <c r="M35" s="37"/>
      <c r="N35" s="23"/>
      <c r="O35" s="67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25">
      <c r="A36" s="146"/>
      <c r="B36" s="141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4"/>
      <c r="K36" s="17">
        <f t="shared" si="1"/>
        <v>0</v>
      </c>
      <c r="L36" s="18" t="str">
        <f t="shared" si="0"/>
        <v>OK</v>
      </c>
      <c r="M36" s="37"/>
      <c r="N36" s="23"/>
      <c r="O36" s="67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25">
      <c r="A37" s="147">
        <v>8</v>
      </c>
      <c r="B37" s="133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4"/>
      <c r="K37" s="17">
        <f t="shared" si="1"/>
        <v>0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75" x14ac:dyDescent="0.25">
      <c r="A38" s="147"/>
      <c r="B38" s="134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4"/>
      <c r="K38" s="17">
        <f t="shared" si="1"/>
        <v>0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25">
      <c r="A39" s="147"/>
      <c r="B39" s="134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4"/>
      <c r="K39" s="17">
        <f t="shared" si="1"/>
        <v>0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25">
      <c r="A40" s="147"/>
      <c r="B40" s="134"/>
      <c r="C40" s="65">
        <v>37</v>
      </c>
      <c r="D40" s="148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4"/>
      <c r="K40" s="17">
        <f t="shared" si="1"/>
        <v>0</v>
      </c>
      <c r="L40" s="18" t="str">
        <f t="shared" si="0"/>
        <v>OK</v>
      </c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25">
      <c r="A41" s="147"/>
      <c r="B41" s="135"/>
      <c r="C41" s="65">
        <v>38</v>
      </c>
      <c r="D41" s="149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4"/>
      <c r="K41" s="17">
        <f t="shared" si="1"/>
        <v>0</v>
      </c>
      <c r="L41" s="18" t="str">
        <f t="shared" si="0"/>
        <v>OK</v>
      </c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25">
      <c r="A42" s="136">
        <v>9</v>
      </c>
      <c r="B42" s="139" t="s">
        <v>111</v>
      </c>
      <c r="C42" s="61">
        <v>39</v>
      </c>
      <c r="D42" s="142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4">
        <v>10</v>
      </c>
      <c r="K42" s="17">
        <f t="shared" si="1"/>
        <v>10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25">
      <c r="A43" s="137"/>
      <c r="B43" s="140"/>
      <c r="C43" s="61">
        <v>40</v>
      </c>
      <c r="D43" s="142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4"/>
      <c r="K43" s="17">
        <f t="shared" si="1"/>
        <v>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25">
      <c r="A44" s="137"/>
      <c r="B44" s="140"/>
      <c r="C44" s="61">
        <v>41</v>
      </c>
      <c r="D44" s="142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4">
        <v>10</v>
      </c>
      <c r="K44" s="17">
        <f t="shared" si="1"/>
        <v>10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25">
      <c r="A45" s="137"/>
      <c r="B45" s="140"/>
      <c r="C45" s="61">
        <v>42</v>
      </c>
      <c r="D45" s="142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4"/>
      <c r="K45" s="17">
        <f t="shared" si="1"/>
        <v>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25">
      <c r="A46" s="137"/>
      <c r="B46" s="140"/>
      <c r="C46" s="61">
        <v>43</v>
      </c>
      <c r="D46" s="143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4">
        <v>500</v>
      </c>
      <c r="K46" s="17">
        <f t="shared" si="1"/>
        <v>500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25">
      <c r="A47" s="137"/>
      <c r="B47" s="140"/>
      <c r="C47" s="61">
        <v>44</v>
      </c>
      <c r="D47" s="144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4"/>
      <c r="K47" s="17">
        <f t="shared" si="1"/>
        <v>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25">
      <c r="A48" s="137"/>
      <c r="B48" s="140"/>
      <c r="C48" s="61">
        <v>45</v>
      </c>
      <c r="D48" s="142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4">
        <f>500-300</f>
        <v>200</v>
      </c>
      <c r="K48" s="17">
        <f t="shared" si="1"/>
        <v>200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25">
      <c r="A49" s="137"/>
      <c r="B49" s="140"/>
      <c r="C49" s="61">
        <v>46</v>
      </c>
      <c r="D49" s="142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4"/>
      <c r="K49" s="17">
        <f t="shared" si="1"/>
        <v>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25">
      <c r="A50" s="137"/>
      <c r="B50" s="140"/>
      <c r="C50" s="61">
        <v>47</v>
      </c>
      <c r="D50" s="142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4">
        <v>500</v>
      </c>
      <c r="K50" s="17">
        <f t="shared" si="1"/>
        <v>500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25">
      <c r="A51" s="137"/>
      <c r="B51" s="140"/>
      <c r="C51" s="61">
        <v>48</v>
      </c>
      <c r="D51" s="142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4"/>
      <c r="K51" s="17">
        <f t="shared" si="1"/>
        <v>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25">
      <c r="A52" s="137"/>
      <c r="B52" s="140"/>
      <c r="C52" s="61">
        <v>49</v>
      </c>
      <c r="D52" s="142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4"/>
      <c r="K52" s="17">
        <f t="shared" si="1"/>
        <v>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25">
      <c r="A53" s="137"/>
      <c r="B53" s="140"/>
      <c r="C53" s="61">
        <v>50</v>
      </c>
      <c r="D53" s="142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4"/>
      <c r="K53" s="17">
        <f t="shared" si="1"/>
        <v>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25">
      <c r="A54" s="137"/>
      <c r="B54" s="140"/>
      <c r="C54" s="61">
        <v>51</v>
      </c>
      <c r="D54" s="142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4"/>
      <c r="K54" s="17">
        <f t="shared" si="1"/>
        <v>0</v>
      </c>
      <c r="L54" s="18" t="str">
        <f t="shared" si="0"/>
        <v>OK</v>
      </c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25">
      <c r="A55" s="137"/>
      <c r="B55" s="140"/>
      <c r="C55" s="61">
        <v>52</v>
      </c>
      <c r="D55" s="142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4"/>
      <c r="K55" s="17">
        <f t="shared" si="1"/>
        <v>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25">
      <c r="A56" s="137"/>
      <c r="B56" s="140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5"/>
      <c r="K56" s="17">
        <f t="shared" si="1"/>
        <v>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25">
      <c r="A57" s="137"/>
      <c r="B57" s="140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5"/>
      <c r="K57" s="17">
        <f t="shared" si="1"/>
        <v>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25">
      <c r="A58" s="138"/>
      <c r="B58" s="141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5"/>
      <c r="K58" s="17">
        <f t="shared" si="1"/>
        <v>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25">
      <c r="A59" s="130">
        <v>10</v>
      </c>
      <c r="B59" s="133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4"/>
      <c r="K59" s="17">
        <f t="shared" si="1"/>
        <v>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25">
      <c r="A60" s="131"/>
      <c r="B60" s="134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4"/>
      <c r="K60" s="17">
        <f t="shared" si="1"/>
        <v>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5" x14ac:dyDescent="0.25">
      <c r="A61" s="132"/>
      <c r="B61" s="135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4"/>
      <c r="K61" s="17">
        <f t="shared" si="1"/>
        <v>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</sheetData>
  <mergeCells count="49">
    <mergeCell ref="A19:A22"/>
    <mergeCell ref="B19:B22"/>
    <mergeCell ref="D19:D22"/>
    <mergeCell ref="A24:A26"/>
    <mergeCell ref="B24:B26"/>
    <mergeCell ref="D24:D26"/>
    <mergeCell ref="A4:A17"/>
    <mergeCell ref="B4:B17"/>
    <mergeCell ref="D16:D17"/>
    <mergeCell ref="P1:P2"/>
    <mergeCell ref="Q1:Q2"/>
    <mergeCell ref="V1:V2"/>
    <mergeCell ref="W1:W2"/>
    <mergeCell ref="X1:X2"/>
    <mergeCell ref="O1:O2"/>
    <mergeCell ref="U1:U2"/>
    <mergeCell ref="R1:R2"/>
    <mergeCell ref="A27:A34"/>
    <mergeCell ref="B27:B34"/>
    <mergeCell ref="D27:D30"/>
    <mergeCell ref="D31:D32"/>
    <mergeCell ref="AA1:AA2"/>
    <mergeCell ref="A2:L2"/>
    <mergeCell ref="D4:D15"/>
    <mergeCell ref="S1:S2"/>
    <mergeCell ref="N1:N2"/>
    <mergeCell ref="A1:D1"/>
    <mergeCell ref="M1:M2"/>
    <mergeCell ref="E1:I1"/>
    <mergeCell ref="J1:L1"/>
    <mergeCell ref="Y1:Y2"/>
    <mergeCell ref="Z1:Z2"/>
    <mergeCell ref="T1:T2"/>
    <mergeCell ref="A35:A36"/>
    <mergeCell ref="B35:B36"/>
    <mergeCell ref="A37:A41"/>
    <mergeCell ref="B37:B41"/>
    <mergeCell ref="D40:D41"/>
    <mergeCell ref="A59:A61"/>
    <mergeCell ref="B59:B61"/>
    <mergeCell ref="A42:A58"/>
    <mergeCell ref="B42:B58"/>
    <mergeCell ref="D42:D43"/>
    <mergeCell ref="D44:D45"/>
    <mergeCell ref="D46:D47"/>
    <mergeCell ref="D48:D49"/>
    <mergeCell ref="D50:D51"/>
    <mergeCell ref="D52:D53"/>
    <mergeCell ref="D54:D55"/>
  </mergeCells>
  <pageMargins left="0.511811024" right="0.511811024" top="0.78740157499999996" bottom="0.78740157499999996" header="0.31496062000000002" footer="0.3149606200000000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61"/>
  <sheetViews>
    <sheetView topLeftCell="A58" zoomScale="80" zoomScaleNormal="80" workbookViewId="0">
      <selection activeCell="P11" sqref="P11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41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3" width="13.7109375" style="125" customWidth="1"/>
    <col min="14" max="18" width="13.7109375" style="126" customWidth="1"/>
    <col min="19" max="26" width="13.7109375" style="2" customWidth="1"/>
    <col min="27" max="16384" width="9.7109375" style="2"/>
  </cols>
  <sheetData>
    <row r="1" spans="1:26" ht="34.5" customHeight="1" x14ac:dyDescent="0.25">
      <c r="A1" s="155" t="s">
        <v>89</v>
      </c>
      <c r="B1" s="156"/>
      <c r="C1" s="156"/>
      <c r="D1" s="157"/>
      <c r="E1" s="155" t="s">
        <v>15</v>
      </c>
      <c r="F1" s="156"/>
      <c r="G1" s="156"/>
      <c r="H1" s="156"/>
      <c r="I1" s="157"/>
      <c r="J1" s="155" t="s">
        <v>90</v>
      </c>
      <c r="K1" s="156"/>
      <c r="L1" s="157"/>
      <c r="M1" s="161" t="s">
        <v>137</v>
      </c>
      <c r="N1" s="161" t="s">
        <v>138</v>
      </c>
      <c r="O1" s="161" t="s">
        <v>139</v>
      </c>
      <c r="P1" s="161" t="s">
        <v>140</v>
      </c>
      <c r="Q1" s="161" t="s">
        <v>141</v>
      </c>
      <c r="R1" s="161" t="s">
        <v>142</v>
      </c>
      <c r="S1" s="152" t="s">
        <v>92</v>
      </c>
      <c r="T1" s="152" t="s">
        <v>92</v>
      </c>
      <c r="U1" s="152" t="s">
        <v>92</v>
      </c>
      <c r="V1" s="152" t="s">
        <v>92</v>
      </c>
      <c r="W1" s="152" t="s">
        <v>92</v>
      </c>
      <c r="X1" s="152" t="s">
        <v>92</v>
      </c>
      <c r="Y1" s="152" t="s">
        <v>92</v>
      </c>
      <c r="Z1" s="152" t="s">
        <v>92</v>
      </c>
    </row>
    <row r="2" spans="1:26" ht="34.5" customHeight="1" x14ac:dyDescent="0.25">
      <c r="A2" s="153" t="s">
        <v>56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61"/>
      <c r="N2" s="161"/>
      <c r="O2" s="161"/>
      <c r="P2" s="161"/>
      <c r="Q2" s="161"/>
      <c r="R2" s="161"/>
      <c r="S2" s="152"/>
      <c r="T2" s="152"/>
      <c r="U2" s="152"/>
      <c r="V2" s="152"/>
      <c r="W2" s="152"/>
      <c r="X2" s="152"/>
      <c r="Y2" s="152"/>
      <c r="Z2" s="152"/>
    </row>
    <row r="3" spans="1:26" s="3" customFormat="1" ht="30" x14ac:dyDescent="0.2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113">
        <v>44376</v>
      </c>
      <c r="N3" s="113">
        <v>44398</v>
      </c>
      <c r="O3" s="113">
        <v>44398</v>
      </c>
      <c r="P3" s="113">
        <v>44475</v>
      </c>
      <c r="Q3" s="113">
        <v>44511</v>
      </c>
      <c r="R3" s="114">
        <v>44511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</row>
    <row r="4" spans="1:26" ht="23.25" customHeight="1" x14ac:dyDescent="0.25">
      <c r="A4" s="158">
        <v>1</v>
      </c>
      <c r="B4" s="139" t="s">
        <v>87</v>
      </c>
      <c r="C4" s="61">
        <v>1</v>
      </c>
      <c r="D4" s="143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1"/>
      <c r="K4" s="17">
        <f t="shared" ref="K4:K35" si="0">J4-(SUM(M4:Z4))</f>
        <v>0</v>
      </c>
      <c r="L4" s="18" t="str">
        <f t="shared" ref="L4:L61" si="1">IF(K4&lt;0,"ATENÇÃO","OK")</f>
        <v>OK</v>
      </c>
      <c r="M4" s="115"/>
      <c r="N4" s="116"/>
      <c r="O4" s="116"/>
      <c r="P4" s="116"/>
      <c r="Q4" s="116"/>
      <c r="R4" s="116"/>
      <c r="S4" s="24"/>
      <c r="T4" s="24"/>
      <c r="U4" s="24"/>
      <c r="V4" s="24"/>
      <c r="W4" s="24"/>
      <c r="X4" s="24"/>
      <c r="Y4" s="24"/>
      <c r="Z4" s="24"/>
    </row>
    <row r="5" spans="1:26" ht="26.25" customHeight="1" x14ac:dyDescent="0.25">
      <c r="A5" s="158"/>
      <c r="B5" s="140"/>
      <c r="C5" s="61">
        <v>2</v>
      </c>
      <c r="D5" s="144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1"/>
      <c r="K5" s="17">
        <f t="shared" si="0"/>
        <v>0</v>
      </c>
      <c r="L5" s="18" t="str">
        <f t="shared" si="1"/>
        <v>OK</v>
      </c>
      <c r="M5" s="115"/>
      <c r="N5" s="116"/>
      <c r="O5" s="116"/>
      <c r="P5" s="116"/>
      <c r="Q5" s="116"/>
      <c r="R5" s="116"/>
      <c r="S5" s="24"/>
      <c r="T5" s="24"/>
      <c r="U5" s="24"/>
      <c r="V5" s="24"/>
      <c r="W5" s="24"/>
      <c r="X5" s="24"/>
      <c r="Y5" s="24"/>
      <c r="Z5" s="24"/>
    </row>
    <row r="6" spans="1:26" ht="24" customHeight="1" x14ac:dyDescent="0.25">
      <c r="A6" s="158"/>
      <c r="B6" s="140"/>
      <c r="C6" s="61">
        <v>3</v>
      </c>
      <c r="D6" s="144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1">
        <v>56</v>
      </c>
      <c r="K6" s="17">
        <f t="shared" si="0"/>
        <v>26</v>
      </c>
      <c r="L6" s="18" t="str">
        <f t="shared" si="1"/>
        <v>OK</v>
      </c>
      <c r="M6" s="115"/>
      <c r="N6" s="118">
        <v>30</v>
      </c>
      <c r="O6" s="116"/>
      <c r="P6" s="116"/>
      <c r="Q6" s="116"/>
      <c r="R6" s="116"/>
      <c r="S6" s="24"/>
      <c r="T6" s="24"/>
      <c r="U6" s="24"/>
      <c r="V6" s="24"/>
      <c r="W6" s="24"/>
      <c r="X6" s="24"/>
      <c r="Y6" s="24"/>
      <c r="Z6" s="24"/>
    </row>
    <row r="7" spans="1:26" ht="24" customHeight="1" x14ac:dyDescent="0.25">
      <c r="A7" s="158"/>
      <c r="B7" s="140"/>
      <c r="C7" s="61">
        <v>4</v>
      </c>
      <c r="D7" s="144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1"/>
      <c r="K7" s="17">
        <f t="shared" si="0"/>
        <v>0</v>
      </c>
      <c r="L7" s="18" t="str">
        <f t="shared" si="1"/>
        <v>OK</v>
      </c>
      <c r="M7" s="115"/>
      <c r="N7" s="116"/>
      <c r="O7" s="116"/>
      <c r="P7" s="116"/>
      <c r="Q7" s="116"/>
      <c r="R7" s="116"/>
      <c r="S7" s="24"/>
      <c r="T7" s="24"/>
      <c r="U7" s="24"/>
      <c r="V7" s="24"/>
      <c r="W7" s="24"/>
      <c r="X7" s="24"/>
      <c r="Y7" s="24"/>
      <c r="Z7" s="24"/>
    </row>
    <row r="8" spans="1:26" ht="19.5" customHeight="1" x14ac:dyDescent="0.25">
      <c r="A8" s="158"/>
      <c r="B8" s="140"/>
      <c r="C8" s="61">
        <v>5</v>
      </c>
      <c r="D8" s="144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1"/>
      <c r="K8" s="17">
        <f t="shared" si="0"/>
        <v>0</v>
      </c>
      <c r="L8" s="18" t="str">
        <f t="shared" si="1"/>
        <v>OK</v>
      </c>
      <c r="M8" s="117"/>
      <c r="N8" s="116"/>
      <c r="O8" s="116"/>
      <c r="P8" s="116"/>
      <c r="Q8" s="116"/>
      <c r="R8" s="116"/>
      <c r="S8" s="24"/>
      <c r="T8" s="24"/>
      <c r="U8" s="24"/>
      <c r="V8" s="24"/>
      <c r="W8" s="24"/>
      <c r="X8" s="24"/>
      <c r="Y8" s="24"/>
      <c r="Z8" s="24"/>
    </row>
    <row r="9" spans="1:26" ht="21.75" customHeight="1" x14ac:dyDescent="0.25">
      <c r="A9" s="158"/>
      <c r="B9" s="140"/>
      <c r="C9" s="61">
        <v>6</v>
      </c>
      <c r="D9" s="144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1"/>
      <c r="K9" s="17">
        <f t="shared" si="0"/>
        <v>0</v>
      </c>
      <c r="L9" s="18" t="str">
        <f t="shared" si="1"/>
        <v>OK</v>
      </c>
      <c r="M9" s="115"/>
      <c r="N9" s="116"/>
      <c r="O9" s="116"/>
      <c r="P9" s="116"/>
      <c r="Q9" s="116"/>
      <c r="R9" s="116"/>
      <c r="S9" s="24"/>
      <c r="T9" s="24"/>
      <c r="U9" s="24"/>
      <c r="V9" s="24"/>
      <c r="W9" s="24"/>
      <c r="X9" s="24"/>
      <c r="Y9" s="24"/>
      <c r="Z9" s="24"/>
    </row>
    <row r="10" spans="1:26" ht="20.25" customHeight="1" x14ac:dyDescent="0.25">
      <c r="A10" s="158"/>
      <c r="B10" s="140"/>
      <c r="C10" s="61">
        <v>7</v>
      </c>
      <c r="D10" s="144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1">
        <v>8</v>
      </c>
      <c r="K10" s="17">
        <f t="shared" si="0"/>
        <v>8</v>
      </c>
      <c r="L10" s="18" t="str">
        <f t="shared" si="1"/>
        <v>OK</v>
      </c>
      <c r="M10" s="115"/>
      <c r="N10" s="116"/>
      <c r="O10" s="116"/>
      <c r="P10" s="116"/>
      <c r="Q10" s="116"/>
      <c r="R10" s="116"/>
      <c r="S10" s="24"/>
      <c r="T10" s="24"/>
      <c r="U10" s="24"/>
      <c r="V10" s="24"/>
      <c r="W10" s="24"/>
      <c r="X10" s="24"/>
      <c r="Y10" s="24"/>
      <c r="Z10" s="24"/>
    </row>
    <row r="11" spans="1:26" ht="30" customHeight="1" x14ac:dyDescent="0.25">
      <c r="A11" s="158"/>
      <c r="B11" s="140"/>
      <c r="C11" s="61">
        <v>8</v>
      </c>
      <c r="D11" s="144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1">
        <v>40</v>
      </c>
      <c r="K11" s="17">
        <f t="shared" si="0"/>
        <v>20</v>
      </c>
      <c r="L11" s="18" t="str">
        <f t="shared" si="1"/>
        <v>OK</v>
      </c>
      <c r="M11" s="115"/>
      <c r="N11" s="118">
        <v>20</v>
      </c>
      <c r="O11" s="116"/>
      <c r="P11" s="116"/>
      <c r="Q11" s="116"/>
      <c r="R11" s="116"/>
      <c r="S11" s="24"/>
      <c r="T11" s="24"/>
      <c r="U11" s="24"/>
      <c r="V11" s="24"/>
      <c r="W11" s="24"/>
      <c r="X11" s="24"/>
      <c r="Y11" s="24"/>
      <c r="Z11" s="24"/>
    </row>
    <row r="12" spans="1:26" ht="20.25" customHeight="1" x14ac:dyDescent="0.25">
      <c r="A12" s="158"/>
      <c r="B12" s="140"/>
      <c r="C12" s="61">
        <v>9</v>
      </c>
      <c r="D12" s="144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1"/>
      <c r="K12" s="17">
        <f t="shared" si="0"/>
        <v>0</v>
      </c>
      <c r="L12" s="18" t="str">
        <f t="shared" si="1"/>
        <v>OK</v>
      </c>
      <c r="M12" s="115"/>
      <c r="N12" s="116"/>
      <c r="O12" s="116"/>
      <c r="P12" s="116"/>
      <c r="Q12" s="116"/>
      <c r="R12" s="116"/>
      <c r="S12" s="24"/>
      <c r="T12" s="24"/>
      <c r="U12" s="24"/>
      <c r="V12" s="24"/>
      <c r="W12" s="24"/>
      <c r="X12" s="24"/>
      <c r="Y12" s="24"/>
      <c r="Z12" s="24"/>
    </row>
    <row r="13" spans="1:26" ht="19.5" customHeight="1" x14ac:dyDescent="0.25">
      <c r="A13" s="158"/>
      <c r="B13" s="140"/>
      <c r="C13" s="61">
        <v>10</v>
      </c>
      <c r="D13" s="144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1">
        <v>350</v>
      </c>
      <c r="K13" s="17">
        <f t="shared" si="0"/>
        <v>300</v>
      </c>
      <c r="L13" s="18" t="str">
        <f t="shared" si="1"/>
        <v>OK</v>
      </c>
      <c r="M13" s="115"/>
      <c r="N13" s="118">
        <v>50</v>
      </c>
      <c r="O13" s="116"/>
      <c r="P13" s="116"/>
      <c r="Q13" s="116"/>
      <c r="R13" s="116"/>
      <c r="S13" s="24"/>
      <c r="T13" s="24"/>
      <c r="U13" s="24"/>
      <c r="V13" s="24"/>
      <c r="W13" s="24"/>
      <c r="X13" s="24"/>
      <c r="Y13" s="24"/>
      <c r="Z13" s="24"/>
    </row>
    <row r="14" spans="1:26" ht="18.75" customHeight="1" x14ac:dyDescent="0.25">
      <c r="A14" s="158"/>
      <c r="B14" s="140"/>
      <c r="C14" s="61">
        <v>11</v>
      </c>
      <c r="D14" s="144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1"/>
      <c r="K14" s="17">
        <f t="shared" si="0"/>
        <v>0</v>
      </c>
      <c r="L14" s="18" t="str">
        <f t="shared" si="1"/>
        <v>OK</v>
      </c>
      <c r="M14" s="115"/>
      <c r="N14" s="116"/>
      <c r="O14" s="116"/>
      <c r="P14" s="119"/>
      <c r="Q14" s="119"/>
      <c r="R14" s="116"/>
      <c r="S14" s="24"/>
      <c r="T14" s="24"/>
      <c r="U14" s="24"/>
      <c r="V14" s="24"/>
      <c r="W14" s="24"/>
      <c r="X14" s="24"/>
      <c r="Y14" s="24"/>
      <c r="Z14" s="24"/>
    </row>
    <row r="15" spans="1:26" ht="22.5" customHeight="1" x14ac:dyDescent="0.25">
      <c r="A15" s="158"/>
      <c r="B15" s="140"/>
      <c r="C15" s="61">
        <v>12</v>
      </c>
      <c r="D15" s="154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1"/>
      <c r="K15" s="17">
        <f t="shared" si="0"/>
        <v>0</v>
      </c>
      <c r="L15" s="18" t="str">
        <f t="shared" si="1"/>
        <v>OK</v>
      </c>
      <c r="M15" s="115"/>
      <c r="N15" s="116"/>
      <c r="O15" s="116"/>
      <c r="P15" s="116"/>
      <c r="Q15" s="116"/>
      <c r="R15" s="116"/>
      <c r="S15" s="24"/>
      <c r="T15" s="24"/>
      <c r="U15" s="24"/>
      <c r="V15" s="24"/>
      <c r="W15" s="24"/>
      <c r="X15" s="24"/>
      <c r="Y15" s="24"/>
      <c r="Z15" s="24"/>
    </row>
    <row r="16" spans="1:26" ht="45" customHeight="1" x14ac:dyDescent="0.25">
      <c r="A16" s="158"/>
      <c r="B16" s="140"/>
      <c r="C16" s="61">
        <v>13</v>
      </c>
      <c r="D16" s="142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1">
        <v>40</v>
      </c>
      <c r="K16" s="17">
        <f t="shared" si="0"/>
        <v>40</v>
      </c>
      <c r="L16" s="18" t="str">
        <f t="shared" si="1"/>
        <v>OK</v>
      </c>
      <c r="M16" s="115"/>
      <c r="N16" s="116"/>
      <c r="O16" s="116"/>
      <c r="P16" s="116"/>
      <c r="Q16" s="116"/>
      <c r="R16" s="116"/>
      <c r="S16" s="24"/>
      <c r="T16" s="24"/>
      <c r="U16" s="24"/>
      <c r="V16" s="24"/>
      <c r="W16" s="24"/>
      <c r="X16" s="24"/>
      <c r="Y16" s="24"/>
      <c r="Z16" s="24"/>
    </row>
    <row r="17" spans="1:26" ht="45" customHeight="1" x14ac:dyDescent="0.25">
      <c r="A17" s="158"/>
      <c r="B17" s="141"/>
      <c r="C17" s="61">
        <v>14</v>
      </c>
      <c r="D17" s="142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1"/>
      <c r="K17" s="17">
        <f t="shared" si="0"/>
        <v>0</v>
      </c>
      <c r="L17" s="18" t="str">
        <f t="shared" si="1"/>
        <v>OK</v>
      </c>
      <c r="M17" s="115"/>
      <c r="N17" s="116"/>
      <c r="O17" s="116"/>
      <c r="P17" s="116"/>
      <c r="Q17" s="116"/>
      <c r="R17" s="116"/>
      <c r="S17" s="24"/>
      <c r="T17" s="24"/>
      <c r="U17" s="24"/>
      <c r="V17" s="24"/>
      <c r="W17" s="24"/>
      <c r="X17" s="24"/>
      <c r="Y17" s="24"/>
      <c r="Z17" s="24"/>
    </row>
    <row r="18" spans="1:26" ht="80.25" customHeight="1" x14ac:dyDescent="0.2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1"/>
      <c r="K18" s="17">
        <f t="shared" si="0"/>
        <v>0</v>
      </c>
      <c r="L18" s="18" t="str">
        <f t="shared" si="1"/>
        <v>OK</v>
      </c>
      <c r="M18" s="115"/>
      <c r="N18" s="116"/>
      <c r="O18" s="116"/>
      <c r="P18" s="116"/>
      <c r="Q18" s="116"/>
      <c r="R18" s="116"/>
      <c r="S18" s="24"/>
      <c r="T18" s="24"/>
      <c r="U18" s="24"/>
      <c r="V18" s="24"/>
      <c r="W18" s="24"/>
      <c r="X18" s="24"/>
      <c r="Y18" s="24"/>
      <c r="Z18" s="24"/>
    </row>
    <row r="19" spans="1:26" ht="38.25" customHeight="1" x14ac:dyDescent="0.25">
      <c r="A19" s="136">
        <v>3</v>
      </c>
      <c r="B19" s="139" t="s">
        <v>94</v>
      </c>
      <c r="C19" s="61">
        <v>16</v>
      </c>
      <c r="D19" s="159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0"/>
        <v>0</v>
      </c>
      <c r="L19" s="18" t="str">
        <f t="shared" si="1"/>
        <v>OK</v>
      </c>
      <c r="M19" s="115"/>
      <c r="N19" s="116"/>
      <c r="O19" s="116"/>
      <c r="P19" s="116"/>
      <c r="Q19" s="116"/>
      <c r="R19" s="116"/>
      <c r="S19" s="24"/>
      <c r="T19" s="24"/>
      <c r="U19" s="24"/>
      <c r="V19" s="24"/>
      <c r="W19" s="24"/>
      <c r="X19" s="24"/>
      <c r="Y19" s="24"/>
      <c r="Z19" s="24"/>
    </row>
    <row r="20" spans="1:26" ht="45" customHeight="1" x14ac:dyDescent="0.25">
      <c r="A20" s="137"/>
      <c r="B20" s="140"/>
      <c r="C20" s="61">
        <v>17</v>
      </c>
      <c r="D20" s="159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0"/>
        <v>0</v>
      </c>
      <c r="L20" s="18" t="str">
        <f t="shared" si="1"/>
        <v>OK</v>
      </c>
      <c r="M20" s="115"/>
      <c r="N20" s="116"/>
      <c r="O20" s="116"/>
      <c r="P20" s="116"/>
      <c r="Q20" s="116"/>
      <c r="R20" s="116"/>
      <c r="S20" s="24"/>
      <c r="T20" s="24"/>
      <c r="U20" s="24"/>
      <c r="V20" s="24"/>
      <c r="W20" s="24"/>
      <c r="X20" s="24"/>
      <c r="Y20" s="24"/>
      <c r="Z20" s="24"/>
    </row>
    <row r="21" spans="1:26" ht="45" customHeight="1" x14ac:dyDescent="0.25">
      <c r="A21" s="137"/>
      <c r="B21" s="140"/>
      <c r="C21" s="61">
        <v>18</v>
      </c>
      <c r="D21" s="159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0"/>
        <v>0</v>
      </c>
      <c r="L21" s="18" t="str">
        <f t="shared" si="1"/>
        <v>OK</v>
      </c>
      <c r="M21" s="117"/>
      <c r="N21" s="116"/>
      <c r="O21" s="116"/>
      <c r="P21" s="119"/>
      <c r="Q21" s="116"/>
      <c r="R21" s="116"/>
      <c r="S21" s="24"/>
      <c r="T21" s="24"/>
      <c r="U21" s="24"/>
      <c r="V21" s="24"/>
      <c r="W21" s="24"/>
      <c r="X21" s="24"/>
      <c r="Y21" s="24"/>
      <c r="Z21" s="24"/>
    </row>
    <row r="22" spans="1:26" ht="45" customHeight="1" x14ac:dyDescent="0.25">
      <c r="A22" s="138"/>
      <c r="B22" s="141"/>
      <c r="C22" s="61">
        <v>19</v>
      </c>
      <c r="D22" s="159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0"/>
        <v>0</v>
      </c>
      <c r="L22" s="18" t="str">
        <f t="shared" si="1"/>
        <v>OK</v>
      </c>
      <c r="M22" s="117"/>
      <c r="N22" s="119"/>
      <c r="O22" s="116"/>
      <c r="P22" s="119"/>
      <c r="Q22" s="116"/>
      <c r="R22" s="119"/>
      <c r="S22" s="24"/>
      <c r="T22" s="24"/>
      <c r="U22" s="24"/>
      <c r="V22" s="24"/>
      <c r="W22" s="24"/>
      <c r="X22" s="24"/>
      <c r="Y22" s="24"/>
      <c r="Z22" s="24"/>
    </row>
    <row r="23" spans="1:26" ht="120" customHeight="1" x14ac:dyDescent="0.2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3"/>
      <c r="K23" s="17">
        <f t="shared" si="0"/>
        <v>0</v>
      </c>
      <c r="L23" s="18" t="str">
        <f t="shared" si="1"/>
        <v>OK</v>
      </c>
      <c r="M23" s="117"/>
      <c r="N23" s="119"/>
      <c r="O23" s="116"/>
      <c r="P23" s="116"/>
      <c r="Q23" s="116"/>
      <c r="R23" s="119"/>
      <c r="S23" s="24"/>
      <c r="T23" s="24"/>
      <c r="U23" s="24"/>
      <c r="V23" s="24"/>
      <c r="W23" s="24"/>
      <c r="X23" s="24"/>
      <c r="Y23" s="24"/>
      <c r="Z23" s="24"/>
    </row>
    <row r="24" spans="1:26" ht="42" customHeight="1" x14ac:dyDescent="0.25">
      <c r="A24" s="136">
        <v>5</v>
      </c>
      <c r="B24" s="139" t="s">
        <v>94</v>
      </c>
      <c r="C24" s="61">
        <v>21</v>
      </c>
      <c r="D24" s="143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1"/>
      <c r="K24" s="17">
        <f t="shared" si="0"/>
        <v>0</v>
      </c>
      <c r="L24" s="18" t="str">
        <f t="shared" si="1"/>
        <v>OK</v>
      </c>
      <c r="M24" s="115"/>
      <c r="N24" s="116"/>
      <c r="O24" s="116"/>
      <c r="P24" s="116"/>
      <c r="Q24" s="116"/>
      <c r="R24" s="116"/>
      <c r="S24" s="24"/>
      <c r="T24" s="24"/>
      <c r="U24" s="24"/>
      <c r="V24" s="24"/>
      <c r="W24" s="24"/>
      <c r="X24" s="24"/>
      <c r="Y24" s="24"/>
      <c r="Z24" s="24"/>
    </row>
    <row r="25" spans="1:26" ht="34.5" customHeight="1" x14ac:dyDescent="0.25">
      <c r="A25" s="137"/>
      <c r="B25" s="140"/>
      <c r="C25" s="61">
        <v>22</v>
      </c>
      <c r="D25" s="144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1"/>
      <c r="K25" s="17">
        <f t="shared" si="0"/>
        <v>0</v>
      </c>
      <c r="L25" s="18" t="str">
        <f t="shared" si="1"/>
        <v>OK</v>
      </c>
      <c r="M25" s="115"/>
      <c r="N25" s="116"/>
      <c r="O25" s="119"/>
      <c r="P25" s="116"/>
      <c r="Q25" s="116"/>
      <c r="R25" s="116"/>
      <c r="S25" s="24"/>
      <c r="T25" s="24"/>
      <c r="U25" s="24"/>
      <c r="V25" s="24"/>
      <c r="W25" s="24"/>
      <c r="X25" s="24"/>
      <c r="Y25" s="24"/>
      <c r="Z25" s="24"/>
    </row>
    <row r="26" spans="1:26" ht="35.25" customHeight="1" x14ac:dyDescent="0.25">
      <c r="A26" s="137"/>
      <c r="B26" s="141"/>
      <c r="C26" s="61">
        <v>23</v>
      </c>
      <c r="D26" s="144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1">
        <v>4</v>
      </c>
      <c r="K26" s="17">
        <f t="shared" si="0"/>
        <v>4</v>
      </c>
      <c r="L26" s="18" t="str">
        <f t="shared" si="1"/>
        <v>OK</v>
      </c>
      <c r="M26" s="115"/>
      <c r="N26" s="116"/>
      <c r="O26" s="116"/>
      <c r="P26" s="116"/>
      <c r="Q26" s="116"/>
      <c r="R26" s="116"/>
      <c r="S26" s="24"/>
      <c r="T26" s="24"/>
      <c r="U26" s="24"/>
      <c r="V26" s="24"/>
      <c r="W26" s="24"/>
      <c r="X26" s="24"/>
      <c r="Y26" s="24"/>
      <c r="Z26" s="24"/>
    </row>
    <row r="27" spans="1:26" ht="24" customHeight="1" x14ac:dyDescent="0.25">
      <c r="A27" s="130">
        <v>6</v>
      </c>
      <c r="B27" s="133" t="s">
        <v>97</v>
      </c>
      <c r="C27" s="65">
        <v>24</v>
      </c>
      <c r="D27" s="148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1">
        <v>2500</v>
      </c>
      <c r="K27" s="17">
        <f t="shared" si="0"/>
        <v>2500</v>
      </c>
      <c r="L27" s="18" t="str">
        <f t="shared" si="1"/>
        <v>OK</v>
      </c>
      <c r="M27" s="115"/>
      <c r="N27" s="116"/>
      <c r="O27" s="116"/>
      <c r="P27" s="116"/>
      <c r="Q27" s="116"/>
      <c r="R27" s="116"/>
      <c r="S27" s="24"/>
      <c r="T27" s="24"/>
      <c r="U27" s="24"/>
      <c r="V27" s="24"/>
      <c r="W27" s="24"/>
      <c r="X27" s="24"/>
      <c r="Y27" s="24"/>
      <c r="Z27" s="24"/>
    </row>
    <row r="28" spans="1:26" ht="30" customHeight="1" x14ac:dyDescent="0.25">
      <c r="A28" s="131"/>
      <c r="B28" s="134"/>
      <c r="C28" s="65">
        <v>25</v>
      </c>
      <c r="D28" s="150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1">
        <v>20</v>
      </c>
      <c r="K28" s="17">
        <f t="shared" si="0"/>
        <v>20</v>
      </c>
      <c r="L28" s="18" t="str">
        <f t="shared" si="1"/>
        <v>OK</v>
      </c>
      <c r="M28" s="115"/>
      <c r="N28" s="116"/>
      <c r="O28" s="116"/>
      <c r="P28" s="116"/>
      <c r="Q28" s="116"/>
      <c r="R28" s="116"/>
      <c r="S28" s="24"/>
      <c r="T28" s="24"/>
      <c r="U28" s="24"/>
      <c r="V28" s="24"/>
      <c r="W28" s="24"/>
      <c r="X28" s="24"/>
      <c r="Y28" s="24"/>
      <c r="Z28" s="24"/>
    </row>
    <row r="29" spans="1:26" ht="21.75" customHeight="1" x14ac:dyDescent="0.25">
      <c r="A29" s="131"/>
      <c r="B29" s="134"/>
      <c r="C29" s="65">
        <v>26</v>
      </c>
      <c r="D29" s="150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1">
        <v>100</v>
      </c>
      <c r="K29" s="17">
        <f t="shared" si="0"/>
        <v>0</v>
      </c>
      <c r="L29" s="18" t="str">
        <f t="shared" si="1"/>
        <v>OK</v>
      </c>
      <c r="M29" s="115"/>
      <c r="N29" s="116"/>
      <c r="O29" s="118">
        <v>100</v>
      </c>
      <c r="P29" s="116"/>
      <c r="Q29" s="116"/>
      <c r="R29" s="116"/>
      <c r="S29" s="24"/>
      <c r="T29" s="24"/>
      <c r="U29" s="24"/>
      <c r="V29" s="24"/>
      <c r="W29" s="24"/>
      <c r="X29" s="24"/>
      <c r="Y29" s="24"/>
      <c r="Z29" s="24"/>
    </row>
    <row r="30" spans="1:26" ht="20.25" customHeight="1" x14ac:dyDescent="0.25">
      <c r="A30" s="131"/>
      <c r="B30" s="134"/>
      <c r="C30" s="65">
        <v>27</v>
      </c>
      <c r="D30" s="149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1">
        <v>20</v>
      </c>
      <c r="K30" s="17">
        <f t="shared" si="0"/>
        <v>20</v>
      </c>
      <c r="L30" s="18" t="str">
        <f t="shared" si="1"/>
        <v>OK</v>
      </c>
      <c r="M30" s="115"/>
      <c r="N30" s="116"/>
      <c r="O30" s="116"/>
      <c r="P30" s="116"/>
      <c r="Q30" s="116"/>
      <c r="R30" s="116"/>
      <c r="S30" s="24"/>
      <c r="T30" s="24"/>
      <c r="U30" s="24"/>
      <c r="V30" s="24"/>
      <c r="W30" s="24"/>
      <c r="X30" s="24"/>
      <c r="Y30" s="24"/>
      <c r="Z30" s="24"/>
    </row>
    <row r="31" spans="1:26" ht="27" customHeight="1" x14ac:dyDescent="0.25">
      <c r="A31" s="131"/>
      <c r="B31" s="134"/>
      <c r="C31" s="65">
        <v>28</v>
      </c>
      <c r="D31" s="151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1"/>
      <c r="K31" s="17">
        <f t="shared" si="0"/>
        <v>0</v>
      </c>
      <c r="L31" s="18" t="str">
        <f t="shared" si="1"/>
        <v>OK</v>
      </c>
      <c r="M31" s="115"/>
      <c r="N31" s="116"/>
      <c r="O31" s="116"/>
      <c r="P31" s="116"/>
      <c r="Q31" s="116"/>
      <c r="R31" s="116"/>
      <c r="S31" s="24"/>
      <c r="T31" s="24"/>
      <c r="U31" s="24"/>
      <c r="V31" s="24"/>
      <c r="W31" s="24"/>
      <c r="X31" s="24"/>
      <c r="Y31" s="24"/>
      <c r="Z31" s="24"/>
    </row>
    <row r="32" spans="1:26" ht="29.25" customHeight="1" x14ac:dyDescent="0.25">
      <c r="A32" s="131"/>
      <c r="B32" s="134"/>
      <c r="C32" s="65">
        <v>29</v>
      </c>
      <c r="D32" s="151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1"/>
      <c r="K32" s="17">
        <f t="shared" si="0"/>
        <v>0</v>
      </c>
      <c r="L32" s="18" t="str">
        <f t="shared" si="1"/>
        <v>OK</v>
      </c>
      <c r="M32" s="115"/>
      <c r="N32" s="116"/>
      <c r="O32" s="116"/>
      <c r="P32" s="116"/>
      <c r="Q32" s="116"/>
      <c r="R32" s="116"/>
      <c r="S32" s="24"/>
      <c r="T32" s="24"/>
      <c r="U32" s="24"/>
      <c r="V32" s="24"/>
      <c r="W32" s="24"/>
      <c r="X32" s="24"/>
      <c r="Y32" s="24"/>
      <c r="Z32" s="24"/>
    </row>
    <row r="33" spans="1:26" ht="45" customHeight="1" x14ac:dyDescent="0.25">
      <c r="A33" s="131"/>
      <c r="B33" s="134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1"/>
      <c r="K33" s="17">
        <f t="shared" si="0"/>
        <v>0</v>
      </c>
      <c r="L33" s="18" t="str">
        <f t="shared" si="1"/>
        <v>OK</v>
      </c>
      <c r="M33" s="115"/>
      <c r="N33" s="116"/>
      <c r="O33" s="116"/>
      <c r="P33" s="116"/>
      <c r="Q33" s="116"/>
      <c r="R33" s="116"/>
      <c r="S33" s="24"/>
      <c r="T33" s="24"/>
      <c r="U33" s="24"/>
      <c r="V33" s="24"/>
      <c r="W33" s="24"/>
      <c r="X33" s="24"/>
      <c r="Y33" s="24"/>
      <c r="Z33" s="24"/>
    </row>
    <row r="34" spans="1:26" ht="33.75" customHeight="1" x14ac:dyDescent="0.25">
      <c r="A34" s="131"/>
      <c r="B34" s="135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3">
        <v>40</v>
      </c>
      <c r="K34" s="17">
        <f t="shared" si="0"/>
        <v>0</v>
      </c>
      <c r="L34" s="18" t="str">
        <f t="shared" si="1"/>
        <v>OK</v>
      </c>
      <c r="M34" s="115"/>
      <c r="N34" s="116"/>
      <c r="O34" s="118">
        <v>40</v>
      </c>
      <c r="P34" s="116"/>
      <c r="Q34" s="116"/>
      <c r="R34" s="116"/>
      <c r="S34" s="24"/>
      <c r="T34" s="24"/>
      <c r="U34" s="24"/>
      <c r="V34" s="24"/>
      <c r="W34" s="24"/>
      <c r="X34" s="24"/>
      <c r="Y34" s="24"/>
      <c r="Z34" s="24"/>
    </row>
    <row r="35" spans="1:26" ht="89.25" customHeight="1" x14ac:dyDescent="0.25">
      <c r="A35" s="145">
        <v>7</v>
      </c>
      <c r="B35" s="139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1">
        <v>100</v>
      </c>
      <c r="K35" s="17">
        <f t="shared" si="0"/>
        <v>100</v>
      </c>
      <c r="L35" s="18" t="str">
        <f t="shared" si="1"/>
        <v>OK</v>
      </c>
      <c r="M35" s="115"/>
      <c r="N35" s="120"/>
      <c r="O35" s="116"/>
      <c r="P35" s="116"/>
      <c r="Q35" s="116"/>
      <c r="R35" s="116"/>
      <c r="S35" s="24"/>
      <c r="T35" s="24"/>
      <c r="U35" s="24"/>
      <c r="V35" s="24"/>
      <c r="W35" s="24"/>
      <c r="X35" s="24"/>
      <c r="Y35" s="24"/>
      <c r="Z35" s="24"/>
    </row>
    <row r="36" spans="1:26" ht="68.25" customHeight="1" x14ac:dyDescent="0.25">
      <c r="A36" s="146"/>
      <c r="B36" s="141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1">
        <v>100</v>
      </c>
      <c r="K36" s="17">
        <f t="shared" ref="K36:K67" si="2">J36-(SUM(M36:Z36))</f>
        <v>100</v>
      </c>
      <c r="L36" s="18" t="str">
        <f t="shared" si="1"/>
        <v>OK</v>
      </c>
      <c r="M36" s="115"/>
      <c r="N36" s="120"/>
      <c r="O36" s="116"/>
      <c r="P36" s="116"/>
      <c r="Q36" s="116"/>
      <c r="R36" s="116"/>
      <c r="S36" s="24"/>
      <c r="T36" s="24"/>
      <c r="U36" s="24"/>
      <c r="V36" s="24"/>
      <c r="W36" s="24"/>
      <c r="X36" s="24"/>
      <c r="Y36" s="24"/>
      <c r="Z36" s="24"/>
    </row>
    <row r="37" spans="1:26" ht="45" customHeight="1" x14ac:dyDescent="0.25">
      <c r="A37" s="147">
        <v>8</v>
      </c>
      <c r="B37" s="133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1"/>
      <c r="K37" s="17">
        <f t="shared" si="2"/>
        <v>0</v>
      </c>
      <c r="L37" s="18" t="str">
        <f t="shared" si="1"/>
        <v>OK</v>
      </c>
      <c r="M37" s="115"/>
      <c r="N37" s="116"/>
      <c r="O37" s="116"/>
      <c r="P37" s="116"/>
      <c r="Q37" s="116"/>
      <c r="R37" s="116"/>
      <c r="S37" s="24"/>
      <c r="T37" s="24"/>
      <c r="U37" s="24"/>
      <c r="V37" s="24"/>
      <c r="W37" s="24"/>
      <c r="X37" s="24"/>
      <c r="Y37" s="24"/>
      <c r="Z37" s="24"/>
    </row>
    <row r="38" spans="1:26" ht="75" x14ac:dyDescent="0.25">
      <c r="A38" s="147"/>
      <c r="B38" s="134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3">
        <f>153-43</f>
        <v>110</v>
      </c>
      <c r="K38" s="17">
        <f t="shared" si="2"/>
        <v>34</v>
      </c>
      <c r="L38" s="18" t="str">
        <f t="shared" si="1"/>
        <v>OK</v>
      </c>
      <c r="M38" s="121">
        <v>10</v>
      </c>
      <c r="N38" s="116"/>
      <c r="O38" s="116"/>
      <c r="P38" s="116"/>
      <c r="Q38" s="121">
        <v>66</v>
      </c>
      <c r="R38" s="116"/>
      <c r="S38" s="24"/>
      <c r="T38" s="24"/>
      <c r="U38" s="24"/>
      <c r="V38" s="24"/>
      <c r="W38" s="24"/>
      <c r="X38" s="24"/>
      <c r="Y38" s="24"/>
      <c r="Z38" s="24"/>
    </row>
    <row r="39" spans="1:26" ht="45.75" customHeight="1" x14ac:dyDescent="0.25">
      <c r="A39" s="147"/>
      <c r="B39" s="134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3">
        <v>10</v>
      </c>
      <c r="K39" s="17">
        <f t="shared" si="2"/>
        <v>10</v>
      </c>
      <c r="L39" s="18" t="str">
        <f t="shared" si="1"/>
        <v>OK</v>
      </c>
      <c r="M39" s="115"/>
      <c r="N39" s="116"/>
      <c r="O39" s="116"/>
      <c r="P39" s="116"/>
      <c r="Q39" s="116"/>
      <c r="R39" s="116"/>
      <c r="S39" s="24"/>
      <c r="T39" s="24"/>
      <c r="U39" s="24"/>
      <c r="V39" s="24"/>
      <c r="W39" s="24"/>
      <c r="X39" s="24"/>
      <c r="Y39" s="24"/>
      <c r="Z39" s="24"/>
    </row>
    <row r="40" spans="1:26" ht="28.5" customHeight="1" x14ac:dyDescent="0.25">
      <c r="A40" s="147"/>
      <c r="B40" s="134"/>
      <c r="C40" s="65">
        <v>37</v>
      </c>
      <c r="D40" s="148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1">
        <v>6</v>
      </c>
      <c r="K40" s="17">
        <f t="shared" si="2"/>
        <v>5</v>
      </c>
      <c r="L40" s="18" t="str">
        <f t="shared" si="1"/>
        <v>OK</v>
      </c>
      <c r="M40" s="121">
        <v>1</v>
      </c>
      <c r="N40" s="116"/>
      <c r="O40" s="116"/>
      <c r="P40" s="116"/>
      <c r="Q40" s="116"/>
      <c r="R40" s="116"/>
      <c r="S40" s="24"/>
      <c r="T40" s="24"/>
      <c r="U40" s="24"/>
      <c r="V40" s="24"/>
      <c r="W40" s="24"/>
      <c r="X40" s="24"/>
      <c r="Y40" s="24"/>
      <c r="Z40" s="24"/>
    </row>
    <row r="41" spans="1:26" ht="27" customHeight="1" x14ac:dyDescent="0.25">
      <c r="A41" s="147"/>
      <c r="B41" s="135"/>
      <c r="C41" s="65">
        <v>38</v>
      </c>
      <c r="D41" s="149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1"/>
      <c r="K41" s="17">
        <f t="shared" si="2"/>
        <v>0</v>
      </c>
      <c r="L41" s="18" t="str">
        <f t="shared" si="1"/>
        <v>OK</v>
      </c>
      <c r="M41" s="115"/>
      <c r="N41" s="116"/>
      <c r="O41" s="116"/>
      <c r="P41" s="116"/>
      <c r="Q41" s="116"/>
      <c r="R41" s="116"/>
      <c r="S41" s="24"/>
      <c r="T41" s="24"/>
      <c r="U41" s="24"/>
      <c r="V41" s="24"/>
      <c r="W41" s="24"/>
      <c r="X41" s="24"/>
      <c r="Y41" s="24"/>
      <c r="Z41" s="24"/>
    </row>
    <row r="42" spans="1:26" ht="28.5" customHeight="1" x14ac:dyDescent="0.25">
      <c r="A42" s="136">
        <v>9</v>
      </c>
      <c r="B42" s="139" t="s">
        <v>111</v>
      </c>
      <c r="C42" s="61">
        <v>39</v>
      </c>
      <c r="D42" s="142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3"/>
      <c r="K42" s="17">
        <f t="shared" si="2"/>
        <v>0</v>
      </c>
      <c r="L42" s="18" t="str">
        <f t="shared" si="1"/>
        <v>OK</v>
      </c>
      <c r="M42" s="115"/>
      <c r="N42" s="116"/>
      <c r="O42" s="116"/>
      <c r="P42" s="116"/>
      <c r="Q42" s="116"/>
      <c r="R42" s="116"/>
      <c r="S42" s="24"/>
      <c r="T42" s="24"/>
      <c r="U42" s="24"/>
      <c r="V42" s="24"/>
      <c r="W42" s="24"/>
      <c r="X42" s="24"/>
      <c r="Y42" s="24"/>
      <c r="Z42" s="24"/>
    </row>
    <row r="43" spans="1:26" ht="28.5" customHeight="1" x14ac:dyDescent="0.25">
      <c r="A43" s="137"/>
      <c r="B43" s="140"/>
      <c r="C43" s="61">
        <v>40</v>
      </c>
      <c r="D43" s="142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3"/>
      <c r="K43" s="17">
        <f t="shared" si="2"/>
        <v>0</v>
      </c>
      <c r="L43" s="18" t="str">
        <f t="shared" si="1"/>
        <v>OK</v>
      </c>
      <c r="M43" s="115"/>
      <c r="N43" s="116"/>
      <c r="O43" s="116"/>
      <c r="P43" s="116"/>
      <c r="Q43" s="116"/>
      <c r="R43" s="116"/>
      <c r="S43" s="24"/>
      <c r="T43" s="24"/>
      <c r="U43" s="24"/>
      <c r="V43" s="24"/>
      <c r="W43" s="24"/>
      <c r="X43" s="24"/>
      <c r="Y43" s="24"/>
      <c r="Z43" s="24"/>
    </row>
    <row r="44" spans="1:26" ht="30" customHeight="1" x14ac:dyDescent="0.25">
      <c r="A44" s="137"/>
      <c r="B44" s="140"/>
      <c r="C44" s="61">
        <v>41</v>
      </c>
      <c r="D44" s="142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3"/>
      <c r="K44" s="17">
        <f t="shared" si="2"/>
        <v>0</v>
      </c>
      <c r="L44" s="18" t="str">
        <f t="shared" si="1"/>
        <v>OK</v>
      </c>
      <c r="M44" s="115"/>
      <c r="N44" s="116"/>
      <c r="O44" s="116"/>
      <c r="P44" s="116"/>
      <c r="Q44" s="116"/>
      <c r="R44" s="116"/>
      <c r="S44" s="24"/>
      <c r="T44" s="24"/>
      <c r="U44" s="24"/>
      <c r="V44" s="24"/>
      <c r="W44" s="24"/>
      <c r="X44" s="24"/>
      <c r="Y44" s="24"/>
      <c r="Z44" s="24"/>
    </row>
    <row r="45" spans="1:26" ht="27.75" customHeight="1" x14ac:dyDescent="0.25">
      <c r="A45" s="137"/>
      <c r="B45" s="140"/>
      <c r="C45" s="61">
        <v>42</v>
      </c>
      <c r="D45" s="142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3">
        <v>150</v>
      </c>
      <c r="K45" s="17">
        <f t="shared" si="2"/>
        <v>150</v>
      </c>
      <c r="L45" s="18" t="str">
        <f t="shared" si="1"/>
        <v>OK</v>
      </c>
      <c r="M45" s="115"/>
      <c r="N45" s="116"/>
      <c r="O45" s="116"/>
      <c r="P45" s="116"/>
      <c r="Q45" s="116"/>
      <c r="R45" s="116"/>
      <c r="S45" s="24"/>
      <c r="T45" s="24"/>
      <c r="U45" s="24"/>
      <c r="V45" s="24"/>
      <c r="W45" s="24"/>
      <c r="X45" s="24"/>
      <c r="Y45" s="24"/>
      <c r="Z45" s="24"/>
    </row>
    <row r="46" spans="1:26" ht="33.75" customHeight="1" x14ac:dyDescent="0.25">
      <c r="A46" s="137"/>
      <c r="B46" s="140"/>
      <c r="C46" s="61">
        <v>43</v>
      </c>
      <c r="D46" s="143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3"/>
      <c r="K46" s="17">
        <f t="shared" si="2"/>
        <v>0</v>
      </c>
      <c r="L46" s="18" t="str">
        <f t="shared" si="1"/>
        <v>OK</v>
      </c>
      <c r="M46" s="115"/>
      <c r="N46" s="116"/>
      <c r="O46" s="116"/>
      <c r="P46" s="116"/>
      <c r="Q46" s="116"/>
      <c r="R46" s="116"/>
      <c r="S46" s="24"/>
      <c r="T46" s="24"/>
      <c r="U46" s="24"/>
      <c r="V46" s="24"/>
      <c r="W46" s="24"/>
      <c r="X46" s="24"/>
      <c r="Y46" s="24"/>
      <c r="Z46" s="24"/>
    </row>
    <row r="47" spans="1:26" ht="34.5" customHeight="1" x14ac:dyDescent="0.25">
      <c r="A47" s="137"/>
      <c r="B47" s="140"/>
      <c r="C47" s="61">
        <v>44</v>
      </c>
      <c r="D47" s="144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3"/>
      <c r="K47" s="17">
        <f t="shared" si="2"/>
        <v>0</v>
      </c>
      <c r="L47" s="18" t="str">
        <f t="shared" si="1"/>
        <v>OK</v>
      </c>
      <c r="M47" s="115"/>
      <c r="N47" s="116"/>
      <c r="O47" s="116"/>
      <c r="P47" s="116"/>
      <c r="Q47" s="116"/>
      <c r="R47" s="116"/>
      <c r="S47" s="24"/>
      <c r="T47" s="24"/>
      <c r="U47" s="24"/>
      <c r="V47" s="24"/>
      <c r="W47" s="24"/>
      <c r="X47" s="24"/>
      <c r="Y47" s="24"/>
      <c r="Z47" s="24"/>
    </row>
    <row r="48" spans="1:26" ht="45" customHeight="1" x14ac:dyDescent="0.25">
      <c r="A48" s="137"/>
      <c r="B48" s="140"/>
      <c r="C48" s="61">
        <v>45</v>
      </c>
      <c r="D48" s="142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3">
        <v>1100</v>
      </c>
      <c r="K48" s="17">
        <f t="shared" si="2"/>
        <v>600</v>
      </c>
      <c r="L48" s="18" t="str">
        <f t="shared" si="1"/>
        <v>OK</v>
      </c>
      <c r="M48" s="115"/>
      <c r="N48" s="116"/>
      <c r="O48" s="116"/>
      <c r="P48" s="118">
        <v>500</v>
      </c>
      <c r="Q48" s="116"/>
      <c r="R48" s="116"/>
      <c r="S48" s="24"/>
      <c r="T48" s="24"/>
      <c r="U48" s="24"/>
      <c r="V48" s="24"/>
      <c r="W48" s="24"/>
      <c r="X48" s="24"/>
      <c r="Y48" s="24"/>
      <c r="Z48" s="24"/>
    </row>
    <row r="49" spans="1:26" ht="45" customHeight="1" x14ac:dyDescent="0.25">
      <c r="A49" s="137"/>
      <c r="B49" s="140"/>
      <c r="C49" s="61">
        <v>46</v>
      </c>
      <c r="D49" s="142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3"/>
      <c r="K49" s="17">
        <f t="shared" si="2"/>
        <v>0</v>
      </c>
      <c r="L49" s="18" t="str">
        <f t="shared" si="1"/>
        <v>OK</v>
      </c>
      <c r="M49" s="115"/>
      <c r="N49" s="116"/>
      <c r="O49" s="116"/>
      <c r="P49" s="116"/>
      <c r="Q49" s="116"/>
      <c r="R49" s="116"/>
      <c r="S49" s="24"/>
      <c r="T49" s="24"/>
      <c r="U49" s="24"/>
      <c r="V49" s="24"/>
      <c r="W49" s="24"/>
      <c r="X49" s="24"/>
      <c r="Y49" s="24"/>
      <c r="Z49" s="24"/>
    </row>
    <row r="50" spans="1:26" ht="33" customHeight="1" x14ac:dyDescent="0.25">
      <c r="A50" s="137"/>
      <c r="B50" s="140"/>
      <c r="C50" s="61">
        <v>47</v>
      </c>
      <c r="D50" s="142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3">
        <v>2800</v>
      </c>
      <c r="K50" s="17">
        <f t="shared" si="2"/>
        <v>2800</v>
      </c>
      <c r="L50" s="18" t="str">
        <f t="shared" si="1"/>
        <v>OK</v>
      </c>
      <c r="M50" s="115"/>
      <c r="N50" s="116"/>
      <c r="O50" s="116"/>
      <c r="P50" s="116"/>
      <c r="Q50" s="116"/>
      <c r="R50" s="116"/>
      <c r="S50" s="24"/>
      <c r="T50" s="24"/>
      <c r="U50" s="24"/>
      <c r="V50" s="24"/>
      <c r="W50" s="24"/>
      <c r="X50" s="24"/>
      <c r="Y50" s="24"/>
      <c r="Z50" s="24"/>
    </row>
    <row r="51" spans="1:26" ht="34.5" customHeight="1" x14ac:dyDescent="0.25">
      <c r="A51" s="137"/>
      <c r="B51" s="140"/>
      <c r="C51" s="61">
        <v>48</v>
      </c>
      <c r="D51" s="142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3">
        <v>4000</v>
      </c>
      <c r="K51" s="17">
        <f t="shared" si="2"/>
        <v>997</v>
      </c>
      <c r="L51" s="18" t="str">
        <f t="shared" si="1"/>
        <v>OK</v>
      </c>
      <c r="M51" s="115"/>
      <c r="N51" s="116"/>
      <c r="O51" s="116"/>
      <c r="P51" s="122">
        <v>1001</v>
      </c>
      <c r="Q51" s="116"/>
      <c r="R51" s="122">
        <v>2002</v>
      </c>
      <c r="S51" s="24"/>
      <c r="T51" s="24"/>
      <c r="U51" s="24"/>
      <c r="V51" s="24"/>
      <c r="W51" s="24"/>
      <c r="X51" s="24"/>
      <c r="Y51" s="24"/>
      <c r="Z51" s="24"/>
    </row>
    <row r="52" spans="1:26" ht="30" customHeight="1" x14ac:dyDescent="0.25">
      <c r="A52" s="137"/>
      <c r="B52" s="140"/>
      <c r="C52" s="61">
        <v>49</v>
      </c>
      <c r="D52" s="142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3"/>
      <c r="K52" s="17">
        <f t="shared" si="2"/>
        <v>0</v>
      </c>
      <c r="L52" s="18" t="str">
        <f t="shared" si="1"/>
        <v>OK</v>
      </c>
      <c r="M52" s="115"/>
      <c r="N52" s="116"/>
      <c r="O52" s="116"/>
      <c r="P52" s="116"/>
      <c r="Q52" s="116"/>
      <c r="R52" s="116"/>
      <c r="S52" s="24"/>
      <c r="T52" s="24"/>
      <c r="U52" s="24"/>
      <c r="V52" s="24"/>
      <c r="W52" s="24"/>
      <c r="X52" s="24"/>
      <c r="Y52" s="24"/>
      <c r="Z52" s="24"/>
    </row>
    <row r="53" spans="1:26" ht="36.75" customHeight="1" x14ac:dyDescent="0.25">
      <c r="A53" s="137"/>
      <c r="B53" s="140"/>
      <c r="C53" s="61">
        <v>50</v>
      </c>
      <c r="D53" s="142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3"/>
      <c r="K53" s="17">
        <f t="shared" si="2"/>
        <v>0</v>
      </c>
      <c r="L53" s="18" t="str">
        <f t="shared" si="1"/>
        <v>OK</v>
      </c>
      <c r="M53" s="115"/>
      <c r="N53" s="116"/>
      <c r="O53" s="116"/>
      <c r="P53" s="116"/>
      <c r="Q53" s="116"/>
      <c r="R53" s="116"/>
      <c r="S53" s="24"/>
      <c r="T53" s="24"/>
      <c r="U53" s="24"/>
      <c r="V53" s="24"/>
      <c r="W53" s="24"/>
      <c r="X53" s="24"/>
      <c r="Y53" s="24"/>
      <c r="Z53" s="24"/>
    </row>
    <row r="54" spans="1:26" ht="33" customHeight="1" x14ac:dyDescent="0.25">
      <c r="A54" s="137"/>
      <c r="B54" s="140"/>
      <c r="C54" s="61">
        <v>51</v>
      </c>
      <c r="D54" s="142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3"/>
      <c r="K54" s="17">
        <f t="shared" si="2"/>
        <v>0</v>
      </c>
      <c r="L54" s="18" t="str">
        <f t="shared" si="1"/>
        <v>OK</v>
      </c>
      <c r="M54" s="115"/>
      <c r="N54" s="116"/>
      <c r="O54" s="116"/>
      <c r="P54" s="116"/>
      <c r="Q54" s="116"/>
      <c r="R54" s="116"/>
      <c r="S54" s="24"/>
      <c r="T54" s="24"/>
      <c r="U54" s="24"/>
      <c r="V54" s="24"/>
      <c r="W54" s="24"/>
      <c r="X54" s="24"/>
      <c r="Y54" s="24"/>
      <c r="Z54" s="24"/>
    </row>
    <row r="55" spans="1:26" ht="33.75" customHeight="1" x14ac:dyDescent="0.25">
      <c r="A55" s="137"/>
      <c r="B55" s="140"/>
      <c r="C55" s="61">
        <v>52</v>
      </c>
      <c r="D55" s="142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3"/>
      <c r="K55" s="17">
        <f t="shared" si="2"/>
        <v>0</v>
      </c>
      <c r="L55" s="18" t="str">
        <f t="shared" si="1"/>
        <v>OK</v>
      </c>
      <c r="M55" s="115"/>
      <c r="N55" s="116"/>
      <c r="O55" s="116"/>
      <c r="P55" s="116"/>
      <c r="Q55" s="116"/>
      <c r="R55" s="116"/>
      <c r="S55" s="24"/>
      <c r="T55" s="24"/>
      <c r="U55" s="24"/>
      <c r="V55" s="24"/>
      <c r="W55" s="24"/>
      <c r="X55" s="24"/>
      <c r="Y55" s="24"/>
      <c r="Z55" s="24"/>
    </row>
    <row r="56" spans="1:26" ht="45" customHeight="1" x14ac:dyDescent="0.25">
      <c r="A56" s="137"/>
      <c r="B56" s="140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3">
        <v>1000</v>
      </c>
      <c r="K56" s="17">
        <f t="shared" si="2"/>
        <v>1000</v>
      </c>
      <c r="L56" s="18" t="str">
        <f t="shared" si="1"/>
        <v>OK</v>
      </c>
      <c r="M56" s="115"/>
      <c r="N56" s="116"/>
      <c r="O56" s="116"/>
      <c r="P56" s="116"/>
      <c r="Q56" s="116"/>
      <c r="R56" s="116"/>
      <c r="S56" s="24"/>
      <c r="T56" s="24"/>
      <c r="U56" s="24"/>
      <c r="V56" s="24"/>
      <c r="W56" s="24"/>
      <c r="X56" s="24"/>
      <c r="Y56" s="24"/>
      <c r="Z56" s="24"/>
    </row>
    <row r="57" spans="1:26" ht="45" customHeight="1" x14ac:dyDescent="0.25">
      <c r="A57" s="137"/>
      <c r="B57" s="140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3">
        <v>300</v>
      </c>
      <c r="K57" s="17">
        <f t="shared" si="2"/>
        <v>300</v>
      </c>
      <c r="L57" s="18" t="str">
        <f t="shared" si="1"/>
        <v>OK</v>
      </c>
      <c r="M57" s="115"/>
      <c r="N57" s="116"/>
      <c r="O57" s="116"/>
      <c r="P57" s="116"/>
      <c r="Q57" s="116"/>
      <c r="R57" s="116"/>
      <c r="S57" s="24"/>
      <c r="T57" s="24"/>
      <c r="U57" s="24"/>
      <c r="V57" s="24"/>
      <c r="W57" s="24"/>
      <c r="X57" s="24"/>
      <c r="Y57" s="24"/>
      <c r="Z57" s="24"/>
    </row>
    <row r="58" spans="1:26" ht="45" customHeight="1" x14ac:dyDescent="0.25">
      <c r="A58" s="138"/>
      <c r="B58" s="141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3"/>
      <c r="K58" s="17">
        <f t="shared" si="2"/>
        <v>0</v>
      </c>
      <c r="L58" s="18" t="str">
        <f t="shared" si="1"/>
        <v>OK</v>
      </c>
      <c r="M58" s="115"/>
      <c r="N58" s="116"/>
      <c r="O58" s="116"/>
      <c r="P58" s="116"/>
      <c r="Q58" s="116"/>
      <c r="R58" s="116"/>
      <c r="S58" s="24"/>
      <c r="T58" s="24"/>
      <c r="U58" s="24"/>
      <c r="V58" s="24"/>
      <c r="W58" s="24"/>
      <c r="X58" s="24"/>
      <c r="Y58" s="24"/>
      <c r="Z58" s="24"/>
    </row>
    <row r="59" spans="1:26" ht="45" customHeight="1" x14ac:dyDescent="0.25">
      <c r="A59" s="130">
        <v>10</v>
      </c>
      <c r="B59" s="133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1"/>
      <c r="K59" s="17">
        <f t="shared" si="2"/>
        <v>0</v>
      </c>
      <c r="L59" s="18" t="str">
        <f t="shared" si="1"/>
        <v>OK</v>
      </c>
      <c r="M59" s="115"/>
      <c r="N59" s="116"/>
      <c r="O59" s="116"/>
      <c r="P59" s="116"/>
      <c r="Q59" s="116"/>
      <c r="R59" s="116"/>
      <c r="S59" s="24"/>
      <c r="T59" s="24"/>
      <c r="U59" s="24"/>
      <c r="V59" s="24"/>
      <c r="W59" s="24"/>
      <c r="X59" s="24"/>
      <c r="Y59" s="24"/>
      <c r="Z59" s="24"/>
    </row>
    <row r="60" spans="1:26" ht="45" customHeight="1" x14ac:dyDescent="0.25">
      <c r="A60" s="131"/>
      <c r="B60" s="134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1"/>
      <c r="K60" s="17">
        <f t="shared" si="2"/>
        <v>0</v>
      </c>
      <c r="L60" s="18" t="str">
        <f t="shared" si="1"/>
        <v>OK</v>
      </c>
      <c r="M60" s="123"/>
      <c r="N60" s="124"/>
      <c r="O60" s="124"/>
      <c r="P60" s="124"/>
      <c r="Q60" s="124"/>
      <c r="R60" s="124"/>
      <c r="S60" s="22"/>
      <c r="T60" s="22"/>
      <c r="U60" s="22"/>
      <c r="V60" s="22"/>
      <c r="W60" s="22"/>
      <c r="X60" s="22"/>
      <c r="Y60" s="22"/>
      <c r="Z60" s="22"/>
    </row>
    <row r="61" spans="1:26" ht="45" x14ac:dyDescent="0.25">
      <c r="A61" s="132"/>
      <c r="B61" s="135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1"/>
      <c r="K61" s="17">
        <f t="shared" si="2"/>
        <v>0</v>
      </c>
      <c r="L61" s="18" t="str">
        <f t="shared" si="1"/>
        <v>OK</v>
      </c>
      <c r="M61" s="123"/>
      <c r="N61" s="124"/>
      <c r="O61" s="124"/>
      <c r="P61" s="124"/>
      <c r="Q61" s="124"/>
      <c r="R61" s="124"/>
      <c r="S61" s="22"/>
      <c r="T61" s="22"/>
      <c r="U61" s="22"/>
      <c r="V61" s="22"/>
      <c r="W61" s="22"/>
      <c r="X61" s="22"/>
      <c r="Y61" s="22"/>
      <c r="Z61" s="22"/>
    </row>
  </sheetData>
  <mergeCells count="48">
    <mergeCell ref="U1:U2"/>
    <mergeCell ref="V1:V2"/>
    <mergeCell ref="P1:P2"/>
    <mergeCell ref="Q1:Q2"/>
    <mergeCell ref="R1:R2"/>
    <mergeCell ref="S1:S2"/>
    <mergeCell ref="T1:T2"/>
    <mergeCell ref="Z1:Z2"/>
    <mergeCell ref="A19:A22"/>
    <mergeCell ref="B19:B22"/>
    <mergeCell ref="D19:D22"/>
    <mergeCell ref="A24:A26"/>
    <mergeCell ref="B24:B26"/>
    <mergeCell ref="D24:D26"/>
    <mergeCell ref="X1:X2"/>
    <mergeCell ref="A2:L2"/>
    <mergeCell ref="D4:D15"/>
    <mergeCell ref="N1:N2"/>
    <mergeCell ref="A1:D1"/>
    <mergeCell ref="M1:M2"/>
    <mergeCell ref="Y1:Y2"/>
    <mergeCell ref="A4:A17"/>
    <mergeCell ref="W1:W2"/>
    <mergeCell ref="A59:A61"/>
    <mergeCell ref="B59:B61"/>
    <mergeCell ref="O1:O2"/>
    <mergeCell ref="E1:I1"/>
    <mergeCell ref="D27:D30"/>
    <mergeCell ref="D31:D32"/>
    <mergeCell ref="B4:B17"/>
    <mergeCell ref="D16:D17"/>
    <mergeCell ref="J1:L1"/>
    <mergeCell ref="A27:A34"/>
    <mergeCell ref="B27:B34"/>
    <mergeCell ref="A35:A36"/>
    <mergeCell ref="B35:B36"/>
    <mergeCell ref="A37:A41"/>
    <mergeCell ref="B37:B41"/>
    <mergeCell ref="D40:D41"/>
    <mergeCell ref="A42:A58"/>
    <mergeCell ref="B42:B58"/>
    <mergeCell ref="D42:D43"/>
    <mergeCell ref="D44:D45"/>
    <mergeCell ref="D46:D47"/>
    <mergeCell ref="D48:D49"/>
    <mergeCell ref="D50:D51"/>
    <mergeCell ref="D52:D53"/>
    <mergeCell ref="D54:D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61"/>
  <sheetViews>
    <sheetView topLeftCell="A55" zoomScale="80" zoomScaleNormal="80" workbookViewId="0">
      <selection activeCell="M1" sqref="M1:M1048576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41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155" t="s">
        <v>89</v>
      </c>
      <c r="B1" s="156"/>
      <c r="C1" s="156"/>
      <c r="D1" s="157"/>
      <c r="E1" s="155" t="s">
        <v>15</v>
      </c>
      <c r="F1" s="156"/>
      <c r="G1" s="156"/>
      <c r="H1" s="156"/>
      <c r="I1" s="157"/>
      <c r="J1" s="155" t="s">
        <v>90</v>
      </c>
      <c r="K1" s="156"/>
      <c r="L1" s="157"/>
      <c r="M1" s="152" t="s">
        <v>143</v>
      </c>
      <c r="N1" s="152" t="s">
        <v>92</v>
      </c>
      <c r="O1" s="152" t="s">
        <v>92</v>
      </c>
      <c r="P1" s="152" t="s">
        <v>92</v>
      </c>
      <c r="Q1" s="152" t="s">
        <v>92</v>
      </c>
      <c r="R1" s="152" t="s">
        <v>92</v>
      </c>
      <c r="S1" s="152" t="s">
        <v>92</v>
      </c>
      <c r="T1" s="152" t="s">
        <v>92</v>
      </c>
      <c r="U1" s="152" t="s">
        <v>92</v>
      </c>
      <c r="V1" s="152" t="s">
        <v>92</v>
      </c>
      <c r="W1" s="152" t="s">
        <v>92</v>
      </c>
      <c r="X1" s="152" t="s">
        <v>92</v>
      </c>
      <c r="Y1" s="152" t="s">
        <v>92</v>
      </c>
      <c r="Z1" s="152" t="s">
        <v>92</v>
      </c>
      <c r="AA1" s="152" t="s">
        <v>92</v>
      </c>
    </row>
    <row r="2" spans="1:27" ht="34.5" customHeight="1" x14ac:dyDescent="0.25">
      <c r="A2" s="153" t="s">
        <v>56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</row>
    <row r="3" spans="1:27" s="3" customFormat="1" ht="30" x14ac:dyDescent="0.2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96">
        <v>44363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25">
      <c r="A4" s="158">
        <v>1</v>
      </c>
      <c r="B4" s="139" t="s">
        <v>87</v>
      </c>
      <c r="C4" s="61">
        <v>1</v>
      </c>
      <c r="D4" s="143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1"/>
      <c r="K4" s="17">
        <f>J4-(SUM(M4:AA4))</f>
        <v>0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25">
      <c r="A5" s="158"/>
      <c r="B5" s="140"/>
      <c r="C5" s="61">
        <v>2</v>
      </c>
      <c r="D5" s="144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1"/>
      <c r="K5" s="17">
        <f t="shared" ref="K5:K61" si="1">J5-(SUM(M5:AA5))</f>
        <v>0</v>
      </c>
      <c r="L5" s="18" t="str">
        <f t="shared" si="0"/>
        <v>OK</v>
      </c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25">
      <c r="A6" s="158"/>
      <c r="B6" s="140"/>
      <c r="C6" s="61">
        <v>3</v>
      </c>
      <c r="D6" s="144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1"/>
      <c r="K6" s="17">
        <f t="shared" si="1"/>
        <v>0</v>
      </c>
      <c r="L6" s="18" t="str">
        <f t="shared" si="0"/>
        <v>OK</v>
      </c>
      <c r="M6" s="25"/>
      <c r="N6" s="23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25">
      <c r="A7" s="158"/>
      <c r="B7" s="140"/>
      <c r="C7" s="61">
        <v>4</v>
      </c>
      <c r="D7" s="144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1"/>
      <c r="K7" s="17">
        <f t="shared" si="1"/>
        <v>0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25">
      <c r="A8" s="158"/>
      <c r="B8" s="140"/>
      <c r="C8" s="61">
        <v>5</v>
      </c>
      <c r="D8" s="144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1"/>
      <c r="K8" s="17">
        <f t="shared" si="1"/>
        <v>0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25">
      <c r="A9" s="158"/>
      <c r="B9" s="140"/>
      <c r="C9" s="61">
        <v>6</v>
      </c>
      <c r="D9" s="144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1"/>
      <c r="K9" s="17">
        <f t="shared" si="1"/>
        <v>0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25">
      <c r="A10" s="158"/>
      <c r="B10" s="140"/>
      <c r="C10" s="61">
        <v>7</v>
      </c>
      <c r="D10" s="144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1"/>
      <c r="K10" s="17">
        <f t="shared" si="1"/>
        <v>0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25">
      <c r="A11" s="158"/>
      <c r="B11" s="140"/>
      <c r="C11" s="61">
        <v>8</v>
      </c>
      <c r="D11" s="144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1">
        <v>60</v>
      </c>
      <c r="K11" s="17">
        <f t="shared" si="1"/>
        <v>60</v>
      </c>
      <c r="L11" s="18" t="str">
        <f t="shared" si="0"/>
        <v>OK</v>
      </c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25">
      <c r="A12" s="158"/>
      <c r="B12" s="140"/>
      <c r="C12" s="61">
        <v>9</v>
      </c>
      <c r="D12" s="144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1"/>
      <c r="K12" s="17">
        <f t="shared" si="1"/>
        <v>0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25">
      <c r="A13" s="158"/>
      <c r="B13" s="140"/>
      <c r="C13" s="61">
        <v>10</v>
      </c>
      <c r="D13" s="144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1">
        <v>10</v>
      </c>
      <c r="K13" s="17">
        <f t="shared" si="1"/>
        <v>10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25">
      <c r="A14" s="158"/>
      <c r="B14" s="140"/>
      <c r="C14" s="61">
        <v>11</v>
      </c>
      <c r="D14" s="144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1"/>
      <c r="K14" s="17">
        <f t="shared" si="1"/>
        <v>0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25">
      <c r="A15" s="158"/>
      <c r="B15" s="140"/>
      <c r="C15" s="61">
        <v>12</v>
      </c>
      <c r="D15" s="154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1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25">
      <c r="A16" s="158"/>
      <c r="B16" s="140"/>
      <c r="C16" s="61">
        <v>13</v>
      </c>
      <c r="D16" s="142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1">
        <v>1</v>
      </c>
      <c r="K16" s="17">
        <f t="shared" si="1"/>
        <v>1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25">
      <c r="A17" s="158"/>
      <c r="B17" s="141"/>
      <c r="C17" s="61">
        <v>14</v>
      </c>
      <c r="D17" s="142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1">
        <v>1</v>
      </c>
      <c r="K17" s="17">
        <f t="shared" si="1"/>
        <v>1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2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1">
        <v>10</v>
      </c>
      <c r="K18" s="17">
        <f t="shared" si="1"/>
        <v>10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25">
      <c r="A19" s="136">
        <v>3</v>
      </c>
      <c r="B19" s="139" t="s">
        <v>94</v>
      </c>
      <c r="C19" s="61">
        <v>16</v>
      </c>
      <c r="D19" s="159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1"/>
        <v>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25">
      <c r="A20" s="137"/>
      <c r="B20" s="140"/>
      <c r="C20" s="61">
        <v>17</v>
      </c>
      <c r="D20" s="159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1"/>
        <v>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25">
      <c r="A21" s="137"/>
      <c r="B21" s="140"/>
      <c r="C21" s="61">
        <v>18</v>
      </c>
      <c r="D21" s="159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1"/>
        <v>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25">
      <c r="A22" s="138"/>
      <c r="B22" s="141"/>
      <c r="C22" s="61">
        <v>19</v>
      </c>
      <c r="D22" s="159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1"/>
        <v>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2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3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25">
      <c r="A24" s="136">
        <v>5</v>
      </c>
      <c r="B24" s="139" t="s">
        <v>94</v>
      </c>
      <c r="C24" s="61">
        <v>21</v>
      </c>
      <c r="D24" s="143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1">
        <v>1</v>
      </c>
      <c r="K24" s="17">
        <f t="shared" si="1"/>
        <v>1</v>
      </c>
      <c r="L24" s="18" t="str">
        <f t="shared" si="0"/>
        <v>OK</v>
      </c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25">
      <c r="A25" s="137"/>
      <c r="B25" s="140"/>
      <c r="C25" s="61">
        <v>22</v>
      </c>
      <c r="D25" s="144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1">
        <v>1</v>
      </c>
      <c r="K25" s="17">
        <f t="shared" si="1"/>
        <v>1</v>
      </c>
      <c r="L25" s="18" t="str">
        <f t="shared" si="0"/>
        <v>OK</v>
      </c>
      <c r="M25" s="23"/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25">
      <c r="A26" s="137"/>
      <c r="B26" s="141"/>
      <c r="C26" s="61">
        <v>23</v>
      </c>
      <c r="D26" s="144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1">
        <v>1</v>
      </c>
      <c r="K26" s="17">
        <f t="shared" si="1"/>
        <v>1</v>
      </c>
      <c r="L26" s="18" t="str">
        <f t="shared" si="0"/>
        <v>OK</v>
      </c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25">
      <c r="A27" s="130">
        <v>6</v>
      </c>
      <c r="B27" s="133" t="s">
        <v>97</v>
      </c>
      <c r="C27" s="65">
        <v>24</v>
      </c>
      <c r="D27" s="148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1">
        <v>2500</v>
      </c>
      <c r="K27" s="17">
        <f t="shared" si="1"/>
        <v>2500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25">
      <c r="A28" s="131"/>
      <c r="B28" s="134"/>
      <c r="C28" s="65">
        <v>25</v>
      </c>
      <c r="D28" s="150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1">
        <v>10</v>
      </c>
      <c r="K28" s="17">
        <f t="shared" si="1"/>
        <v>10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25">
      <c r="A29" s="131"/>
      <c r="B29" s="134"/>
      <c r="C29" s="65">
        <v>26</v>
      </c>
      <c r="D29" s="150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1"/>
      <c r="K29" s="17">
        <f t="shared" si="1"/>
        <v>0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25">
      <c r="A30" s="131"/>
      <c r="B30" s="134"/>
      <c r="C30" s="65">
        <v>27</v>
      </c>
      <c r="D30" s="149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1"/>
      <c r="K30" s="17">
        <f t="shared" si="1"/>
        <v>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25">
      <c r="A31" s="131"/>
      <c r="B31" s="134"/>
      <c r="C31" s="65">
        <v>28</v>
      </c>
      <c r="D31" s="151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1">
        <v>2010</v>
      </c>
      <c r="K31" s="17">
        <f t="shared" si="1"/>
        <v>2010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25">
      <c r="A32" s="131"/>
      <c r="B32" s="134"/>
      <c r="C32" s="65">
        <v>29</v>
      </c>
      <c r="D32" s="151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1">
        <v>10</v>
      </c>
      <c r="K32" s="17">
        <f t="shared" si="1"/>
        <v>10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25">
      <c r="A33" s="131"/>
      <c r="B33" s="134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1"/>
      <c r="K33" s="17">
        <f t="shared" si="1"/>
        <v>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25">
      <c r="A34" s="131"/>
      <c r="B34" s="135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3">
        <v>10</v>
      </c>
      <c r="K34" s="17">
        <f t="shared" si="1"/>
        <v>10</v>
      </c>
      <c r="L34" s="18" t="str">
        <f t="shared" si="0"/>
        <v>OK</v>
      </c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25">
      <c r="A35" s="145">
        <v>7</v>
      </c>
      <c r="B35" s="139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1"/>
      <c r="K35" s="17">
        <f t="shared" si="1"/>
        <v>0</v>
      </c>
      <c r="L35" s="18" t="str">
        <f t="shared" si="0"/>
        <v>OK</v>
      </c>
      <c r="M35" s="37"/>
      <c r="N35" s="23"/>
      <c r="O35" s="67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25">
      <c r="A36" s="146"/>
      <c r="B36" s="141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1"/>
      <c r="K36" s="17">
        <f t="shared" si="1"/>
        <v>0</v>
      </c>
      <c r="L36" s="18" t="str">
        <f t="shared" si="0"/>
        <v>OK</v>
      </c>
      <c r="M36" s="37"/>
      <c r="N36" s="23"/>
      <c r="O36" s="67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25">
      <c r="A37" s="147">
        <v>8</v>
      </c>
      <c r="B37" s="133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1"/>
      <c r="K37" s="17">
        <f t="shared" si="1"/>
        <v>0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75" x14ac:dyDescent="0.25">
      <c r="A38" s="147"/>
      <c r="B38" s="134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3">
        <f>40+43</f>
        <v>83</v>
      </c>
      <c r="K38" s="17">
        <f t="shared" si="1"/>
        <v>0</v>
      </c>
      <c r="L38" s="18" t="str">
        <f t="shared" si="0"/>
        <v>OK</v>
      </c>
      <c r="M38" s="127">
        <v>83</v>
      </c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25">
      <c r="A39" s="147"/>
      <c r="B39" s="134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3">
        <v>90</v>
      </c>
      <c r="K39" s="17">
        <f t="shared" si="1"/>
        <v>0</v>
      </c>
      <c r="L39" s="18" t="str">
        <f t="shared" si="0"/>
        <v>OK</v>
      </c>
      <c r="M39" s="127">
        <v>90</v>
      </c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25">
      <c r="A40" s="147"/>
      <c r="B40" s="134"/>
      <c r="C40" s="65">
        <v>37</v>
      </c>
      <c r="D40" s="148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1">
        <v>5</v>
      </c>
      <c r="K40" s="17">
        <f t="shared" si="1"/>
        <v>0</v>
      </c>
      <c r="L40" s="18" t="str">
        <f t="shared" si="0"/>
        <v>OK</v>
      </c>
      <c r="M40" s="127">
        <v>5</v>
      </c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25">
      <c r="A41" s="147"/>
      <c r="B41" s="135"/>
      <c r="C41" s="65">
        <v>38</v>
      </c>
      <c r="D41" s="149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1">
        <v>45</v>
      </c>
      <c r="K41" s="17">
        <f t="shared" si="1"/>
        <v>0</v>
      </c>
      <c r="L41" s="18" t="str">
        <f t="shared" si="0"/>
        <v>OK</v>
      </c>
      <c r="M41" s="127">
        <v>45</v>
      </c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25">
      <c r="A42" s="136">
        <v>9</v>
      </c>
      <c r="B42" s="139" t="s">
        <v>111</v>
      </c>
      <c r="C42" s="61">
        <v>39</v>
      </c>
      <c r="D42" s="142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3"/>
      <c r="K42" s="17">
        <f t="shared" si="1"/>
        <v>0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25">
      <c r="A43" s="137"/>
      <c r="B43" s="140"/>
      <c r="C43" s="61">
        <v>40</v>
      </c>
      <c r="D43" s="142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3"/>
      <c r="K43" s="17">
        <f t="shared" si="1"/>
        <v>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25">
      <c r="A44" s="137"/>
      <c r="B44" s="140"/>
      <c r="C44" s="61">
        <v>41</v>
      </c>
      <c r="D44" s="142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3"/>
      <c r="K44" s="17">
        <f t="shared" si="1"/>
        <v>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25">
      <c r="A45" s="137"/>
      <c r="B45" s="140"/>
      <c r="C45" s="61">
        <v>42</v>
      </c>
      <c r="D45" s="142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3"/>
      <c r="K45" s="17">
        <f t="shared" si="1"/>
        <v>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25">
      <c r="A46" s="137"/>
      <c r="B46" s="140"/>
      <c r="C46" s="61">
        <v>43</v>
      </c>
      <c r="D46" s="143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3"/>
      <c r="K46" s="17">
        <f t="shared" si="1"/>
        <v>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25">
      <c r="A47" s="137"/>
      <c r="B47" s="140"/>
      <c r="C47" s="61">
        <v>44</v>
      </c>
      <c r="D47" s="144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3"/>
      <c r="K47" s="17">
        <f t="shared" si="1"/>
        <v>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25">
      <c r="A48" s="137"/>
      <c r="B48" s="140"/>
      <c r="C48" s="61">
        <v>45</v>
      </c>
      <c r="D48" s="142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3"/>
      <c r="K48" s="17">
        <f t="shared" si="1"/>
        <v>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25">
      <c r="A49" s="137"/>
      <c r="B49" s="140"/>
      <c r="C49" s="61">
        <v>46</v>
      </c>
      <c r="D49" s="142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3">
        <v>1500</v>
      </c>
      <c r="K49" s="17">
        <f t="shared" si="1"/>
        <v>1500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25">
      <c r="A50" s="137"/>
      <c r="B50" s="140"/>
      <c r="C50" s="61">
        <v>47</v>
      </c>
      <c r="D50" s="142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3"/>
      <c r="K50" s="17">
        <f t="shared" si="1"/>
        <v>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25">
      <c r="A51" s="137"/>
      <c r="B51" s="140"/>
      <c r="C51" s="61">
        <v>48</v>
      </c>
      <c r="D51" s="142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3"/>
      <c r="K51" s="17">
        <f t="shared" si="1"/>
        <v>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25">
      <c r="A52" s="137"/>
      <c r="B52" s="140"/>
      <c r="C52" s="61">
        <v>49</v>
      </c>
      <c r="D52" s="142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3"/>
      <c r="K52" s="17">
        <f t="shared" si="1"/>
        <v>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25">
      <c r="A53" s="137"/>
      <c r="B53" s="140"/>
      <c r="C53" s="61">
        <v>50</v>
      </c>
      <c r="D53" s="142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3"/>
      <c r="K53" s="17">
        <f t="shared" si="1"/>
        <v>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25">
      <c r="A54" s="137"/>
      <c r="B54" s="140"/>
      <c r="C54" s="61">
        <v>51</v>
      </c>
      <c r="D54" s="142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3"/>
      <c r="K54" s="17">
        <f t="shared" si="1"/>
        <v>0</v>
      </c>
      <c r="L54" s="18" t="str">
        <f t="shared" si="0"/>
        <v>OK</v>
      </c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25">
      <c r="A55" s="137"/>
      <c r="B55" s="140"/>
      <c r="C55" s="61">
        <v>52</v>
      </c>
      <c r="D55" s="142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3">
        <v>3000</v>
      </c>
      <c r="K55" s="17">
        <f t="shared" si="1"/>
        <v>3000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25">
      <c r="A56" s="137"/>
      <c r="B56" s="140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3">
        <v>1000</v>
      </c>
      <c r="K56" s="17">
        <f t="shared" si="1"/>
        <v>1000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25">
      <c r="A57" s="137"/>
      <c r="B57" s="140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3"/>
      <c r="K57" s="17">
        <f t="shared" si="1"/>
        <v>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25">
      <c r="A58" s="138"/>
      <c r="B58" s="141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3"/>
      <c r="K58" s="17">
        <f t="shared" si="1"/>
        <v>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25">
      <c r="A59" s="130">
        <v>10</v>
      </c>
      <c r="B59" s="133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1"/>
      <c r="K59" s="17">
        <f t="shared" si="1"/>
        <v>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25">
      <c r="A60" s="131"/>
      <c r="B60" s="134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1"/>
      <c r="K60" s="17">
        <f t="shared" si="1"/>
        <v>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5" x14ac:dyDescent="0.25">
      <c r="A61" s="132"/>
      <c r="B61" s="135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1"/>
      <c r="K61" s="17">
        <f t="shared" si="1"/>
        <v>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</sheetData>
  <mergeCells count="49">
    <mergeCell ref="A35:A36"/>
    <mergeCell ref="B35:B36"/>
    <mergeCell ref="A37:A41"/>
    <mergeCell ref="B37:B41"/>
    <mergeCell ref="A59:A61"/>
    <mergeCell ref="B59:B61"/>
    <mergeCell ref="A24:A26"/>
    <mergeCell ref="B24:B26"/>
    <mergeCell ref="D24:D26"/>
    <mergeCell ref="D31:D32"/>
    <mergeCell ref="A27:A34"/>
    <mergeCell ref="B27:B34"/>
    <mergeCell ref="D27:D30"/>
    <mergeCell ref="Z1:Z2"/>
    <mergeCell ref="AA1:AA2"/>
    <mergeCell ref="A4:A17"/>
    <mergeCell ref="B4:B17"/>
    <mergeCell ref="D16:D17"/>
    <mergeCell ref="R1:R2"/>
    <mergeCell ref="S1:S2"/>
    <mergeCell ref="T1:T2"/>
    <mergeCell ref="U1:U2"/>
    <mergeCell ref="M1:M2"/>
    <mergeCell ref="N1:N2"/>
    <mergeCell ref="Y1:Y2"/>
    <mergeCell ref="A2:L2"/>
    <mergeCell ref="X1:X2"/>
    <mergeCell ref="Q1:Q2"/>
    <mergeCell ref="A1:D1"/>
    <mergeCell ref="V1:V2"/>
    <mergeCell ref="W1:W2"/>
    <mergeCell ref="A19:A22"/>
    <mergeCell ref="B19:B22"/>
    <mergeCell ref="D19:D22"/>
    <mergeCell ref="D4:D15"/>
    <mergeCell ref="O1:O2"/>
    <mergeCell ref="P1:P2"/>
    <mergeCell ref="E1:I1"/>
    <mergeCell ref="J1:L1"/>
    <mergeCell ref="D40:D41"/>
    <mergeCell ref="A42:A58"/>
    <mergeCell ref="B42:B58"/>
    <mergeCell ref="D42:D43"/>
    <mergeCell ref="D44:D45"/>
    <mergeCell ref="D46:D47"/>
    <mergeCell ref="D48:D49"/>
    <mergeCell ref="D50:D51"/>
    <mergeCell ref="D52:D53"/>
    <mergeCell ref="D54:D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61"/>
  <sheetViews>
    <sheetView zoomScale="80" zoomScaleNormal="80" workbookViewId="0">
      <selection activeCell="M1" sqref="M1:M1048576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41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155" t="s">
        <v>89</v>
      </c>
      <c r="B1" s="156"/>
      <c r="C1" s="156"/>
      <c r="D1" s="157"/>
      <c r="E1" s="155" t="s">
        <v>15</v>
      </c>
      <c r="F1" s="156"/>
      <c r="G1" s="156"/>
      <c r="H1" s="156"/>
      <c r="I1" s="157"/>
      <c r="J1" s="155" t="s">
        <v>90</v>
      </c>
      <c r="K1" s="156"/>
      <c r="L1" s="157"/>
      <c r="M1" s="152" t="s">
        <v>144</v>
      </c>
      <c r="N1" s="152" t="s">
        <v>92</v>
      </c>
      <c r="O1" s="152" t="s">
        <v>92</v>
      </c>
      <c r="P1" s="152" t="s">
        <v>92</v>
      </c>
      <c r="Q1" s="152" t="s">
        <v>92</v>
      </c>
      <c r="R1" s="152" t="s">
        <v>92</v>
      </c>
      <c r="S1" s="152" t="s">
        <v>92</v>
      </c>
      <c r="T1" s="152" t="s">
        <v>92</v>
      </c>
      <c r="U1" s="152" t="s">
        <v>92</v>
      </c>
      <c r="V1" s="152" t="s">
        <v>92</v>
      </c>
      <c r="W1" s="152" t="s">
        <v>92</v>
      </c>
      <c r="X1" s="152" t="s">
        <v>92</v>
      </c>
      <c r="Y1" s="152" t="s">
        <v>92</v>
      </c>
      <c r="Z1" s="152" t="s">
        <v>92</v>
      </c>
      <c r="AA1" s="152" t="s">
        <v>92</v>
      </c>
    </row>
    <row r="2" spans="1:27" ht="34.5" customHeight="1" x14ac:dyDescent="0.25">
      <c r="A2" s="153" t="s">
        <v>56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</row>
    <row r="3" spans="1:27" s="3" customFormat="1" ht="30" x14ac:dyDescent="0.2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96">
        <v>44512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25">
      <c r="A4" s="158">
        <v>1</v>
      </c>
      <c r="B4" s="139" t="s">
        <v>87</v>
      </c>
      <c r="C4" s="61">
        <v>1</v>
      </c>
      <c r="D4" s="143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1"/>
      <c r="K4" s="17">
        <f>J4-(SUM(M4:AA4))</f>
        <v>0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25">
      <c r="A5" s="158"/>
      <c r="B5" s="140"/>
      <c r="C5" s="61">
        <v>2</v>
      </c>
      <c r="D5" s="144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1">
        <v>4</v>
      </c>
      <c r="K5" s="17">
        <f t="shared" ref="K5:K61" si="1">J5-(SUM(M5:AA5))</f>
        <v>4</v>
      </c>
      <c r="L5" s="18" t="str">
        <f t="shared" si="0"/>
        <v>OK</v>
      </c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25">
      <c r="A6" s="158"/>
      <c r="B6" s="140"/>
      <c r="C6" s="61">
        <v>3</v>
      </c>
      <c r="D6" s="144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1"/>
      <c r="K6" s="17">
        <f t="shared" si="1"/>
        <v>0</v>
      </c>
      <c r="L6" s="18" t="str">
        <f t="shared" si="0"/>
        <v>OK</v>
      </c>
      <c r="M6" s="25"/>
      <c r="N6" s="23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25">
      <c r="A7" s="158"/>
      <c r="B7" s="140"/>
      <c r="C7" s="61">
        <v>4</v>
      </c>
      <c r="D7" s="144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1">
        <v>8</v>
      </c>
      <c r="K7" s="17">
        <f t="shared" si="1"/>
        <v>8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25">
      <c r="A8" s="158"/>
      <c r="B8" s="140"/>
      <c r="C8" s="61">
        <v>5</v>
      </c>
      <c r="D8" s="144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1">
        <v>4</v>
      </c>
      <c r="K8" s="17">
        <f t="shared" si="1"/>
        <v>4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25">
      <c r="A9" s="158"/>
      <c r="B9" s="140"/>
      <c r="C9" s="61">
        <v>6</v>
      </c>
      <c r="D9" s="144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1">
        <v>2</v>
      </c>
      <c r="K9" s="17">
        <f t="shared" si="1"/>
        <v>2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25">
      <c r="A10" s="158"/>
      <c r="B10" s="140"/>
      <c r="C10" s="61">
        <v>7</v>
      </c>
      <c r="D10" s="144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1">
        <v>2</v>
      </c>
      <c r="K10" s="17">
        <f t="shared" si="1"/>
        <v>2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25">
      <c r="A11" s="158"/>
      <c r="B11" s="140"/>
      <c r="C11" s="61">
        <v>8</v>
      </c>
      <c r="D11" s="144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1"/>
      <c r="K11" s="17">
        <f t="shared" si="1"/>
        <v>0</v>
      </c>
      <c r="L11" s="18" t="str">
        <f t="shared" si="0"/>
        <v>OK</v>
      </c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25">
      <c r="A12" s="158"/>
      <c r="B12" s="140"/>
      <c r="C12" s="61">
        <v>9</v>
      </c>
      <c r="D12" s="144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1"/>
      <c r="K12" s="17">
        <f t="shared" si="1"/>
        <v>0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25">
      <c r="A13" s="158"/>
      <c r="B13" s="140"/>
      <c r="C13" s="61">
        <v>10</v>
      </c>
      <c r="D13" s="144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1"/>
      <c r="K13" s="17">
        <f t="shared" si="1"/>
        <v>0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25">
      <c r="A14" s="158"/>
      <c r="B14" s="140"/>
      <c r="C14" s="61">
        <v>11</v>
      </c>
      <c r="D14" s="144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1"/>
      <c r="K14" s="17">
        <f t="shared" si="1"/>
        <v>0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25">
      <c r="A15" s="158"/>
      <c r="B15" s="140"/>
      <c r="C15" s="61">
        <v>12</v>
      </c>
      <c r="D15" s="154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1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25">
      <c r="A16" s="158"/>
      <c r="B16" s="140"/>
      <c r="C16" s="61">
        <v>13</v>
      </c>
      <c r="D16" s="142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1"/>
      <c r="K16" s="17">
        <f t="shared" si="1"/>
        <v>0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25">
      <c r="A17" s="158"/>
      <c r="B17" s="141"/>
      <c r="C17" s="61">
        <v>14</v>
      </c>
      <c r="D17" s="142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1"/>
      <c r="K17" s="17">
        <f t="shared" si="1"/>
        <v>0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2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1"/>
      <c r="K18" s="17">
        <f t="shared" si="1"/>
        <v>0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25">
      <c r="A19" s="136">
        <v>3</v>
      </c>
      <c r="B19" s="139" t="s">
        <v>94</v>
      </c>
      <c r="C19" s="61">
        <v>16</v>
      </c>
      <c r="D19" s="159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1"/>
        <v>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25">
      <c r="A20" s="137"/>
      <c r="B20" s="140"/>
      <c r="C20" s="61">
        <v>17</v>
      </c>
      <c r="D20" s="159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1"/>
        <v>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25">
      <c r="A21" s="137"/>
      <c r="B21" s="140"/>
      <c r="C21" s="61">
        <v>18</v>
      </c>
      <c r="D21" s="159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1"/>
        <v>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25">
      <c r="A22" s="138"/>
      <c r="B22" s="141"/>
      <c r="C22" s="61">
        <v>19</v>
      </c>
      <c r="D22" s="159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1"/>
        <v>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2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3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25">
      <c r="A24" s="136">
        <v>5</v>
      </c>
      <c r="B24" s="139" t="s">
        <v>94</v>
      </c>
      <c r="C24" s="61">
        <v>21</v>
      </c>
      <c r="D24" s="143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1"/>
      <c r="K24" s="17">
        <f t="shared" si="1"/>
        <v>0</v>
      </c>
      <c r="L24" s="18" t="str">
        <f t="shared" si="0"/>
        <v>OK</v>
      </c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25">
      <c r="A25" s="137"/>
      <c r="B25" s="140"/>
      <c r="C25" s="61">
        <v>22</v>
      </c>
      <c r="D25" s="144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1"/>
      <c r="K25" s="17">
        <f t="shared" si="1"/>
        <v>0</v>
      </c>
      <c r="L25" s="18" t="str">
        <f t="shared" si="0"/>
        <v>OK</v>
      </c>
      <c r="M25" s="23"/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25">
      <c r="A26" s="137"/>
      <c r="B26" s="141"/>
      <c r="C26" s="61">
        <v>23</v>
      </c>
      <c r="D26" s="144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1">
        <v>1</v>
      </c>
      <c r="K26" s="17">
        <f t="shared" si="1"/>
        <v>1</v>
      </c>
      <c r="L26" s="18" t="str">
        <f t="shared" si="0"/>
        <v>OK</v>
      </c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25">
      <c r="A27" s="130">
        <v>6</v>
      </c>
      <c r="B27" s="133" t="s">
        <v>97</v>
      </c>
      <c r="C27" s="65">
        <v>24</v>
      </c>
      <c r="D27" s="148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1">
        <v>500</v>
      </c>
      <c r="K27" s="17">
        <f t="shared" si="1"/>
        <v>500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25">
      <c r="A28" s="131"/>
      <c r="B28" s="134"/>
      <c r="C28" s="65">
        <v>25</v>
      </c>
      <c r="D28" s="150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1">
        <v>20</v>
      </c>
      <c r="K28" s="17">
        <f t="shared" si="1"/>
        <v>20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25">
      <c r="A29" s="131"/>
      <c r="B29" s="134"/>
      <c r="C29" s="65">
        <v>26</v>
      </c>
      <c r="D29" s="150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1">
        <v>2</v>
      </c>
      <c r="K29" s="17">
        <f t="shared" si="1"/>
        <v>2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25">
      <c r="A30" s="131"/>
      <c r="B30" s="134"/>
      <c r="C30" s="65">
        <v>27</v>
      </c>
      <c r="D30" s="149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1">
        <v>10</v>
      </c>
      <c r="K30" s="17">
        <f t="shared" si="1"/>
        <v>10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25">
      <c r="A31" s="131"/>
      <c r="B31" s="134"/>
      <c r="C31" s="65">
        <v>28</v>
      </c>
      <c r="D31" s="151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1"/>
      <c r="K31" s="17">
        <f t="shared" si="1"/>
        <v>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25">
      <c r="A32" s="131"/>
      <c r="B32" s="134"/>
      <c r="C32" s="65">
        <v>29</v>
      </c>
      <c r="D32" s="151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1">
        <v>30</v>
      </c>
      <c r="K32" s="17">
        <f t="shared" si="1"/>
        <v>30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25">
      <c r="A33" s="131"/>
      <c r="B33" s="134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1">
        <v>30</v>
      </c>
      <c r="K33" s="17">
        <f t="shared" si="1"/>
        <v>30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25">
      <c r="A34" s="131"/>
      <c r="B34" s="135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3">
        <v>30</v>
      </c>
      <c r="K34" s="17">
        <f t="shared" si="1"/>
        <v>30</v>
      </c>
      <c r="L34" s="18" t="str">
        <f t="shared" si="0"/>
        <v>OK</v>
      </c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25">
      <c r="A35" s="145">
        <v>7</v>
      </c>
      <c r="B35" s="139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1">
        <v>25</v>
      </c>
      <c r="K35" s="17">
        <f t="shared" si="1"/>
        <v>25</v>
      </c>
      <c r="L35" s="18" t="str">
        <f t="shared" si="0"/>
        <v>OK</v>
      </c>
      <c r="M35" s="37"/>
      <c r="N35" s="23"/>
      <c r="O35" s="67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25">
      <c r="A36" s="146"/>
      <c r="B36" s="141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1">
        <v>25</v>
      </c>
      <c r="K36" s="17">
        <f t="shared" si="1"/>
        <v>25</v>
      </c>
      <c r="L36" s="18" t="str">
        <f t="shared" si="0"/>
        <v>OK</v>
      </c>
      <c r="M36" s="37"/>
      <c r="N36" s="23"/>
      <c r="O36" s="67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25">
      <c r="A37" s="147">
        <v>8</v>
      </c>
      <c r="B37" s="133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1"/>
      <c r="K37" s="17">
        <f t="shared" si="1"/>
        <v>0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75" x14ac:dyDescent="0.25">
      <c r="A38" s="147"/>
      <c r="B38" s="134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3"/>
      <c r="K38" s="17">
        <f t="shared" si="1"/>
        <v>0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25">
      <c r="A39" s="147"/>
      <c r="B39" s="134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3"/>
      <c r="K39" s="17">
        <f t="shared" si="1"/>
        <v>0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25">
      <c r="A40" s="147"/>
      <c r="B40" s="134"/>
      <c r="C40" s="65">
        <v>37</v>
      </c>
      <c r="D40" s="148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1">
        <v>50</v>
      </c>
      <c r="K40" s="17">
        <f t="shared" si="1"/>
        <v>0</v>
      </c>
      <c r="L40" s="18" t="str">
        <f t="shared" si="0"/>
        <v>OK</v>
      </c>
      <c r="M40" s="105">
        <v>50</v>
      </c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25">
      <c r="A41" s="147"/>
      <c r="B41" s="135"/>
      <c r="C41" s="65">
        <v>38</v>
      </c>
      <c r="D41" s="149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1"/>
      <c r="K41" s="17">
        <f t="shared" si="1"/>
        <v>0</v>
      </c>
      <c r="L41" s="18" t="str">
        <f t="shared" si="0"/>
        <v>OK</v>
      </c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25">
      <c r="A42" s="136">
        <v>9</v>
      </c>
      <c r="B42" s="139" t="s">
        <v>111</v>
      </c>
      <c r="C42" s="61">
        <v>39</v>
      </c>
      <c r="D42" s="142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3"/>
      <c r="K42" s="17">
        <f t="shared" si="1"/>
        <v>0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25">
      <c r="A43" s="137"/>
      <c r="B43" s="140"/>
      <c r="C43" s="61">
        <v>40</v>
      </c>
      <c r="D43" s="142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3"/>
      <c r="K43" s="17">
        <f t="shared" si="1"/>
        <v>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25">
      <c r="A44" s="137"/>
      <c r="B44" s="140"/>
      <c r="C44" s="61">
        <v>41</v>
      </c>
      <c r="D44" s="142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3"/>
      <c r="K44" s="17">
        <f t="shared" si="1"/>
        <v>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25">
      <c r="A45" s="137"/>
      <c r="B45" s="140"/>
      <c r="C45" s="61">
        <v>42</v>
      </c>
      <c r="D45" s="142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3"/>
      <c r="K45" s="17">
        <f t="shared" si="1"/>
        <v>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25">
      <c r="A46" s="137"/>
      <c r="B46" s="140"/>
      <c r="C46" s="61">
        <v>43</v>
      </c>
      <c r="D46" s="143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3"/>
      <c r="K46" s="17">
        <f t="shared" si="1"/>
        <v>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25">
      <c r="A47" s="137"/>
      <c r="B47" s="140"/>
      <c r="C47" s="61">
        <v>44</v>
      </c>
      <c r="D47" s="144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3"/>
      <c r="K47" s="17">
        <f t="shared" si="1"/>
        <v>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25">
      <c r="A48" s="137"/>
      <c r="B48" s="140"/>
      <c r="C48" s="61">
        <v>45</v>
      </c>
      <c r="D48" s="142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3"/>
      <c r="K48" s="17">
        <f t="shared" si="1"/>
        <v>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25">
      <c r="A49" s="137"/>
      <c r="B49" s="140"/>
      <c r="C49" s="61">
        <v>46</v>
      </c>
      <c r="D49" s="142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3"/>
      <c r="K49" s="17">
        <f t="shared" si="1"/>
        <v>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25">
      <c r="A50" s="137"/>
      <c r="B50" s="140"/>
      <c r="C50" s="61">
        <v>47</v>
      </c>
      <c r="D50" s="142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3"/>
      <c r="K50" s="17">
        <f t="shared" si="1"/>
        <v>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25">
      <c r="A51" s="137"/>
      <c r="B51" s="140"/>
      <c r="C51" s="61">
        <v>48</v>
      </c>
      <c r="D51" s="142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3"/>
      <c r="K51" s="17">
        <f t="shared" si="1"/>
        <v>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25">
      <c r="A52" s="137"/>
      <c r="B52" s="140"/>
      <c r="C52" s="61">
        <v>49</v>
      </c>
      <c r="D52" s="142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3"/>
      <c r="K52" s="17">
        <f t="shared" si="1"/>
        <v>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25">
      <c r="A53" s="137"/>
      <c r="B53" s="140"/>
      <c r="C53" s="61">
        <v>50</v>
      </c>
      <c r="D53" s="142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3"/>
      <c r="K53" s="17">
        <f t="shared" si="1"/>
        <v>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25">
      <c r="A54" s="137"/>
      <c r="B54" s="140"/>
      <c r="C54" s="61">
        <v>51</v>
      </c>
      <c r="D54" s="142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3"/>
      <c r="K54" s="17">
        <f t="shared" si="1"/>
        <v>0</v>
      </c>
      <c r="L54" s="18" t="str">
        <f t="shared" si="0"/>
        <v>OK</v>
      </c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25">
      <c r="A55" s="137"/>
      <c r="B55" s="140"/>
      <c r="C55" s="61">
        <v>52</v>
      </c>
      <c r="D55" s="142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3"/>
      <c r="K55" s="17">
        <f t="shared" si="1"/>
        <v>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25">
      <c r="A56" s="137"/>
      <c r="B56" s="140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3"/>
      <c r="K56" s="17">
        <f t="shared" si="1"/>
        <v>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25">
      <c r="A57" s="137"/>
      <c r="B57" s="140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3"/>
      <c r="K57" s="17">
        <f t="shared" si="1"/>
        <v>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25">
      <c r="A58" s="138"/>
      <c r="B58" s="141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3"/>
      <c r="K58" s="17">
        <f t="shared" si="1"/>
        <v>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25">
      <c r="A59" s="130">
        <v>10</v>
      </c>
      <c r="B59" s="133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1">
        <v>200</v>
      </c>
      <c r="K59" s="17">
        <f t="shared" si="1"/>
        <v>200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25">
      <c r="A60" s="131"/>
      <c r="B60" s="134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1">
        <v>50</v>
      </c>
      <c r="K60" s="17">
        <f t="shared" si="1"/>
        <v>50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5" x14ac:dyDescent="0.25">
      <c r="A61" s="132"/>
      <c r="B61" s="135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1">
        <v>50</v>
      </c>
      <c r="K61" s="17">
        <f t="shared" si="1"/>
        <v>50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</sheetData>
  <mergeCells count="49">
    <mergeCell ref="Y1:Y2"/>
    <mergeCell ref="Z1:Z2"/>
    <mergeCell ref="A4:A17"/>
    <mergeCell ref="B4:B17"/>
    <mergeCell ref="D16:D17"/>
    <mergeCell ref="T1:T2"/>
    <mergeCell ref="U1:U2"/>
    <mergeCell ref="P1:P2"/>
    <mergeCell ref="M1:M2"/>
    <mergeCell ref="A27:A34"/>
    <mergeCell ref="B27:B34"/>
    <mergeCell ref="D27:D30"/>
    <mergeCell ref="D31:D32"/>
    <mergeCell ref="O1:O2"/>
    <mergeCell ref="A1:D1"/>
    <mergeCell ref="E1:I1"/>
    <mergeCell ref="J1:L1"/>
    <mergeCell ref="AA1:AA2"/>
    <mergeCell ref="A19:A22"/>
    <mergeCell ref="B19:B22"/>
    <mergeCell ref="D19:D22"/>
    <mergeCell ref="A24:A26"/>
    <mergeCell ref="B24:B26"/>
    <mergeCell ref="D24:D26"/>
    <mergeCell ref="N1:N2"/>
    <mergeCell ref="X1:X2"/>
    <mergeCell ref="A2:L2"/>
    <mergeCell ref="D4:D15"/>
    <mergeCell ref="V1:V2"/>
    <mergeCell ref="W1:W2"/>
    <mergeCell ref="Q1:Q2"/>
    <mergeCell ref="R1:R2"/>
    <mergeCell ref="S1:S2"/>
    <mergeCell ref="A35:A36"/>
    <mergeCell ref="B35:B36"/>
    <mergeCell ref="A37:A41"/>
    <mergeCell ref="B37:B41"/>
    <mergeCell ref="D40:D41"/>
    <mergeCell ref="A59:A61"/>
    <mergeCell ref="B59:B61"/>
    <mergeCell ref="A42:A58"/>
    <mergeCell ref="B42:B58"/>
    <mergeCell ref="D42:D43"/>
    <mergeCell ref="D44:D45"/>
    <mergeCell ref="D46:D47"/>
    <mergeCell ref="D48:D49"/>
    <mergeCell ref="D50:D51"/>
    <mergeCell ref="D52:D53"/>
    <mergeCell ref="D54:D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61"/>
  <sheetViews>
    <sheetView zoomScale="80" zoomScaleNormal="80" workbookViewId="0">
      <selection activeCell="M1" sqref="M1:P1048576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41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155" t="s">
        <v>89</v>
      </c>
      <c r="B1" s="156"/>
      <c r="C1" s="156"/>
      <c r="D1" s="157"/>
      <c r="E1" s="155" t="s">
        <v>15</v>
      </c>
      <c r="F1" s="156"/>
      <c r="G1" s="156"/>
      <c r="H1" s="156"/>
      <c r="I1" s="157"/>
      <c r="J1" s="155" t="s">
        <v>90</v>
      </c>
      <c r="K1" s="156"/>
      <c r="L1" s="157"/>
      <c r="M1" s="160" t="s">
        <v>115</v>
      </c>
      <c r="N1" s="160" t="s">
        <v>145</v>
      </c>
      <c r="O1" s="160" t="s">
        <v>146</v>
      </c>
      <c r="P1" s="160" t="s">
        <v>147</v>
      </c>
      <c r="Q1" s="152" t="s">
        <v>92</v>
      </c>
      <c r="R1" s="152" t="s">
        <v>92</v>
      </c>
      <c r="S1" s="152" t="s">
        <v>92</v>
      </c>
      <c r="T1" s="152" t="s">
        <v>92</v>
      </c>
      <c r="U1" s="152" t="s">
        <v>92</v>
      </c>
      <c r="V1" s="152" t="s">
        <v>92</v>
      </c>
      <c r="W1" s="152" t="s">
        <v>92</v>
      </c>
      <c r="X1" s="152" t="s">
        <v>92</v>
      </c>
      <c r="Y1" s="152" t="s">
        <v>92</v>
      </c>
      <c r="Z1" s="152" t="s">
        <v>92</v>
      </c>
      <c r="AA1" s="152" t="s">
        <v>92</v>
      </c>
    </row>
    <row r="2" spans="1:27" ht="34.5" customHeight="1" x14ac:dyDescent="0.25">
      <c r="A2" s="153" t="s">
        <v>56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60"/>
      <c r="N2" s="160"/>
      <c r="O2" s="160"/>
      <c r="P2" s="160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</row>
    <row r="3" spans="1:27" s="3" customFormat="1" ht="30" x14ac:dyDescent="0.2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128" t="s">
        <v>116</v>
      </c>
      <c r="N3" s="128" t="s">
        <v>148</v>
      </c>
      <c r="O3" s="128" t="s">
        <v>149</v>
      </c>
      <c r="P3" s="128" t="s">
        <v>149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25">
      <c r="A4" s="158">
        <v>1</v>
      </c>
      <c r="B4" s="139" t="s">
        <v>87</v>
      </c>
      <c r="C4" s="61">
        <v>1</v>
      </c>
      <c r="D4" s="143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1"/>
      <c r="K4" s="17">
        <f>J4-(SUM(M4:AA4))</f>
        <v>0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25">
      <c r="A5" s="158"/>
      <c r="B5" s="140"/>
      <c r="C5" s="61">
        <v>2</v>
      </c>
      <c r="D5" s="144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1"/>
      <c r="K5" s="17">
        <f t="shared" ref="K5:K61" si="1">J5-(SUM(M5:AA5))</f>
        <v>0</v>
      </c>
      <c r="L5" s="18" t="str">
        <f t="shared" si="0"/>
        <v>OK</v>
      </c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25">
      <c r="A6" s="158"/>
      <c r="B6" s="140"/>
      <c r="C6" s="61">
        <v>3</v>
      </c>
      <c r="D6" s="144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1">
        <v>138</v>
      </c>
      <c r="K6" s="17">
        <f t="shared" si="1"/>
        <v>127</v>
      </c>
      <c r="L6" s="18" t="str">
        <f t="shared" si="0"/>
        <v>OK</v>
      </c>
      <c r="M6" s="99">
        <v>3</v>
      </c>
      <c r="N6" s="23"/>
      <c r="O6" s="26"/>
      <c r="P6" s="111">
        <v>8</v>
      </c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25">
      <c r="A7" s="158"/>
      <c r="B7" s="140"/>
      <c r="C7" s="61">
        <v>4</v>
      </c>
      <c r="D7" s="144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1"/>
      <c r="K7" s="17">
        <f t="shared" si="1"/>
        <v>0</v>
      </c>
      <c r="L7" s="18" t="str">
        <f t="shared" si="0"/>
        <v>OK</v>
      </c>
      <c r="M7" s="23"/>
      <c r="N7" s="23"/>
      <c r="O7" s="24"/>
      <c r="P7" s="129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25">
      <c r="A8" s="158"/>
      <c r="B8" s="140"/>
      <c r="C8" s="61">
        <v>5</v>
      </c>
      <c r="D8" s="144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1">
        <v>29</v>
      </c>
      <c r="K8" s="17">
        <f t="shared" si="1"/>
        <v>26</v>
      </c>
      <c r="L8" s="18" t="str">
        <f t="shared" si="0"/>
        <v>OK</v>
      </c>
      <c r="M8" s="23"/>
      <c r="N8" s="25"/>
      <c r="O8" s="24"/>
      <c r="P8" s="111">
        <v>3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25">
      <c r="A9" s="158"/>
      <c r="B9" s="140"/>
      <c r="C9" s="61">
        <v>6</v>
      </c>
      <c r="D9" s="144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1"/>
      <c r="K9" s="17">
        <f t="shared" si="1"/>
        <v>0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25">
      <c r="A10" s="158"/>
      <c r="B10" s="140"/>
      <c r="C10" s="61">
        <v>7</v>
      </c>
      <c r="D10" s="144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1"/>
      <c r="K10" s="17">
        <f t="shared" si="1"/>
        <v>0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25">
      <c r="A11" s="158"/>
      <c r="B11" s="140"/>
      <c r="C11" s="61">
        <v>8</v>
      </c>
      <c r="D11" s="144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1">
        <v>40</v>
      </c>
      <c r="K11" s="17">
        <f t="shared" si="1"/>
        <v>40</v>
      </c>
      <c r="L11" s="18" t="str">
        <f t="shared" si="0"/>
        <v>OK</v>
      </c>
      <c r="M11" s="23"/>
      <c r="N11" s="23"/>
      <c r="O11" s="100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25">
      <c r="A12" s="158"/>
      <c r="B12" s="140"/>
      <c r="C12" s="61">
        <v>9</v>
      </c>
      <c r="D12" s="144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1">
        <v>2</v>
      </c>
      <c r="K12" s="17">
        <f t="shared" si="1"/>
        <v>0</v>
      </c>
      <c r="L12" s="18" t="str">
        <f t="shared" si="0"/>
        <v>OK</v>
      </c>
      <c r="M12" s="23"/>
      <c r="N12" s="23"/>
      <c r="O12" s="111">
        <v>2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25">
      <c r="A13" s="158"/>
      <c r="B13" s="140"/>
      <c r="C13" s="61">
        <v>10</v>
      </c>
      <c r="D13" s="144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1">
        <v>4</v>
      </c>
      <c r="K13" s="17">
        <f t="shared" si="1"/>
        <v>0</v>
      </c>
      <c r="L13" s="18" t="str">
        <f t="shared" si="0"/>
        <v>OK</v>
      </c>
      <c r="M13" s="23"/>
      <c r="N13" s="23"/>
      <c r="O13" s="111">
        <v>4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25">
      <c r="A14" s="158"/>
      <c r="B14" s="140"/>
      <c r="C14" s="61">
        <v>11</v>
      </c>
      <c r="D14" s="144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1">
        <v>2</v>
      </c>
      <c r="K14" s="17">
        <f t="shared" si="1"/>
        <v>0</v>
      </c>
      <c r="L14" s="18" t="str">
        <f t="shared" si="0"/>
        <v>OK</v>
      </c>
      <c r="M14" s="23"/>
      <c r="N14" s="23"/>
      <c r="O14" s="111">
        <v>2</v>
      </c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25">
      <c r="A15" s="158"/>
      <c r="B15" s="140"/>
      <c r="C15" s="61">
        <v>12</v>
      </c>
      <c r="D15" s="154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1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25">
      <c r="A16" s="158"/>
      <c r="B16" s="140"/>
      <c r="C16" s="61">
        <v>13</v>
      </c>
      <c r="D16" s="142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1">
        <v>13</v>
      </c>
      <c r="K16" s="17">
        <f t="shared" si="1"/>
        <v>13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25">
      <c r="A17" s="158"/>
      <c r="B17" s="141"/>
      <c r="C17" s="61">
        <v>14</v>
      </c>
      <c r="D17" s="142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1">
        <v>5</v>
      </c>
      <c r="K17" s="17">
        <f t="shared" si="1"/>
        <v>5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2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1"/>
      <c r="K18" s="17">
        <f t="shared" si="1"/>
        <v>0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25">
      <c r="A19" s="136">
        <v>3</v>
      </c>
      <c r="B19" s="139" t="s">
        <v>94</v>
      </c>
      <c r="C19" s="61">
        <v>16</v>
      </c>
      <c r="D19" s="159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1"/>
        <v>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25">
      <c r="A20" s="137"/>
      <c r="B20" s="140"/>
      <c r="C20" s="61">
        <v>17</v>
      </c>
      <c r="D20" s="159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1"/>
        <v>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25">
      <c r="A21" s="137"/>
      <c r="B21" s="140"/>
      <c r="C21" s="61">
        <v>18</v>
      </c>
      <c r="D21" s="159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1"/>
        <v>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25">
      <c r="A22" s="138"/>
      <c r="B22" s="141"/>
      <c r="C22" s="61">
        <v>19</v>
      </c>
      <c r="D22" s="159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1"/>
        <v>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2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3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25">
      <c r="A24" s="136">
        <v>5</v>
      </c>
      <c r="B24" s="139" t="s">
        <v>94</v>
      </c>
      <c r="C24" s="61">
        <v>21</v>
      </c>
      <c r="D24" s="143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1"/>
      <c r="K24" s="17">
        <f t="shared" si="1"/>
        <v>0</v>
      </c>
      <c r="L24" s="18" t="str">
        <f t="shared" si="0"/>
        <v>OK</v>
      </c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25">
      <c r="A25" s="137"/>
      <c r="B25" s="140"/>
      <c r="C25" s="61">
        <v>22</v>
      </c>
      <c r="D25" s="144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1"/>
      <c r="K25" s="17">
        <f t="shared" si="1"/>
        <v>0</v>
      </c>
      <c r="L25" s="18" t="str">
        <f t="shared" si="0"/>
        <v>OK</v>
      </c>
      <c r="M25" s="23"/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25">
      <c r="A26" s="137"/>
      <c r="B26" s="141"/>
      <c r="C26" s="61">
        <v>23</v>
      </c>
      <c r="D26" s="144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1">
        <v>2</v>
      </c>
      <c r="K26" s="17">
        <f t="shared" si="1"/>
        <v>2</v>
      </c>
      <c r="L26" s="18" t="str">
        <f t="shared" si="0"/>
        <v>OK</v>
      </c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25">
      <c r="A27" s="130">
        <v>6</v>
      </c>
      <c r="B27" s="133" t="s">
        <v>97</v>
      </c>
      <c r="C27" s="65">
        <v>24</v>
      </c>
      <c r="D27" s="148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1">
        <v>1000</v>
      </c>
      <c r="K27" s="17">
        <f t="shared" si="1"/>
        <v>1000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25">
      <c r="A28" s="131"/>
      <c r="B28" s="134"/>
      <c r="C28" s="65">
        <v>25</v>
      </c>
      <c r="D28" s="150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1">
        <v>10</v>
      </c>
      <c r="K28" s="17">
        <f t="shared" si="1"/>
        <v>10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25">
      <c r="A29" s="131"/>
      <c r="B29" s="134"/>
      <c r="C29" s="65">
        <v>26</v>
      </c>
      <c r="D29" s="150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1"/>
      <c r="K29" s="17">
        <f t="shared" si="1"/>
        <v>0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25">
      <c r="A30" s="131"/>
      <c r="B30" s="134"/>
      <c r="C30" s="65">
        <v>27</v>
      </c>
      <c r="D30" s="149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1"/>
      <c r="K30" s="17">
        <f t="shared" si="1"/>
        <v>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25">
      <c r="A31" s="131"/>
      <c r="B31" s="134"/>
      <c r="C31" s="65">
        <v>28</v>
      </c>
      <c r="D31" s="151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1">
        <v>40</v>
      </c>
      <c r="K31" s="17">
        <f t="shared" si="1"/>
        <v>20</v>
      </c>
      <c r="L31" s="18" t="str">
        <f t="shared" si="0"/>
        <v>OK</v>
      </c>
      <c r="M31" s="23"/>
      <c r="N31" s="99">
        <v>20</v>
      </c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25">
      <c r="A32" s="131"/>
      <c r="B32" s="134"/>
      <c r="C32" s="65">
        <v>29</v>
      </c>
      <c r="D32" s="151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1">
        <v>100</v>
      </c>
      <c r="K32" s="17">
        <f t="shared" si="1"/>
        <v>100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25">
      <c r="A33" s="131"/>
      <c r="B33" s="134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1"/>
      <c r="K33" s="17">
        <f t="shared" si="1"/>
        <v>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25">
      <c r="A34" s="131"/>
      <c r="B34" s="135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3">
        <v>6</v>
      </c>
      <c r="K34" s="17">
        <f t="shared" si="1"/>
        <v>0</v>
      </c>
      <c r="L34" s="18" t="str">
        <f t="shared" si="0"/>
        <v>OK</v>
      </c>
      <c r="M34" s="23"/>
      <c r="N34" s="99">
        <v>6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25">
      <c r="A35" s="145">
        <v>7</v>
      </c>
      <c r="B35" s="139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1">
        <v>40</v>
      </c>
      <c r="K35" s="17">
        <f t="shared" si="1"/>
        <v>40</v>
      </c>
      <c r="L35" s="18" t="str">
        <f t="shared" si="0"/>
        <v>OK</v>
      </c>
      <c r="M35" s="37"/>
      <c r="N35" s="23"/>
      <c r="O35" s="100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25">
      <c r="A36" s="146"/>
      <c r="B36" s="141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1">
        <v>40</v>
      </c>
      <c r="K36" s="17">
        <f t="shared" si="1"/>
        <v>40</v>
      </c>
      <c r="L36" s="18" t="str">
        <f t="shared" si="0"/>
        <v>OK</v>
      </c>
      <c r="M36" s="37"/>
      <c r="N36" s="23"/>
      <c r="O36" s="100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25">
      <c r="A37" s="147">
        <v>8</v>
      </c>
      <c r="B37" s="133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1"/>
      <c r="K37" s="17">
        <f t="shared" si="1"/>
        <v>0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75" x14ac:dyDescent="0.25">
      <c r="A38" s="147"/>
      <c r="B38" s="134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3"/>
      <c r="K38" s="17">
        <f t="shared" si="1"/>
        <v>0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25">
      <c r="A39" s="147"/>
      <c r="B39" s="134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3"/>
      <c r="K39" s="17">
        <f t="shared" si="1"/>
        <v>0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25">
      <c r="A40" s="147"/>
      <c r="B40" s="134"/>
      <c r="C40" s="65">
        <v>37</v>
      </c>
      <c r="D40" s="148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1"/>
      <c r="K40" s="17">
        <f t="shared" si="1"/>
        <v>0</v>
      </c>
      <c r="L40" s="18" t="str">
        <f t="shared" si="0"/>
        <v>OK</v>
      </c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25">
      <c r="A41" s="147"/>
      <c r="B41" s="135"/>
      <c r="C41" s="65">
        <v>38</v>
      </c>
      <c r="D41" s="149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1"/>
      <c r="K41" s="17">
        <f t="shared" si="1"/>
        <v>0</v>
      </c>
      <c r="L41" s="18" t="str">
        <f t="shared" si="0"/>
        <v>OK</v>
      </c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25">
      <c r="A42" s="136">
        <v>9</v>
      </c>
      <c r="B42" s="139" t="s">
        <v>111</v>
      </c>
      <c r="C42" s="61">
        <v>39</v>
      </c>
      <c r="D42" s="142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3"/>
      <c r="K42" s="17">
        <f t="shared" si="1"/>
        <v>0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25">
      <c r="A43" s="137"/>
      <c r="B43" s="140"/>
      <c r="C43" s="61">
        <v>40</v>
      </c>
      <c r="D43" s="142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3"/>
      <c r="K43" s="17">
        <f t="shared" si="1"/>
        <v>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25">
      <c r="A44" s="137"/>
      <c r="B44" s="140"/>
      <c r="C44" s="61">
        <v>41</v>
      </c>
      <c r="D44" s="142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3"/>
      <c r="K44" s="17">
        <f t="shared" si="1"/>
        <v>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25">
      <c r="A45" s="137"/>
      <c r="B45" s="140"/>
      <c r="C45" s="61">
        <v>42</v>
      </c>
      <c r="D45" s="142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3"/>
      <c r="K45" s="17">
        <f t="shared" si="1"/>
        <v>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25">
      <c r="A46" s="137"/>
      <c r="B46" s="140"/>
      <c r="C46" s="61">
        <v>43</v>
      </c>
      <c r="D46" s="143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3"/>
      <c r="K46" s="17">
        <f t="shared" si="1"/>
        <v>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25">
      <c r="A47" s="137"/>
      <c r="B47" s="140"/>
      <c r="C47" s="61">
        <v>44</v>
      </c>
      <c r="D47" s="144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3">
        <v>1100</v>
      </c>
      <c r="K47" s="17">
        <f t="shared" si="1"/>
        <v>1100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25">
      <c r="A48" s="137"/>
      <c r="B48" s="140"/>
      <c r="C48" s="61">
        <v>45</v>
      </c>
      <c r="D48" s="142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3"/>
      <c r="K48" s="17">
        <f t="shared" si="1"/>
        <v>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25">
      <c r="A49" s="137"/>
      <c r="B49" s="140"/>
      <c r="C49" s="61">
        <v>46</v>
      </c>
      <c r="D49" s="142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3"/>
      <c r="K49" s="17">
        <f t="shared" si="1"/>
        <v>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25">
      <c r="A50" s="137"/>
      <c r="B50" s="140"/>
      <c r="C50" s="61">
        <v>47</v>
      </c>
      <c r="D50" s="142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3"/>
      <c r="K50" s="17">
        <f t="shared" si="1"/>
        <v>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25">
      <c r="A51" s="137"/>
      <c r="B51" s="140"/>
      <c r="C51" s="61">
        <v>48</v>
      </c>
      <c r="D51" s="142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3">
        <v>2000</v>
      </c>
      <c r="K51" s="17">
        <f t="shared" si="1"/>
        <v>2000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25">
      <c r="A52" s="137"/>
      <c r="B52" s="140"/>
      <c r="C52" s="61">
        <v>49</v>
      </c>
      <c r="D52" s="142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3"/>
      <c r="K52" s="17">
        <f t="shared" si="1"/>
        <v>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25">
      <c r="A53" s="137"/>
      <c r="B53" s="140"/>
      <c r="C53" s="61">
        <v>50</v>
      </c>
      <c r="D53" s="142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3"/>
      <c r="K53" s="17">
        <f t="shared" si="1"/>
        <v>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25">
      <c r="A54" s="137"/>
      <c r="B54" s="140"/>
      <c r="C54" s="61">
        <v>51</v>
      </c>
      <c r="D54" s="142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3"/>
      <c r="K54" s="17">
        <f t="shared" si="1"/>
        <v>0</v>
      </c>
      <c r="L54" s="18" t="str">
        <f t="shared" si="0"/>
        <v>OK</v>
      </c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25">
      <c r="A55" s="137"/>
      <c r="B55" s="140"/>
      <c r="C55" s="61">
        <v>52</v>
      </c>
      <c r="D55" s="142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3"/>
      <c r="K55" s="17">
        <f t="shared" si="1"/>
        <v>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25">
      <c r="A56" s="137"/>
      <c r="B56" s="140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3"/>
      <c r="K56" s="17">
        <f t="shared" si="1"/>
        <v>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25">
      <c r="A57" s="137"/>
      <c r="B57" s="140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3"/>
      <c r="K57" s="17">
        <f t="shared" si="1"/>
        <v>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25">
      <c r="A58" s="138"/>
      <c r="B58" s="141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3"/>
      <c r="K58" s="17">
        <f t="shared" si="1"/>
        <v>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25">
      <c r="A59" s="130">
        <v>10</v>
      </c>
      <c r="B59" s="133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1"/>
      <c r="K59" s="17">
        <f t="shared" si="1"/>
        <v>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25">
      <c r="A60" s="131"/>
      <c r="B60" s="134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1"/>
      <c r="K60" s="17">
        <f t="shared" si="1"/>
        <v>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5" x14ac:dyDescent="0.25">
      <c r="A61" s="132"/>
      <c r="B61" s="135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1"/>
      <c r="K61" s="17">
        <f t="shared" si="1"/>
        <v>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</sheetData>
  <mergeCells count="49">
    <mergeCell ref="A35:A36"/>
    <mergeCell ref="B35:B36"/>
    <mergeCell ref="B42:B58"/>
    <mergeCell ref="E1:I1"/>
    <mergeCell ref="J1:L1"/>
    <mergeCell ref="B4:B17"/>
    <mergeCell ref="A24:A26"/>
    <mergeCell ref="B24:B26"/>
    <mergeCell ref="A37:A41"/>
    <mergeCell ref="B37:B41"/>
    <mergeCell ref="D40:D41"/>
    <mergeCell ref="A42:A58"/>
    <mergeCell ref="D52:D53"/>
    <mergeCell ref="D54:D55"/>
    <mergeCell ref="AA1:AA2"/>
    <mergeCell ref="A19:A22"/>
    <mergeCell ref="B19:B22"/>
    <mergeCell ref="D19:D22"/>
    <mergeCell ref="Y1:Y2"/>
    <mergeCell ref="A2:L2"/>
    <mergeCell ref="D4:D15"/>
    <mergeCell ref="W1:W2"/>
    <mergeCell ref="Q1:Q2"/>
    <mergeCell ref="R1:R2"/>
    <mergeCell ref="S1:S2"/>
    <mergeCell ref="V1:V2"/>
    <mergeCell ref="T1:T2"/>
    <mergeCell ref="U1:U2"/>
    <mergeCell ref="A4:A17"/>
    <mergeCell ref="D16:D17"/>
    <mergeCell ref="Z1:Z2"/>
    <mergeCell ref="D24:D26"/>
    <mergeCell ref="A27:A34"/>
    <mergeCell ref="B27:B34"/>
    <mergeCell ref="D27:D30"/>
    <mergeCell ref="D31:D32"/>
    <mergeCell ref="X1:X2"/>
    <mergeCell ref="P1:P2"/>
    <mergeCell ref="A1:D1"/>
    <mergeCell ref="M1:M2"/>
    <mergeCell ref="N1:N2"/>
    <mergeCell ref="O1:O2"/>
    <mergeCell ref="A59:A61"/>
    <mergeCell ref="B59:B61"/>
    <mergeCell ref="D42:D43"/>
    <mergeCell ref="D44:D45"/>
    <mergeCell ref="D46:D47"/>
    <mergeCell ref="D48:D49"/>
    <mergeCell ref="D50:D5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61"/>
  <sheetViews>
    <sheetView topLeftCell="C22" zoomScale="80" zoomScaleNormal="80" workbookViewId="0">
      <selection activeCell="J28" sqref="J28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41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155" t="s">
        <v>89</v>
      </c>
      <c r="B1" s="156"/>
      <c r="C1" s="156"/>
      <c r="D1" s="157"/>
      <c r="E1" s="155" t="s">
        <v>15</v>
      </c>
      <c r="F1" s="156"/>
      <c r="G1" s="156"/>
      <c r="H1" s="156"/>
      <c r="I1" s="157"/>
      <c r="J1" s="155" t="s">
        <v>90</v>
      </c>
      <c r="K1" s="156"/>
      <c r="L1" s="157"/>
      <c r="M1" s="152" t="s">
        <v>92</v>
      </c>
      <c r="N1" s="152" t="s">
        <v>92</v>
      </c>
      <c r="O1" s="152" t="s">
        <v>92</v>
      </c>
      <c r="P1" s="152" t="s">
        <v>92</v>
      </c>
      <c r="Q1" s="152" t="s">
        <v>92</v>
      </c>
      <c r="R1" s="152" t="s">
        <v>92</v>
      </c>
      <c r="S1" s="152" t="s">
        <v>92</v>
      </c>
      <c r="T1" s="152" t="s">
        <v>92</v>
      </c>
      <c r="U1" s="152" t="s">
        <v>92</v>
      </c>
      <c r="V1" s="152" t="s">
        <v>92</v>
      </c>
      <c r="W1" s="152" t="s">
        <v>92</v>
      </c>
      <c r="X1" s="152" t="s">
        <v>92</v>
      </c>
      <c r="Y1" s="152" t="s">
        <v>92</v>
      </c>
      <c r="Z1" s="152" t="s">
        <v>92</v>
      </c>
      <c r="AA1" s="152" t="s">
        <v>92</v>
      </c>
    </row>
    <row r="2" spans="1:27" ht="34.5" customHeight="1" x14ac:dyDescent="0.25">
      <c r="A2" s="153" t="s">
        <v>56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</row>
    <row r="3" spans="1:27" s="3" customFormat="1" ht="30" x14ac:dyDescent="0.2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25">
      <c r="A4" s="158">
        <v>1</v>
      </c>
      <c r="B4" s="139" t="s">
        <v>87</v>
      </c>
      <c r="C4" s="61">
        <v>1</v>
      </c>
      <c r="D4" s="143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1">
        <v>10</v>
      </c>
      <c r="K4" s="17">
        <f>J4-(SUM(M4:AA4))</f>
        <v>10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25">
      <c r="A5" s="158"/>
      <c r="B5" s="140"/>
      <c r="C5" s="61">
        <v>2</v>
      </c>
      <c r="D5" s="144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1">
        <v>6</v>
      </c>
      <c r="K5" s="17">
        <f t="shared" ref="K5:K61" si="1">J5-(SUM(M5:AA5))</f>
        <v>6</v>
      </c>
      <c r="L5" s="18" t="str">
        <f t="shared" si="0"/>
        <v>OK</v>
      </c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25">
      <c r="A6" s="158"/>
      <c r="B6" s="140"/>
      <c r="C6" s="61">
        <v>3</v>
      </c>
      <c r="D6" s="144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1">
        <v>62</v>
      </c>
      <c r="K6" s="17">
        <f t="shared" si="1"/>
        <v>62</v>
      </c>
      <c r="L6" s="18" t="str">
        <f t="shared" si="0"/>
        <v>OK</v>
      </c>
      <c r="M6" s="25"/>
      <c r="N6" s="23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25">
      <c r="A7" s="158"/>
      <c r="B7" s="140"/>
      <c r="C7" s="61">
        <v>4</v>
      </c>
      <c r="D7" s="144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1">
        <v>2</v>
      </c>
      <c r="K7" s="17">
        <f t="shared" si="1"/>
        <v>2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25">
      <c r="A8" s="158"/>
      <c r="B8" s="140"/>
      <c r="C8" s="61">
        <v>5</v>
      </c>
      <c r="D8" s="144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1"/>
      <c r="K8" s="17">
        <f t="shared" si="1"/>
        <v>0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25">
      <c r="A9" s="158"/>
      <c r="B9" s="140"/>
      <c r="C9" s="61">
        <v>6</v>
      </c>
      <c r="D9" s="144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1"/>
      <c r="K9" s="17">
        <f t="shared" si="1"/>
        <v>0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25">
      <c r="A10" s="158"/>
      <c r="B10" s="140"/>
      <c r="C10" s="61">
        <v>7</v>
      </c>
      <c r="D10" s="144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1">
        <v>1</v>
      </c>
      <c r="K10" s="17">
        <f t="shared" si="1"/>
        <v>1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25">
      <c r="A11" s="158"/>
      <c r="B11" s="140"/>
      <c r="C11" s="61">
        <v>8</v>
      </c>
      <c r="D11" s="144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1">
        <v>20</v>
      </c>
      <c r="K11" s="17">
        <f t="shared" si="1"/>
        <v>20</v>
      </c>
      <c r="L11" s="18" t="str">
        <f t="shared" si="0"/>
        <v>OK</v>
      </c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25">
      <c r="A12" s="158"/>
      <c r="B12" s="140"/>
      <c r="C12" s="61">
        <v>9</v>
      </c>
      <c r="D12" s="144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1"/>
      <c r="K12" s="17">
        <f t="shared" si="1"/>
        <v>0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25">
      <c r="A13" s="158"/>
      <c r="B13" s="140"/>
      <c r="C13" s="61">
        <v>10</v>
      </c>
      <c r="D13" s="144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1">
        <v>4</v>
      </c>
      <c r="K13" s="17">
        <f t="shared" si="1"/>
        <v>4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25">
      <c r="A14" s="158"/>
      <c r="B14" s="140"/>
      <c r="C14" s="61">
        <v>11</v>
      </c>
      <c r="D14" s="144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1">
        <v>20</v>
      </c>
      <c r="K14" s="17">
        <f t="shared" si="1"/>
        <v>20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25">
      <c r="A15" s="158"/>
      <c r="B15" s="140"/>
      <c r="C15" s="61">
        <v>12</v>
      </c>
      <c r="D15" s="154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1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25">
      <c r="A16" s="158"/>
      <c r="B16" s="140"/>
      <c r="C16" s="61">
        <v>13</v>
      </c>
      <c r="D16" s="142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1"/>
      <c r="K16" s="17">
        <f t="shared" si="1"/>
        <v>0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25">
      <c r="A17" s="158"/>
      <c r="B17" s="141"/>
      <c r="C17" s="61">
        <v>14</v>
      </c>
      <c r="D17" s="142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1"/>
      <c r="K17" s="17">
        <f t="shared" si="1"/>
        <v>0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2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1"/>
      <c r="K18" s="17">
        <f t="shared" si="1"/>
        <v>0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25">
      <c r="A19" s="136">
        <v>3</v>
      </c>
      <c r="B19" s="139" t="s">
        <v>94</v>
      </c>
      <c r="C19" s="61">
        <v>16</v>
      </c>
      <c r="D19" s="159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1"/>
        <v>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25">
      <c r="A20" s="137"/>
      <c r="B20" s="140"/>
      <c r="C20" s="61">
        <v>17</v>
      </c>
      <c r="D20" s="159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1"/>
        <v>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25">
      <c r="A21" s="137"/>
      <c r="B21" s="140"/>
      <c r="C21" s="61">
        <v>18</v>
      </c>
      <c r="D21" s="159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1"/>
        <v>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25">
      <c r="A22" s="138"/>
      <c r="B22" s="141"/>
      <c r="C22" s="61">
        <v>19</v>
      </c>
      <c r="D22" s="159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1"/>
        <v>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2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3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25">
      <c r="A24" s="136">
        <v>5</v>
      </c>
      <c r="B24" s="139" t="s">
        <v>94</v>
      </c>
      <c r="C24" s="61">
        <v>21</v>
      </c>
      <c r="D24" s="143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1"/>
      <c r="K24" s="17">
        <f t="shared" si="1"/>
        <v>0</v>
      </c>
      <c r="L24" s="18" t="str">
        <f t="shared" si="0"/>
        <v>OK</v>
      </c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25">
      <c r="A25" s="137"/>
      <c r="B25" s="140"/>
      <c r="C25" s="61">
        <v>22</v>
      </c>
      <c r="D25" s="144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1"/>
      <c r="K25" s="17">
        <f t="shared" si="1"/>
        <v>0</v>
      </c>
      <c r="L25" s="18" t="str">
        <f t="shared" si="0"/>
        <v>OK</v>
      </c>
      <c r="M25" s="23"/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25">
      <c r="A26" s="137"/>
      <c r="B26" s="141"/>
      <c r="C26" s="61">
        <v>23</v>
      </c>
      <c r="D26" s="144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1"/>
      <c r="K26" s="17">
        <f t="shared" si="1"/>
        <v>0</v>
      </c>
      <c r="L26" s="18" t="str">
        <f t="shared" si="0"/>
        <v>OK</v>
      </c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25">
      <c r="A27" s="130">
        <v>6</v>
      </c>
      <c r="B27" s="133" t="s">
        <v>97</v>
      </c>
      <c r="C27" s="65">
        <v>24</v>
      </c>
      <c r="D27" s="148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1">
        <v>1000</v>
      </c>
      <c r="K27" s="17">
        <f t="shared" si="1"/>
        <v>1000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25">
      <c r="A28" s="131"/>
      <c r="B28" s="134"/>
      <c r="C28" s="65">
        <v>25</v>
      </c>
      <c r="D28" s="150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1"/>
      <c r="K28" s="17">
        <f t="shared" si="1"/>
        <v>0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25">
      <c r="A29" s="131"/>
      <c r="B29" s="134"/>
      <c r="C29" s="65">
        <v>26</v>
      </c>
      <c r="D29" s="150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1"/>
      <c r="K29" s="17">
        <f t="shared" si="1"/>
        <v>0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25">
      <c r="A30" s="131"/>
      <c r="B30" s="134"/>
      <c r="C30" s="65">
        <v>27</v>
      </c>
      <c r="D30" s="149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1"/>
      <c r="K30" s="17">
        <f t="shared" si="1"/>
        <v>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25">
      <c r="A31" s="131"/>
      <c r="B31" s="134"/>
      <c r="C31" s="65">
        <v>28</v>
      </c>
      <c r="D31" s="151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1">
        <v>500</v>
      </c>
      <c r="K31" s="17">
        <f t="shared" si="1"/>
        <v>500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25">
      <c r="A32" s="131"/>
      <c r="B32" s="134"/>
      <c r="C32" s="65">
        <v>29</v>
      </c>
      <c r="D32" s="151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1"/>
      <c r="K32" s="17">
        <f t="shared" si="1"/>
        <v>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25">
      <c r="A33" s="131"/>
      <c r="B33" s="134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1">
        <v>200</v>
      </c>
      <c r="K33" s="17">
        <f t="shared" si="1"/>
        <v>200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25">
      <c r="A34" s="131"/>
      <c r="B34" s="135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3"/>
      <c r="K34" s="17">
        <f t="shared" si="1"/>
        <v>0</v>
      </c>
      <c r="L34" s="18" t="str">
        <f t="shared" si="0"/>
        <v>OK</v>
      </c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25">
      <c r="A35" s="145">
        <v>7</v>
      </c>
      <c r="B35" s="139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1">
        <v>500</v>
      </c>
      <c r="K35" s="17">
        <f t="shared" si="1"/>
        <v>500</v>
      </c>
      <c r="L35" s="18" t="str">
        <f t="shared" si="0"/>
        <v>OK</v>
      </c>
      <c r="M35" s="37"/>
      <c r="N35" s="23"/>
      <c r="O35" s="67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25">
      <c r="A36" s="146"/>
      <c r="B36" s="141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1">
        <v>500</v>
      </c>
      <c r="K36" s="17">
        <f t="shared" si="1"/>
        <v>500</v>
      </c>
      <c r="L36" s="18" t="str">
        <f t="shared" si="0"/>
        <v>OK</v>
      </c>
      <c r="M36" s="37"/>
      <c r="N36" s="23"/>
      <c r="O36" s="67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25">
      <c r="A37" s="147">
        <v>8</v>
      </c>
      <c r="B37" s="133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1"/>
      <c r="K37" s="17">
        <f t="shared" si="1"/>
        <v>0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75" x14ac:dyDescent="0.25">
      <c r="A38" s="147"/>
      <c r="B38" s="134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3"/>
      <c r="K38" s="17">
        <f t="shared" si="1"/>
        <v>0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25">
      <c r="A39" s="147"/>
      <c r="B39" s="134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3"/>
      <c r="K39" s="17">
        <f t="shared" si="1"/>
        <v>0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25">
      <c r="A40" s="147"/>
      <c r="B40" s="134"/>
      <c r="C40" s="65">
        <v>37</v>
      </c>
      <c r="D40" s="148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1"/>
      <c r="K40" s="17">
        <f t="shared" si="1"/>
        <v>0</v>
      </c>
      <c r="L40" s="18" t="str">
        <f t="shared" si="0"/>
        <v>OK</v>
      </c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25">
      <c r="A41" s="147"/>
      <c r="B41" s="135"/>
      <c r="C41" s="65">
        <v>38</v>
      </c>
      <c r="D41" s="149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1"/>
      <c r="K41" s="17">
        <f t="shared" si="1"/>
        <v>0</v>
      </c>
      <c r="L41" s="18" t="str">
        <f t="shared" si="0"/>
        <v>OK</v>
      </c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25">
      <c r="A42" s="136">
        <v>9</v>
      </c>
      <c r="B42" s="139" t="s">
        <v>111</v>
      </c>
      <c r="C42" s="61">
        <v>39</v>
      </c>
      <c r="D42" s="142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3">
        <v>50</v>
      </c>
      <c r="K42" s="17">
        <f t="shared" si="1"/>
        <v>50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25">
      <c r="A43" s="137"/>
      <c r="B43" s="140"/>
      <c r="C43" s="61">
        <v>40</v>
      </c>
      <c r="D43" s="142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3"/>
      <c r="K43" s="17">
        <f t="shared" si="1"/>
        <v>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25">
      <c r="A44" s="137"/>
      <c r="B44" s="140"/>
      <c r="C44" s="61">
        <v>41</v>
      </c>
      <c r="D44" s="142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3">
        <v>250</v>
      </c>
      <c r="K44" s="17">
        <f t="shared" si="1"/>
        <v>250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25">
      <c r="A45" s="137"/>
      <c r="B45" s="140"/>
      <c r="C45" s="61">
        <v>42</v>
      </c>
      <c r="D45" s="142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3"/>
      <c r="K45" s="17">
        <f t="shared" si="1"/>
        <v>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25">
      <c r="A46" s="137"/>
      <c r="B46" s="140"/>
      <c r="C46" s="61">
        <v>43</v>
      </c>
      <c r="D46" s="143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3"/>
      <c r="K46" s="17">
        <f t="shared" si="1"/>
        <v>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25">
      <c r="A47" s="137"/>
      <c r="B47" s="140"/>
      <c r="C47" s="61">
        <v>44</v>
      </c>
      <c r="D47" s="144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3">
        <v>3500</v>
      </c>
      <c r="K47" s="17">
        <f t="shared" si="1"/>
        <v>3500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25">
      <c r="A48" s="137"/>
      <c r="B48" s="140"/>
      <c r="C48" s="61">
        <v>45</v>
      </c>
      <c r="D48" s="142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3"/>
      <c r="K48" s="17">
        <f t="shared" si="1"/>
        <v>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25">
      <c r="A49" s="137"/>
      <c r="B49" s="140"/>
      <c r="C49" s="61">
        <v>46</v>
      </c>
      <c r="D49" s="142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3">
        <v>2000</v>
      </c>
      <c r="K49" s="17">
        <f t="shared" si="1"/>
        <v>2000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25">
      <c r="A50" s="137"/>
      <c r="B50" s="140"/>
      <c r="C50" s="61">
        <v>47</v>
      </c>
      <c r="D50" s="142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3">
        <v>1000</v>
      </c>
      <c r="K50" s="17">
        <f t="shared" si="1"/>
        <v>1000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25">
      <c r="A51" s="137"/>
      <c r="B51" s="140"/>
      <c r="C51" s="61">
        <v>48</v>
      </c>
      <c r="D51" s="142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3"/>
      <c r="K51" s="17">
        <f t="shared" si="1"/>
        <v>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25">
      <c r="A52" s="137"/>
      <c r="B52" s="140"/>
      <c r="C52" s="61">
        <v>49</v>
      </c>
      <c r="D52" s="142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3"/>
      <c r="K52" s="17">
        <f t="shared" si="1"/>
        <v>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25">
      <c r="A53" s="137"/>
      <c r="B53" s="140"/>
      <c r="C53" s="61">
        <v>50</v>
      </c>
      <c r="D53" s="142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3">
        <v>1500</v>
      </c>
      <c r="K53" s="17">
        <f t="shared" si="1"/>
        <v>1500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25">
      <c r="A54" s="137"/>
      <c r="B54" s="140"/>
      <c r="C54" s="61">
        <v>51</v>
      </c>
      <c r="D54" s="142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3"/>
      <c r="K54" s="17">
        <f t="shared" si="1"/>
        <v>0</v>
      </c>
      <c r="L54" s="18" t="str">
        <f t="shared" si="0"/>
        <v>OK</v>
      </c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25">
      <c r="A55" s="137"/>
      <c r="B55" s="140"/>
      <c r="C55" s="61">
        <v>52</v>
      </c>
      <c r="D55" s="142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3"/>
      <c r="K55" s="17">
        <f t="shared" si="1"/>
        <v>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25">
      <c r="A56" s="137"/>
      <c r="B56" s="140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3">
        <v>500</v>
      </c>
      <c r="K56" s="17">
        <f t="shared" si="1"/>
        <v>500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25">
      <c r="A57" s="137"/>
      <c r="B57" s="140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3"/>
      <c r="K57" s="17">
        <f t="shared" si="1"/>
        <v>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25">
      <c r="A58" s="138"/>
      <c r="B58" s="141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3"/>
      <c r="K58" s="17">
        <f t="shared" si="1"/>
        <v>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25">
      <c r="A59" s="130">
        <v>10</v>
      </c>
      <c r="B59" s="133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1"/>
      <c r="K59" s="17">
        <f t="shared" si="1"/>
        <v>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25">
      <c r="A60" s="131"/>
      <c r="B60" s="134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1"/>
      <c r="K60" s="17">
        <f t="shared" si="1"/>
        <v>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5" x14ac:dyDescent="0.25">
      <c r="A61" s="132"/>
      <c r="B61" s="135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1"/>
      <c r="K61" s="17">
        <f t="shared" si="1"/>
        <v>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</sheetData>
  <mergeCells count="49">
    <mergeCell ref="A24:A26"/>
    <mergeCell ref="B24:B26"/>
    <mergeCell ref="D24:D26"/>
    <mergeCell ref="A4:A17"/>
    <mergeCell ref="B4:B17"/>
    <mergeCell ref="D16:D17"/>
    <mergeCell ref="A19:A22"/>
    <mergeCell ref="B19:B22"/>
    <mergeCell ref="D19:D22"/>
    <mergeCell ref="V1:V2"/>
    <mergeCell ref="W1:W2"/>
    <mergeCell ref="X1:X2"/>
    <mergeCell ref="O1:O2"/>
    <mergeCell ref="P1:P2"/>
    <mergeCell ref="Q1:Q2"/>
    <mergeCell ref="R1:R2"/>
    <mergeCell ref="A37:A41"/>
    <mergeCell ref="B37:B41"/>
    <mergeCell ref="D40:D41"/>
    <mergeCell ref="AA1:AA2"/>
    <mergeCell ref="A2:L2"/>
    <mergeCell ref="D4:D15"/>
    <mergeCell ref="S1:S2"/>
    <mergeCell ref="N1:N2"/>
    <mergeCell ref="M1:M2"/>
    <mergeCell ref="A1:D1"/>
    <mergeCell ref="E1:I1"/>
    <mergeCell ref="J1:L1"/>
    <mergeCell ref="Y1:Y2"/>
    <mergeCell ref="Z1:Z2"/>
    <mergeCell ref="T1:T2"/>
    <mergeCell ref="U1:U2"/>
    <mergeCell ref="D31:D32"/>
    <mergeCell ref="A27:A34"/>
    <mergeCell ref="B27:B34"/>
    <mergeCell ref="D27:D30"/>
    <mergeCell ref="A35:A36"/>
    <mergeCell ref="B35:B36"/>
    <mergeCell ref="D48:D49"/>
    <mergeCell ref="D50:D51"/>
    <mergeCell ref="D52:D53"/>
    <mergeCell ref="D54:D55"/>
    <mergeCell ref="A59:A61"/>
    <mergeCell ref="B59:B61"/>
    <mergeCell ref="A42:A58"/>
    <mergeCell ref="B42:B58"/>
    <mergeCell ref="D42:D43"/>
    <mergeCell ref="D44:D45"/>
    <mergeCell ref="D46:D4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187"/>
  <sheetViews>
    <sheetView topLeftCell="A7" zoomScale="80" zoomScaleNormal="80" workbookViewId="0">
      <selection activeCell="R19" sqref="R19"/>
    </sheetView>
  </sheetViews>
  <sheetFormatPr defaultColWidth="9.7109375" defaultRowHeight="15" x14ac:dyDescent="0.25"/>
  <cols>
    <col min="1" max="1" width="9.7109375" style="2"/>
    <col min="2" max="2" width="42.85546875" style="2" customWidth="1"/>
    <col min="3" max="3" width="8.5703125" style="1" customWidth="1"/>
    <col min="4" max="4" width="54.85546875" style="19" customWidth="1"/>
    <col min="5" max="5" width="30.42578125" style="1" customWidth="1"/>
    <col min="6" max="6" width="10.85546875" style="1" hidden="1" customWidth="1"/>
    <col min="7" max="7" width="11.140625" style="1" hidden="1" customWidth="1"/>
    <col min="8" max="8" width="11" style="1" bestFit="1" customWidth="1"/>
    <col min="9" max="9" width="12.7109375" style="1" bestFit="1" customWidth="1"/>
    <col min="10" max="10" width="13.28515625" style="20" customWidth="1"/>
    <col min="11" max="11" width="12.5703125" style="4" customWidth="1"/>
    <col min="12" max="12" width="13.85546875" style="52" customWidth="1"/>
    <col min="13" max="13" width="19.5703125" style="2" customWidth="1"/>
    <col min="14" max="14" width="19.7109375" style="2" customWidth="1"/>
    <col min="15" max="16384" width="9.7109375" style="2"/>
  </cols>
  <sheetData>
    <row r="1" spans="1:16" ht="33" customHeight="1" x14ac:dyDescent="0.25">
      <c r="A1" s="184" t="s">
        <v>89</v>
      </c>
      <c r="B1" s="184"/>
      <c r="C1" s="184"/>
      <c r="D1" s="185"/>
      <c r="E1" s="155" t="s">
        <v>15</v>
      </c>
      <c r="F1" s="156"/>
      <c r="G1" s="156"/>
      <c r="H1" s="156"/>
      <c r="I1" s="183" t="s">
        <v>90</v>
      </c>
      <c r="J1" s="184"/>
      <c r="K1" s="184"/>
      <c r="L1" s="184"/>
      <c r="M1" s="184"/>
      <c r="N1" s="184"/>
    </row>
    <row r="2" spans="1:16" ht="45" customHeight="1" x14ac:dyDescent="0.25">
      <c r="A2" s="88" t="s">
        <v>112</v>
      </c>
      <c r="B2" s="38" t="s">
        <v>65</v>
      </c>
      <c r="C2" s="38" t="s">
        <v>3</v>
      </c>
      <c r="D2" s="38" t="s">
        <v>57</v>
      </c>
      <c r="E2" s="39" t="s">
        <v>19</v>
      </c>
      <c r="F2" s="39" t="s">
        <v>58</v>
      </c>
      <c r="G2" s="39" t="s">
        <v>59</v>
      </c>
      <c r="H2" s="39" t="s">
        <v>4</v>
      </c>
      <c r="I2" s="40" t="s">
        <v>88</v>
      </c>
      <c r="J2" s="42" t="s">
        <v>6</v>
      </c>
      <c r="K2" s="43" t="s">
        <v>7</v>
      </c>
      <c r="L2" s="46" t="s">
        <v>8</v>
      </c>
      <c r="M2" s="44" t="s">
        <v>9</v>
      </c>
      <c r="N2" s="44" t="s">
        <v>10</v>
      </c>
    </row>
    <row r="3" spans="1:16" ht="30" customHeight="1" x14ac:dyDescent="0.25">
      <c r="A3" s="186">
        <v>1</v>
      </c>
      <c r="B3" s="139" t="s">
        <v>87</v>
      </c>
      <c r="C3" s="61">
        <v>1</v>
      </c>
      <c r="D3" s="143" t="s">
        <v>91</v>
      </c>
      <c r="E3" s="63" t="s">
        <v>20</v>
      </c>
      <c r="F3" s="53" t="s">
        <v>60</v>
      </c>
      <c r="G3" s="53" t="s">
        <v>61</v>
      </c>
      <c r="H3" s="63" t="s">
        <v>4</v>
      </c>
      <c r="I3" s="81">
        <v>15</v>
      </c>
      <c r="J3" s="9">
        <f>BU!J4+SECOM!J4+Museu!J4+ESAG!J4+CEART!J4+FAED!J4+CEAD!J4+CEFID!J4+CERES!J4+CESFI!J4+CCT!J4+CAV!J4+CEPLAN!J4+CEAVI!J4</f>
        <v>80</v>
      </c>
      <c r="K3" s="10">
        <f>(BU!J4-BU!K4)+(SECOM!J4-SECOM!K4)+(Museu!J4-Museu!K4)+(ESAG!J4-ESAG!K4)+(CEART!J4-CEART!K4)+(FAED!J4-FAED!K4)+(CEAD!J4-CEAD!K4)+(CEFID!J4-CEFID!K4)+(CERES!J4-CERES!K4)+(CESFI!J4-CESFI!K4)+(CCT!J4-CCT!K4)+(CAV!J4-CAV!K4)+(CEPLAN!J4-CEPLAN!K4)+(CEAVI!J4-CEAVI!K4)</f>
        <v>0</v>
      </c>
      <c r="L3" s="47">
        <f>J3-K3</f>
        <v>80</v>
      </c>
      <c r="M3" s="11">
        <f>I3*J3</f>
        <v>1200</v>
      </c>
      <c r="N3" s="12">
        <f>I3*K3</f>
        <v>0</v>
      </c>
    </row>
    <row r="4" spans="1:16" ht="30" customHeight="1" x14ac:dyDescent="0.25">
      <c r="A4" s="187"/>
      <c r="B4" s="140"/>
      <c r="C4" s="61">
        <v>2</v>
      </c>
      <c r="D4" s="144"/>
      <c r="E4" s="63" t="s">
        <v>21</v>
      </c>
      <c r="F4" s="53" t="s">
        <v>60</v>
      </c>
      <c r="G4" s="53" t="s">
        <v>61</v>
      </c>
      <c r="H4" s="63" t="s">
        <v>4</v>
      </c>
      <c r="I4" s="81">
        <v>33.75</v>
      </c>
      <c r="J4" s="9">
        <f>BU!J5+SECOM!J5+Museu!J5+ESAG!J5+CEART!J5+FAED!J5+CEAD!J5+CEFID!J5+CERES!J5+CESFI!J5+CCT!J5+CAV!J5+CEPLAN!J5+CEAVI!J5</f>
        <v>138</v>
      </c>
      <c r="K4" s="10">
        <f>(BU!J5-BU!K5)+(SECOM!J5-SECOM!K5)+(Museu!J5-Museu!K5)+(ESAG!J5-ESAG!K5)+(CEART!J5-CEART!K5)+(FAED!J5-FAED!K5)+(CEAD!J5-CEAD!K5)+(CEFID!J5-CEFID!K5)+(CERES!J5-CERES!K5)+(CESFI!J5-CESFI!K5)+(CCT!J5-CCT!K5)+(CAV!J5-CAV!K5)+(CEPLAN!J5-CEPLAN!K5)+(CEAVI!J5-CEAVI!K5)</f>
        <v>27</v>
      </c>
      <c r="L4" s="47">
        <f t="shared" ref="L4:L60" si="0">J4-K4</f>
        <v>111</v>
      </c>
      <c r="M4" s="11">
        <f t="shared" ref="M4:M60" si="1">I4*J4</f>
        <v>4657.5</v>
      </c>
      <c r="N4" s="12">
        <f t="shared" ref="N4:N60" si="2">I4*K4</f>
        <v>911.25</v>
      </c>
    </row>
    <row r="5" spans="1:16" s="7" customFormat="1" ht="30" customHeight="1" x14ac:dyDescent="0.25">
      <c r="A5" s="187"/>
      <c r="B5" s="140"/>
      <c r="C5" s="61">
        <v>3</v>
      </c>
      <c r="D5" s="144"/>
      <c r="E5" s="63" t="s">
        <v>22</v>
      </c>
      <c r="F5" s="53" t="s">
        <v>60</v>
      </c>
      <c r="G5" s="53" t="s">
        <v>61</v>
      </c>
      <c r="H5" s="63" t="s">
        <v>4</v>
      </c>
      <c r="I5" s="81">
        <v>30</v>
      </c>
      <c r="J5" s="9">
        <f>BU!J6+SECOM!J6+Museu!J6+ESAG!J6+CEART!J6+FAED!J6+CEAD!J6+CEFID!J6+CERES!J6+CESFI!J6+CCT!J6+CAV!J6+CEPLAN!J6+CEAVI!J6</f>
        <v>742</v>
      </c>
      <c r="K5" s="10">
        <f>(BU!J6-BU!K6)+(SECOM!J6-SECOM!K6)+(Museu!J6-Museu!K6)+(ESAG!J6-ESAG!K6)+(CEART!J6-CEART!K6)+(FAED!J6-FAED!K6)+(CEAD!J6-CEAD!K6)+(CEFID!J6-CEFID!K6)+(CERES!J6-CERES!K6)+(CESFI!J6-CESFI!K6)+(CCT!J6-CCT!K6)+(CAV!J6-CAV!K6)+(CEPLAN!J6-CEPLAN!K6)+(CEAVI!J6-CEAVI!K6)</f>
        <v>74</v>
      </c>
      <c r="L5" s="47">
        <f t="shared" si="0"/>
        <v>668</v>
      </c>
      <c r="M5" s="11">
        <f t="shared" si="1"/>
        <v>22260</v>
      </c>
      <c r="N5" s="12">
        <f t="shared" si="2"/>
        <v>2220</v>
      </c>
    </row>
    <row r="6" spans="1:16" s="7" customFormat="1" ht="30" customHeight="1" x14ac:dyDescent="0.25">
      <c r="A6" s="187"/>
      <c r="B6" s="140"/>
      <c r="C6" s="61">
        <v>4</v>
      </c>
      <c r="D6" s="144"/>
      <c r="E6" s="63" t="s">
        <v>23</v>
      </c>
      <c r="F6" s="53" t="s">
        <v>60</v>
      </c>
      <c r="G6" s="53" t="s">
        <v>61</v>
      </c>
      <c r="H6" s="63" t="s">
        <v>4</v>
      </c>
      <c r="I6" s="81">
        <v>43.51</v>
      </c>
      <c r="J6" s="9">
        <f>BU!J7+SECOM!J7+Museu!J7+ESAG!J7+CEART!J7+FAED!J7+CEAD!J7+CEFID!J7+CERES!J7+CESFI!J7+CCT!J7+CAV!J7+CEPLAN!J7+CEAVI!J7</f>
        <v>53</v>
      </c>
      <c r="K6" s="10">
        <f>(BU!J7-BU!K7)+(SECOM!J7-SECOM!K7)+(Museu!J7-Museu!K7)+(ESAG!J7-ESAG!K7)+(CEART!J7-CEART!K7)+(FAED!J7-FAED!K7)+(CEAD!J7-CEAD!K7)+(CEFID!J7-CEFID!K7)+(CERES!J7-CERES!K7)+(CESFI!J7-CESFI!K7)+(CCT!J7-CCT!K7)+(CAV!J7-CAV!K7)+(CEPLAN!J7-CEPLAN!K7)+(CEAVI!J7-CEAVI!K7)</f>
        <v>0</v>
      </c>
      <c r="L6" s="47">
        <f t="shared" si="0"/>
        <v>53</v>
      </c>
      <c r="M6" s="11">
        <f t="shared" si="1"/>
        <v>2306.0299999999997</v>
      </c>
      <c r="N6" s="12">
        <f t="shared" si="2"/>
        <v>0</v>
      </c>
    </row>
    <row r="7" spans="1:16" s="7" customFormat="1" ht="30" customHeight="1" x14ac:dyDescent="0.25">
      <c r="A7" s="187"/>
      <c r="B7" s="140"/>
      <c r="C7" s="61">
        <v>5</v>
      </c>
      <c r="D7" s="144"/>
      <c r="E7" s="63" t="s">
        <v>24</v>
      </c>
      <c r="F7" s="53" t="s">
        <v>60</v>
      </c>
      <c r="G7" s="53" t="s">
        <v>61</v>
      </c>
      <c r="H7" s="63" t="s">
        <v>4</v>
      </c>
      <c r="I7" s="81">
        <v>60.79</v>
      </c>
      <c r="J7" s="9">
        <f>BU!J8+SECOM!J8+Museu!J8+ESAG!J8+CEART!J8+FAED!J8+CEAD!J8+CEFID!J8+CERES!J8+CESFI!J8+CCT!J8+CAV!J8+CEPLAN!J8+CEAVI!J8</f>
        <v>70</v>
      </c>
      <c r="K7" s="10">
        <f>(BU!J8-BU!K8)+(SECOM!J8-SECOM!K8)+(Museu!J8-Museu!K8)+(ESAG!J8-ESAG!K8)+(CEART!J8-CEART!K8)+(FAED!J8-FAED!K8)+(CEAD!J8-CEAD!K8)+(CEFID!J8-CEFID!K8)+(CERES!J8-CERES!K8)+(CESFI!J8-CESFI!K8)+(CCT!J8-CCT!K8)+(CAV!J8-CAV!K8)+(CEPLAN!J8-CEPLAN!K8)+(CEAVI!J8-CEAVI!K8)</f>
        <v>3</v>
      </c>
      <c r="L7" s="47">
        <f t="shared" si="0"/>
        <v>67</v>
      </c>
      <c r="M7" s="11">
        <f t="shared" si="1"/>
        <v>4255.3</v>
      </c>
      <c r="N7" s="12">
        <f t="shared" si="2"/>
        <v>182.37</v>
      </c>
    </row>
    <row r="8" spans="1:16" s="7" customFormat="1" ht="30" customHeight="1" x14ac:dyDescent="0.25">
      <c r="A8" s="187"/>
      <c r="B8" s="140"/>
      <c r="C8" s="61">
        <v>6</v>
      </c>
      <c r="D8" s="144"/>
      <c r="E8" s="63" t="s">
        <v>25</v>
      </c>
      <c r="F8" s="53" t="s">
        <v>60</v>
      </c>
      <c r="G8" s="53" t="s">
        <v>61</v>
      </c>
      <c r="H8" s="63" t="s">
        <v>4</v>
      </c>
      <c r="I8" s="81">
        <v>44.17</v>
      </c>
      <c r="J8" s="9">
        <f>BU!J9+SECOM!J9+Museu!J9+ESAG!J9+CEART!J9+FAED!J9+CEAD!J9+CEFID!J9+CERES!J9+CESFI!J9+CCT!J9+CAV!J9+CEPLAN!J9+CEAVI!J9</f>
        <v>20</v>
      </c>
      <c r="K8" s="10">
        <f>(BU!J9-BU!K9)+(SECOM!J9-SECOM!K9)+(Museu!J9-Museu!K9)+(ESAG!J9-ESAG!K9)+(CEART!J9-CEART!K9)+(FAED!J9-FAED!K9)+(CEAD!J9-CEAD!K9)+(CEFID!J9-CEFID!K9)+(CERES!J9-CERES!K9)+(CESFI!J9-CESFI!K9)+(CCT!J9-CCT!K9)+(CAV!J9-CAV!K9)+(CEPLAN!J9-CEPLAN!K9)+(CEAVI!J9-CEAVI!K9)</f>
        <v>0</v>
      </c>
      <c r="L8" s="47">
        <f t="shared" si="0"/>
        <v>20</v>
      </c>
      <c r="M8" s="11">
        <f t="shared" si="1"/>
        <v>883.40000000000009</v>
      </c>
      <c r="N8" s="12">
        <f t="shared" si="2"/>
        <v>0</v>
      </c>
    </row>
    <row r="9" spans="1:16" s="7" customFormat="1" ht="30" customHeight="1" x14ac:dyDescent="0.25">
      <c r="A9" s="187"/>
      <c r="B9" s="140"/>
      <c r="C9" s="61">
        <v>7</v>
      </c>
      <c r="D9" s="144"/>
      <c r="E9" s="63" t="s">
        <v>26</v>
      </c>
      <c r="F9" s="53" t="s">
        <v>60</v>
      </c>
      <c r="G9" s="53" t="s">
        <v>61</v>
      </c>
      <c r="H9" s="63" t="s">
        <v>4</v>
      </c>
      <c r="I9" s="81">
        <v>78.77</v>
      </c>
      <c r="J9" s="9">
        <f>BU!J10+SECOM!J10+Museu!J10+ESAG!J10+CEART!J10+FAED!J10+CEAD!J10+CEFID!J10+CERES!J10+CESFI!J10+CCT!J10+CAV!J10+CEPLAN!J10+CEAVI!J10</f>
        <v>51</v>
      </c>
      <c r="K9" s="10">
        <f>(BU!J10-BU!K10)+(SECOM!J10-SECOM!K10)+(Museu!J10-Museu!K10)+(ESAG!J10-ESAG!K10)+(CEART!J10-CEART!K10)+(FAED!J10-FAED!K10)+(CEAD!J10-CEAD!K10)+(CEFID!J10-CEFID!K10)+(CERES!J10-CERES!K10)+(CESFI!J10-CESFI!K10)+(CCT!J10-CCT!K10)+(CAV!J10-CAV!K10)+(CEPLAN!J10-CEPLAN!K10)+(CEAVI!J10-CEAVI!K10)</f>
        <v>0</v>
      </c>
      <c r="L9" s="47">
        <f t="shared" si="0"/>
        <v>51</v>
      </c>
      <c r="M9" s="11">
        <f t="shared" si="1"/>
        <v>4017.27</v>
      </c>
      <c r="N9" s="12">
        <f t="shared" si="2"/>
        <v>0</v>
      </c>
    </row>
    <row r="10" spans="1:16" s="7" customFormat="1" ht="30" customHeight="1" x14ac:dyDescent="0.25">
      <c r="A10" s="187"/>
      <c r="B10" s="140"/>
      <c r="C10" s="61">
        <v>8</v>
      </c>
      <c r="D10" s="144"/>
      <c r="E10" s="63" t="s">
        <v>27</v>
      </c>
      <c r="F10" s="53" t="s">
        <v>60</v>
      </c>
      <c r="G10" s="53" t="s">
        <v>61</v>
      </c>
      <c r="H10" s="63" t="s">
        <v>47</v>
      </c>
      <c r="I10" s="81">
        <v>38.5</v>
      </c>
      <c r="J10" s="9">
        <f>BU!J11+SECOM!J11+Museu!J11+ESAG!J11+CEART!J11+FAED!J11+CEAD!J11+CEFID!J11+CERES!J11+CESFI!J11+CCT!J11+CAV!J11+CEPLAN!J11+CEAVI!J11</f>
        <v>208</v>
      </c>
      <c r="K10" s="10">
        <f>(BU!J11-BU!K11)+(SECOM!J11-SECOM!K11)+(Museu!J11-Museu!K11)+(ESAG!J11-ESAG!K11)+(CEART!J11-CEART!K11)+(FAED!J11-FAED!K11)+(CEAD!J11-CEAD!K11)+(CEFID!J11-CEFID!K11)+(CERES!J11-CERES!K11)+(CESFI!J11-CESFI!K11)+(CCT!J11-CCT!K11)+(CAV!J11-CAV!K11)+(CEPLAN!J11-CEPLAN!K11)+(CEAVI!J11-CEAVI!K11)</f>
        <v>28</v>
      </c>
      <c r="L10" s="47">
        <f t="shared" si="0"/>
        <v>180</v>
      </c>
      <c r="M10" s="11">
        <f t="shared" si="1"/>
        <v>8008</v>
      </c>
      <c r="N10" s="12">
        <f t="shared" si="2"/>
        <v>1078</v>
      </c>
    </row>
    <row r="11" spans="1:16" s="7" customFormat="1" ht="30" customHeight="1" x14ac:dyDescent="0.25">
      <c r="A11" s="187"/>
      <c r="B11" s="140"/>
      <c r="C11" s="61">
        <v>9</v>
      </c>
      <c r="D11" s="144"/>
      <c r="E11" s="63" t="s">
        <v>28</v>
      </c>
      <c r="F11" s="53" t="s">
        <v>60</v>
      </c>
      <c r="G11" s="53" t="s">
        <v>61</v>
      </c>
      <c r="H11" s="63" t="s">
        <v>4</v>
      </c>
      <c r="I11" s="81">
        <v>28</v>
      </c>
      <c r="J11" s="9">
        <f>BU!J12+SECOM!J12+Museu!J12+ESAG!J12+CEART!J12+FAED!J12+CEAD!J12+CEFID!J12+CERES!J12+CESFI!J12+CCT!J12+CAV!J12+CEPLAN!J12+CEAVI!J12</f>
        <v>112</v>
      </c>
      <c r="K11" s="10">
        <f>(BU!J12-BU!K12)+(SECOM!J12-SECOM!K12)+(Museu!J12-Museu!K12)+(ESAG!J12-ESAG!K12)+(CEART!J12-CEART!K12)+(FAED!J12-FAED!K12)+(CEAD!J12-CEAD!K12)+(CEFID!J12-CEFID!K12)+(CERES!J12-CERES!K12)+(CESFI!J12-CESFI!K12)+(CCT!J12-CCT!K12)+(CAV!J12-CAV!K12)+(CEPLAN!J12-CEPLAN!K12)+(CEAVI!J12-CEAVI!K12)</f>
        <v>2</v>
      </c>
      <c r="L11" s="47">
        <f t="shared" si="0"/>
        <v>110</v>
      </c>
      <c r="M11" s="11">
        <f t="shared" si="1"/>
        <v>3136</v>
      </c>
      <c r="N11" s="12">
        <f t="shared" si="2"/>
        <v>56</v>
      </c>
    </row>
    <row r="12" spans="1:16" s="7" customFormat="1" ht="30" customHeight="1" x14ac:dyDescent="0.25">
      <c r="A12" s="187"/>
      <c r="B12" s="140"/>
      <c r="C12" s="61">
        <v>10</v>
      </c>
      <c r="D12" s="144"/>
      <c r="E12" s="63" t="s">
        <v>29</v>
      </c>
      <c r="F12" s="53" t="s">
        <v>60</v>
      </c>
      <c r="G12" s="53" t="s">
        <v>61</v>
      </c>
      <c r="H12" s="63" t="s">
        <v>4</v>
      </c>
      <c r="I12" s="81">
        <v>30</v>
      </c>
      <c r="J12" s="9">
        <f>BU!J13+SECOM!J13+Museu!J13+ESAG!J13+CEART!J13+FAED!J13+CEAD!J13+CEFID!J13+CERES!J13+CESFI!J13+CCT!J13+CAV!J13+CEPLAN!J13+CEAVI!J13</f>
        <v>453</v>
      </c>
      <c r="K12" s="10">
        <f>(BU!J13-BU!K13)+(SECOM!J13-SECOM!K13)+(Museu!J13-Museu!K13)+(ESAG!J13-ESAG!K13)+(CEART!J13-CEART!K13)+(FAED!J13-FAED!K13)+(CEAD!J13-CEAD!K13)+(CEFID!J13-CEFID!K13)+(CERES!J13-CERES!K13)+(CESFI!J13-CESFI!K13)+(CCT!J13-CCT!K13)+(CAV!J13-CAV!K13)+(CEPLAN!J13-CEPLAN!K13)+(CEAVI!J13-CEAVI!K13)</f>
        <v>54</v>
      </c>
      <c r="L12" s="47">
        <f t="shared" si="0"/>
        <v>399</v>
      </c>
      <c r="M12" s="11">
        <f t="shared" si="1"/>
        <v>13590</v>
      </c>
      <c r="N12" s="12">
        <f t="shared" si="2"/>
        <v>1620</v>
      </c>
      <c r="P12" s="89"/>
    </row>
    <row r="13" spans="1:16" s="7" customFormat="1" ht="30" customHeight="1" x14ac:dyDescent="0.25">
      <c r="A13" s="187"/>
      <c r="B13" s="140"/>
      <c r="C13" s="61">
        <v>11</v>
      </c>
      <c r="D13" s="144"/>
      <c r="E13" s="63" t="s">
        <v>30</v>
      </c>
      <c r="F13" s="53" t="s">
        <v>60</v>
      </c>
      <c r="G13" s="53" t="s">
        <v>61</v>
      </c>
      <c r="H13" s="63" t="s">
        <v>4</v>
      </c>
      <c r="I13" s="81">
        <v>29.7</v>
      </c>
      <c r="J13" s="9">
        <f>BU!J14+SECOM!J14+Museu!J14+ESAG!J14+CEART!J14+FAED!J14+CEAD!J14+CEFID!J14+CERES!J14+CESFI!J14+CCT!J14+CAV!J14+CEPLAN!J14+CEAVI!J14</f>
        <v>62</v>
      </c>
      <c r="K13" s="10">
        <f>(BU!J14-BU!K14)+(SECOM!J14-SECOM!K14)+(Museu!J14-Museu!K14)+(ESAG!J14-ESAG!K14)+(CEART!J14-CEART!K14)+(FAED!J14-FAED!K14)+(CEAD!J14-CEAD!K14)+(CEFID!J14-CEFID!K14)+(CERES!J14-CERES!K14)+(CESFI!J14-CESFI!K14)+(CCT!J14-CCT!K14)+(CAV!J14-CAV!K14)+(CEPLAN!J14-CEPLAN!K14)+(CEAVI!J14-CEAVI!K14)</f>
        <v>2</v>
      </c>
      <c r="L13" s="47">
        <f t="shared" si="0"/>
        <v>60</v>
      </c>
      <c r="M13" s="11">
        <f t="shared" si="1"/>
        <v>1841.3999999999999</v>
      </c>
      <c r="N13" s="12">
        <f t="shared" si="2"/>
        <v>59.4</v>
      </c>
    </row>
    <row r="14" spans="1:16" s="7" customFormat="1" ht="30" customHeight="1" x14ac:dyDescent="0.25">
      <c r="A14" s="187"/>
      <c r="B14" s="140"/>
      <c r="C14" s="61">
        <v>12</v>
      </c>
      <c r="D14" s="154"/>
      <c r="E14" s="63" t="s">
        <v>49</v>
      </c>
      <c r="F14" s="53" t="s">
        <v>60</v>
      </c>
      <c r="G14" s="53" t="s">
        <v>61</v>
      </c>
      <c r="H14" s="63" t="s">
        <v>4</v>
      </c>
      <c r="I14" s="81">
        <v>50</v>
      </c>
      <c r="J14" s="9">
        <f>BU!J15+SECOM!J15+Museu!J15+ESAG!J15+CEART!J15+FAED!J15+CEAD!J15+CEFID!J15+CERES!J15+CESFI!J15+CCT!J15+CAV!J15+CEPLAN!J15+CEAVI!J15</f>
        <v>18</v>
      </c>
      <c r="K14" s="10">
        <f>(BU!J15-BU!K15)+(SECOM!J15-SECOM!K15)+(Museu!J15-Museu!K15)+(ESAG!J15-ESAG!K15)+(CEART!J15-CEART!K15)+(FAED!J15-FAED!K15)+(CEAD!J15-CEAD!K15)+(CEFID!J15-CEFID!K15)+(CERES!J15-CERES!K15)+(CESFI!J15-CESFI!K15)+(CCT!J15-CCT!K15)+(CAV!J15-CAV!K15)+(CEPLAN!J15-CEPLAN!K15)+(CEAVI!J15-CEAVI!K15)</f>
        <v>0</v>
      </c>
      <c r="L14" s="47">
        <f t="shared" si="0"/>
        <v>18</v>
      </c>
      <c r="M14" s="11">
        <f t="shared" si="1"/>
        <v>900</v>
      </c>
      <c r="N14" s="12">
        <f t="shared" si="2"/>
        <v>0</v>
      </c>
    </row>
    <row r="15" spans="1:16" s="7" customFormat="1" ht="30" customHeight="1" x14ac:dyDescent="0.25">
      <c r="A15" s="187"/>
      <c r="B15" s="140"/>
      <c r="C15" s="61">
        <v>13</v>
      </c>
      <c r="D15" s="142" t="s">
        <v>62</v>
      </c>
      <c r="E15" s="63" t="s">
        <v>31</v>
      </c>
      <c r="F15" s="53" t="s">
        <v>60</v>
      </c>
      <c r="G15" s="53" t="s">
        <v>61</v>
      </c>
      <c r="H15" s="63" t="s">
        <v>47</v>
      </c>
      <c r="I15" s="81">
        <v>115</v>
      </c>
      <c r="J15" s="9">
        <f>BU!J16+SECOM!J16+Museu!J16+ESAG!J16+CEART!J16+FAED!J16+CEAD!J16+CEFID!J16+CERES!J16+CESFI!J16+CCT!J16+CAV!J16+CEPLAN!J16+CEAVI!J16</f>
        <v>79</v>
      </c>
      <c r="K15" s="10">
        <f>(BU!J16-BU!K16)+(SECOM!J16-SECOM!K16)+(Museu!J16-Museu!K16)+(ESAG!J16-ESAG!K16)+(CEART!J16-CEART!K16)+(FAED!J16-FAED!K16)+(CEAD!J16-CEAD!K16)+(CEFID!J16-CEFID!K16)+(CERES!J16-CERES!K16)+(CESFI!J16-CESFI!K16)+(CCT!J16-CCT!K16)+(CAV!J16-CAV!K16)+(CEPLAN!J16-CEPLAN!K16)+(CEAVI!J16-CEAVI!K16)</f>
        <v>0</v>
      </c>
      <c r="L15" s="47">
        <f t="shared" si="0"/>
        <v>79</v>
      </c>
      <c r="M15" s="11">
        <f t="shared" si="1"/>
        <v>9085</v>
      </c>
      <c r="N15" s="12">
        <f t="shared" si="2"/>
        <v>0</v>
      </c>
    </row>
    <row r="16" spans="1:16" s="7" customFormat="1" ht="30" customHeight="1" x14ac:dyDescent="0.25">
      <c r="A16" s="187"/>
      <c r="B16" s="141"/>
      <c r="C16" s="61">
        <v>14</v>
      </c>
      <c r="D16" s="142"/>
      <c r="E16" s="63" t="s">
        <v>32</v>
      </c>
      <c r="F16" s="53" t="s">
        <v>60</v>
      </c>
      <c r="G16" s="53" t="s">
        <v>61</v>
      </c>
      <c r="H16" s="63" t="s">
        <v>4</v>
      </c>
      <c r="I16" s="81">
        <v>115</v>
      </c>
      <c r="J16" s="9">
        <f>BU!J17+SECOM!J17+Museu!J17+ESAG!J17+CEART!J17+FAED!J17+CEAD!J17+CEFID!J17+CERES!J17+CESFI!J17+CCT!J17+CAV!J17+CEPLAN!J17+CEAVI!J17</f>
        <v>16</v>
      </c>
      <c r="K16" s="10">
        <f>(BU!J17-BU!K17)+(SECOM!J17-SECOM!K17)+(Museu!J17-Museu!K17)+(ESAG!J17-ESAG!K17)+(CEART!J17-CEART!K17)+(FAED!J17-FAED!K17)+(CEAD!J17-CEAD!K17)+(CEFID!J17-CEFID!K17)+(CERES!J17-CERES!K17)+(CESFI!J17-CESFI!K17)+(CCT!J17-CCT!K17)+(CAV!J17-CAV!K17)+(CEPLAN!J17-CEPLAN!K17)+(CEAVI!J17-CEAVI!K17)</f>
        <v>0</v>
      </c>
      <c r="L16" s="47">
        <f t="shared" si="0"/>
        <v>16</v>
      </c>
      <c r="M16" s="11">
        <f t="shared" si="1"/>
        <v>1840</v>
      </c>
      <c r="N16" s="12">
        <f t="shared" si="2"/>
        <v>0</v>
      </c>
    </row>
    <row r="17" spans="1:14" s="7" customFormat="1" ht="73.5" customHeight="1" x14ac:dyDescent="0.25">
      <c r="A17" s="90">
        <v>2</v>
      </c>
      <c r="B17" s="64" t="s">
        <v>93</v>
      </c>
      <c r="C17" s="65">
        <v>15</v>
      </c>
      <c r="D17" s="71" t="s">
        <v>63</v>
      </c>
      <c r="E17" s="71" t="s">
        <v>33</v>
      </c>
      <c r="F17" s="66" t="s">
        <v>60</v>
      </c>
      <c r="G17" s="66" t="s">
        <v>61</v>
      </c>
      <c r="H17" s="71" t="s">
        <v>47</v>
      </c>
      <c r="I17" s="82">
        <v>55.19</v>
      </c>
      <c r="J17" s="9">
        <f>BU!J18+SECOM!J18+Museu!J18+ESAG!J18+CEART!J18+FAED!J18+CEAD!J18+CEFID!J18+CERES!J18+CESFI!J18+CCT!J18+CAV!J18+CEPLAN!J18+CEAVI!J18</f>
        <v>96</v>
      </c>
      <c r="K17" s="10">
        <f>(BU!J18-BU!K18)+(SECOM!J18-SECOM!K18)+(Museu!J18-Museu!K18)+(ESAG!J18-ESAG!K18)+(CEART!J18-CEART!K18)+(FAED!J18-FAED!K18)+(CEAD!J18-CEAD!K18)+(CEFID!J18-CEFID!K18)+(CERES!J18-CERES!K18)+(CESFI!J18-CESFI!K18)+(CCT!J18-CCT!K18)+(CAV!J18-CAV!K18)+(CEPLAN!J18-CEPLAN!K18)+(CEAVI!J18-CEAVI!K18)</f>
        <v>0</v>
      </c>
      <c r="L17" s="47">
        <f t="shared" si="0"/>
        <v>96</v>
      </c>
      <c r="M17" s="11">
        <f t="shared" si="1"/>
        <v>5298.24</v>
      </c>
      <c r="N17" s="12">
        <f t="shared" si="2"/>
        <v>0</v>
      </c>
    </row>
    <row r="18" spans="1:14" s="7" customFormat="1" ht="42" customHeight="1" x14ac:dyDescent="0.25">
      <c r="A18" s="188">
        <v>3</v>
      </c>
      <c r="B18" s="139" t="s">
        <v>94</v>
      </c>
      <c r="C18" s="61">
        <v>16</v>
      </c>
      <c r="D18" s="159" t="s">
        <v>95</v>
      </c>
      <c r="E18" s="63" t="s">
        <v>20</v>
      </c>
      <c r="F18" s="62" t="s">
        <v>60</v>
      </c>
      <c r="G18" s="62" t="s">
        <v>61</v>
      </c>
      <c r="H18" s="63" t="s">
        <v>4</v>
      </c>
      <c r="I18" s="81">
        <v>15.05</v>
      </c>
      <c r="J18" s="9">
        <f>BU!J19+SECOM!J19+Museu!J19+ESAG!J19+CEART!J19+FAED!J19+CEAD!J19+CEFID!J19+CERES!J19+CESFI!J19+CCT!J19+CAV!J19+CEPLAN!J19+CEAVI!J19</f>
        <v>10</v>
      </c>
      <c r="K18" s="10">
        <f>(BU!J19-BU!K19)+(SECOM!J19-SECOM!K19)+(Museu!J19-Museu!K19)+(ESAG!J19-ESAG!K19)+(CEART!J19-CEART!K19)+(FAED!J19-FAED!K19)+(CEAD!J19-CEAD!K19)+(CEFID!J19-CEFID!K19)+(CERES!J19-CERES!K19)+(CESFI!J19-CESFI!K19)+(CCT!J19-CCT!K19)+(CAV!J19-CAV!K19)+(CEPLAN!J19-CEPLAN!K19)+(CEAVI!J19-CEAVI!K19)</f>
        <v>10</v>
      </c>
      <c r="L18" s="47">
        <f t="shared" si="0"/>
        <v>0</v>
      </c>
      <c r="M18" s="11">
        <f t="shared" si="1"/>
        <v>150.5</v>
      </c>
      <c r="N18" s="12">
        <f t="shared" si="2"/>
        <v>150.5</v>
      </c>
    </row>
    <row r="19" spans="1:14" s="7" customFormat="1" ht="37.5" customHeight="1" x14ac:dyDescent="0.25">
      <c r="A19" s="189"/>
      <c r="B19" s="140"/>
      <c r="C19" s="61">
        <v>17</v>
      </c>
      <c r="D19" s="159"/>
      <c r="E19" s="63" t="s">
        <v>21</v>
      </c>
      <c r="F19" s="62" t="s">
        <v>60</v>
      </c>
      <c r="G19" s="62" t="s">
        <v>61</v>
      </c>
      <c r="H19" s="63" t="s">
        <v>4</v>
      </c>
      <c r="I19" s="81">
        <v>80</v>
      </c>
      <c r="J19" s="9">
        <f>BU!J20+SECOM!J20+Museu!J20+ESAG!J20+CEART!J20+FAED!J20+CEAD!J20+CEFID!J20+CERES!J20+CESFI!J20+CCT!J20+CAV!J20+CEPLAN!J20+CEAVI!J20</f>
        <v>10</v>
      </c>
      <c r="K19" s="10">
        <f>(BU!J20-BU!K20)+(SECOM!J20-SECOM!K20)+(Museu!J20-Museu!K20)+(ESAG!J20-ESAG!K20)+(CEART!J20-CEART!K20)+(FAED!J20-FAED!K20)+(CEAD!J20-CEAD!K20)+(CEFID!J20-CEFID!K20)+(CERES!J20-CERES!K20)+(CESFI!J20-CESFI!K20)+(CCT!J20-CCT!K20)+(CAV!J20-CAV!K20)+(CEPLAN!J20-CEPLAN!K20)+(CEAVI!J20-CEAVI!K20)</f>
        <v>10</v>
      </c>
      <c r="L19" s="47">
        <f t="shared" si="0"/>
        <v>0</v>
      </c>
      <c r="M19" s="11">
        <f t="shared" si="1"/>
        <v>800</v>
      </c>
      <c r="N19" s="12">
        <f t="shared" si="2"/>
        <v>800</v>
      </c>
    </row>
    <row r="20" spans="1:14" s="7" customFormat="1" ht="35.25" customHeight="1" x14ac:dyDescent="0.25">
      <c r="A20" s="189"/>
      <c r="B20" s="140"/>
      <c r="C20" s="61">
        <v>18</v>
      </c>
      <c r="D20" s="159"/>
      <c r="E20" s="63" t="s">
        <v>22</v>
      </c>
      <c r="F20" s="62" t="s">
        <v>60</v>
      </c>
      <c r="G20" s="62" t="s">
        <v>61</v>
      </c>
      <c r="H20" s="63" t="s">
        <v>4</v>
      </c>
      <c r="I20" s="81">
        <v>69.400000000000006</v>
      </c>
      <c r="J20" s="9">
        <f>BU!J21+SECOM!J21+Museu!J21+ESAG!J21+CEART!J21+FAED!J21+CEAD!J21+CEFID!J21+CERES!J21+CESFI!J21+CCT!J21+CAV!J21+CEPLAN!J21+CEAVI!J21</f>
        <v>120</v>
      </c>
      <c r="K20" s="10">
        <f>(BU!J21-BU!K21)+(SECOM!J21-SECOM!K21)+(Museu!J21-Museu!K21)+(ESAG!J21-ESAG!K21)+(CEART!J21-CEART!K21)+(FAED!J21-FAED!K21)+(CEAD!J21-CEAD!K21)+(CEFID!J21-CEFID!K21)+(CERES!J21-CERES!K21)+(CESFI!J21-CESFI!K21)+(CCT!J21-CCT!K21)+(CAV!J21-CAV!K21)+(CEPLAN!J21-CEPLAN!K21)+(CEAVI!J21-CEAVI!K21)</f>
        <v>117</v>
      </c>
      <c r="L20" s="47">
        <f t="shared" si="0"/>
        <v>3</v>
      </c>
      <c r="M20" s="11">
        <f t="shared" si="1"/>
        <v>8328</v>
      </c>
      <c r="N20" s="12">
        <f t="shared" si="2"/>
        <v>8119.8000000000011</v>
      </c>
    </row>
    <row r="21" spans="1:14" s="7" customFormat="1" ht="47.25" customHeight="1" x14ac:dyDescent="0.25">
      <c r="A21" s="190"/>
      <c r="B21" s="141"/>
      <c r="C21" s="61">
        <v>19</v>
      </c>
      <c r="D21" s="159"/>
      <c r="E21" s="63" t="s">
        <v>28</v>
      </c>
      <c r="F21" s="62" t="s">
        <v>60</v>
      </c>
      <c r="G21" s="62" t="s">
        <v>61</v>
      </c>
      <c r="H21" s="63" t="s">
        <v>4</v>
      </c>
      <c r="I21" s="81">
        <v>66</v>
      </c>
      <c r="J21" s="9">
        <f>BU!J22+SECOM!J22+Museu!J22+ESAG!J22+CEART!J22+FAED!J22+CEAD!J22+CEFID!J22+CERES!J22+CESFI!J22+CCT!J22+CAV!J22+CEPLAN!J22+CEAVI!J22</f>
        <v>120</v>
      </c>
      <c r="K21" s="10">
        <f>(BU!J22-BU!K22)+(SECOM!J22-SECOM!K22)+(Museu!J22-Museu!K22)+(ESAG!J22-ESAG!K22)+(CEART!J22-CEART!K22)+(FAED!J22-FAED!K22)+(CEAD!J22-CEAD!K22)+(CEFID!J22-CEFID!K22)+(CERES!J22-CERES!K22)+(CESFI!J22-CESFI!K22)+(CCT!J22-CCT!K22)+(CAV!J22-CAV!K22)+(CEPLAN!J22-CEPLAN!K22)+(CEAVI!J22-CEAVI!K22)</f>
        <v>106</v>
      </c>
      <c r="L21" s="47">
        <f t="shared" si="0"/>
        <v>14</v>
      </c>
      <c r="M21" s="11">
        <f t="shared" si="1"/>
        <v>7920</v>
      </c>
      <c r="N21" s="12">
        <f t="shared" si="2"/>
        <v>6996</v>
      </c>
    </row>
    <row r="22" spans="1:14" s="7" customFormat="1" ht="75" customHeight="1" x14ac:dyDescent="0.25">
      <c r="A22" s="90">
        <v>4</v>
      </c>
      <c r="B22" s="68" t="s">
        <v>94</v>
      </c>
      <c r="C22" s="65">
        <v>20</v>
      </c>
      <c r="D22" s="71" t="s">
        <v>16</v>
      </c>
      <c r="E22" s="69" t="s">
        <v>34</v>
      </c>
      <c r="F22" s="70" t="s">
        <v>60</v>
      </c>
      <c r="G22" s="70" t="s">
        <v>61</v>
      </c>
      <c r="H22" s="69" t="s">
        <v>47</v>
      </c>
      <c r="I22" s="82">
        <v>88.88</v>
      </c>
      <c r="J22" s="9">
        <f>BU!J23+SECOM!J23+Museu!J23+ESAG!J23+CEART!J23+FAED!J23+CEAD!J23+CEFID!J23+CERES!J23+CESFI!J23+CCT!J23+CAV!J23+CEPLAN!J23+CEAVI!J23</f>
        <v>18</v>
      </c>
      <c r="K22" s="10">
        <f>(BU!J23-BU!K23)+(SECOM!J23-SECOM!K23)+(Museu!J23-Museu!K23)+(ESAG!J23-ESAG!K23)+(CEART!J23-CEART!K23)+(FAED!J23-FAED!K23)+(CEAD!J23-CEAD!K23)+(CEFID!J23-CEFID!K23)+(CERES!J23-CERES!K23)+(CESFI!J23-CESFI!K23)+(CCT!J23-CCT!K23)+(CAV!J23-CAV!K23)+(CEPLAN!J23-CEPLAN!K23)+(CEAVI!J23-CEAVI!K23)</f>
        <v>0</v>
      </c>
      <c r="L22" s="47">
        <f t="shared" si="0"/>
        <v>18</v>
      </c>
      <c r="M22" s="11">
        <f t="shared" si="1"/>
        <v>1599.84</v>
      </c>
      <c r="N22" s="12">
        <f t="shared" si="2"/>
        <v>0</v>
      </c>
    </row>
    <row r="23" spans="1:14" s="7" customFormat="1" ht="33.75" customHeight="1" x14ac:dyDescent="0.25">
      <c r="A23" s="188">
        <v>5</v>
      </c>
      <c r="B23" s="174" t="s">
        <v>94</v>
      </c>
      <c r="C23" s="61">
        <v>21</v>
      </c>
      <c r="D23" s="143" t="s">
        <v>96</v>
      </c>
      <c r="E23" s="63" t="s">
        <v>35</v>
      </c>
      <c r="F23" s="62" t="s">
        <v>60</v>
      </c>
      <c r="G23" s="62" t="s">
        <v>61</v>
      </c>
      <c r="H23" s="63" t="s">
        <v>4</v>
      </c>
      <c r="I23" s="83">
        <v>180.02</v>
      </c>
      <c r="J23" s="9">
        <f>BU!J24+SECOM!J24+Museu!J24+ESAG!J24+CEART!J24+FAED!J24+CEAD!J24+CEFID!J24+CERES!J24+CESFI!J24+CCT!J24+CAV!J24+CEPLAN!J24+CEAVI!J24</f>
        <v>9</v>
      </c>
      <c r="K23" s="10">
        <f>(BU!J24-BU!K24)+(SECOM!J24-SECOM!K24)+(Museu!J24-Museu!K24)+(ESAG!J24-ESAG!K24)+(CEART!J24-CEART!K24)+(FAED!J24-FAED!K24)+(CEAD!J24-CEAD!K24)+(CEFID!J24-CEFID!K24)+(CERES!J24-CERES!K24)+(CESFI!J24-CESFI!K24)+(CCT!J24-CCT!K24)+(CAV!J24-CAV!K24)+(CEPLAN!J24-CEPLAN!K24)+(CEAVI!J24-CEAVI!K24)</f>
        <v>6</v>
      </c>
      <c r="L23" s="47">
        <f t="shared" si="0"/>
        <v>3</v>
      </c>
      <c r="M23" s="11">
        <f t="shared" si="1"/>
        <v>1620.18</v>
      </c>
      <c r="N23" s="12">
        <f t="shared" si="2"/>
        <v>1080.1200000000001</v>
      </c>
    </row>
    <row r="24" spans="1:14" s="7" customFormat="1" ht="35.25" customHeight="1" x14ac:dyDescent="0.25">
      <c r="A24" s="189"/>
      <c r="B24" s="175"/>
      <c r="C24" s="61">
        <v>22</v>
      </c>
      <c r="D24" s="144"/>
      <c r="E24" s="63" t="s">
        <v>36</v>
      </c>
      <c r="F24" s="62" t="s">
        <v>60</v>
      </c>
      <c r="G24" s="62" t="s">
        <v>61</v>
      </c>
      <c r="H24" s="63" t="s">
        <v>4</v>
      </c>
      <c r="I24" s="83">
        <v>2000</v>
      </c>
      <c r="J24" s="9">
        <f>BU!J25+SECOM!J25+Museu!J25+ESAG!J25+CEART!J25+FAED!J25+CEAD!J25+CEFID!J25+CERES!J25+CESFI!J25+CCT!J25+CAV!J25+CEPLAN!J25+CEAVI!J25</f>
        <v>27</v>
      </c>
      <c r="K24" s="10">
        <f>(BU!J25-BU!K25)+(SECOM!J25-SECOM!K25)+(Museu!J25-Museu!K25)+(ESAG!J25-ESAG!K25)+(CEART!J25-CEART!K25)+(FAED!J25-FAED!K25)+(CEAD!J25-CEAD!K25)+(CEFID!J25-CEFID!K25)+(CERES!J25-CERES!K25)+(CESFI!J25-CESFI!K25)+(CCT!J25-CCT!K25)+(CAV!J25-CAV!K25)+(CEPLAN!J25-CEPLAN!K25)+(CEAVI!J25-CEAVI!K25)</f>
        <v>16</v>
      </c>
      <c r="L24" s="47">
        <f t="shared" si="0"/>
        <v>11</v>
      </c>
      <c r="M24" s="11">
        <f t="shared" si="1"/>
        <v>54000</v>
      </c>
      <c r="N24" s="12">
        <f t="shared" si="2"/>
        <v>32000</v>
      </c>
    </row>
    <row r="25" spans="1:14" s="7" customFormat="1" ht="39" customHeight="1" x14ac:dyDescent="0.25">
      <c r="A25" s="190"/>
      <c r="B25" s="176"/>
      <c r="C25" s="61">
        <v>23</v>
      </c>
      <c r="D25" s="144"/>
      <c r="E25" s="63" t="s">
        <v>37</v>
      </c>
      <c r="F25" s="62" t="s">
        <v>60</v>
      </c>
      <c r="G25" s="62" t="s">
        <v>61</v>
      </c>
      <c r="H25" s="63" t="s">
        <v>4</v>
      </c>
      <c r="I25" s="83">
        <v>3382.91</v>
      </c>
      <c r="J25" s="9">
        <f>BU!J26+SECOM!J26+Museu!J26+ESAG!J26+CEART!J26+FAED!J26+CEAD!J26+CEFID!J26+CERES!J26+CESFI!J26+CCT!J26+CAV!J26+CEPLAN!J26+CEAVI!J26</f>
        <v>48</v>
      </c>
      <c r="K25" s="10">
        <f>(BU!J26-BU!K26)+(SECOM!J26-SECOM!K26)+(Museu!J26-Museu!K26)+(ESAG!J26-ESAG!K26)+(CEART!J26-CEART!K26)+(FAED!J26-FAED!K26)+(CEAD!J26-CEAD!K26)+(CEFID!J26-CEFID!K26)+(CERES!J26-CERES!K26)+(CESFI!J26-CESFI!K26)+(CCT!J26-CCT!K26)+(CAV!J26-CAV!K26)+(CEPLAN!J26-CEPLAN!K26)+(CEAVI!J26-CEAVI!K26)</f>
        <v>27</v>
      </c>
      <c r="L25" s="47">
        <f t="shared" si="0"/>
        <v>21</v>
      </c>
      <c r="M25" s="11">
        <f t="shared" si="1"/>
        <v>162379.68</v>
      </c>
      <c r="N25" s="12">
        <f t="shared" si="2"/>
        <v>91338.569999999992</v>
      </c>
    </row>
    <row r="26" spans="1:14" s="7" customFormat="1" ht="45" customHeight="1" x14ac:dyDescent="0.25">
      <c r="A26" s="191">
        <v>6</v>
      </c>
      <c r="B26" s="171" t="s">
        <v>97</v>
      </c>
      <c r="C26" s="65">
        <v>24</v>
      </c>
      <c r="D26" s="148" t="s">
        <v>98</v>
      </c>
      <c r="E26" s="71" t="s">
        <v>38</v>
      </c>
      <c r="F26" s="54" t="s">
        <v>60</v>
      </c>
      <c r="G26" s="54" t="s">
        <v>61</v>
      </c>
      <c r="H26" s="71" t="s">
        <v>4</v>
      </c>
      <c r="I26" s="82">
        <v>0.23</v>
      </c>
      <c r="J26" s="9">
        <f>BU!J27+SECOM!J27+Museu!J27+ESAG!J27+CEART!J27+FAED!J27+CEAD!J27+CEFID!J27+CERES!J27+CESFI!J27+CCT!J27+CAV!J27+CEPLAN!J27+CEAVI!J27</f>
        <v>11000</v>
      </c>
      <c r="K26" s="10">
        <f>(BU!J27-BU!K27)+(SECOM!J27-SECOM!K27)+(Museu!J27-Museu!K27)+(ESAG!J27-ESAG!K27)+(CEART!J27-CEART!K27)+(FAED!J27-FAED!K27)+(CEAD!J27-CEAD!K27)+(CEFID!J27-CEFID!K27)+(CERES!J27-CERES!K27)+(CESFI!J27-CESFI!K27)+(CCT!J27-CCT!K27)+(CAV!J27-CAV!K27)+(CEPLAN!J27-CEPLAN!K27)+(CEAVI!J27-CEAVI!K27)</f>
        <v>0</v>
      </c>
      <c r="L26" s="47">
        <f t="shared" si="0"/>
        <v>11000</v>
      </c>
      <c r="M26" s="11">
        <f t="shared" si="1"/>
        <v>2530</v>
      </c>
      <c r="N26" s="12">
        <f t="shared" si="2"/>
        <v>0</v>
      </c>
    </row>
    <row r="27" spans="1:14" s="7" customFormat="1" ht="45" customHeight="1" x14ac:dyDescent="0.25">
      <c r="A27" s="192"/>
      <c r="B27" s="172"/>
      <c r="C27" s="65">
        <v>25</v>
      </c>
      <c r="D27" s="150"/>
      <c r="E27" s="71" t="s">
        <v>41</v>
      </c>
      <c r="F27" s="54" t="s">
        <v>60</v>
      </c>
      <c r="G27" s="54" t="s">
        <v>61</v>
      </c>
      <c r="H27" s="71" t="s">
        <v>47</v>
      </c>
      <c r="I27" s="82">
        <v>18.62</v>
      </c>
      <c r="J27" s="9">
        <f>BU!J28+SECOM!J28+Museu!J28+ESAG!J28+CEART!J28+FAED!J28+CEAD!J28+CEFID!J28+CERES!J28+CESFI!J28+CCT!J28+CAV!J28+CEPLAN!J28+CEAVI!J28</f>
        <v>195</v>
      </c>
      <c r="K27" s="10">
        <f>(BU!J28-BU!K28)+(SECOM!J28-SECOM!K28)+(Museu!J28-Museu!K28)+(ESAG!J28-ESAG!K28)+(CEART!J28-CEART!K28)+(FAED!J28-FAED!K28)+(CEAD!J28-CEAD!K28)+(CEFID!J28-CEFID!K28)+(CERES!J28-CERES!K28)+(CESFI!J28-CESFI!K28)+(CCT!J28-CCT!K28)+(CAV!J28-CAV!K28)+(CEPLAN!J28-CEPLAN!K28)+(CEAVI!J28-CEAVI!K28)</f>
        <v>60.4</v>
      </c>
      <c r="L27" s="47">
        <f t="shared" si="0"/>
        <v>134.6</v>
      </c>
      <c r="M27" s="11">
        <f t="shared" si="1"/>
        <v>3630.9</v>
      </c>
      <c r="N27" s="12">
        <f t="shared" si="2"/>
        <v>1124.6480000000001</v>
      </c>
    </row>
    <row r="28" spans="1:14" s="7" customFormat="1" ht="45" customHeight="1" x14ac:dyDescent="0.25">
      <c r="A28" s="192"/>
      <c r="B28" s="172"/>
      <c r="C28" s="65">
        <v>26</v>
      </c>
      <c r="D28" s="150"/>
      <c r="E28" s="71" t="s">
        <v>51</v>
      </c>
      <c r="F28" s="54" t="s">
        <v>60</v>
      </c>
      <c r="G28" s="54" t="s">
        <v>61</v>
      </c>
      <c r="H28" s="71" t="s">
        <v>4</v>
      </c>
      <c r="I28" s="82">
        <v>12.76</v>
      </c>
      <c r="J28" s="9">
        <f>BU!J29+SECOM!J29+Museu!J29+ESAG!J29+CEART!J29+FAED!J29+CEAD!J29+CEFID!J29+CERES!J29+CESFI!J29+CCT!J29+CAV!J29+CEPLAN!J29+CEAVI!J29</f>
        <v>122</v>
      </c>
      <c r="K28" s="10">
        <f>(BU!J29-BU!K29)+(SECOM!J29-SECOM!K29)+(Museu!J29-Museu!K29)+(ESAG!J29-ESAG!K29)+(CEART!J29-CEART!K29)+(FAED!J29-FAED!K29)+(CEAD!J29-CEAD!K29)+(CEFID!J29-CEFID!K29)+(CERES!J29-CERES!K29)+(CESFI!J29-CESFI!K29)+(CCT!J29-CCT!K29)+(CAV!J29-CAV!K29)+(CEPLAN!J29-CEPLAN!K29)+(CEAVI!J29-CEAVI!K29)</f>
        <v>100</v>
      </c>
      <c r="L28" s="47">
        <f t="shared" si="0"/>
        <v>22</v>
      </c>
      <c r="M28" s="11">
        <f t="shared" si="1"/>
        <v>1556.72</v>
      </c>
      <c r="N28" s="12">
        <f t="shared" si="2"/>
        <v>1276</v>
      </c>
    </row>
    <row r="29" spans="1:14" s="7" customFormat="1" ht="45" customHeight="1" x14ac:dyDescent="0.25">
      <c r="A29" s="192"/>
      <c r="B29" s="172"/>
      <c r="C29" s="65">
        <v>27</v>
      </c>
      <c r="D29" s="149"/>
      <c r="E29" s="71" t="s">
        <v>52</v>
      </c>
      <c r="F29" s="54" t="s">
        <v>60</v>
      </c>
      <c r="G29" s="54" t="s">
        <v>61</v>
      </c>
      <c r="H29" s="71" t="s">
        <v>4</v>
      </c>
      <c r="I29" s="82">
        <v>15.96</v>
      </c>
      <c r="J29" s="9">
        <f>BU!J30+SECOM!J30+Museu!J30+ESAG!J30+CEART!J30+FAED!J30+CEAD!J30+CEFID!J30+CERES!J30+CESFI!J30+CCT!J30+CAV!J30+CEPLAN!J30+CEAVI!J30</f>
        <v>62</v>
      </c>
      <c r="K29" s="10">
        <f>(BU!J30-BU!K30)+(SECOM!J30-SECOM!K30)+(Museu!J30-Museu!K30)+(ESAG!J30-ESAG!K30)+(CEART!J30-CEART!K30)+(FAED!J30-FAED!K30)+(CEAD!J30-CEAD!K30)+(CEFID!J30-CEFID!K30)+(CERES!J30-CERES!K30)+(CESFI!J30-CESFI!K30)+(CCT!J30-CCT!K30)+(CAV!J30-CAV!K30)+(CEPLAN!J30-CEPLAN!K30)+(CEAVI!J30-CEAVI!K30)</f>
        <v>22</v>
      </c>
      <c r="L29" s="47">
        <f t="shared" si="0"/>
        <v>40</v>
      </c>
      <c r="M29" s="11">
        <f t="shared" si="1"/>
        <v>989.5200000000001</v>
      </c>
      <c r="N29" s="12">
        <f t="shared" si="2"/>
        <v>351.12</v>
      </c>
    </row>
    <row r="30" spans="1:14" s="7" customFormat="1" ht="45" customHeight="1" x14ac:dyDescent="0.25">
      <c r="A30" s="192"/>
      <c r="B30" s="172"/>
      <c r="C30" s="65">
        <v>28</v>
      </c>
      <c r="D30" s="151" t="s">
        <v>99</v>
      </c>
      <c r="E30" s="71" t="s">
        <v>39</v>
      </c>
      <c r="F30" s="54" t="s">
        <v>60</v>
      </c>
      <c r="G30" s="54" t="s">
        <v>61</v>
      </c>
      <c r="H30" s="71" t="s">
        <v>4</v>
      </c>
      <c r="I30" s="82">
        <v>0.31</v>
      </c>
      <c r="J30" s="9">
        <f>BU!J31+SECOM!J31+Museu!J31+ESAG!J31+CEART!J31+FAED!J31+CEAD!J31+CEFID!J31+CERES!J31+CESFI!J31+CCT!J31+CAV!J31+CEPLAN!J31+CEAVI!J31</f>
        <v>3550</v>
      </c>
      <c r="K30" s="10">
        <f>(BU!J31-BU!K31)+(SECOM!J31-SECOM!K31)+(Museu!J31-Museu!K31)+(ESAG!J31-ESAG!K31)+(CEART!J31-CEART!K31)+(FAED!J31-FAED!K31)+(CEAD!J31-CEAD!K31)+(CEFID!J31-CEFID!K31)+(CERES!J31-CERES!K31)+(CESFI!J31-CESFI!K31)+(CCT!J31-CCT!K31)+(CAV!J31-CAV!K31)+(CEPLAN!J31-CEPLAN!K31)+(CEAVI!J31-CEAVI!K31)</f>
        <v>20</v>
      </c>
      <c r="L30" s="47">
        <f t="shared" si="0"/>
        <v>3530</v>
      </c>
      <c r="M30" s="11">
        <f t="shared" si="1"/>
        <v>1100.5</v>
      </c>
      <c r="N30" s="12">
        <f t="shared" si="2"/>
        <v>6.2</v>
      </c>
    </row>
    <row r="31" spans="1:14" s="7" customFormat="1" ht="45" customHeight="1" x14ac:dyDescent="0.25">
      <c r="A31" s="192"/>
      <c r="B31" s="172"/>
      <c r="C31" s="65">
        <v>29</v>
      </c>
      <c r="D31" s="151"/>
      <c r="E31" s="71" t="s">
        <v>40</v>
      </c>
      <c r="F31" s="54" t="s">
        <v>60</v>
      </c>
      <c r="G31" s="54" t="s">
        <v>61</v>
      </c>
      <c r="H31" s="71" t="s">
        <v>4</v>
      </c>
      <c r="I31" s="82">
        <v>0.66</v>
      </c>
      <c r="J31" s="9">
        <f>BU!J32+SECOM!J32+Museu!J32+ESAG!J32+CEART!J32+FAED!J32+CEAD!J32+CEFID!J32+CERES!J32+CESFI!J32+CCT!J32+CAV!J32+CEPLAN!J32+CEAVI!J32</f>
        <v>770</v>
      </c>
      <c r="K31" s="10">
        <f>(BU!J32-BU!K32)+(SECOM!J32-SECOM!K32)+(Museu!J32-Museu!K32)+(ESAG!J32-ESAG!K32)+(CEART!J32-CEART!K32)+(FAED!J32-FAED!K32)+(CEAD!J32-CEAD!K32)+(CEFID!J32-CEFID!K32)+(CERES!J32-CERES!K32)+(CESFI!J32-CESFI!K32)+(CCT!J32-CCT!K32)+(CAV!J32-CAV!K32)+(CEPLAN!J32-CEPLAN!K32)+(CEAVI!J32-CEAVI!K32)</f>
        <v>0</v>
      </c>
      <c r="L31" s="47">
        <f t="shared" si="0"/>
        <v>770</v>
      </c>
      <c r="M31" s="11">
        <f t="shared" si="1"/>
        <v>508.20000000000005</v>
      </c>
      <c r="N31" s="12">
        <f t="shared" si="2"/>
        <v>0</v>
      </c>
    </row>
    <row r="32" spans="1:14" s="7" customFormat="1" ht="45" customHeight="1" x14ac:dyDescent="0.25">
      <c r="A32" s="192"/>
      <c r="B32" s="172"/>
      <c r="C32" s="65">
        <v>30</v>
      </c>
      <c r="D32" s="71" t="s">
        <v>100</v>
      </c>
      <c r="E32" s="71" t="s">
        <v>40</v>
      </c>
      <c r="F32" s="54" t="s">
        <v>60</v>
      </c>
      <c r="G32" s="54" t="s">
        <v>61</v>
      </c>
      <c r="H32" s="71" t="s">
        <v>4</v>
      </c>
      <c r="I32" s="82">
        <v>0.66</v>
      </c>
      <c r="J32" s="9">
        <f>BU!J33+SECOM!J33+Museu!J33+ESAG!J33+CEART!J33+FAED!J33+CEAD!J33+CEFID!J33+CERES!J33+CESFI!J33+CCT!J33+CAV!J33+CEPLAN!J33+CEAVI!J33</f>
        <v>350</v>
      </c>
      <c r="K32" s="10">
        <f>(BU!J33-BU!K33)+(SECOM!J33-SECOM!K33)+(Museu!J33-Museu!K33)+(ESAG!J33-ESAG!K33)+(CEART!J33-CEART!K33)+(FAED!J33-FAED!K33)+(CEAD!J33-CEAD!K33)+(CEFID!J33-CEFID!K33)+(CERES!J33-CERES!K33)+(CESFI!J33-CESFI!K33)+(CCT!J33-CCT!K33)+(CAV!J33-CAV!K33)+(CEPLAN!J33-CEPLAN!K33)+(CEAVI!J33-CEAVI!K33)</f>
        <v>0</v>
      </c>
      <c r="L32" s="47">
        <f t="shared" si="0"/>
        <v>350</v>
      </c>
      <c r="M32" s="11">
        <f t="shared" si="1"/>
        <v>231</v>
      </c>
      <c r="N32" s="12">
        <f t="shared" si="2"/>
        <v>0</v>
      </c>
    </row>
    <row r="33" spans="1:14" s="7" customFormat="1" ht="45" customHeight="1" x14ac:dyDescent="0.25">
      <c r="A33" s="193"/>
      <c r="B33" s="173"/>
      <c r="C33" s="65">
        <v>31</v>
      </c>
      <c r="D33" s="72" t="s">
        <v>101</v>
      </c>
      <c r="E33" s="69" t="s">
        <v>34</v>
      </c>
      <c r="F33" s="56" t="s">
        <v>60</v>
      </c>
      <c r="G33" s="54" t="s">
        <v>61</v>
      </c>
      <c r="H33" s="69" t="s">
        <v>47</v>
      </c>
      <c r="I33" s="82">
        <v>20.74</v>
      </c>
      <c r="J33" s="9">
        <f>BU!J34+SECOM!J34+Museu!J34+ESAG!J34+CEART!J34+FAED!J34+CEAD!J34+CEFID!J34+CERES!J34+CESFI!J34+CCT!J34+CAV!J34+CEPLAN!J34+CEAVI!J34</f>
        <v>209</v>
      </c>
      <c r="K33" s="10">
        <f>(BU!J34-BU!K34)+(SECOM!J34-SECOM!K34)+(Museu!J34-Museu!K34)+(ESAG!J34-ESAG!K34)+(CEART!J34-CEART!K34)+(FAED!J34-FAED!K34)+(CEAD!J34-CEAD!K34)+(CEFID!J34-CEFID!K34)+(CERES!J34-CERES!K34)+(CESFI!J34-CESFI!K34)+(CCT!J34-CCT!K34)+(CAV!J34-CAV!K34)+(CEPLAN!J34-CEPLAN!K34)+(CEAVI!J34-CEAVI!K34)</f>
        <v>60.89</v>
      </c>
      <c r="L33" s="47">
        <f t="shared" si="0"/>
        <v>148.11000000000001</v>
      </c>
      <c r="M33" s="11">
        <f t="shared" si="1"/>
        <v>4334.66</v>
      </c>
      <c r="N33" s="12">
        <f t="shared" si="2"/>
        <v>1262.8586</v>
      </c>
    </row>
    <row r="34" spans="1:14" s="7" customFormat="1" ht="45" customHeight="1" x14ac:dyDescent="0.25">
      <c r="A34" s="188">
        <v>7</v>
      </c>
      <c r="B34" s="174" t="s">
        <v>93</v>
      </c>
      <c r="C34" s="61">
        <v>32</v>
      </c>
      <c r="D34" s="63" t="s">
        <v>102</v>
      </c>
      <c r="E34" s="75" t="s">
        <v>42</v>
      </c>
      <c r="F34" s="57" t="s">
        <v>60</v>
      </c>
      <c r="G34" s="55" t="s">
        <v>61</v>
      </c>
      <c r="H34" s="63" t="s">
        <v>4</v>
      </c>
      <c r="I34" s="84">
        <v>11.32</v>
      </c>
      <c r="J34" s="9">
        <f>BU!J35+SECOM!J35+Museu!J35+ESAG!J35+CEART!J35+FAED!J35+CEAD!J35+CEFID!J35+CERES!J35+CESFI!J35+CCT!J35+CAV!J35+CEPLAN!J35+CEAVI!J35</f>
        <v>1060</v>
      </c>
      <c r="K34" s="10">
        <f>(BU!J35-BU!K35)+(SECOM!J35-SECOM!K35)+(Museu!J35-Museu!K35)+(ESAG!J35-ESAG!K35)+(CEART!J35-CEART!K35)+(FAED!J35-FAED!K35)+(CEAD!J35-CEAD!K35)+(CEFID!J35-CEFID!K35)+(CERES!J35-CERES!K35)+(CESFI!J35-CESFI!K35)+(CCT!J35-CCT!K35)+(CAV!J35-CAV!K35)+(CEPLAN!J35-CEPLAN!K35)+(CEAVI!J35-CEAVI!K35)</f>
        <v>50</v>
      </c>
      <c r="L34" s="47">
        <f t="shared" si="0"/>
        <v>1010</v>
      </c>
      <c r="M34" s="11">
        <f t="shared" si="1"/>
        <v>11999.2</v>
      </c>
      <c r="N34" s="12">
        <f t="shared" si="2"/>
        <v>566</v>
      </c>
    </row>
    <row r="35" spans="1:14" s="7" customFormat="1" ht="45" customHeight="1" x14ac:dyDescent="0.25">
      <c r="A35" s="190"/>
      <c r="B35" s="176"/>
      <c r="C35" s="61">
        <v>33</v>
      </c>
      <c r="D35" s="63" t="s">
        <v>103</v>
      </c>
      <c r="E35" s="75" t="s">
        <v>43</v>
      </c>
      <c r="F35" s="57"/>
      <c r="G35" s="55"/>
      <c r="H35" s="63" t="s">
        <v>4</v>
      </c>
      <c r="I35" s="84">
        <v>6</v>
      </c>
      <c r="J35" s="9">
        <f>BU!J36+SECOM!J36+Museu!J36+ESAG!J36+CEART!J36+FAED!J36+CEAD!J36+CEFID!J36+CERES!J36+CESFI!J36+CCT!J36+CAV!J36+CEPLAN!J36+CEAVI!J36</f>
        <v>1060</v>
      </c>
      <c r="K35" s="10">
        <f>(BU!J36-BU!K36)+(SECOM!J36-SECOM!K36)+(Museu!J36-Museu!K36)+(ESAG!J36-ESAG!K36)+(CEART!J36-CEART!K36)+(FAED!J36-FAED!K36)+(CEAD!J36-CEAD!K36)+(CEFID!J36-CEFID!K36)+(CERES!J36-CERES!K36)+(CESFI!J36-CESFI!K36)+(CCT!J36-CCT!K36)+(CAV!J36-CAV!K36)+(CEPLAN!J36-CEPLAN!K36)+(CEAVI!J36-CEAVI!K36)</f>
        <v>50</v>
      </c>
      <c r="L35" s="47">
        <f t="shared" si="0"/>
        <v>1010</v>
      </c>
      <c r="M35" s="11">
        <f t="shared" si="1"/>
        <v>6360</v>
      </c>
      <c r="N35" s="12">
        <f t="shared" si="2"/>
        <v>300</v>
      </c>
    </row>
    <row r="36" spans="1:14" s="7" customFormat="1" ht="45" customHeight="1" x14ac:dyDescent="0.25">
      <c r="A36" s="191">
        <v>8</v>
      </c>
      <c r="B36" s="171" t="s">
        <v>94</v>
      </c>
      <c r="C36" s="65">
        <v>34</v>
      </c>
      <c r="D36" s="71" t="s">
        <v>64</v>
      </c>
      <c r="E36" s="71" t="s">
        <v>44</v>
      </c>
      <c r="F36" s="54" t="s">
        <v>60</v>
      </c>
      <c r="G36" s="54" t="s">
        <v>61</v>
      </c>
      <c r="H36" s="71" t="s">
        <v>4</v>
      </c>
      <c r="I36" s="85">
        <v>160.43</v>
      </c>
      <c r="J36" s="9">
        <f>BU!J37+SECOM!J37+Museu!J37+ESAG!J37+CEART!J37+FAED!J37+CEAD!J37+CEFID!J37+CERES!J37+CESFI!J37+CCT!J37+CAV!J37+CEPLAN!J37+CEAVI!J37</f>
        <v>29</v>
      </c>
      <c r="K36" s="10">
        <f>(BU!J37-BU!K37)+(SECOM!J37-SECOM!K37)+(Museu!J37-Museu!K37)+(ESAG!J37-ESAG!K37)+(CEART!J37-CEART!K37)+(FAED!J37-FAED!K37)+(CEAD!J37-CEAD!K37)+(CEFID!J37-CEFID!K37)+(CERES!J37-CERES!K37)+(CESFI!J37-CESFI!K37)+(CCT!J37-CCT!K37)+(CAV!J37-CAV!K37)+(CEPLAN!J37-CEPLAN!K37)+(CEAVI!J37-CEAVI!K37)</f>
        <v>5</v>
      </c>
      <c r="L36" s="47">
        <f t="shared" si="0"/>
        <v>24</v>
      </c>
      <c r="M36" s="11">
        <f t="shared" si="1"/>
        <v>4652.47</v>
      </c>
      <c r="N36" s="12">
        <f t="shared" si="2"/>
        <v>802.15000000000009</v>
      </c>
    </row>
    <row r="37" spans="1:14" s="7" customFormat="1" ht="45" customHeight="1" x14ac:dyDescent="0.25">
      <c r="A37" s="192"/>
      <c r="B37" s="172"/>
      <c r="C37" s="65">
        <v>35</v>
      </c>
      <c r="D37" s="77" t="s">
        <v>17</v>
      </c>
      <c r="E37" s="69" t="s">
        <v>45</v>
      </c>
      <c r="F37" s="54"/>
      <c r="G37" s="54"/>
      <c r="H37" s="69" t="s">
        <v>4</v>
      </c>
      <c r="I37" s="85">
        <v>3.52</v>
      </c>
      <c r="J37" s="9">
        <f>BU!J38+SECOM!J38+Museu!J38+ESAG!J38+CEART!J38+FAED!J38+CEAD!J38+CEFID!J38+CERES!J38+CESFI!J38+CCT!J38+CAV!J38+CEPLAN!J38+CEAVI!J38</f>
        <v>463</v>
      </c>
      <c r="K37" s="10">
        <f>(BU!J38-BU!K38)+(SECOM!J38-SECOM!K38)+(Museu!J38-Museu!K38)+(ESAG!J38-ESAG!K38)+(CEART!J38-CEART!K38)+(FAED!J38-FAED!K38)+(CEAD!J38-CEAD!K38)+(CEFID!J38-CEFID!K38)+(CERES!J38-CERES!K38)+(CESFI!J38-CESFI!K38)+(CCT!J38-CCT!K38)+(CAV!J38-CAV!K38)+(CEPLAN!J38-CEPLAN!K38)+(CEAVI!J38-CEAVI!K38)</f>
        <v>159</v>
      </c>
      <c r="L37" s="47">
        <f t="shared" si="0"/>
        <v>304</v>
      </c>
      <c r="M37" s="11">
        <f t="shared" si="1"/>
        <v>1629.76</v>
      </c>
      <c r="N37" s="12">
        <f t="shared" si="2"/>
        <v>559.67999999999995</v>
      </c>
    </row>
    <row r="38" spans="1:14" s="7" customFormat="1" ht="45" customHeight="1" x14ac:dyDescent="0.25">
      <c r="A38" s="192"/>
      <c r="B38" s="172"/>
      <c r="C38" s="65">
        <v>36</v>
      </c>
      <c r="D38" s="77" t="s">
        <v>18</v>
      </c>
      <c r="E38" s="69" t="s">
        <v>46</v>
      </c>
      <c r="F38" s="54"/>
      <c r="G38" s="54"/>
      <c r="H38" s="69" t="s">
        <v>4</v>
      </c>
      <c r="I38" s="85">
        <v>7.16</v>
      </c>
      <c r="J38" s="9">
        <f>BU!J39+SECOM!J39+Museu!J39+ESAG!J39+CEART!J39+FAED!J39+CEAD!J39+CEFID!J39+CERES!J39+CESFI!J39+CCT!J39+CAV!J39+CEPLAN!J39+CEAVI!J39</f>
        <v>118</v>
      </c>
      <c r="K38" s="10">
        <f>(BU!J39-BU!K39)+(SECOM!J39-SECOM!K39)+(Museu!J39-Museu!K39)+(ESAG!J39-ESAG!K39)+(CEART!J39-CEART!K39)+(FAED!J39-FAED!K39)+(CEAD!J39-CEAD!K39)+(CEFID!J39-CEFID!K39)+(CERES!J39-CERES!K39)+(CESFI!J39-CESFI!K39)+(CCT!J39-CCT!K39)+(CAV!J39-CAV!K39)+(CEPLAN!J39-CEPLAN!K39)+(CEAVI!J39-CEAVI!K39)</f>
        <v>90</v>
      </c>
      <c r="L38" s="47">
        <f t="shared" si="0"/>
        <v>28</v>
      </c>
      <c r="M38" s="11">
        <f t="shared" si="1"/>
        <v>844.88</v>
      </c>
      <c r="N38" s="12">
        <f t="shared" si="2"/>
        <v>644.4</v>
      </c>
    </row>
    <row r="39" spans="1:14" s="7" customFormat="1" ht="45" customHeight="1" x14ac:dyDescent="0.25">
      <c r="A39" s="192"/>
      <c r="B39" s="172"/>
      <c r="C39" s="65">
        <v>37</v>
      </c>
      <c r="D39" s="148" t="s">
        <v>53</v>
      </c>
      <c r="E39" s="71" t="s">
        <v>54</v>
      </c>
      <c r="F39" s="54"/>
      <c r="G39" s="54"/>
      <c r="H39" s="71" t="s">
        <v>4</v>
      </c>
      <c r="I39" s="86">
        <v>19.16</v>
      </c>
      <c r="J39" s="9">
        <f>BU!J40+SECOM!J40+Museu!J40+ESAG!J40+CEART!J40+FAED!J40+CEAD!J40+CEFID!J40+CERES!J40+CESFI!J40+CCT!J40+CAV!J40+CEPLAN!J40+CEAVI!J40</f>
        <v>111</v>
      </c>
      <c r="K39" s="10">
        <f>(BU!J40-BU!K40)+(SECOM!J40-SECOM!K40)+(Museu!J40-Museu!K40)+(ESAG!J40-ESAG!K40)+(CEART!J40-CEART!K40)+(FAED!J40-FAED!K40)+(CEAD!J40-CEAD!K40)+(CEFID!J40-CEFID!K40)+(CERES!J40-CERES!K40)+(CESFI!J40-CESFI!K40)+(CCT!J40-CCT!K40)+(CAV!J40-CAV!K40)+(CEPLAN!J40-CEPLAN!K40)+(CEAVI!J40-CEAVI!K40)</f>
        <v>94</v>
      </c>
      <c r="L39" s="47">
        <f t="shared" si="0"/>
        <v>17</v>
      </c>
      <c r="M39" s="11">
        <f t="shared" si="1"/>
        <v>2126.7600000000002</v>
      </c>
      <c r="N39" s="12">
        <f t="shared" si="2"/>
        <v>1801.04</v>
      </c>
    </row>
    <row r="40" spans="1:14" s="7" customFormat="1" ht="45" customHeight="1" x14ac:dyDescent="0.25">
      <c r="A40" s="193"/>
      <c r="B40" s="173"/>
      <c r="C40" s="65">
        <v>38</v>
      </c>
      <c r="D40" s="149"/>
      <c r="E40" s="71" t="s">
        <v>55</v>
      </c>
      <c r="F40" s="54" t="s">
        <v>60</v>
      </c>
      <c r="G40" s="54" t="s">
        <v>61</v>
      </c>
      <c r="H40" s="71" t="s">
        <v>4</v>
      </c>
      <c r="I40" s="86">
        <v>5.84</v>
      </c>
      <c r="J40" s="9">
        <f>BU!J41+SECOM!J41+Museu!J41+ESAG!J41+CEART!J41+FAED!J41+CEAD!J41+CEFID!J41+CERES!J41+CESFI!J41+CCT!J41+CAV!J41+CEPLAN!J41+CEAVI!J41</f>
        <v>90</v>
      </c>
      <c r="K40" s="10">
        <f>(BU!J41-BU!K41)+(SECOM!J41-SECOM!K41)+(Museu!J41-Museu!K41)+(ESAG!J41-ESAG!K41)+(CEART!J41-CEART!K41)+(FAED!J41-FAED!K41)+(CEAD!J41-CEAD!K41)+(CEFID!J41-CEFID!K41)+(CERES!J41-CERES!K41)+(CESFI!J41-CESFI!K41)+(CCT!J41-CCT!K41)+(CAV!J41-CAV!K41)+(CEPLAN!J41-CEPLAN!K41)+(CEAVI!J41-CEAVI!K41)</f>
        <v>81</v>
      </c>
      <c r="L40" s="47">
        <f t="shared" si="0"/>
        <v>9</v>
      </c>
      <c r="M40" s="11">
        <f t="shared" si="1"/>
        <v>525.6</v>
      </c>
      <c r="N40" s="12">
        <f t="shared" si="2"/>
        <v>473.03999999999996</v>
      </c>
    </row>
    <row r="41" spans="1:14" s="7" customFormat="1" ht="45" customHeight="1" x14ac:dyDescent="0.25">
      <c r="A41" s="194">
        <v>9</v>
      </c>
      <c r="B41" s="174" t="s">
        <v>111</v>
      </c>
      <c r="C41" s="61">
        <v>39</v>
      </c>
      <c r="D41" s="142" t="s">
        <v>76</v>
      </c>
      <c r="E41" s="75" t="s">
        <v>66</v>
      </c>
      <c r="F41" s="55" t="s">
        <v>60</v>
      </c>
      <c r="G41" s="55" t="s">
        <v>61</v>
      </c>
      <c r="H41" s="78" t="s">
        <v>72</v>
      </c>
      <c r="I41" s="87">
        <v>5.4</v>
      </c>
      <c r="J41" s="9">
        <f>BU!J42+SECOM!J42+Museu!J42+ESAG!J42+CEART!J42+FAED!J42+CEAD!J42+CEFID!J42+CERES!J42+CESFI!J42+CCT!J42+CAV!J42+CEPLAN!J42+CEAVI!J42</f>
        <v>975</v>
      </c>
      <c r="K41" s="10">
        <f>(BU!J42-BU!K42)+(SECOM!J42-SECOM!K42)+(Museu!J42-Museu!K42)+(ESAG!J42-ESAG!K42)+(CEART!J42-CEART!K42)+(FAED!J42-FAED!K42)+(CEAD!J42-CEAD!K42)+(CEFID!J42-CEFID!K42)+(CERES!J42-CERES!K42)+(CESFI!J42-CESFI!K42)+(CCT!J42-CCT!K42)+(CAV!J42-CAV!K42)+(CEPLAN!J42-CEPLAN!K42)+(CEAVI!J42-CEAVI!K42)</f>
        <v>8</v>
      </c>
      <c r="L41" s="47">
        <f t="shared" si="0"/>
        <v>967</v>
      </c>
      <c r="M41" s="11">
        <f t="shared" si="1"/>
        <v>5265</v>
      </c>
      <c r="N41" s="12">
        <f t="shared" si="2"/>
        <v>43.2</v>
      </c>
    </row>
    <row r="42" spans="1:14" s="7" customFormat="1" ht="20.25" customHeight="1" x14ac:dyDescent="0.25">
      <c r="A42" s="195"/>
      <c r="B42" s="175"/>
      <c r="C42" s="61">
        <v>40</v>
      </c>
      <c r="D42" s="142"/>
      <c r="E42" s="75" t="s">
        <v>67</v>
      </c>
      <c r="F42" s="55"/>
      <c r="G42" s="55"/>
      <c r="H42" s="78" t="s">
        <v>72</v>
      </c>
      <c r="I42" s="87">
        <v>1.55</v>
      </c>
      <c r="J42" s="9">
        <f>BU!J43+SECOM!J43+Museu!J43+ESAG!J43+CEART!J43+FAED!J43+CEAD!J43+CEFID!J43+CERES!J43+CESFI!J43+CCT!J43+CAV!J43+CEPLAN!J43+CEAVI!J43</f>
        <v>1200</v>
      </c>
      <c r="K42" s="10">
        <f>(BU!J43-BU!K43)+(SECOM!J43-SECOM!K43)+(Museu!J43-Museu!K43)+(ESAG!J43-ESAG!K43)+(CEART!J43-CEART!K43)+(FAED!J43-FAED!K43)+(CEAD!J43-CEAD!K43)+(CEFID!J43-CEFID!K43)+(CERES!J43-CERES!K43)+(CESFI!J43-CESFI!K43)+(CCT!J43-CCT!K43)+(CAV!J43-CAV!K43)+(CEPLAN!J43-CEPLAN!K43)+(CEAVI!J43-CEAVI!K43)</f>
        <v>0</v>
      </c>
      <c r="L42" s="47">
        <f t="shared" si="0"/>
        <v>1200</v>
      </c>
      <c r="M42" s="11">
        <f t="shared" si="1"/>
        <v>1860</v>
      </c>
      <c r="N42" s="12">
        <f t="shared" si="2"/>
        <v>0</v>
      </c>
    </row>
    <row r="43" spans="1:14" s="7" customFormat="1" ht="45" customHeight="1" x14ac:dyDescent="0.25">
      <c r="A43" s="195"/>
      <c r="B43" s="175"/>
      <c r="C43" s="61">
        <v>41</v>
      </c>
      <c r="D43" s="142" t="s">
        <v>77</v>
      </c>
      <c r="E43" s="75" t="s">
        <v>66</v>
      </c>
      <c r="F43" s="55"/>
      <c r="G43" s="55"/>
      <c r="H43" s="78" t="s">
        <v>72</v>
      </c>
      <c r="I43" s="87">
        <v>3.1</v>
      </c>
      <c r="J43" s="9">
        <f>BU!J44+SECOM!J44+Museu!J44+ESAG!J44+CEART!J44+FAED!J44+CEAD!J44+CEFID!J44+CERES!J44+CESFI!J44+CCT!J44+CAV!J44+CEPLAN!J44+CEAVI!J44</f>
        <v>1310</v>
      </c>
      <c r="K43" s="10">
        <f>(BU!J44-BU!K44)+(SECOM!J44-SECOM!K44)+(Museu!J44-Museu!K44)+(ESAG!J44-ESAG!K44)+(CEART!J44-CEART!K44)+(FAED!J44-FAED!K44)+(CEAD!J44-CEAD!K44)+(CEFID!J44-CEFID!K44)+(CERES!J44-CERES!K44)+(CESFI!J44-CESFI!K44)+(CCT!J44-CCT!K44)+(CAV!J44-CAV!K44)+(CEPLAN!J44-CEPLAN!K44)+(CEAVI!J44-CEAVI!K44)</f>
        <v>100</v>
      </c>
      <c r="L43" s="47">
        <f t="shared" si="0"/>
        <v>1210</v>
      </c>
      <c r="M43" s="11">
        <f t="shared" si="1"/>
        <v>4061</v>
      </c>
      <c r="N43" s="12">
        <f t="shared" si="2"/>
        <v>310</v>
      </c>
    </row>
    <row r="44" spans="1:14" s="7" customFormat="1" ht="20.25" customHeight="1" x14ac:dyDescent="0.25">
      <c r="A44" s="195"/>
      <c r="B44" s="175"/>
      <c r="C44" s="61">
        <v>42</v>
      </c>
      <c r="D44" s="142"/>
      <c r="E44" s="75" t="s">
        <v>67</v>
      </c>
      <c r="F44" s="55"/>
      <c r="G44" s="55"/>
      <c r="H44" s="78" t="s">
        <v>72</v>
      </c>
      <c r="I44" s="87">
        <v>1.2</v>
      </c>
      <c r="J44" s="9">
        <f>BU!J45+SECOM!J45+Museu!J45+ESAG!J45+CEART!J45+FAED!J45+CEAD!J45+CEFID!J45+CERES!J45+CESFI!J45+CCT!J45+CAV!J45+CEPLAN!J45+CEAVI!J45</f>
        <v>850</v>
      </c>
      <c r="K44" s="10">
        <f>(BU!J45-BU!K45)+(SECOM!J45-SECOM!K45)+(Museu!J45-Museu!K45)+(ESAG!J45-ESAG!K45)+(CEART!J45-CEART!K45)+(FAED!J45-FAED!K45)+(CEAD!J45-CEAD!K45)+(CEFID!J45-CEFID!K45)+(CERES!J45-CERES!K45)+(CESFI!J45-CESFI!K45)+(CCT!J45-CCT!K45)+(CAV!J45-CAV!K45)+(CEPLAN!J45-CEPLAN!K45)+(CEAVI!J45-CEAVI!K45)</f>
        <v>300</v>
      </c>
      <c r="L44" s="47">
        <f t="shared" si="0"/>
        <v>550</v>
      </c>
      <c r="M44" s="11">
        <f t="shared" si="1"/>
        <v>1020</v>
      </c>
      <c r="N44" s="12">
        <f t="shared" si="2"/>
        <v>360</v>
      </c>
    </row>
    <row r="45" spans="1:14" s="7" customFormat="1" ht="45" customHeight="1" x14ac:dyDescent="0.25">
      <c r="A45" s="195"/>
      <c r="B45" s="175"/>
      <c r="C45" s="61">
        <v>43</v>
      </c>
      <c r="D45" s="143" t="s">
        <v>78</v>
      </c>
      <c r="E45" s="75" t="s">
        <v>69</v>
      </c>
      <c r="F45" s="55"/>
      <c r="G45" s="55"/>
      <c r="H45" s="78" t="s">
        <v>73</v>
      </c>
      <c r="I45" s="87">
        <v>0.28999999999999998</v>
      </c>
      <c r="J45" s="9">
        <f>BU!J46+SECOM!J46+Museu!J46+ESAG!J46+CEART!J46+FAED!J46+CEAD!J46+CEFID!J46+CERES!J46+CESFI!J46+CCT!J46+CAV!J46+CEPLAN!J46+CEAVI!J46</f>
        <v>5000</v>
      </c>
      <c r="K45" s="10">
        <f>(BU!J46-BU!K46)+(SECOM!J46-SECOM!K46)+(Museu!J46-Museu!K46)+(ESAG!J46-ESAG!K46)+(CEART!J46-CEART!K46)+(FAED!J46-FAED!K46)+(CEAD!J46-CEAD!K46)+(CEFID!J46-CEFID!K46)+(CERES!J46-CERES!K46)+(CESFI!J46-CESFI!K46)+(CCT!J46-CCT!K46)+(CAV!J46-CAV!K46)+(CEPLAN!J46-CEPLAN!K46)+(CEAVI!J46-CEAVI!K46)</f>
        <v>560</v>
      </c>
      <c r="L45" s="47">
        <f t="shared" si="0"/>
        <v>4440</v>
      </c>
      <c r="M45" s="11">
        <f t="shared" si="1"/>
        <v>1450</v>
      </c>
      <c r="N45" s="12">
        <f t="shared" si="2"/>
        <v>162.39999999999998</v>
      </c>
    </row>
    <row r="46" spans="1:14" s="7" customFormat="1" ht="21.75" customHeight="1" x14ac:dyDescent="0.25">
      <c r="A46" s="195"/>
      <c r="B46" s="175"/>
      <c r="C46" s="61">
        <v>44</v>
      </c>
      <c r="D46" s="144"/>
      <c r="E46" s="75" t="s">
        <v>70</v>
      </c>
      <c r="F46" s="55"/>
      <c r="G46" s="55"/>
      <c r="H46" s="78" t="s">
        <v>73</v>
      </c>
      <c r="I46" s="87">
        <v>0.14000000000000001</v>
      </c>
      <c r="J46" s="9">
        <f>BU!J47+SECOM!J47+Museu!J47+ESAG!J47+CEART!J47+FAED!J47+CEAD!J47+CEFID!J47+CERES!J47+CESFI!J47+CCT!J47+CAV!J47+CEPLAN!J47+CEAVI!J47</f>
        <v>21100</v>
      </c>
      <c r="K46" s="10">
        <f>(BU!J47-BU!K47)+(SECOM!J47-SECOM!K47)+(Museu!J47-Museu!K47)+(ESAG!J47-ESAG!K47)+(CEART!J47-CEART!K47)+(FAED!J47-FAED!K47)+(CEAD!J47-CEAD!K47)+(CEFID!J47-CEFID!K47)+(CERES!J47-CERES!K47)+(CESFI!J47-CESFI!K47)+(CCT!J47-CCT!K47)+(CAV!J47-CAV!K47)+(CEPLAN!J47-CEPLAN!K47)+(CEAVI!J47-CEAVI!K47)</f>
        <v>0</v>
      </c>
      <c r="L46" s="47">
        <f t="shared" si="0"/>
        <v>21100</v>
      </c>
      <c r="M46" s="11">
        <f t="shared" si="1"/>
        <v>2954.0000000000005</v>
      </c>
      <c r="N46" s="12">
        <f t="shared" si="2"/>
        <v>0</v>
      </c>
    </row>
    <row r="47" spans="1:14" s="7" customFormat="1" ht="45" customHeight="1" x14ac:dyDescent="0.25">
      <c r="A47" s="195"/>
      <c r="B47" s="175"/>
      <c r="C47" s="61">
        <v>45</v>
      </c>
      <c r="D47" s="142" t="s">
        <v>79</v>
      </c>
      <c r="E47" s="75" t="s">
        <v>71</v>
      </c>
      <c r="F47" s="55"/>
      <c r="G47" s="55"/>
      <c r="H47" s="78" t="s">
        <v>74</v>
      </c>
      <c r="I47" s="87">
        <v>0.79</v>
      </c>
      <c r="J47" s="9">
        <f>BU!J48+SECOM!J48+Museu!J48+ESAG!J48+CEART!J48+FAED!J48+CEAD!J48+CEFID!J48+CERES!J48+CESFI!J48+CCT!J48+CAV!J48+CEPLAN!J48+CEAVI!J48</f>
        <v>3700</v>
      </c>
      <c r="K47" s="10">
        <f>(BU!J48-BU!K48)+(SECOM!J48-SECOM!K48)+(Museu!J48-Museu!K48)+(ESAG!J48-ESAG!K48)+(CEART!J48-CEART!K48)+(FAED!J48-FAED!K48)+(CEAD!J48-CEAD!K48)+(CEFID!J48-CEFID!K48)+(CERES!J48-CERES!K48)+(CESFI!J48-CESFI!K48)+(CCT!J48-CCT!K48)+(CAV!J48-CAV!K48)+(CEPLAN!J48-CEPLAN!K48)+(CEAVI!J48-CEAVI!K48)</f>
        <v>1400</v>
      </c>
      <c r="L47" s="47">
        <f t="shared" si="0"/>
        <v>2300</v>
      </c>
      <c r="M47" s="11">
        <f t="shared" si="1"/>
        <v>2923</v>
      </c>
      <c r="N47" s="12">
        <f t="shared" si="2"/>
        <v>1106</v>
      </c>
    </row>
    <row r="48" spans="1:14" s="7" customFormat="1" ht="15.75" customHeight="1" x14ac:dyDescent="0.25">
      <c r="A48" s="195"/>
      <c r="B48" s="175"/>
      <c r="C48" s="61">
        <v>46</v>
      </c>
      <c r="D48" s="142"/>
      <c r="E48" s="75" t="s">
        <v>68</v>
      </c>
      <c r="F48" s="55"/>
      <c r="G48" s="55"/>
      <c r="H48" s="78" t="s">
        <v>74</v>
      </c>
      <c r="I48" s="87">
        <v>0.27</v>
      </c>
      <c r="J48" s="9">
        <f>BU!J49+SECOM!J49+Museu!J49+ESAG!J49+CEART!J49+FAED!J49+CEAD!J49+CEFID!J49+CERES!J49+CESFI!J49+CCT!J49+CAV!J49+CEPLAN!J49+CEAVI!J49</f>
        <v>3500</v>
      </c>
      <c r="K48" s="10">
        <f>(BU!J49-BU!K49)+(SECOM!J49-SECOM!K49)+(Museu!J49-Museu!K49)+(ESAG!J49-ESAG!K49)+(CEART!J49-CEART!K49)+(FAED!J49-FAED!K49)+(CEAD!J49-CEAD!K49)+(CEFID!J49-CEFID!K49)+(CERES!J49-CERES!K49)+(CESFI!J49-CESFI!K49)+(CCT!J49-CCT!K49)+(CAV!J49-CAV!K49)+(CEPLAN!J49-CEPLAN!K49)+(CEAVI!J49-CEAVI!K49)</f>
        <v>0</v>
      </c>
      <c r="L48" s="47">
        <f t="shared" si="0"/>
        <v>3500</v>
      </c>
      <c r="M48" s="11">
        <f t="shared" si="1"/>
        <v>945.00000000000011</v>
      </c>
      <c r="N48" s="12">
        <f t="shared" si="2"/>
        <v>0</v>
      </c>
    </row>
    <row r="49" spans="1:14" s="7" customFormat="1" ht="45" customHeight="1" x14ac:dyDescent="0.25">
      <c r="A49" s="195"/>
      <c r="B49" s="175"/>
      <c r="C49" s="61">
        <v>47</v>
      </c>
      <c r="D49" s="142" t="s">
        <v>80</v>
      </c>
      <c r="E49" s="75" t="s">
        <v>69</v>
      </c>
      <c r="F49" s="55"/>
      <c r="G49" s="55"/>
      <c r="H49" s="78" t="s">
        <v>75</v>
      </c>
      <c r="I49" s="87">
        <v>0.57999999999999996</v>
      </c>
      <c r="J49" s="9">
        <f>BU!J50+SECOM!J50+Museu!J50+ESAG!J50+CEART!J50+FAED!J50+CEAD!J50+CEFID!J50+CERES!J50+CESFI!J50+CCT!J50+CAV!J50+CEPLAN!J50+CEAVI!J50</f>
        <v>17200</v>
      </c>
      <c r="K49" s="10">
        <f>(BU!J50-BU!K50)+(SECOM!J50-SECOM!K50)+(Museu!J50-Museu!K50)+(ESAG!J50-ESAG!K50)+(CEART!J50-CEART!K50)+(FAED!J50-FAED!K50)+(CEAD!J50-CEAD!K50)+(CEFID!J50-CEFID!K50)+(CERES!J50-CERES!K50)+(CESFI!J50-CESFI!K50)+(CCT!J50-CCT!K50)+(CAV!J50-CAV!K50)+(CEPLAN!J50-CEPLAN!K50)+(CEAVI!J50-CEAVI!K50)</f>
        <v>200</v>
      </c>
      <c r="L49" s="47">
        <f t="shared" si="0"/>
        <v>17000</v>
      </c>
      <c r="M49" s="11">
        <f t="shared" si="1"/>
        <v>9976</v>
      </c>
      <c r="N49" s="12">
        <f t="shared" si="2"/>
        <v>115.99999999999999</v>
      </c>
    </row>
    <row r="50" spans="1:14" s="7" customFormat="1" ht="17.25" customHeight="1" x14ac:dyDescent="0.25">
      <c r="A50" s="195"/>
      <c r="B50" s="175"/>
      <c r="C50" s="61">
        <v>48</v>
      </c>
      <c r="D50" s="142"/>
      <c r="E50" s="75" t="s">
        <v>70</v>
      </c>
      <c r="F50" s="55"/>
      <c r="G50" s="55"/>
      <c r="H50" s="78" t="s">
        <v>75</v>
      </c>
      <c r="I50" s="87">
        <v>0.13</v>
      </c>
      <c r="J50" s="9">
        <f>BU!J51+SECOM!J51+Museu!J51+ESAG!J51+CEART!J51+FAED!J51+CEAD!J51+CEFID!J51+CERES!J51+CESFI!J51+CCT!J51+CAV!J51+CEPLAN!J51+CEAVI!J51</f>
        <v>71000</v>
      </c>
      <c r="K50" s="10">
        <f>(BU!J51-BU!K51)+(SECOM!J51-SECOM!K51)+(Museu!J51-Museu!K51)+(ESAG!J51-ESAG!K51)+(CEART!J51-CEART!K51)+(FAED!J51-FAED!K51)+(CEAD!J51-CEAD!K51)+(CEFID!J51-CEFID!K51)+(CERES!J51-CERES!K51)+(CESFI!J51-CESFI!K51)+(CCT!J51-CCT!K51)+(CAV!J51-CAV!K51)+(CEPLAN!J51-CEPLAN!K51)+(CEAVI!J51-CEAVI!K51)</f>
        <v>4203</v>
      </c>
      <c r="L50" s="47">
        <f t="shared" si="0"/>
        <v>66797</v>
      </c>
      <c r="M50" s="11">
        <f t="shared" si="1"/>
        <v>9230</v>
      </c>
      <c r="N50" s="12">
        <f t="shared" si="2"/>
        <v>546.39</v>
      </c>
    </row>
    <row r="51" spans="1:14" s="7" customFormat="1" ht="45" customHeight="1" x14ac:dyDescent="0.25">
      <c r="A51" s="195"/>
      <c r="B51" s="175"/>
      <c r="C51" s="61">
        <v>49</v>
      </c>
      <c r="D51" s="142" t="s">
        <v>81</v>
      </c>
      <c r="E51" s="75" t="s">
        <v>69</v>
      </c>
      <c r="F51" s="55"/>
      <c r="G51" s="55"/>
      <c r="H51" s="78" t="s">
        <v>75</v>
      </c>
      <c r="I51" s="87">
        <v>0.72</v>
      </c>
      <c r="J51" s="9">
        <f>BU!J52+SECOM!J52+Museu!J52+ESAG!J52+CEART!J52+FAED!J52+CEAD!J52+CEFID!J52+CERES!J52+CESFI!J52+CCT!J52+CAV!J52+CEPLAN!J52+CEAVI!J52</f>
        <v>1200</v>
      </c>
      <c r="K51" s="10">
        <f>(BU!J52-BU!K52)+(SECOM!J52-SECOM!K52)+(Museu!J52-Museu!K52)+(ESAG!J52-ESAG!K52)+(CEART!J52-CEART!K52)+(FAED!J52-FAED!K52)+(CEAD!J52-CEAD!K52)+(CEFID!J52-CEFID!K52)+(CERES!J52-CERES!K52)+(CESFI!J52-CESFI!K52)+(CCT!J52-CCT!K52)+(CAV!J52-CAV!K52)+(CEPLAN!J52-CEPLAN!K52)+(CEAVI!J52-CEAVI!K52)</f>
        <v>0</v>
      </c>
      <c r="L51" s="47">
        <f t="shared" si="0"/>
        <v>1200</v>
      </c>
      <c r="M51" s="11">
        <f t="shared" si="1"/>
        <v>864</v>
      </c>
      <c r="N51" s="12">
        <f t="shared" si="2"/>
        <v>0</v>
      </c>
    </row>
    <row r="52" spans="1:14" s="7" customFormat="1" ht="17.25" customHeight="1" x14ac:dyDescent="0.25">
      <c r="A52" s="195"/>
      <c r="B52" s="175"/>
      <c r="C52" s="61">
        <v>50</v>
      </c>
      <c r="D52" s="142"/>
      <c r="E52" s="75" t="s">
        <v>70</v>
      </c>
      <c r="F52" s="55"/>
      <c r="G52" s="55"/>
      <c r="H52" s="78" t="s">
        <v>75</v>
      </c>
      <c r="I52" s="87">
        <v>0.28000000000000003</v>
      </c>
      <c r="J52" s="9">
        <f>BU!J53+SECOM!J53+Museu!J53+ESAG!J53+CEART!J53+FAED!J53+CEAD!J53+CEFID!J53+CERES!J53+CESFI!J53+CCT!J53+CAV!J53+CEPLAN!J53+CEAVI!J53</f>
        <v>14500</v>
      </c>
      <c r="K52" s="10">
        <f>(BU!J53-BU!K53)+(SECOM!J53-SECOM!K53)+(Museu!J53-Museu!K53)+(ESAG!J53-ESAG!K53)+(CEART!J53-CEART!K53)+(FAED!J53-FAED!K53)+(CEAD!J53-CEAD!K53)+(CEFID!J53-CEFID!K53)+(CERES!J53-CERES!K53)+(CESFI!J53-CESFI!K53)+(CCT!J53-CCT!K53)+(CAV!J53-CAV!K53)+(CEPLAN!J53-CEPLAN!K53)+(CEAVI!J53-CEAVI!K53)</f>
        <v>0</v>
      </c>
      <c r="L52" s="47">
        <f t="shared" si="0"/>
        <v>14500</v>
      </c>
      <c r="M52" s="11">
        <f t="shared" si="1"/>
        <v>4060.0000000000005</v>
      </c>
      <c r="N52" s="12">
        <f t="shared" si="2"/>
        <v>0</v>
      </c>
    </row>
    <row r="53" spans="1:14" s="7" customFormat="1" ht="45" customHeight="1" x14ac:dyDescent="0.25">
      <c r="A53" s="195"/>
      <c r="B53" s="175"/>
      <c r="C53" s="61">
        <v>51</v>
      </c>
      <c r="D53" s="142" t="s">
        <v>82</v>
      </c>
      <c r="E53" s="75" t="s">
        <v>69</v>
      </c>
      <c r="F53" s="55"/>
      <c r="G53" s="55"/>
      <c r="H53" s="78" t="s">
        <v>75</v>
      </c>
      <c r="I53" s="87">
        <v>2.1</v>
      </c>
      <c r="J53" s="9">
        <f>BU!J54+SECOM!J54+Museu!J54+ESAG!J54+CEART!J54+FAED!J54+CEAD!J54+CEFID!J54+CERES!J54+CESFI!J54+CCT!J54+CAV!J54+CEPLAN!J54+CEAVI!J54</f>
        <v>5800</v>
      </c>
      <c r="K53" s="10">
        <f>(BU!J54-BU!K54)+(SECOM!J54-SECOM!K54)+(Museu!J54-Museu!K54)+(ESAG!J54-ESAG!K54)+(CEART!J54-CEART!K54)+(FAED!J54-FAED!K54)+(CEAD!J54-CEAD!K54)+(CEFID!J54-CEFID!K54)+(CERES!J54-CERES!K54)+(CESFI!J54-CESFI!K54)+(CCT!J54-CCT!K54)+(CAV!J54-CAV!K54)+(CEPLAN!J54-CEPLAN!K54)+(CEAVI!J54-CEAVI!K54)</f>
        <v>600</v>
      </c>
      <c r="L53" s="47">
        <f t="shared" si="0"/>
        <v>5200</v>
      </c>
      <c r="M53" s="11">
        <f t="shared" si="1"/>
        <v>12180</v>
      </c>
      <c r="N53" s="12">
        <f t="shared" si="2"/>
        <v>1260</v>
      </c>
    </row>
    <row r="54" spans="1:14" s="7" customFormat="1" ht="14.25" customHeight="1" x14ac:dyDescent="0.25">
      <c r="A54" s="195"/>
      <c r="B54" s="175"/>
      <c r="C54" s="61">
        <v>52</v>
      </c>
      <c r="D54" s="142"/>
      <c r="E54" s="75" t="s">
        <v>70</v>
      </c>
      <c r="F54" s="57" t="s">
        <v>60</v>
      </c>
      <c r="G54" s="55" t="s">
        <v>61</v>
      </c>
      <c r="H54" s="78" t="s">
        <v>75</v>
      </c>
      <c r="I54" s="87">
        <v>0.79</v>
      </c>
      <c r="J54" s="9">
        <f>BU!J55+SECOM!J55+Museu!J55+ESAG!J55+CEART!J55+FAED!J55+CEAD!J55+CEFID!J55+CERES!J55+CESFI!J55+CCT!J55+CAV!J55+CEPLAN!J55+CEAVI!J55</f>
        <v>3000</v>
      </c>
      <c r="K54" s="10">
        <f>(BU!J55-BU!K55)+(SECOM!J55-SECOM!K55)+(Museu!J55-Museu!K55)+(ESAG!J55-ESAG!K55)+(CEART!J55-CEART!K55)+(FAED!J55-FAED!K55)+(CEAD!J55-CEAD!K55)+(CEFID!J55-CEFID!K55)+(CERES!J55-CERES!K55)+(CESFI!J55-CESFI!K55)+(CCT!J55-CCT!K55)+(CAV!J55-CAV!K55)+(CEPLAN!J55-CEPLAN!K55)+(CEAVI!J55-CEAVI!K55)</f>
        <v>0</v>
      </c>
      <c r="L54" s="47">
        <f t="shared" si="0"/>
        <v>3000</v>
      </c>
      <c r="M54" s="11">
        <f t="shared" si="1"/>
        <v>2370</v>
      </c>
      <c r="N54" s="12">
        <f t="shared" si="2"/>
        <v>0</v>
      </c>
    </row>
    <row r="55" spans="1:14" s="7" customFormat="1" ht="45" customHeight="1" x14ac:dyDescent="0.25">
      <c r="A55" s="195"/>
      <c r="B55" s="175"/>
      <c r="C55" s="61">
        <v>53</v>
      </c>
      <c r="D55" s="79" t="s">
        <v>83</v>
      </c>
      <c r="E55" s="75" t="s">
        <v>71</v>
      </c>
      <c r="F55" s="57" t="s">
        <v>60</v>
      </c>
      <c r="G55" s="55" t="s">
        <v>61</v>
      </c>
      <c r="H55" s="78" t="s">
        <v>75</v>
      </c>
      <c r="I55" s="87">
        <v>1.9</v>
      </c>
      <c r="J55" s="9">
        <f>BU!J56+SECOM!J56+Museu!J56+ESAG!J56+CEART!J56+FAED!J56+CEAD!J56+CEFID!J56+CERES!J56+CESFI!J56+CCT!J56+CAV!J56+CEPLAN!J56+CEAVI!J56</f>
        <v>5900</v>
      </c>
      <c r="K55" s="10">
        <f>(BU!J56-BU!K56)+(SECOM!J56-SECOM!K56)+(Museu!J56-Museu!K56)+(ESAG!J56-ESAG!K56)+(CEART!J56-CEART!K56)+(FAED!J56-FAED!K56)+(CEAD!J56-CEAD!K56)+(CEFID!J56-CEFID!K56)+(CERES!J56-CERES!K56)+(CESFI!J56-CESFI!K56)+(CCT!J56-CCT!K56)+(CAV!J56-CAV!K56)+(CEPLAN!J56-CEPLAN!K56)+(CEAVI!J56-CEAVI!K56)</f>
        <v>0</v>
      </c>
      <c r="L55" s="47">
        <f t="shared" si="0"/>
        <v>5900</v>
      </c>
      <c r="M55" s="11">
        <f t="shared" si="1"/>
        <v>11210</v>
      </c>
      <c r="N55" s="12">
        <f t="shared" si="2"/>
        <v>0</v>
      </c>
    </row>
    <row r="56" spans="1:14" s="7" customFormat="1" ht="45" customHeight="1" x14ac:dyDescent="0.25">
      <c r="A56" s="195"/>
      <c r="B56" s="175"/>
      <c r="C56" s="61">
        <v>54</v>
      </c>
      <c r="D56" s="63" t="s">
        <v>84</v>
      </c>
      <c r="E56" s="75" t="s">
        <v>69</v>
      </c>
      <c r="F56" s="55" t="s">
        <v>60</v>
      </c>
      <c r="G56" s="55" t="s">
        <v>61</v>
      </c>
      <c r="H56" s="78" t="s">
        <v>75</v>
      </c>
      <c r="I56" s="87">
        <v>0.92</v>
      </c>
      <c r="J56" s="9">
        <f>BU!J57+SECOM!J57+Museu!J57+ESAG!J57+CEART!J57+FAED!J57+CEAD!J57+CEFID!J57+CERES!J57+CESFI!J57+CCT!J57+CAV!J57+CEPLAN!J57+CEAVI!J57</f>
        <v>2900</v>
      </c>
      <c r="K56" s="10">
        <f>(BU!J57-BU!K57)+(SECOM!J57-SECOM!K57)+(Museu!J57-Museu!K57)+(ESAG!J57-ESAG!K57)+(CEART!J57-CEART!K57)+(FAED!J57-FAED!K57)+(CEAD!J57-CEAD!K57)+(CEFID!J57-CEFID!K57)+(CERES!J57-CERES!K57)+(CESFI!J57-CESFI!K57)+(CCT!J57-CCT!K57)+(CAV!J57-CAV!K57)+(CEPLAN!J57-CEPLAN!K57)+(CEAVI!J57-CEAVI!K57)</f>
        <v>0</v>
      </c>
      <c r="L56" s="47">
        <f t="shared" si="0"/>
        <v>2900</v>
      </c>
      <c r="M56" s="11">
        <f t="shared" si="1"/>
        <v>2668</v>
      </c>
      <c r="N56" s="12">
        <f t="shared" si="2"/>
        <v>0</v>
      </c>
    </row>
    <row r="57" spans="1:14" s="7" customFormat="1" ht="45" customHeight="1" x14ac:dyDescent="0.25">
      <c r="A57" s="195"/>
      <c r="B57" s="176"/>
      <c r="C57" s="61">
        <v>55</v>
      </c>
      <c r="D57" s="63" t="s">
        <v>85</v>
      </c>
      <c r="E57" s="75" t="s">
        <v>69</v>
      </c>
      <c r="F57" s="55" t="s">
        <v>60</v>
      </c>
      <c r="G57" s="55" t="s">
        <v>61</v>
      </c>
      <c r="H57" s="78" t="s">
        <v>75</v>
      </c>
      <c r="I57" s="87">
        <v>1.8</v>
      </c>
      <c r="J57" s="9">
        <f>BU!J58+SECOM!J58+Museu!J58+ESAG!J58+CEART!J58+FAED!J58+CEAD!J58+CEFID!J58+CERES!J58+CESFI!J58+CCT!J58+CAV!J58+CEPLAN!J58+CEAVI!J58</f>
        <v>2600</v>
      </c>
      <c r="K57" s="10">
        <f>(BU!J58-BU!K58)+(SECOM!J58-SECOM!K58)+(Museu!J58-Museu!K58)+(ESAG!J58-ESAG!K58)+(CEART!J58-CEART!K58)+(FAED!J58-FAED!K58)+(CEAD!J58-CEAD!K58)+(CEFID!J58-CEFID!K58)+(CERES!J58-CERES!K58)+(CESFI!J58-CESFI!K58)+(CCT!J58-CCT!K58)+(CAV!J58-CAV!K58)+(CEPLAN!J58-CEPLAN!K58)+(CEAVI!J58-CEAVI!K58)</f>
        <v>0</v>
      </c>
      <c r="L57" s="47">
        <f t="shared" si="0"/>
        <v>2600</v>
      </c>
      <c r="M57" s="11">
        <f t="shared" si="1"/>
        <v>4680</v>
      </c>
      <c r="N57" s="12">
        <f t="shared" si="2"/>
        <v>0</v>
      </c>
    </row>
    <row r="58" spans="1:14" s="7" customFormat="1" ht="45" customHeight="1" x14ac:dyDescent="0.25">
      <c r="A58" s="191">
        <v>10</v>
      </c>
      <c r="B58" s="177" t="s">
        <v>94</v>
      </c>
      <c r="C58" s="65">
        <v>56</v>
      </c>
      <c r="D58" s="71" t="s">
        <v>105</v>
      </c>
      <c r="E58" s="71" t="s">
        <v>108</v>
      </c>
      <c r="F58" s="54" t="s">
        <v>60</v>
      </c>
      <c r="G58" s="54" t="s">
        <v>61</v>
      </c>
      <c r="H58" s="71" t="s">
        <v>4</v>
      </c>
      <c r="I58" s="86">
        <v>0.8</v>
      </c>
      <c r="J58" s="9">
        <f>BU!J59+SECOM!J59+Museu!J59+ESAG!J59+CEART!J59+FAED!J59+CEAD!J59+CEFID!J59+CERES!J59+CESFI!J59+CCT!J59+CAV!J59+CEPLAN!J59+CEAVI!J59</f>
        <v>200</v>
      </c>
      <c r="K58" s="10">
        <f>(BU!J59-BU!K59)+(SECOM!J59-SECOM!K59)+(Museu!J59-Museu!K59)+(ESAG!J59-ESAG!K59)+(CEART!J59-CEART!K59)+(FAED!J59-FAED!K59)+(CEAD!J59-CEAD!K59)+(CEFID!J59-CEFID!K59)+(CERES!J59-CERES!K59)+(CESFI!J59-CESFI!K59)+(CCT!J59-CCT!K59)+(CAV!J59-CAV!K59)+(CEPLAN!J59-CEPLAN!K59)+(CEAVI!J59-CEAVI!K59)</f>
        <v>0</v>
      </c>
      <c r="L58" s="47">
        <f t="shared" si="0"/>
        <v>200</v>
      </c>
      <c r="M58" s="11">
        <f t="shared" si="1"/>
        <v>160</v>
      </c>
      <c r="N58" s="12">
        <f t="shared" si="2"/>
        <v>0</v>
      </c>
    </row>
    <row r="59" spans="1:14" s="7" customFormat="1" ht="45" customHeight="1" x14ac:dyDescent="0.25">
      <c r="A59" s="192"/>
      <c r="B59" s="178"/>
      <c r="C59" s="65">
        <v>57</v>
      </c>
      <c r="D59" s="71" t="s">
        <v>106</v>
      </c>
      <c r="E59" s="71" t="s">
        <v>109</v>
      </c>
      <c r="F59" s="54" t="s">
        <v>60</v>
      </c>
      <c r="G59" s="54" t="s">
        <v>61</v>
      </c>
      <c r="H59" s="71" t="s">
        <v>4</v>
      </c>
      <c r="I59" s="86">
        <v>5.66</v>
      </c>
      <c r="J59" s="9">
        <f>BU!J60+SECOM!J60+Museu!J60+ESAG!J60+CEART!J60+FAED!J60+CEAD!J60+CEFID!J60+CERES!J60+CESFI!J60+CCT!J60+CAV!J60+CEPLAN!J60+CEAVI!J60</f>
        <v>50</v>
      </c>
      <c r="K59" s="10">
        <f>(BU!J60-BU!K60)+(SECOM!J60-SECOM!K60)+(Museu!J60-Museu!K60)+(ESAG!J60-ESAG!K60)+(CEART!J60-CEART!K60)+(FAED!J60-FAED!K60)+(CEAD!J60-CEAD!K60)+(CEFID!J60-CEFID!K60)+(CERES!J60-CERES!K60)+(CESFI!J60-CESFI!K60)+(CCT!J60-CCT!K60)+(CAV!J60-CAV!K60)+(CEPLAN!J60-CEPLAN!K60)+(CEAVI!J60-CEAVI!K60)</f>
        <v>0</v>
      </c>
      <c r="L59" s="47">
        <f t="shared" si="0"/>
        <v>50</v>
      </c>
      <c r="M59" s="11">
        <f t="shared" si="1"/>
        <v>283</v>
      </c>
      <c r="N59" s="12">
        <f t="shared" si="2"/>
        <v>0</v>
      </c>
    </row>
    <row r="60" spans="1:14" s="7" customFormat="1" ht="45" x14ac:dyDescent="0.25">
      <c r="A60" s="193"/>
      <c r="B60" s="179"/>
      <c r="C60" s="65">
        <v>58</v>
      </c>
      <c r="D60" s="71" t="s">
        <v>107</v>
      </c>
      <c r="E60" s="71" t="s">
        <v>110</v>
      </c>
      <c r="F60" s="54" t="s">
        <v>60</v>
      </c>
      <c r="G60" s="54" t="s">
        <v>61</v>
      </c>
      <c r="H60" s="71" t="s">
        <v>4</v>
      </c>
      <c r="I60" s="86">
        <v>23.03</v>
      </c>
      <c r="J60" s="9">
        <f>BU!J61+SECOM!J61+Museu!J61+ESAG!J61+CEART!J61+FAED!J61+CEAD!J61+CEFID!J61+CERES!J61+CESFI!J61+CCT!J61+CAV!J61+CEPLAN!J61+CEAVI!J61</f>
        <v>50</v>
      </c>
      <c r="K60" s="10">
        <f>(BU!J61-BU!K61)+(SECOM!J61-SECOM!K61)+(Museu!J61-Museu!K61)+(ESAG!J61-ESAG!K61)+(CEART!J61-CEART!K61)+(FAED!J61-FAED!K61)+(CEAD!J61-CEAD!K61)+(CEFID!J61-CEFID!K61)+(CERES!J61-CERES!K61)+(CESFI!J61-CESFI!K61)+(CCT!J61-CCT!K61)+(CAV!J61-CAV!K61)+(CEPLAN!J61-CEPLAN!K61)+(CEAVI!J61-CEAVI!K61)</f>
        <v>0</v>
      </c>
      <c r="L60" s="47">
        <f t="shared" si="0"/>
        <v>50</v>
      </c>
      <c r="M60" s="11">
        <f t="shared" si="1"/>
        <v>1151.5</v>
      </c>
      <c r="N60" s="12">
        <f t="shared" si="2"/>
        <v>0</v>
      </c>
    </row>
    <row r="61" spans="1:14" s="7" customFormat="1" x14ac:dyDescent="0.25">
      <c r="C61" s="1"/>
      <c r="D61" s="19"/>
      <c r="E61" s="1"/>
      <c r="F61" s="1"/>
      <c r="G61" s="1"/>
      <c r="H61" s="1"/>
      <c r="I61" s="59">
        <f>SUM(I3:I60)</f>
        <v>6984.46</v>
      </c>
      <c r="J61" s="60">
        <f>SUM(J3:J60)</f>
        <v>183784</v>
      </c>
      <c r="L61" s="58">
        <f>SUM(L3:L60)</f>
        <v>175138.71</v>
      </c>
      <c r="M61" s="45">
        <f>SUM(M3:M60)</f>
        <v>442407.00999999995</v>
      </c>
    </row>
    <row r="62" spans="1:14" s="7" customFormat="1" x14ac:dyDescent="0.25">
      <c r="C62" s="1"/>
      <c r="D62" s="19"/>
      <c r="E62" s="1"/>
      <c r="F62" s="1"/>
      <c r="G62" s="1"/>
      <c r="H62" s="1"/>
      <c r="I62" s="1"/>
    </row>
    <row r="63" spans="1:14" s="7" customFormat="1" x14ac:dyDescent="0.25">
      <c r="C63" s="1"/>
      <c r="D63" s="19"/>
      <c r="E63" s="1"/>
      <c r="F63" s="1"/>
      <c r="G63" s="1"/>
      <c r="H63" s="1"/>
      <c r="I63" s="1"/>
      <c r="J63" s="20"/>
      <c r="K63" s="8"/>
      <c r="L63" s="48"/>
    </row>
    <row r="64" spans="1:14" s="7" customFormat="1" x14ac:dyDescent="0.25">
      <c r="C64" s="1"/>
      <c r="D64" s="19"/>
      <c r="E64" s="1"/>
      <c r="F64" s="1"/>
      <c r="G64" s="1"/>
      <c r="H64" s="1"/>
      <c r="I64" s="1"/>
      <c r="J64" s="20"/>
      <c r="K64" s="8"/>
      <c r="L64" s="48"/>
    </row>
    <row r="65" spans="3:14" s="7" customFormat="1" x14ac:dyDescent="0.25">
      <c r="C65" s="1"/>
      <c r="D65" s="19"/>
      <c r="E65" s="1"/>
      <c r="F65" s="1"/>
      <c r="G65" s="1"/>
      <c r="H65" s="1"/>
      <c r="I65" s="1"/>
      <c r="J65" s="20"/>
      <c r="K65" s="8"/>
      <c r="L65" s="48"/>
    </row>
    <row r="66" spans="3:14" s="7" customFormat="1" x14ac:dyDescent="0.25">
      <c r="C66" s="1"/>
      <c r="D66" s="19"/>
      <c r="E66" s="1"/>
      <c r="F66" s="1"/>
      <c r="G66" s="1"/>
      <c r="H66" s="1"/>
      <c r="I66" s="1"/>
      <c r="J66" s="20"/>
      <c r="K66" s="8"/>
      <c r="L66" s="48"/>
    </row>
    <row r="67" spans="3:14" s="7" customFormat="1" x14ac:dyDescent="0.25">
      <c r="C67" s="1"/>
      <c r="D67" s="19"/>
      <c r="E67" s="1"/>
      <c r="F67" s="1"/>
      <c r="G67" s="1"/>
      <c r="H67" s="1"/>
      <c r="I67" s="1"/>
      <c r="J67" s="20"/>
      <c r="K67" s="8"/>
      <c r="L67" s="48"/>
    </row>
    <row r="68" spans="3:14" s="7" customFormat="1" x14ac:dyDescent="0.25">
      <c r="C68" s="1"/>
      <c r="D68" s="19"/>
      <c r="E68" s="1"/>
      <c r="F68" s="1"/>
      <c r="G68" s="1"/>
      <c r="H68" s="1"/>
      <c r="I68" s="1"/>
      <c r="J68" s="20"/>
      <c r="K68" s="8"/>
      <c r="L68" s="48"/>
    </row>
    <row r="69" spans="3:14" s="7" customFormat="1" x14ac:dyDescent="0.25">
      <c r="C69" s="1"/>
      <c r="D69" s="19"/>
      <c r="E69" s="1"/>
      <c r="F69" s="1"/>
      <c r="G69" s="1"/>
      <c r="H69" s="1"/>
      <c r="I69" s="1"/>
      <c r="J69" s="20"/>
      <c r="K69" s="8"/>
      <c r="L69" s="48"/>
    </row>
    <row r="70" spans="3:14" s="7" customFormat="1" x14ac:dyDescent="0.25">
      <c r="C70" s="1"/>
      <c r="D70" s="19"/>
      <c r="E70" s="1"/>
      <c r="F70" s="1"/>
      <c r="G70" s="1"/>
      <c r="H70" s="1"/>
      <c r="I70" s="1"/>
      <c r="J70" s="20"/>
      <c r="K70" s="8"/>
      <c r="L70" s="48"/>
    </row>
    <row r="71" spans="3:14" s="7" customFormat="1" ht="15.75" x14ac:dyDescent="0.25">
      <c r="C71" s="1"/>
      <c r="D71" s="19"/>
      <c r="E71" s="1"/>
      <c r="F71" s="1"/>
      <c r="G71" s="1"/>
      <c r="H71" s="1"/>
      <c r="I71" s="1"/>
      <c r="J71" s="165" t="str">
        <f>A1</f>
        <v>PROCESSO: PE 612/2020/UDESC</v>
      </c>
      <c r="K71" s="166"/>
      <c r="L71" s="166"/>
      <c r="M71" s="166"/>
      <c r="N71" s="167"/>
    </row>
    <row r="72" spans="3:14" s="7" customFormat="1" ht="15.75" x14ac:dyDescent="0.25">
      <c r="C72" s="1"/>
      <c r="D72" s="19"/>
      <c r="E72" s="1"/>
      <c r="F72" s="1"/>
      <c r="G72" s="1"/>
      <c r="H72" s="1"/>
      <c r="I72" s="1"/>
      <c r="J72" s="168" t="s">
        <v>48</v>
      </c>
      <c r="K72" s="169"/>
      <c r="L72" s="169"/>
      <c r="M72" s="169"/>
      <c r="N72" s="170"/>
    </row>
    <row r="73" spans="3:14" s="7" customFormat="1" ht="15.75" x14ac:dyDescent="0.25">
      <c r="C73" s="1"/>
      <c r="D73" s="19"/>
      <c r="E73" s="1"/>
      <c r="F73" s="1"/>
      <c r="G73" s="1"/>
      <c r="H73" s="1"/>
      <c r="I73" s="1"/>
      <c r="J73" s="180" t="str">
        <f>I1</f>
        <v>VIGÊNCIA DA ATA: 26/11/2020 até 26/11/21</v>
      </c>
      <c r="K73" s="181"/>
      <c r="L73" s="181"/>
      <c r="M73" s="181"/>
      <c r="N73" s="182"/>
    </row>
    <row r="74" spans="3:14" s="7" customFormat="1" ht="47.25" x14ac:dyDescent="0.25">
      <c r="C74" s="1"/>
      <c r="D74" s="19"/>
      <c r="E74" s="1"/>
      <c r="F74" s="1"/>
      <c r="G74" s="1"/>
      <c r="H74" s="1"/>
      <c r="I74" s="1"/>
      <c r="J74" s="27" t="s">
        <v>11</v>
      </c>
      <c r="K74" s="28"/>
      <c r="L74" s="49"/>
      <c r="M74" s="28"/>
      <c r="N74" s="29">
        <f>M61</f>
        <v>442407.00999999995</v>
      </c>
    </row>
    <row r="75" spans="3:14" s="7" customFormat="1" ht="31.5" x14ac:dyDescent="0.25">
      <c r="C75" s="1"/>
      <c r="D75" s="19"/>
      <c r="E75" s="1"/>
      <c r="F75" s="1"/>
      <c r="G75" s="1"/>
      <c r="H75" s="1"/>
      <c r="I75" s="1"/>
      <c r="J75" s="30" t="s">
        <v>12</v>
      </c>
      <c r="K75" s="31"/>
      <c r="L75" s="50"/>
      <c r="M75" s="31"/>
      <c r="N75" s="32" t="e">
        <f>#REF!</f>
        <v>#REF!</v>
      </c>
    </row>
    <row r="76" spans="3:14" s="7" customFormat="1" ht="15.75" x14ac:dyDescent="0.25">
      <c r="C76" s="1"/>
      <c r="D76" s="19"/>
      <c r="E76" s="1"/>
      <c r="F76" s="1"/>
      <c r="G76" s="1"/>
      <c r="H76" s="1"/>
      <c r="I76" s="1"/>
      <c r="J76" s="30" t="s">
        <v>13</v>
      </c>
      <c r="K76" s="31"/>
      <c r="L76" s="50"/>
      <c r="M76" s="31"/>
      <c r="N76" s="33"/>
    </row>
    <row r="77" spans="3:14" s="7" customFormat="1" ht="15.75" x14ac:dyDescent="0.25">
      <c r="C77" s="1"/>
      <c r="D77" s="19"/>
      <c r="E77" s="1"/>
      <c r="F77" s="1"/>
      <c r="G77" s="1"/>
      <c r="H77" s="1"/>
      <c r="I77" s="1"/>
      <c r="J77" s="34" t="s">
        <v>14</v>
      </c>
      <c r="K77" s="35"/>
      <c r="L77" s="51"/>
      <c r="M77" s="35"/>
      <c r="N77" s="36" t="e">
        <f>N75/N74</f>
        <v>#REF!</v>
      </c>
    </row>
    <row r="78" spans="3:14" s="7" customFormat="1" ht="15.75" x14ac:dyDescent="0.25">
      <c r="C78" s="1"/>
      <c r="D78" s="19"/>
      <c r="E78" s="1"/>
      <c r="F78" s="1"/>
      <c r="G78" s="1"/>
      <c r="H78" s="1"/>
      <c r="I78" s="1"/>
      <c r="J78" s="162" t="s">
        <v>86</v>
      </c>
      <c r="K78" s="163"/>
      <c r="L78" s="163"/>
      <c r="M78" s="163"/>
      <c r="N78" s="164"/>
    </row>
    <row r="79" spans="3:14" s="7" customFormat="1" x14ac:dyDescent="0.25">
      <c r="C79" s="1"/>
      <c r="D79" s="19"/>
      <c r="E79" s="1"/>
      <c r="F79" s="1"/>
      <c r="G79" s="1"/>
      <c r="H79" s="1"/>
      <c r="I79" s="1"/>
      <c r="J79" s="20"/>
      <c r="K79" s="8"/>
      <c r="L79" s="48"/>
    </row>
    <row r="80" spans="3:14" s="7" customFormat="1" x14ac:dyDescent="0.25">
      <c r="C80" s="1"/>
      <c r="D80" s="19"/>
      <c r="E80" s="1"/>
      <c r="F80" s="1"/>
      <c r="G80" s="1"/>
      <c r="H80" s="1"/>
      <c r="I80" s="1"/>
      <c r="J80" s="20"/>
      <c r="K80" s="8"/>
      <c r="L80" s="48"/>
    </row>
    <row r="81" spans="3:12" s="7" customFormat="1" x14ac:dyDescent="0.25">
      <c r="C81" s="1"/>
      <c r="D81" s="19"/>
      <c r="E81" s="1"/>
      <c r="F81" s="1"/>
      <c r="G81" s="1"/>
      <c r="H81" s="1"/>
      <c r="I81" s="1"/>
      <c r="J81" s="20"/>
      <c r="K81" s="8"/>
      <c r="L81" s="48"/>
    </row>
    <row r="82" spans="3:12" s="7" customFormat="1" x14ac:dyDescent="0.25">
      <c r="C82" s="1"/>
      <c r="D82" s="19"/>
      <c r="E82" s="1"/>
      <c r="F82" s="1"/>
      <c r="G82" s="1"/>
      <c r="H82" s="1"/>
      <c r="I82" s="1"/>
      <c r="J82" s="20"/>
      <c r="K82" s="8"/>
      <c r="L82" s="48"/>
    </row>
    <row r="83" spans="3:12" s="7" customFormat="1" x14ac:dyDescent="0.25">
      <c r="C83" s="1"/>
      <c r="D83" s="19"/>
      <c r="E83" s="1"/>
      <c r="F83" s="1"/>
      <c r="G83" s="1"/>
      <c r="H83" s="1"/>
      <c r="I83" s="1"/>
      <c r="J83" s="20"/>
      <c r="K83" s="8"/>
      <c r="L83" s="48"/>
    </row>
    <row r="84" spans="3:12" s="7" customFormat="1" x14ac:dyDescent="0.25">
      <c r="C84" s="1"/>
      <c r="D84" s="19"/>
      <c r="E84" s="1"/>
      <c r="F84" s="1"/>
      <c r="G84" s="1"/>
      <c r="H84" s="1"/>
      <c r="I84" s="1"/>
      <c r="J84" s="20"/>
      <c r="K84" s="8"/>
      <c r="L84" s="48"/>
    </row>
    <row r="85" spans="3:12" s="7" customFormat="1" x14ac:dyDescent="0.25">
      <c r="C85" s="1"/>
      <c r="D85" s="19"/>
      <c r="E85" s="1"/>
      <c r="F85" s="1"/>
      <c r="G85" s="1"/>
      <c r="H85" s="1"/>
      <c r="I85" s="1"/>
      <c r="J85" s="20"/>
      <c r="K85" s="8"/>
      <c r="L85" s="48"/>
    </row>
    <row r="86" spans="3:12" s="7" customFormat="1" x14ac:dyDescent="0.25">
      <c r="C86" s="1"/>
      <c r="D86" s="19"/>
      <c r="E86" s="1"/>
      <c r="F86" s="1"/>
      <c r="G86" s="1"/>
      <c r="H86" s="1"/>
      <c r="I86" s="1"/>
      <c r="J86" s="20"/>
      <c r="K86" s="8"/>
      <c r="L86" s="48"/>
    </row>
    <row r="87" spans="3:12" s="7" customFormat="1" x14ac:dyDescent="0.25">
      <c r="C87" s="1"/>
      <c r="D87" s="19"/>
      <c r="E87" s="1"/>
      <c r="F87" s="1"/>
      <c r="G87" s="1"/>
      <c r="H87" s="1"/>
      <c r="I87" s="1"/>
      <c r="J87" s="20"/>
      <c r="K87" s="8"/>
      <c r="L87" s="48"/>
    </row>
    <row r="88" spans="3:12" s="7" customFormat="1" x14ac:dyDescent="0.25">
      <c r="C88" s="1"/>
      <c r="D88" s="19"/>
      <c r="E88" s="1"/>
      <c r="F88" s="1"/>
      <c r="G88" s="1"/>
      <c r="H88" s="1"/>
      <c r="I88" s="1"/>
      <c r="J88" s="20"/>
      <c r="K88" s="8"/>
      <c r="L88" s="48"/>
    </row>
    <row r="89" spans="3:12" s="7" customFormat="1" x14ac:dyDescent="0.25">
      <c r="C89" s="1"/>
      <c r="D89" s="19"/>
      <c r="E89" s="1"/>
      <c r="F89" s="1"/>
      <c r="G89" s="1"/>
      <c r="H89" s="1"/>
      <c r="I89" s="1"/>
      <c r="J89" s="20"/>
      <c r="K89" s="8"/>
      <c r="L89" s="48"/>
    </row>
    <row r="90" spans="3:12" s="7" customFormat="1" x14ac:dyDescent="0.25">
      <c r="C90" s="1"/>
      <c r="D90" s="19"/>
      <c r="E90" s="1"/>
      <c r="F90" s="1"/>
      <c r="G90" s="1"/>
      <c r="H90" s="1"/>
      <c r="I90" s="1"/>
      <c r="J90" s="20"/>
      <c r="K90" s="8"/>
      <c r="L90" s="48"/>
    </row>
    <row r="91" spans="3:12" s="7" customFormat="1" x14ac:dyDescent="0.25">
      <c r="C91" s="1"/>
      <c r="D91" s="19"/>
      <c r="E91" s="1"/>
      <c r="F91" s="1"/>
      <c r="G91" s="1"/>
      <c r="H91" s="1"/>
      <c r="I91" s="1"/>
      <c r="J91" s="20"/>
      <c r="K91" s="8"/>
      <c r="L91" s="48"/>
    </row>
    <row r="92" spans="3:12" s="7" customFormat="1" x14ac:dyDescent="0.25">
      <c r="C92" s="1"/>
      <c r="D92" s="19"/>
      <c r="E92" s="1"/>
      <c r="F92" s="1"/>
      <c r="G92" s="1"/>
      <c r="H92" s="1"/>
      <c r="I92" s="1"/>
      <c r="J92" s="20"/>
      <c r="K92" s="8"/>
      <c r="L92" s="48"/>
    </row>
    <row r="93" spans="3:12" s="7" customFormat="1" x14ac:dyDescent="0.25">
      <c r="C93" s="1"/>
      <c r="D93" s="19"/>
      <c r="E93" s="1"/>
      <c r="F93" s="1"/>
      <c r="G93" s="1"/>
      <c r="H93" s="1"/>
      <c r="I93" s="1"/>
      <c r="J93" s="20"/>
      <c r="K93" s="8"/>
      <c r="L93" s="48"/>
    </row>
    <row r="94" spans="3:12" s="7" customFormat="1" x14ac:dyDescent="0.25">
      <c r="C94" s="1"/>
      <c r="D94" s="19"/>
      <c r="E94" s="1"/>
      <c r="F94" s="1"/>
      <c r="G94" s="1"/>
      <c r="H94" s="1"/>
      <c r="I94" s="1"/>
      <c r="J94" s="20"/>
      <c r="K94" s="8"/>
      <c r="L94" s="48"/>
    </row>
    <row r="95" spans="3:12" s="7" customFormat="1" x14ac:dyDescent="0.25">
      <c r="C95" s="1"/>
      <c r="D95" s="19"/>
      <c r="E95" s="1"/>
      <c r="F95" s="1"/>
      <c r="G95" s="1"/>
      <c r="H95" s="1"/>
      <c r="I95" s="1"/>
      <c r="J95" s="20"/>
      <c r="K95" s="8"/>
      <c r="L95" s="48"/>
    </row>
    <row r="96" spans="3:12" s="7" customFormat="1" x14ac:dyDescent="0.25">
      <c r="C96" s="1"/>
      <c r="D96" s="19"/>
      <c r="E96" s="1"/>
      <c r="F96" s="1"/>
      <c r="G96" s="1"/>
      <c r="H96" s="1"/>
      <c r="I96" s="1"/>
      <c r="J96" s="20"/>
      <c r="K96" s="8"/>
      <c r="L96" s="48"/>
    </row>
    <row r="97" spans="3:12" s="7" customFormat="1" x14ac:dyDescent="0.25">
      <c r="C97" s="1"/>
      <c r="D97" s="19"/>
      <c r="E97" s="1"/>
      <c r="F97" s="1"/>
      <c r="G97" s="1"/>
      <c r="H97" s="1"/>
      <c r="I97" s="1"/>
      <c r="J97" s="20"/>
      <c r="K97" s="8"/>
      <c r="L97" s="48"/>
    </row>
    <row r="98" spans="3:12" s="7" customFormat="1" x14ac:dyDescent="0.25">
      <c r="C98" s="1"/>
      <c r="D98" s="19"/>
      <c r="E98" s="1"/>
      <c r="F98" s="1"/>
      <c r="G98" s="1"/>
      <c r="H98" s="1"/>
      <c r="I98" s="1"/>
      <c r="J98" s="20"/>
      <c r="K98" s="8"/>
      <c r="L98" s="48"/>
    </row>
    <row r="99" spans="3:12" s="7" customFormat="1" x14ac:dyDescent="0.25">
      <c r="C99" s="1"/>
      <c r="D99" s="19"/>
      <c r="E99" s="1"/>
      <c r="F99" s="1"/>
      <c r="G99" s="1"/>
      <c r="H99" s="1"/>
      <c r="I99" s="1"/>
      <c r="J99" s="20"/>
      <c r="K99" s="8"/>
      <c r="L99" s="48"/>
    </row>
    <row r="100" spans="3:12" s="7" customFormat="1" x14ac:dyDescent="0.25">
      <c r="C100" s="1"/>
      <c r="D100" s="19"/>
      <c r="E100" s="1"/>
      <c r="F100" s="1"/>
      <c r="G100" s="1"/>
      <c r="H100" s="1"/>
      <c r="I100" s="1"/>
      <c r="J100" s="20"/>
      <c r="K100" s="8"/>
      <c r="L100" s="48"/>
    </row>
    <row r="101" spans="3:12" s="7" customFormat="1" x14ac:dyDescent="0.25">
      <c r="C101" s="1"/>
      <c r="D101" s="19"/>
      <c r="E101" s="1"/>
      <c r="F101" s="1"/>
      <c r="G101" s="1"/>
      <c r="H101" s="1"/>
      <c r="I101" s="1"/>
      <c r="J101" s="20"/>
      <c r="K101" s="8"/>
      <c r="L101" s="48"/>
    </row>
    <row r="102" spans="3:12" s="7" customFormat="1" x14ac:dyDescent="0.25">
      <c r="C102" s="1"/>
      <c r="D102" s="19"/>
      <c r="E102" s="1"/>
      <c r="F102" s="1"/>
      <c r="G102" s="1"/>
      <c r="H102" s="1"/>
      <c r="I102" s="1"/>
      <c r="J102" s="20"/>
      <c r="K102" s="8"/>
      <c r="L102" s="48"/>
    </row>
    <row r="103" spans="3:12" s="7" customFormat="1" x14ac:dyDescent="0.25">
      <c r="C103" s="1"/>
      <c r="D103" s="19"/>
      <c r="E103" s="1"/>
      <c r="F103" s="1"/>
      <c r="G103" s="1"/>
      <c r="H103" s="1"/>
      <c r="I103" s="1"/>
      <c r="J103" s="20"/>
      <c r="K103" s="8"/>
      <c r="L103" s="48"/>
    </row>
    <row r="104" spans="3:12" s="7" customFormat="1" x14ac:dyDescent="0.25">
      <c r="C104" s="1"/>
      <c r="D104" s="19"/>
      <c r="E104" s="1"/>
      <c r="F104" s="1"/>
      <c r="G104" s="1"/>
      <c r="H104" s="1"/>
      <c r="I104" s="1"/>
      <c r="J104" s="20"/>
      <c r="K104" s="8"/>
      <c r="L104" s="48"/>
    </row>
    <row r="105" spans="3:12" s="7" customFormat="1" x14ac:dyDescent="0.25">
      <c r="C105" s="1"/>
      <c r="D105" s="19"/>
      <c r="E105" s="1"/>
      <c r="F105" s="1"/>
      <c r="G105" s="1"/>
      <c r="H105" s="1"/>
      <c r="I105" s="1"/>
      <c r="J105" s="20"/>
      <c r="K105" s="8"/>
      <c r="L105" s="48"/>
    </row>
    <row r="106" spans="3:12" s="7" customFormat="1" x14ac:dyDescent="0.25">
      <c r="C106" s="1"/>
      <c r="D106" s="19"/>
      <c r="E106" s="1"/>
      <c r="F106" s="1"/>
      <c r="G106" s="1"/>
      <c r="H106" s="1"/>
      <c r="I106" s="1"/>
      <c r="J106" s="20"/>
      <c r="K106" s="8"/>
      <c r="L106" s="48"/>
    </row>
    <row r="107" spans="3:12" s="7" customFormat="1" x14ac:dyDescent="0.25">
      <c r="C107" s="1"/>
      <c r="D107" s="19"/>
      <c r="E107" s="1"/>
      <c r="F107" s="1"/>
      <c r="G107" s="1"/>
      <c r="H107" s="1"/>
      <c r="I107" s="1"/>
      <c r="J107" s="20"/>
      <c r="K107" s="8"/>
      <c r="L107" s="48"/>
    </row>
    <row r="108" spans="3:12" s="7" customFormat="1" x14ac:dyDescent="0.25">
      <c r="C108" s="1"/>
      <c r="D108" s="19"/>
      <c r="E108" s="1"/>
      <c r="F108" s="1"/>
      <c r="G108" s="1"/>
      <c r="H108" s="1"/>
      <c r="I108" s="1"/>
      <c r="J108" s="20"/>
      <c r="K108" s="8"/>
      <c r="L108" s="48"/>
    </row>
    <row r="109" spans="3:12" s="7" customFormat="1" x14ac:dyDescent="0.25">
      <c r="C109" s="1"/>
      <c r="D109" s="19"/>
      <c r="E109" s="1"/>
      <c r="F109" s="1"/>
      <c r="G109" s="1"/>
      <c r="H109" s="1"/>
      <c r="I109" s="1"/>
      <c r="J109" s="20"/>
      <c r="K109" s="8"/>
      <c r="L109" s="48"/>
    </row>
    <row r="110" spans="3:12" s="7" customFormat="1" x14ac:dyDescent="0.25">
      <c r="C110" s="1"/>
      <c r="D110" s="19"/>
      <c r="E110" s="1"/>
      <c r="F110" s="1"/>
      <c r="G110" s="1"/>
      <c r="H110" s="1"/>
      <c r="I110" s="1"/>
      <c r="J110" s="20"/>
      <c r="K110" s="8"/>
      <c r="L110" s="48"/>
    </row>
    <row r="111" spans="3:12" s="7" customFormat="1" x14ac:dyDescent="0.25">
      <c r="C111" s="1"/>
      <c r="D111" s="19"/>
      <c r="E111" s="1"/>
      <c r="F111" s="1"/>
      <c r="G111" s="1"/>
      <c r="H111" s="1"/>
      <c r="I111" s="1"/>
      <c r="J111" s="20"/>
      <c r="K111" s="8"/>
      <c r="L111" s="48"/>
    </row>
    <row r="112" spans="3:12" s="7" customFormat="1" x14ac:dyDescent="0.25">
      <c r="C112" s="1"/>
      <c r="D112" s="19"/>
      <c r="E112" s="1"/>
      <c r="F112" s="1"/>
      <c r="G112" s="1"/>
      <c r="H112" s="1"/>
      <c r="I112" s="1"/>
      <c r="J112" s="20"/>
      <c r="K112" s="8"/>
      <c r="L112" s="48"/>
    </row>
    <row r="113" spans="3:12" s="7" customFormat="1" x14ac:dyDescent="0.25">
      <c r="C113" s="1"/>
      <c r="D113" s="19"/>
      <c r="E113" s="1"/>
      <c r="F113" s="1"/>
      <c r="G113" s="1"/>
      <c r="H113" s="1"/>
      <c r="I113" s="1"/>
      <c r="J113" s="20"/>
      <c r="K113" s="8"/>
      <c r="L113" s="48"/>
    </row>
    <row r="114" spans="3:12" s="7" customFormat="1" x14ac:dyDescent="0.25">
      <c r="C114" s="1"/>
      <c r="D114" s="19"/>
      <c r="E114" s="1"/>
      <c r="F114" s="1"/>
      <c r="G114" s="1"/>
      <c r="H114" s="1"/>
      <c r="I114" s="1"/>
      <c r="J114" s="20"/>
      <c r="K114" s="8"/>
      <c r="L114" s="48"/>
    </row>
    <row r="115" spans="3:12" s="7" customFormat="1" x14ac:dyDescent="0.25">
      <c r="C115" s="1"/>
      <c r="D115" s="19"/>
      <c r="E115" s="1"/>
      <c r="F115" s="1"/>
      <c r="G115" s="1"/>
      <c r="H115" s="1"/>
      <c r="I115" s="1"/>
      <c r="J115" s="20"/>
      <c r="K115" s="8"/>
      <c r="L115" s="48"/>
    </row>
    <row r="116" spans="3:12" s="7" customFormat="1" x14ac:dyDescent="0.25">
      <c r="C116" s="1"/>
      <c r="D116" s="19"/>
      <c r="E116" s="1"/>
      <c r="F116" s="1"/>
      <c r="G116" s="1"/>
      <c r="H116" s="1"/>
      <c r="I116" s="1"/>
      <c r="J116" s="20"/>
      <c r="K116" s="8"/>
      <c r="L116" s="48"/>
    </row>
    <row r="117" spans="3:12" s="7" customFormat="1" x14ac:dyDescent="0.25">
      <c r="C117" s="1"/>
      <c r="D117" s="19"/>
      <c r="E117" s="1"/>
      <c r="F117" s="1"/>
      <c r="G117" s="1"/>
      <c r="H117" s="1"/>
      <c r="I117" s="1"/>
      <c r="J117" s="20"/>
      <c r="K117" s="8"/>
      <c r="L117" s="48"/>
    </row>
    <row r="118" spans="3:12" s="7" customFormat="1" x14ac:dyDescent="0.25">
      <c r="C118" s="1"/>
      <c r="D118" s="19"/>
      <c r="E118" s="1"/>
      <c r="F118" s="1"/>
      <c r="G118" s="1"/>
      <c r="H118" s="1"/>
      <c r="I118" s="1"/>
      <c r="J118" s="20"/>
      <c r="K118" s="8"/>
      <c r="L118" s="48"/>
    </row>
    <row r="119" spans="3:12" s="7" customFormat="1" x14ac:dyDescent="0.25">
      <c r="C119" s="1"/>
      <c r="D119" s="19"/>
      <c r="E119" s="1"/>
      <c r="F119" s="1"/>
      <c r="G119" s="1"/>
      <c r="H119" s="1"/>
      <c r="I119" s="1"/>
      <c r="J119" s="20"/>
      <c r="K119" s="8"/>
      <c r="L119" s="48"/>
    </row>
    <row r="120" spans="3:12" s="7" customFormat="1" x14ac:dyDescent="0.25">
      <c r="C120" s="1"/>
      <c r="D120" s="19"/>
      <c r="E120" s="1"/>
      <c r="F120" s="1"/>
      <c r="G120" s="1"/>
      <c r="H120" s="1"/>
      <c r="I120" s="1"/>
      <c r="J120" s="20"/>
      <c r="K120" s="8"/>
      <c r="L120" s="48"/>
    </row>
    <row r="121" spans="3:12" s="7" customFormat="1" x14ac:dyDescent="0.25">
      <c r="C121" s="1"/>
      <c r="D121" s="19"/>
      <c r="E121" s="1"/>
      <c r="F121" s="1"/>
      <c r="G121" s="1"/>
      <c r="H121" s="1"/>
      <c r="I121" s="1"/>
      <c r="J121" s="20"/>
      <c r="K121" s="8"/>
      <c r="L121" s="48"/>
    </row>
    <row r="122" spans="3:12" s="7" customFormat="1" x14ac:dyDescent="0.25">
      <c r="C122" s="1"/>
      <c r="D122" s="19"/>
      <c r="E122" s="1"/>
      <c r="F122" s="1"/>
      <c r="G122" s="1"/>
      <c r="H122" s="1"/>
      <c r="I122" s="1"/>
      <c r="J122" s="20"/>
      <c r="K122" s="8"/>
      <c r="L122" s="48"/>
    </row>
    <row r="123" spans="3:12" s="7" customFormat="1" x14ac:dyDescent="0.25">
      <c r="C123" s="1"/>
      <c r="D123" s="19"/>
      <c r="E123" s="1"/>
      <c r="F123" s="1"/>
      <c r="G123" s="1"/>
      <c r="H123" s="1"/>
      <c r="I123" s="1"/>
      <c r="J123" s="20"/>
      <c r="K123" s="8"/>
      <c r="L123" s="48"/>
    </row>
    <row r="124" spans="3:12" s="7" customFormat="1" x14ac:dyDescent="0.25">
      <c r="C124" s="1"/>
      <c r="D124" s="19"/>
      <c r="E124" s="1"/>
      <c r="F124" s="1"/>
      <c r="G124" s="1"/>
      <c r="H124" s="1"/>
      <c r="I124" s="1"/>
      <c r="J124" s="20"/>
      <c r="K124" s="8"/>
      <c r="L124" s="48"/>
    </row>
    <row r="125" spans="3:12" s="7" customFormat="1" x14ac:dyDescent="0.25">
      <c r="C125" s="1"/>
      <c r="D125" s="19"/>
      <c r="E125" s="1"/>
      <c r="F125" s="1"/>
      <c r="G125" s="1"/>
      <c r="H125" s="1"/>
      <c r="I125" s="1"/>
      <c r="J125" s="20"/>
      <c r="K125" s="8"/>
      <c r="L125" s="48"/>
    </row>
    <row r="126" spans="3:12" s="7" customFormat="1" x14ac:dyDescent="0.25">
      <c r="C126" s="1"/>
      <c r="D126" s="19"/>
      <c r="E126" s="1"/>
      <c r="F126" s="1"/>
      <c r="G126" s="1"/>
      <c r="H126" s="1"/>
      <c r="I126" s="1"/>
      <c r="J126" s="20"/>
      <c r="K126" s="8"/>
      <c r="L126" s="48"/>
    </row>
    <row r="127" spans="3:12" s="7" customFormat="1" x14ac:dyDescent="0.25">
      <c r="C127" s="1"/>
      <c r="D127" s="19"/>
      <c r="E127" s="1"/>
      <c r="F127" s="1"/>
      <c r="G127" s="1"/>
      <c r="H127" s="1"/>
      <c r="I127" s="1"/>
      <c r="J127" s="20"/>
      <c r="K127" s="8"/>
      <c r="L127" s="48"/>
    </row>
    <row r="128" spans="3:12" s="7" customFormat="1" x14ac:dyDescent="0.25">
      <c r="C128" s="1"/>
      <c r="D128" s="19"/>
      <c r="E128" s="1"/>
      <c r="F128" s="1"/>
      <c r="G128" s="1"/>
      <c r="H128" s="1"/>
      <c r="I128" s="1"/>
      <c r="J128" s="20"/>
      <c r="K128" s="8"/>
      <c r="L128" s="48"/>
    </row>
    <row r="129" spans="3:12" s="7" customFormat="1" x14ac:dyDescent="0.25">
      <c r="C129" s="1"/>
      <c r="D129" s="19"/>
      <c r="E129" s="1"/>
      <c r="F129" s="1"/>
      <c r="G129" s="1"/>
      <c r="H129" s="1"/>
      <c r="I129" s="1"/>
      <c r="J129" s="20"/>
      <c r="K129" s="8"/>
      <c r="L129" s="48"/>
    </row>
    <row r="130" spans="3:12" s="7" customFormat="1" x14ac:dyDescent="0.25">
      <c r="C130" s="1"/>
      <c r="D130" s="19"/>
      <c r="E130" s="1"/>
      <c r="F130" s="1"/>
      <c r="G130" s="1"/>
      <c r="H130" s="1"/>
      <c r="I130" s="1"/>
      <c r="J130" s="20"/>
      <c r="K130" s="8"/>
      <c r="L130" s="48"/>
    </row>
    <row r="131" spans="3:12" s="7" customFormat="1" x14ac:dyDescent="0.25">
      <c r="C131" s="1"/>
      <c r="D131" s="19"/>
      <c r="E131" s="1"/>
      <c r="F131" s="1"/>
      <c r="G131" s="1"/>
      <c r="H131" s="1"/>
      <c r="I131" s="1"/>
      <c r="J131" s="20"/>
      <c r="K131" s="8"/>
      <c r="L131" s="48"/>
    </row>
    <row r="132" spans="3:12" s="7" customFormat="1" x14ac:dyDescent="0.25">
      <c r="C132" s="1"/>
      <c r="D132" s="19"/>
      <c r="E132" s="1"/>
      <c r="F132" s="1"/>
      <c r="G132" s="1"/>
      <c r="H132" s="1"/>
      <c r="I132" s="1"/>
      <c r="J132" s="20"/>
      <c r="K132" s="8"/>
      <c r="L132" s="48"/>
    </row>
    <row r="133" spans="3:12" s="7" customFormat="1" x14ac:dyDescent="0.25">
      <c r="C133" s="1"/>
      <c r="D133" s="19"/>
      <c r="E133" s="1"/>
      <c r="F133" s="1"/>
      <c r="G133" s="1"/>
      <c r="H133" s="1"/>
      <c r="I133" s="1"/>
      <c r="J133" s="20"/>
      <c r="K133" s="8"/>
      <c r="L133" s="48"/>
    </row>
    <row r="134" spans="3:12" s="7" customFormat="1" x14ac:dyDescent="0.25">
      <c r="C134" s="1"/>
      <c r="D134" s="19"/>
      <c r="E134" s="1"/>
      <c r="F134" s="1"/>
      <c r="G134" s="1"/>
      <c r="H134" s="1"/>
      <c r="I134" s="1"/>
      <c r="J134" s="20"/>
      <c r="K134" s="8"/>
      <c r="L134" s="48"/>
    </row>
    <row r="135" spans="3:12" s="7" customFormat="1" x14ac:dyDescent="0.25">
      <c r="C135" s="1"/>
      <c r="D135" s="19"/>
      <c r="E135" s="1"/>
      <c r="F135" s="1"/>
      <c r="G135" s="1"/>
      <c r="H135" s="1"/>
      <c r="I135" s="1"/>
      <c r="J135" s="20"/>
      <c r="K135" s="8"/>
      <c r="L135" s="48"/>
    </row>
    <row r="136" spans="3:12" s="7" customFormat="1" x14ac:dyDescent="0.25">
      <c r="C136" s="1"/>
      <c r="D136" s="19"/>
      <c r="E136" s="1"/>
      <c r="F136" s="1"/>
      <c r="G136" s="1"/>
      <c r="H136" s="1"/>
      <c r="I136" s="1"/>
      <c r="J136" s="20"/>
      <c r="K136" s="8"/>
      <c r="L136" s="48"/>
    </row>
    <row r="137" spans="3:12" s="7" customFormat="1" x14ac:dyDescent="0.25">
      <c r="C137" s="1"/>
      <c r="D137" s="19"/>
      <c r="E137" s="1"/>
      <c r="F137" s="1"/>
      <c r="G137" s="1"/>
      <c r="H137" s="1"/>
      <c r="I137" s="1"/>
      <c r="J137" s="20"/>
      <c r="K137" s="8"/>
      <c r="L137" s="48"/>
    </row>
    <row r="138" spans="3:12" s="7" customFormat="1" x14ac:dyDescent="0.25">
      <c r="C138" s="1"/>
      <c r="D138" s="19"/>
      <c r="E138" s="1"/>
      <c r="F138" s="1"/>
      <c r="G138" s="1"/>
      <c r="H138" s="1"/>
      <c r="I138" s="1"/>
      <c r="J138" s="20"/>
      <c r="K138" s="8"/>
      <c r="L138" s="48"/>
    </row>
    <row r="139" spans="3:12" s="7" customFormat="1" x14ac:dyDescent="0.25">
      <c r="C139" s="1"/>
      <c r="D139" s="19"/>
      <c r="E139" s="1"/>
      <c r="F139" s="1"/>
      <c r="G139" s="1"/>
      <c r="H139" s="1"/>
      <c r="I139" s="1"/>
      <c r="J139" s="20"/>
      <c r="K139" s="8"/>
      <c r="L139" s="48"/>
    </row>
    <row r="140" spans="3:12" s="7" customFormat="1" x14ac:dyDescent="0.25">
      <c r="C140" s="1"/>
      <c r="D140" s="19"/>
      <c r="E140" s="1"/>
      <c r="F140" s="1"/>
      <c r="G140" s="1"/>
      <c r="H140" s="1"/>
      <c r="I140" s="1"/>
      <c r="J140" s="20"/>
      <c r="K140" s="8"/>
      <c r="L140" s="48"/>
    </row>
    <row r="141" spans="3:12" s="7" customFormat="1" x14ac:dyDescent="0.25">
      <c r="C141" s="1"/>
      <c r="D141" s="19"/>
      <c r="E141" s="1"/>
      <c r="F141" s="1"/>
      <c r="G141" s="1"/>
      <c r="H141" s="1"/>
      <c r="I141" s="1"/>
      <c r="J141" s="20"/>
      <c r="K141" s="8"/>
      <c r="L141" s="48"/>
    </row>
    <row r="142" spans="3:12" s="7" customFormat="1" x14ac:dyDescent="0.25">
      <c r="C142" s="1"/>
      <c r="D142" s="19"/>
      <c r="E142" s="1"/>
      <c r="F142" s="1"/>
      <c r="G142" s="1"/>
      <c r="H142" s="1"/>
      <c r="I142" s="1"/>
      <c r="J142" s="20"/>
      <c r="K142" s="8"/>
      <c r="L142" s="48"/>
    </row>
    <row r="143" spans="3:12" s="7" customFormat="1" x14ac:dyDescent="0.25">
      <c r="C143" s="1"/>
      <c r="D143" s="19"/>
      <c r="E143" s="1"/>
      <c r="F143" s="1"/>
      <c r="G143" s="1"/>
      <c r="H143" s="1"/>
      <c r="I143" s="1"/>
      <c r="J143" s="20"/>
      <c r="K143" s="8"/>
      <c r="L143" s="48"/>
    </row>
    <row r="144" spans="3:12" s="7" customFormat="1" x14ac:dyDescent="0.25">
      <c r="C144" s="1"/>
      <c r="D144" s="19"/>
      <c r="E144" s="1"/>
      <c r="F144" s="1"/>
      <c r="G144" s="1"/>
      <c r="H144" s="1"/>
      <c r="I144" s="1"/>
      <c r="J144" s="20"/>
      <c r="K144" s="8"/>
      <c r="L144" s="48"/>
    </row>
    <row r="145" spans="3:12" s="7" customFormat="1" x14ac:dyDescent="0.25">
      <c r="C145" s="1"/>
      <c r="D145" s="19"/>
      <c r="E145" s="1"/>
      <c r="F145" s="1"/>
      <c r="G145" s="1"/>
      <c r="H145" s="1"/>
      <c r="I145" s="1"/>
      <c r="J145" s="20"/>
      <c r="K145" s="8"/>
      <c r="L145" s="48"/>
    </row>
    <row r="146" spans="3:12" s="7" customFormat="1" x14ac:dyDescent="0.25">
      <c r="C146" s="1"/>
      <c r="D146" s="19"/>
      <c r="E146" s="1"/>
      <c r="F146" s="1"/>
      <c r="G146" s="1"/>
      <c r="H146" s="1"/>
      <c r="I146" s="1"/>
      <c r="J146" s="20"/>
      <c r="K146" s="8"/>
      <c r="L146" s="48"/>
    </row>
    <row r="147" spans="3:12" s="7" customFormat="1" x14ac:dyDescent="0.25">
      <c r="C147" s="1"/>
      <c r="D147" s="19"/>
      <c r="E147" s="1"/>
      <c r="F147" s="1"/>
      <c r="G147" s="1"/>
      <c r="H147" s="1"/>
      <c r="I147" s="1"/>
      <c r="J147" s="20"/>
      <c r="K147" s="8"/>
      <c r="L147" s="48"/>
    </row>
    <row r="148" spans="3:12" s="7" customFormat="1" x14ac:dyDescent="0.25">
      <c r="C148" s="1"/>
      <c r="D148" s="19"/>
      <c r="E148" s="1"/>
      <c r="F148" s="1"/>
      <c r="G148" s="1"/>
      <c r="H148" s="1"/>
      <c r="I148" s="1"/>
      <c r="J148" s="20"/>
      <c r="K148" s="8"/>
      <c r="L148" s="48"/>
    </row>
    <row r="149" spans="3:12" s="7" customFormat="1" x14ac:dyDescent="0.25">
      <c r="C149" s="1"/>
      <c r="D149" s="19"/>
      <c r="E149" s="1"/>
      <c r="F149" s="1"/>
      <c r="G149" s="1"/>
      <c r="H149" s="1"/>
      <c r="I149" s="1"/>
      <c r="J149" s="20"/>
      <c r="K149" s="8"/>
      <c r="L149" s="48"/>
    </row>
    <row r="150" spans="3:12" s="7" customFormat="1" x14ac:dyDescent="0.25">
      <c r="C150" s="1"/>
      <c r="D150" s="19"/>
      <c r="E150" s="1"/>
      <c r="F150" s="1"/>
      <c r="G150" s="1"/>
      <c r="H150" s="1"/>
      <c r="I150" s="1"/>
      <c r="J150" s="20"/>
      <c r="K150" s="8"/>
      <c r="L150" s="48"/>
    </row>
    <row r="151" spans="3:12" s="7" customFormat="1" x14ac:dyDescent="0.25">
      <c r="C151" s="1"/>
      <c r="D151" s="19"/>
      <c r="E151" s="1"/>
      <c r="F151" s="1"/>
      <c r="G151" s="1"/>
      <c r="H151" s="1"/>
      <c r="I151" s="1"/>
      <c r="J151" s="20"/>
      <c r="K151" s="8"/>
      <c r="L151" s="48"/>
    </row>
    <row r="152" spans="3:12" s="7" customFormat="1" x14ac:dyDescent="0.25">
      <c r="C152" s="1"/>
      <c r="D152" s="19"/>
      <c r="E152" s="1"/>
      <c r="F152" s="1"/>
      <c r="G152" s="1"/>
      <c r="H152" s="1"/>
      <c r="I152" s="1"/>
      <c r="J152" s="20"/>
      <c r="K152" s="8"/>
      <c r="L152" s="48"/>
    </row>
    <row r="153" spans="3:12" s="7" customFormat="1" x14ac:dyDescent="0.25">
      <c r="C153" s="1"/>
      <c r="D153" s="19"/>
      <c r="E153" s="1"/>
      <c r="F153" s="1"/>
      <c r="G153" s="1"/>
      <c r="H153" s="1"/>
      <c r="I153" s="1"/>
      <c r="J153" s="20"/>
      <c r="K153" s="8"/>
      <c r="L153" s="48"/>
    </row>
    <row r="154" spans="3:12" s="7" customFormat="1" x14ac:dyDescent="0.25">
      <c r="C154" s="1"/>
      <c r="D154" s="19"/>
      <c r="E154" s="1"/>
      <c r="F154" s="1"/>
      <c r="G154" s="1"/>
      <c r="H154" s="1"/>
      <c r="I154" s="1"/>
      <c r="J154" s="20"/>
      <c r="K154" s="8"/>
      <c r="L154" s="48"/>
    </row>
    <row r="155" spans="3:12" s="7" customFormat="1" x14ac:dyDescent="0.25">
      <c r="C155" s="1"/>
      <c r="D155" s="19"/>
      <c r="E155" s="1"/>
      <c r="F155" s="1"/>
      <c r="G155" s="1"/>
      <c r="H155" s="1"/>
      <c r="I155" s="1"/>
      <c r="J155" s="20"/>
      <c r="K155" s="8"/>
      <c r="L155" s="48"/>
    </row>
    <row r="156" spans="3:12" s="7" customFormat="1" x14ac:dyDescent="0.25">
      <c r="C156" s="1"/>
      <c r="D156" s="19"/>
      <c r="E156" s="1"/>
      <c r="F156" s="1"/>
      <c r="G156" s="1"/>
      <c r="H156" s="1"/>
      <c r="I156" s="1"/>
      <c r="J156" s="20"/>
      <c r="K156" s="8"/>
      <c r="L156" s="48"/>
    </row>
    <row r="157" spans="3:12" s="7" customFormat="1" x14ac:dyDescent="0.25">
      <c r="C157" s="1"/>
      <c r="D157" s="19"/>
      <c r="E157" s="1"/>
      <c r="F157" s="1"/>
      <c r="G157" s="1"/>
      <c r="H157" s="1"/>
      <c r="I157" s="1"/>
      <c r="J157" s="20"/>
      <c r="K157" s="8"/>
      <c r="L157" s="48"/>
    </row>
    <row r="158" spans="3:12" s="7" customFormat="1" x14ac:dyDescent="0.25">
      <c r="C158" s="1"/>
      <c r="D158" s="19"/>
      <c r="E158" s="1"/>
      <c r="F158" s="1"/>
      <c r="G158" s="1"/>
      <c r="H158" s="1"/>
      <c r="I158" s="1"/>
      <c r="J158" s="20"/>
      <c r="K158" s="8"/>
      <c r="L158" s="48"/>
    </row>
    <row r="159" spans="3:12" s="7" customFormat="1" x14ac:dyDescent="0.25">
      <c r="C159" s="1"/>
      <c r="D159" s="19"/>
      <c r="E159" s="1"/>
      <c r="F159" s="1"/>
      <c r="G159" s="1"/>
      <c r="H159" s="1"/>
      <c r="I159" s="1"/>
      <c r="J159" s="20"/>
      <c r="K159" s="8"/>
      <c r="L159" s="48"/>
    </row>
    <row r="160" spans="3:12" s="7" customFormat="1" x14ac:dyDescent="0.25">
      <c r="C160" s="1"/>
      <c r="D160" s="19"/>
      <c r="E160" s="1"/>
      <c r="F160" s="1"/>
      <c r="G160" s="1"/>
      <c r="H160" s="1"/>
      <c r="I160" s="1"/>
      <c r="J160" s="20"/>
      <c r="K160" s="8"/>
      <c r="L160" s="48"/>
    </row>
    <row r="161" spans="3:12" s="7" customFormat="1" x14ac:dyDescent="0.25">
      <c r="C161" s="1"/>
      <c r="D161" s="19"/>
      <c r="E161" s="1"/>
      <c r="F161" s="1"/>
      <c r="G161" s="1"/>
      <c r="H161" s="1"/>
      <c r="I161" s="1"/>
      <c r="J161" s="20"/>
      <c r="K161" s="8"/>
      <c r="L161" s="48"/>
    </row>
    <row r="162" spans="3:12" s="7" customFormat="1" x14ac:dyDescent="0.25">
      <c r="C162" s="1"/>
      <c r="D162" s="19"/>
      <c r="E162" s="1"/>
      <c r="F162" s="1"/>
      <c r="G162" s="1"/>
      <c r="H162" s="1"/>
      <c r="I162" s="1"/>
      <c r="J162" s="20"/>
      <c r="K162" s="8"/>
      <c r="L162" s="48"/>
    </row>
    <row r="163" spans="3:12" s="7" customFormat="1" x14ac:dyDescent="0.25">
      <c r="C163" s="1"/>
      <c r="D163" s="19"/>
      <c r="E163" s="1"/>
      <c r="F163" s="1"/>
      <c r="G163" s="1"/>
      <c r="H163" s="1"/>
      <c r="I163" s="1"/>
      <c r="J163" s="20"/>
      <c r="K163" s="8"/>
      <c r="L163" s="48"/>
    </row>
    <row r="164" spans="3:12" s="7" customFormat="1" x14ac:dyDescent="0.25">
      <c r="C164" s="1"/>
      <c r="D164" s="19"/>
      <c r="E164" s="1"/>
      <c r="F164" s="1"/>
      <c r="G164" s="1"/>
      <c r="H164" s="1"/>
      <c r="I164" s="1"/>
      <c r="J164" s="20"/>
      <c r="K164" s="8"/>
      <c r="L164" s="48"/>
    </row>
    <row r="165" spans="3:12" s="7" customFormat="1" x14ac:dyDescent="0.25">
      <c r="C165" s="1"/>
      <c r="D165" s="19"/>
      <c r="E165" s="1"/>
      <c r="F165" s="1"/>
      <c r="G165" s="1"/>
      <c r="H165" s="1"/>
      <c r="I165" s="1"/>
      <c r="J165" s="20"/>
      <c r="K165" s="8"/>
      <c r="L165" s="48"/>
    </row>
    <row r="166" spans="3:12" s="7" customFormat="1" x14ac:dyDescent="0.25">
      <c r="C166" s="1"/>
      <c r="D166" s="19"/>
      <c r="E166" s="1"/>
      <c r="F166" s="1"/>
      <c r="G166" s="1"/>
      <c r="H166" s="1"/>
      <c r="I166" s="1"/>
      <c r="J166" s="20"/>
      <c r="K166" s="8"/>
      <c r="L166" s="48"/>
    </row>
    <row r="167" spans="3:12" s="7" customFormat="1" x14ac:dyDescent="0.25">
      <c r="C167" s="1"/>
      <c r="D167" s="19"/>
      <c r="E167" s="1"/>
      <c r="F167" s="1"/>
      <c r="G167" s="1"/>
      <c r="H167" s="1"/>
      <c r="I167" s="1"/>
      <c r="J167" s="20"/>
      <c r="K167" s="8"/>
      <c r="L167" s="48"/>
    </row>
    <row r="168" spans="3:12" s="7" customFormat="1" x14ac:dyDescent="0.25">
      <c r="C168" s="1"/>
      <c r="D168" s="19"/>
      <c r="E168" s="1"/>
      <c r="F168" s="1"/>
      <c r="G168" s="1"/>
      <c r="H168" s="1"/>
      <c r="I168" s="1"/>
      <c r="J168" s="20"/>
      <c r="K168" s="8"/>
      <c r="L168" s="48"/>
    </row>
    <row r="169" spans="3:12" s="7" customFormat="1" x14ac:dyDescent="0.25">
      <c r="C169" s="1"/>
      <c r="D169" s="19"/>
      <c r="E169" s="1"/>
      <c r="F169" s="1"/>
      <c r="G169" s="1"/>
      <c r="H169" s="1"/>
      <c r="I169" s="1"/>
      <c r="J169" s="20"/>
      <c r="K169" s="8"/>
      <c r="L169" s="48"/>
    </row>
    <row r="170" spans="3:12" s="7" customFormat="1" x14ac:dyDescent="0.25">
      <c r="C170" s="1"/>
      <c r="D170" s="19"/>
      <c r="E170" s="1"/>
      <c r="F170" s="1"/>
      <c r="G170" s="1"/>
      <c r="H170" s="1"/>
      <c r="I170" s="1"/>
      <c r="J170" s="20"/>
      <c r="K170" s="8"/>
      <c r="L170" s="48"/>
    </row>
    <row r="171" spans="3:12" s="7" customFormat="1" x14ac:dyDescent="0.25">
      <c r="C171" s="1"/>
      <c r="D171" s="19"/>
      <c r="E171" s="1"/>
      <c r="F171" s="1"/>
      <c r="G171" s="1"/>
      <c r="H171" s="1"/>
      <c r="I171" s="1"/>
      <c r="J171" s="20"/>
      <c r="K171" s="8"/>
      <c r="L171" s="48"/>
    </row>
    <row r="172" spans="3:12" s="7" customFormat="1" x14ac:dyDescent="0.25">
      <c r="C172" s="1"/>
      <c r="D172" s="19"/>
      <c r="E172" s="1"/>
      <c r="F172" s="1"/>
      <c r="G172" s="1"/>
      <c r="H172" s="1"/>
      <c r="I172" s="1"/>
      <c r="J172" s="20"/>
      <c r="K172" s="8"/>
      <c r="L172" s="48"/>
    </row>
    <row r="173" spans="3:12" s="7" customFormat="1" x14ac:dyDescent="0.25">
      <c r="C173" s="1"/>
      <c r="D173" s="19"/>
      <c r="E173" s="1"/>
      <c r="F173" s="1"/>
      <c r="G173" s="1"/>
      <c r="H173" s="1"/>
      <c r="I173" s="1"/>
      <c r="J173" s="20"/>
      <c r="K173" s="8"/>
      <c r="L173" s="48"/>
    </row>
    <row r="174" spans="3:12" s="7" customFormat="1" x14ac:dyDescent="0.25">
      <c r="C174" s="1"/>
      <c r="D174" s="19"/>
      <c r="E174" s="1"/>
      <c r="F174" s="1"/>
      <c r="G174" s="1"/>
      <c r="H174" s="1"/>
      <c r="I174" s="1"/>
      <c r="J174" s="20"/>
      <c r="K174" s="8"/>
      <c r="L174" s="48"/>
    </row>
    <row r="175" spans="3:12" s="7" customFormat="1" x14ac:dyDescent="0.25">
      <c r="C175" s="1"/>
      <c r="D175" s="19"/>
      <c r="E175" s="1"/>
      <c r="F175" s="1"/>
      <c r="G175" s="1"/>
      <c r="H175" s="1"/>
      <c r="I175" s="1"/>
      <c r="J175" s="20"/>
      <c r="K175" s="8"/>
      <c r="L175" s="48"/>
    </row>
    <row r="176" spans="3:12" s="7" customFormat="1" x14ac:dyDescent="0.25">
      <c r="C176" s="1"/>
      <c r="D176" s="19"/>
      <c r="E176" s="1"/>
      <c r="F176" s="1"/>
      <c r="G176" s="1"/>
      <c r="H176" s="1"/>
      <c r="I176" s="1"/>
      <c r="J176" s="20"/>
      <c r="K176" s="8"/>
      <c r="L176" s="48"/>
    </row>
    <row r="177" spans="3:12" s="7" customFormat="1" x14ac:dyDescent="0.25">
      <c r="C177" s="1"/>
      <c r="D177" s="19"/>
      <c r="E177" s="1"/>
      <c r="F177" s="1"/>
      <c r="G177" s="1"/>
      <c r="H177" s="1"/>
      <c r="I177" s="1"/>
      <c r="J177" s="20"/>
      <c r="K177" s="8"/>
      <c r="L177" s="48"/>
    </row>
    <row r="178" spans="3:12" s="7" customFormat="1" x14ac:dyDescent="0.25">
      <c r="C178" s="1"/>
      <c r="D178" s="19"/>
      <c r="E178" s="1"/>
      <c r="F178" s="1"/>
      <c r="G178" s="1"/>
      <c r="H178" s="1"/>
      <c r="I178" s="1"/>
      <c r="J178" s="20"/>
      <c r="K178" s="8"/>
      <c r="L178" s="48"/>
    </row>
    <row r="179" spans="3:12" s="7" customFormat="1" x14ac:dyDescent="0.25">
      <c r="C179" s="1"/>
      <c r="D179" s="19"/>
      <c r="E179" s="1"/>
      <c r="F179" s="1"/>
      <c r="G179" s="1"/>
      <c r="H179" s="1"/>
      <c r="I179" s="1"/>
      <c r="J179" s="20"/>
      <c r="K179" s="8"/>
      <c r="L179" s="48"/>
    </row>
    <row r="180" spans="3:12" s="7" customFormat="1" x14ac:dyDescent="0.25">
      <c r="C180" s="1"/>
      <c r="D180" s="19"/>
      <c r="E180" s="1"/>
      <c r="F180" s="1"/>
      <c r="G180" s="1"/>
      <c r="H180" s="1"/>
      <c r="I180" s="1"/>
      <c r="J180" s="20"/>
      <c r="K180" s="8"/>
      <c r="L180" s="48"/>
    </row>
    <row r="181" spans="3:12" s="7" customFormat="1" x14ac:dyDescent="0.25">
      <c r="C181" s="1"/>
      <c r="D181" s="19"/>
      <c r="E181" s="1"/>
      <c r="F181" s="1"/>
      <c r="G181" s="1"/>
      <c r="H181" s="1"/>
      <c r="I181" s="1"/>
      <c r="J181" s="20"/>
      <c r="K181" s="8"/>
      <c r="L181" s="48"/>
    </row>
    <row r="182" spans="3:12" s="7" customFormat="1" x14ac:dyDescent="0.25">
      <c r="C182" s="1"/>
      <c r="D182" s="19"/>
      <c r="E182" s="1"/>
      <c r="F182" s="1"/>
      <c r="G182" s="1"/>
      <c r="H182" s="1"/>
      <c r="I182" s="1"/>
      <c r="J182" s="20"/>
      <c r="K182" s="8"/>
      <c r="L182" s="48"/>
    </row>
    <row r="183" spans="3:12" s="7" customFormat="1" x14ac:dyDescent="0.25">
      <c r="C183" s="1"/>
      <c r="D183" s="19"/>
      <c r="E183" s="1"/>
      <c r="F183" s="1"/>
      <c r="G183" s="1"/>
      <c r="H183" s="1"/>
      <c r="I183" s="1"/>
      <c r="J183" s="20"/>
      <c r="K183" s="8"/>
      <c r="L183" s="48"/>
    </row>
    <row r="184" spans="3:12" s="7" customFormat="1" x14ac:dyDescent="0.25">
      <c r="C184" s="1"/>
      <c r="D184" s="19"/>
      <c r="E184" s="1"/>
      <c r="F184" s="1"/>
      <c r="G184" s="1"/>
      <c r="H184" s="1"/>
      <c r="I184" s="1"/>
      <c r="J184" s="20"/>
      <c r="K184" s="8"/>
      <c r="L184" s="48"/>
    </row>
    <row r="185" spans="3:12" s="7" customFormat="1" x14ac:dyDescent="0.25">
      <c r="C185" s="1"/>
      <c r="D185" s="19"/>
      <c r="E185" s="1"/>
      <c r="F185" s="1"/>
      <c r="G185" s="1"/>
      <c r="H185" s="1"/>
      <c r="I185" s="1"/>
      <c r="J185" s="20"/>
      <c r="K185" s="8"/>
      <c r="L185" s="48"/>
    </row>
    <row r="186" spans="3:12" s="7" customFormat="1" x14ac:dyDescent="0.25">
      <c r="C186" s="1"/>
      <c r="D186" s="19"/>
      <c r="E186" s="1"/>
      <c r="F186" s="1"/>
      <c r="G186" s="1"/>
      <c r="H186" s="1"/>
      <c r="I186" s="1"/>
      <c r="J186" s="20"/>
      <c r="K186" s="8"/>
      <c r="L186" s="48"/>
    </row>
    <row r="187" spans="3:12" s="7" customFormat="1" x14ac:dyDescent="0.25">
      <c r="C187" s="1"/>
      <c r="D187" s="19"/>
      <c r="E187" s="1"/>
      <c r="F187" s="1"/>
      <c r="G187" s="1"/>
      <c r="H187" s="1"/>
      <c r="I187" s="1"/>
      <c r="J187" s="20"/>
      <c r="K187" s="8"/>
      <c r="L187" s="48"/>
    </row>
  </sheetData>
  <mergeCells count="37">
    <mergeCell ref="A58:A60"/>
    <mergeCell ref="A41:A57"/>
    <mergeCell ref="D41:D42"/>
    <mergeCell ref="D43:D44"/>
    <mergeCell ref="D45:D46"/>
    <mergeCell ref="D47:D48"/>
    <mergeCell ref="D49:D50"/>
    <mergeCell ref="D51:D52"/>
    <mergeCell ref="D53:D54"/>
    <mergeCell ref="A26:A33"/>
    <mergeCell ref="A34:A35"/>
    <mergeCell ref="B34:B35"/>
    <mergeCell ref="A36:A40"/>
    <mergeCell ref="D39:D40"/>
    <mergeCell ref="I1:N1"/>
    <mergeCell ref="B3:B16"/>
    <mergeCell ref="D3:D14"/>
    <mergeCell ref="D15:D16"/>
    <mergeCell ref="B23:B25"/>
    <mergeCell ref="B18:B21"/>
    <mergeCell ref="D18:D21"/>
    <mergeCell ref="A1:D1"/>
    <mergeCell ref="A3:A16"/>
    <mergeCell ref="A18:A21"/>
    <mergeCell ref="A23:A25"/>
    <mergeCell ref="E1:H1"/>
    <mergeCell ref="J78:N78"/>
    <mergeCell ref="J71:N71"/>
    <mergeCell ref="J72:N72"/>
    <mergeCell ref="D23:D25"/>
    <mergeCell ref="B26:B33"/>
    <mergeCell ref="D26:D29"/>
    <mergeCell ref="D30:D31"/>
    <mergeCell ref="B36:B40"/>
    <mergeCell ref="B41:B57"/>
    <mergeCell ref="B58:B60"/>
    <mergeCell ref="J73:N73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2"/>
  <sheetViews>
    <sheetView zoomScale="87" zoomScaleNormal="87" workbookViewId="0">
      <selection activeCell="M1" sqref="M1:N1048576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41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155" t="s">
        <v>89</v>
      </c>
      <c r="B1" s="156"/>
      <c r="C1" s="156"/>
      <c r="D1" s="157"/>
      <c r="E1" s="155" t="s">
        <v>15</v>
      </c>
      <c r="F1" s="156"/>
      <c r="G1" s="156"/>
      <c r="H1" s="156"/>
      <c r="I1" s="157"/>
      <c r="J1" s="155" t="s">
        <v>90</v>
      </c>
      <c r="K1" s="156"/>
      <c r="L1" s="157"/>
      <c r="M1" s="152" t="s">
        <v>123</v>
      </c>
      <c r="N1" s="152" t="s">
        <v>124</v>
      </c>
      <c r="O1" s="152" t="s">
        <v>92</v>
      </c>
      <c r="P1" s="152" t="s">
        <v>92</v>
      </c>
      <c r="Q1" s="152" t="s">
        <v>92</v>
      </c>
      <c r="R1" s="152" t="s">
        <v>92</v>
      </c>
      <c r="S1" s="152" t="s">
        <v>92</v>
      </c>
      <c r="T1" s="152" t="s">
        <v>92</v>
      </c>
      <c r="U1" s="152" t="s">
        <v>92</v>
      </c>
      <c r="V1" s="152" t="s">
        <v>92</v>
      </c>
      <c r="W1" s="152" t="s">
        <v>92</v>
      </c>
      <c r="X1" s="152" t="s">
        <v>92</v>
      </c>
      <c r="Y1" s="152" t="s">
        <v>92</v>
      </c>
      <c r="Z1" s="152" t="s">
        <v>92</v>
      </c>
      <c r="AA1" s="152" t="s">
        <v>92</v>
      </c>
    </row>
    <row r="2" spans="1:27" ht="34.5" customHeight="1" x14ac:dyDescent="0.25">
      <c r="A2" s="153" t="s">
        <v>56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</row>
    <row r="3" spans="1:27" s="3" customFormat="1" ht="30" x14ac:dyDescent="0.2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96">
        <v>44413</v>
      </c>
      <c r="N3" s="96">
        <v>44434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25">
      <c r="A4" s="158">
        <v>1</v>
      </c>
      <c r="B4" s="139" t="s">
        <v>87</v>
      </c>
      <c r="C4" s="61">
        <v>1</v>
      </c>
      <c r="D4" s="143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1"/>
      <c r="K4" s="17">
        <f>J4-(SUM(M4:AA4))</f>
        <v>0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25">
      <c r="A5" s="158"/>
      <c r="B5" s="140"/>
      <c r="C5" s="61">
        <v>2</v>
      </c>
      <c r="D5" s="144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1"/>
      <c r="K5" s="17">
        <f t="shared" ref="K5:K61" si="1">J5-(SUM(M5:AA5))</f>
        <v>0</v>
      </c>
      <c r="L5" s="18" t="str">
        <f t="shared" si="0"/>
        <v>OK</v>
      </c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25">
      <c r="A6" s="158"/>
      <c r="B6" s="140"/>
      <c r="C6" s="61">
        <v>3</v>
      </c>
      <c r="D6" s="144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1">
        <v>35</v>
      </c>
      <c r="K6" s="17">
        <f t="shared" si="1"/>
        <v>35</v>
      </c>
      <c r="L6" s="18" t="str">
        <f t="shared" si="0"/>
        <v>OK</v>
      </c>
      <c r="M6" s="25"/>
      <c r="N6" s="23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25">
      <c r="A7" s="158"/>
      <c r="B7" s="140"/>
      <c r="C7" s="61">
        <v>4</v>
      </c>
      <c r="D7" s="144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1"/>
      <c r="K7" s="17">
        <f t="shared" si="1"/>
        <v>0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25">
      <c r="A8" s="158"/>
      <c r="B8" s="140"/>
      <c r="C8" s="61">
        <v>5</v>
      </c>
      <c r="D8" s="144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1"/>
      <c r="K8" s="17">
        <f t="shared" si="1"/>
        <v>0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25">
      <c r="A9" s="158"/>
      <c r="B9" s="140"/>
      <c r="C9" s="61">
        <v>6</v>
      </c>
      <c r="D9" s="144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1"/>
      <c r="K9" s="17">
        <f t="shared" si="1"/>
        <v>0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25">
      <c r="A10" s="158"/>
      <c r="B10" s="140"/>
      <c r="C10" s="61">
        <v>7</v>
      </c>
      <c r="D10" s="144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1"/>
      <c r="K10" s="17">
        <f t="shared" si="1"/>
        <v>0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25">
      <c r="A11" s="158"/>
      <c r="B11" s="140"/>
      <c r="C11" s="61">
        <v>8</v>
      </c>
      <c r="D11" s="144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1"/>
      <c r="K11" s="17">
        <f t="shared" si="1"/>
        <v>0</v>
      </c>
      <c r="L11" s="18" t="str">
        <f t="shared" si="0"/>
        <v>OK</v>
      </c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25">
      <c r="A12" s="158"/>
      <c r="B12" s="140"/>
      <c r="C12" s="61">
        <v>9</v>
      </c>
      <c r="D12" s="144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1"/>
      <c r="K12" s="17">
        <f t="shared" si="1"/>
        <v>0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25">
      <c r="A13" s="158"/>
      <c r="B13" s="140"/>
      <c r="C13" s="61">
        <v>10</v>
      </c>
      <c r="D13" s="144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1"/>
      <c r="K13" s="17">
        <f t="shared" si="1"/>
        <v>0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25">
      <c r="A14" s="158"/>
      <c r="B14" s="140"/>
      <c r="C14" s="61">
        <v>11</v>
      </c>
      <c r="D14" s="144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1"/>
      <c r="K14" s="17">
        <f t="shared" si="1"/>
        <v>0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25">
      <c r="A15" s="158"/>
      <c r="B15" s="140"/>
      <c r="C15" s="61">
        <v>12</v>
      </c>
      <c r="D15" s="154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1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25">
      <c r="A16" s="158"/>
      <c r="B16" s="140"/>
      <c r="C16" s="61">
        <v>13</v>
      </c>
      <c r="D16" s="142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1"/>
      <c r="K16" s="17">
        <f t="shared" si="1"/>
        <v>0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25">
      <c r="A17" s="158"/>
      <c r="B17" s="141"/>
      <c r="C17" s="61">
        <v>14</v>
      </c>
      <c r="D17" s="142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1"/>
      <c r="K17" s="17">
        <f t="shared" si="1"/>
        <v>0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2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1"/>
      <c r="K18" s="17">
        <f t="shared" si="1"/>
        <v>0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25">
      <c r="A19" s="136">
        <v>3</v>
      </c>
      <c r="B19" s="139" t="s">
        <v>94</v>
      </c>
      <c r="C19" s="61">
        <v>16</v>
      </c>
      <c r="D19" s="159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1"/>
        <v>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25">
      <c r="A20" s="137"/>
      <c r="B20" s="140"/>
      <c r="C20" s="61">
        <v>17</v>
      </c>
      <c r="D20" s="159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1"/>
        <v>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25">
      <c r="A21" s="137"/>
      <c r="B21" s="140"/>
      <c r="C21" s="61">
        <v>18</v>
      </c>
      <c r="D21" s="159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1"/>
        <v>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25">
      <c r="A22" s="138"/>
      <c r="B22" s="141"/>
      <c r="C22" s="61">
        <v>19</v>
      </c>
      <c r="D22" s="159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1"/>
        <v>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2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3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25">
      <c r="A24" s="136">
        <v>5</v>
      </c>
      <c r="B24" s="139" t="s">
        <v>94</v>
      </c>
      <c r="C24" s="61">
        <v>21</v>
      </c>
      <c r="D24" s="143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1"/>
      <c r="K24" s="17">
        <f t="shared" si="1"/>
        <v>0</v>
      </c>
      <c r="L24" s="18" t="str">
        <f t="shared" si="0"/>
        <v>OK</v>
      </c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25">
      <c r="A25" s="137"/>
      <c r="B25" s="140"/>
      <c r="C25" s="61">
        <v>22</v>
      </c>
      <c r="D25" s="144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1"/>
      <c r="K25" s="17">
        <f t="shared" si="1"/>
        <v>0</v>
      </c>
      <c r="L25" s="18" t="str">
        <f t="shared" si="0"/>
        <v>OK</v>
      </c>
      <c r="M25" s="23"/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25">
      <c r="A26" s="137"/>
      <c r="B26" s="141"/>
      <c r="C26" s="61">
        <v>23</v>
      </c>
      <c r="D26" s="144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1"/>
      <c r="K26" s="17">
        <f t="shared" si="1"/>
        <v>0</v>
      </c>
      <c r="L26" s="18" t="str">
        <f t="shared" si="0"/>
        <v>OK</v>
      </c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25">
      <c r="A27" s="130">
        <v>6</v>
      </c>
      <c r="B27" s="133" t="s">
        <v>97</v>
      </c>
      <c r="C27" s="65">
        <v>24</v>
      </c>
      <c r="D27" s="148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1"/>
      <c r="K27" s="17">
        <f t="shared" si="1"/>
        <v>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25">
      <c r="A28" s="131"/>
      <c r="B28" s="134"/>
      <c r="C28" s="65">
        <v>25</v>
      </c>
      <c r="D28" s="150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1">
        <f>30+10</f>
        <v>40</v>
      </c>
      <c r="K28" s="17">
        <f t="shared" si="1"/>
        <v>-18.399999999999999</v>
      </c>
      <c r="L28" s="18" t="str">
        <f t="shared" si="0"/>
        <v>ATENÇÃO</v>
      </c>
      <c r="M28" s="23"/>
      <c r="N28" s="104">
        <v>58.4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25">
      <c r="A29" s="131"/>
      <c r="B29" s="134"/>
      <c r="C29" s="65">
        <v>26</v>
      </c>
      <c r="D29" s="150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1"/>
      <c r="K29" s="17">
        <f t="shared" si="1"/>
        <v>0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25">
      <c r="A30" s="131"/>
      <c r="B30" s="134"/>
      <c r="C30" s="65">
        <v>27</v>
      </c>
      <c r="D30" s="149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1"/>
      <c r="K30" s="17">
        <f t="shared" si="1"/>
        <v>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25">
      <c r="A31" s="131"/>
      <c r="B31" s="134"/>
      <c r="C31" s="65">
        <v>28</v>
      </c>
      <c r="D31" s="151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1"/>
      <c r="K31" s="17">
        <f t="shared" si="1"/>
        <v>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25">
      <c r="A32" s="131"/>
      <c r="B32" s="134"/>
      <c r="C32" s="65">
        <v>29</v>
      </c>
      <c r="D32" s="151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1"/>
      <c r="K32" s="17">
        <f t="shared" si="1"/>
        <v>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25">
      <c r="A33" s="131"/>
      <c r="B33" s="134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1"/>
      <c r="K33" s="17">
        <f t="shared" si="1"/>
        <v>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25">
      <c r="A34" s="131"/>
      <c r="B34" s="135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3">
        <v>32</v>
      </c>
      <c r="K34" s="17">
        <f t="shared" si="1"/>
        <v>32</v>
      </c>
      <c r="L34" s="18" t="str">
        <f t="shared" si="0"/>
        <v>OK</v>
      </c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25">
      <c r="A35" s="145">
        <v>7</v>
      </c>
      <c r="B35" s="139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1"/>
      <c r="K35" s="17">
        <f t="shared" si="1"/>
        <v>0</v>
      </c>
      <c r="L35" s="18" t="str">
        <f t="shared" si="0"/>
        <v>OK</v>
      </c>
      <c r="M35" s="37"/>
      <c r="N35" s="23"/>
      <c r="O35" s="67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25">
      <c r="A36" s="146"/>
      <c r="B36" s="141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1"/>
      <c r="K36" s="17">
        <f t="shared" si="1"/>
        <v>0</v>
      </c>
      <c r="L36" s="18" t="str">
        <f t="shared" si="0"/>
        <v>OK</v>
      </c>
      <c r="M36" s="37"/>
      <c r="N36" s="23"/>
      <c r="O36" s="67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25">
      <c r="A37" s="147">
        <v>8</v>
      </c>
      <c r="B37" s="133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1">
        <v>4</v>
      </c>
      <c r="K37" s="17">
        <f t="shared" si="1"/>
        <v>4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75" x14ac:dyDescent="0.25">
      <c r="A38" s="147"/>
      <c r="B38" s="134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3">
        <v>100</v>
      </c>
      <c r="K38" s="17">
        <f t="shared" si="1"/>
        <v>100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25">
      <c r="A39" s="147"/>
      <c r="B39" s="134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3"/>
      <c r="K39" s="17">
        <f t="shared" si="1"/>
        <v>0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25">
      <c r="A40" s="147"/>
      <c r="B40" s="134"/>
      <c r="C40" s="65">
        <v>37</v>
      </c>
      <c r="D40" s="148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1">
        <v>10</v>
      </c>
      <c r="K40" s="17">
        <f t="shared" si="1"/>
        <v>0</v>
      </c>
      <c r="L40" s="18" t="str">
        <f t="shared" si="0"/>
        <v>OK</v>
      </c>
      <c r="M40" s="97">
        <v>10</v>
      </c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25">
      <c r="A41" s="147"/>
      <c r="B41" s="135"/>
      <c r="C41" s="65">
        <v>38</v>
      </c>
      <c r="D41" s="149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1">
        <v>20</v>
      </c>
      <c r="K41" s="17">
        <f t="shared" si="1"/>
        <v>4</v>
      </c>
      <c r="L41" s="18" t="str">
        <f t="shared" si="0"/>
        <v>OK</v>
      </c>
      <c r="M41" s="97">
        <v>16</v>
      </c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25">
      <c r="A42" s="136">
        <v>9</v>
      </c>
      <c r="B42" s="139" t="s">
        <v>111</v>
      </c>
      <c r="C42" s="61">
        <v>39</v>
      </c>
      <c r="D42" s="142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3">
        <v>480</v>
      </c>
      <c r="K42" s="17">
        <f t="shared" si="1"/>
        <v>480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25">
      <c r="A43" s="137"/>
      <c r="B43" s="140"/>
      <c r="C43" s="61">
        <v>40</v>
      </c>
      <c r="D43" s="142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3"/>
      <c r="K43" s="17">
        <f t="shared" si="1"/>
        <v>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25">
      <c r="A44" s="137"/>
      <c r="B44" s="140"/>
      <c r="C44" s="61">
        <v>41</v>
      </c>
      <c r="D44" s="142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3">
        <v>480</v>
      </c>
      <c r="K44" s="17">
        <f t="shared" si="1"/>
        <v>480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25">
      <c r="A45" s="137"/>
      <c r="B45" s="140"/>
      <c r="C45" s="61">
        <v>42</v>
      </c>
      <c r="D45" s="142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3"/>
      <c r="K45" s="17">
        <f t="shared" si="1"/>
        <v>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25">
      <c r="A46" s="137"/>
      <c r="B46" s="140"/>
      <c r="C46" s="61">
        <v>43</v>
      </c>
      <c r="D46" s="143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3"/>
      <c r="K46" s="17">
        <f t="shared" si="1"/>
        <v>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25">
      <c r="A47" s="137"/>
      <c r="B47" s="140"/>
      <c r="C47" s="61">
        <v>44</v>
      </c>
      <c r="D47" s="144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3"/>
      <c r="K47" s="17">
        <f t="shared" si="1"/>
        <v>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25">
      <c r="A48" s="137"/>
      <c r="B48" s="140"/>
      <c r="C48" s="61">
        <v>45</v>
      </c>
      <c r="D48" s="142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3"/>
      <c r="K48" s="17">
        <f t="shared" si="1"/>
        <v>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25">
      <c r="A49" s="137"/>
      <c r="B49" s="140"/>
      <c r="C49" s="61">
        <v>46</v>
      </c>
      <c r="D49" s="142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3"/>
      <c r="K49" s="17">
        <f t="shared" si="1"/>
        <v>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25">
      <c r="A50" s="137"/>
      <c r="B50" s="140"/>
      <c r="C50" s="61">
        <v>47</v>
      </c>
      <c r="D50" s="142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3"/>
      <c r="K50" s="17">
        <f t="shared" si="1"/>
        <v>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25">
      <c r="A51" s="137"/>
      <c r="B51" s="140"/>
      <c r="C51" s="61">
        <v>48</v>
      </c>
      <c r="D51" s="142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3"/>
      <c r="K51" s="17">
        <f t="shared" si="1"/>
        <v>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25">
      <c r="A52" s="137"/>
      <c r="B52" s="140"/>
      <c r="C52" s="61">
        <v>49</v>
      </c>
      <c r="D52" s="142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3"/>
      <c r="K52" s="17">
        <f t="shared" si="1"/>
        <v>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25">
      <c r="A53" s="137"/>
      <c r="B53" s="140"/>
      <c r="C53" s="61">
        <v>50</v>
      </c>
      <c r="D53" s="142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3">
        <v>3000</v>
      </c>
      <c r="K53" s="17">
        <f t="shared" si="1"/>
        <v>3000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25">
      <c r="A54" s="137"/>
      <c r="B54" s="140"/>
      <c r="C54" s="61">
        <v>51</v>
      </c>
      <c r="D54" s="142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3">
        <v>1000</v>
      </c>
      <c r="K54" s="17">
        <f t="shared" si="1"/>
        <v>1000</v>
      </c>
      <c r="L54" s="18" t="str">
        <f t="shared" si="0"/>
        <v>OK</v>
      </c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25">
      <c r="A55" s="137"/>
      <c r="B55" s="140"/>
      <c r="C55" s="61">
        <v>52</v>
      </c>
      <c r="D55" s="142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3"/>
      <c r="K55" s="17">
        <f t="shared" si="1"/>
        <v>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25">
      <c r="A56" s="137"/>
      <c r="B56" s="140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3"/>
      <c r="K56" s="17">
        <f t="shared" si="1"/>
        <v>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25">
      <c r="A57" s="137"/>
      <c r="B57" s="140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3"/>
      <c r="K57" s="17">
        <f t="shared" si="1"/>
        <v>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25">
      <c r="A58" s="138"/>
      <c r="B58" s="141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3"/>
      <c r="K58" s="17">
        <f t="shared" si="1"/>
        <v>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25">
      <c r="A59" s="130">
        <v>10</v>
      </c>
      <c r="B59" s="133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1"/>
      <c r="K59" s="17">
        <f t="shared" si="1"/>
        <v>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25">
      <c r="A60" s="131"/>
      <c r="B60" s="134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1"/>
      <c r="K60" s="17">
        <f t="shared" si="1"/>
        <v>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5" x14ac:dyDescent="0.25">
      <c r="A61" s="132"/>
      <c r="B61" s="135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1"/>
      <c r="K61" s="17">
        <f t="shared" si="1"/>
        <v>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x14ac:dyDescent="0.25">
      <c r="M62" s="98">
        <f>SUMPRODUCT($I$4:$I$61,M4:M61)</f>
        <v>285.03999999999996</v>
      </c>
      <c r="N62" s="98">
        <f>SUMPRODUCT($I$4:$I$61,N4:N61)</f>
        <v>1087.4080000000001</v>
      </c>
    </row>
  </sheetData>
  <mergeCells count="49">
    <mergeCell ref="A35:A36"/>
    <mergeCell ref="B35:B36"/>
    <mergeCell ref="B42:B58"/>
    <mergeCell ref="B19:B22"/>
    <mergeCell ref="D19:D22"/>
    <mergeCell ref="D24:D26"/>
    <mergeCell ref="A27:A34"/>
    <mergeCell ref="B27:B34"/>
    <mergeCell ref="D27:D30"/>
    <mergeCell ref="D31:D32"/>
    <mergeCell ref="A24:A26"/>
    <mergeCell ref="B24:B26"/>
    <mergeCell ref="A37:A41"/>
    <mergeCell ref="B37:B41"/>
    <mergeCell ref="D40:D41"/>
    <mergeCell ref="A42:A58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  <mergeCell ref="A4:A17"/>
    <mergeCell ref="B4:B17"/>
    <mergeCell ref="D4:D15"/>
    <mergeCell ref="D16:D17"/>
    <mergeCell ref="A19:A22"/>
    <mergeCell ref="D52:D53"/>
    <mergeCell ref="D54:D55"/>
    <mergeCell ref="A59:A61"/>
    <mergeCell ref="B59:B61"/>
    <mergeCell ref="D42:D43"/>
    <mergeCell ref="D44:D45"/>
    <mergeCell ref="D46:D47"/>
    <mergeCell ref="D48:D49"/>
    <mergeCell ref="D50:D5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62"/>
  <sheetViews>
    <sheetView zoomScale="80" zoomScaleNormal="80" workbookViewId="0">
      <selection activeCell="M1" sqref="M1:S1048576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41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16" width="13.7109375" style="2" customWidth="1"/>
    <col min="17" max="17" width="14.85546875" style="2" customWidth="1"/>
    <col min="18" max="27" width="13.7109375" style="2" customWidth="1"/>
    <col min="28" max="16384" width="9.7109375" style="2"/>
  </cols>
  <sheetData>
    <row r="1" spans="1:27" ht="34.5" customHeight="1" x14ac:dyDescent="0.25">
      <c r="A1" s="155" t="s">
        <v>89</v>
      </c>
      <c r="B1" s="156"/>
      <c r="C1" s="156"/>
      <c r="D1" s="157"/>
      <c r="E1" s="155" t="s">
        <v>15</v>
      </c>
      <c r="F1" s="156"/>
      <c r="G1" s="156"/>
      <c r="H1" s="156"/>
      <c r="I1" s="157"/>
      <c r="J1" s="155" t="s">
        <v>90</v>
      </c>
      <c r="K1" s="156"/>
      <c r="L1" s="157"/>
      <c r="M1" s="152" t="s">
        <v>113</v>
      </c>
      <c r="N1" s="152" t="s">
        <v>117</v>
      </c>
      <c r="O1" s="152" t="s">
        <v>118</v>
      </c>
      <c r="P1" s="152" t="s">
        <v>119</v>
      </c>
      <c r="Q1" s="152" t="s">
        <v>120</v>
      </c>
      <c r="R1" s="152" t="s">
        <v>121</v>
      </c>
      <c r="S1" s="160" t="s">
        <v>122</v>
      </c>
      <c r="T1" s="152" t="s">
        <v>92</v>
      </c>
      <c r="U1" s="152" t="s">
        <v>92</v>
      </c>
      <c r="V1" s="152" t="s">
        <v>92</v>
      </c>
      <c r="W1" s="152" t="s">
        <v>92</v>
      </c>
      <c r="X1" s="152" t="s">
        <v>92</v>
      </c>
      <c r="Y1" s="152" t="s">
        <v>92</v>
      </c>
      <c r="Z1" s="152" t="s">
        <v>92</v>
      </c>
      <c r="AA1" s="152" t="s">
        <v>92</v>
      </c>
    </row>
    <row r="2" spans="1:27" ht="34.5" customHeight="1" x14ac:dyDescent="0.25">
      <c r="A2" s="153" t="s">
        <v>56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2"/>
      <c r="N2" s="152"/>
      <c r="O2" s="152"/>
      <c r="P2" s="152"/>
      <c r="Q2" s="152"/>
      <c r="R2" s="152"/>
      <c r="S2" s="160"/>
      <c r="T2" s="152"/>
      <c r="U2" s="152"/>
      <c r="V2" s="152"/>
      <c r="W2" s="152"/>
      <c r="X2" s="152"/>
      <c r="Y2" s="152"/>
      <c r="Z2" s="152"/>
      <c r="AA2" s="152"/>
    </row>
    <row r="3" spans="1:27" s="3" customFormat="1" ht="30" x14ac:dyDescent="0.2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96">
        <v>44215</v>
      </c>
      <c r="N3" s="96">
        <v>44424</v>
      </c>
      <c r="O3" s="96">
        <v>44440</v>
      </c>
      <c r="P3" s="96">
        <v>44474</v>
      </c>
      <c r="Q3" s="96">
        <v>44497</v>
      </c>
      <c r="R3" s="96">
        <v>44497</v>
      </c>
      <c r="S3" s="101">
        <v>44508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25">
      <c r="A4" s="158">
        <v>1</v>
      </c>
      <c r="B4" s="139" t="s">
        <v>87</v>
      </c>
      <c r="C4" s="61">
        <v>1</v>
      </c>
      <c r="D4" s="143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1"/>
      <c r="K4" s="17">
        <f>J4-(SUM(M4:AA4))</f>
        <v>0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25">
      <c r="A5" s="158"/>
      <c r="B5" s="140"/>
      <c r="C5" s="61">
        <v>2</v>
      </c>
      <c r="D5" s="144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1">
        <v>20</v>
      </c>
      <c r="K5" s="17">
        <f t="shared" ref="K5:K61" si="1">J5-(SUM(M5:AA5))</f>
        <v>20</v>
      </c>
      <c r="L5" s="18" t="str">
        <f t="shared" si="0"/>
        <v>OK</v>
      </c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25">
      <c r="A6" s="158"/>
      <c r="B6" s="140"/>
      <c r="C6" s="61">
        <v>3</v>
      </c>
      <c r="D6" s="144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1">
        <v>20</v>
      </c>
      <c r="K6" s="17">
        <f t="shared" si="1"/>
        <v>18</v>
      </c>
      <c r="L6" s="18" t="str">
        <f t="shared" si="0"/>
        <v>OK</v>
      </c>
      <c r="M6" s="25"/>
      <c r="N6" s="23"/>
      <c r="O6" s="26"/>
      <c r="P6" s="24"/>
      <c r="Q6" s="24"/>
      <c r="R6" s="24"/>
      <c r="S6" s="102">
        <v>2</v>
      </c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25">
      <c r="A7" s="158"/>
      <c r="B7" s="140"/>
      <c r="C7" s="61">
        <v>4</v>
      </c>
      <c r="D7" s="144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1"/>
      <c r="K7" s="17">
        <f t="shared" si="1"/>
        <v>0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25">
      <c r="A8" s="158"/>
      <c r="B8" s="140"/>
      <c r="C8" s="61">
        <v>5</v>
      </c>
      <c r="D8" s="144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1"/>
      <c r="K8" s="17">
        <f t="shared" si="1"/>
        <v>0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25">
      <c r="A9" s="158"/>
      <c r="B9" s="140"/>
      <c r="C9" s="61">
        <v>6</v>
      </c>
      <c r="D9" s="144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1"/>
      <c r="K9" s="17">
        <f t="shared" si="1"/>
        <v>0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25">
      <c r="A10" s="158"/>
      <c r="B10" s="140"/>
      <c r="C10" s="61">
        <v>7</v>
      </c>
      <c r="D10" s="144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1">
        <v>12</v>
      </c>
      <c r="K10" s="17">
        <f t="shared" si="1"/>
        <v>12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25">
      <c r="A11" s="158"/>
      <c r="B11" s="140"/>
      <c r="C11" s="61">
        <v>8</v>
      </c>
      <c r="D11" s="144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1">
        <v>20</v>
      </c>
      <c r="K11" s="17">
        <f t="shared" si="1"/>
        <v>12</v>
      </c>
      <c r="L11" s="18" t="str">
        <f t="shared" si="0"/>
        <v>OK</v>
      </c>
      <c r="M11" s="23"/>
      <c r="N11" s="23"/>
      <c r="O11" s="102">
        <v>8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25">
      <c r="A12" s="158"/>
      <c r="B12" s="140"/>
      <c r="C12" s="61">
        <v>9</v>
      </c>
      <c r="D12" s="144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1"/>
      <c r="K12" s="17">
        <f t="shared" si="1"/>
        <v>0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25">
      <c r="A13" s="158"/>
      <c r="B13" s="140"/>
      <c r="C13" s="61">
        <v>10</v>
      </c>
      <c r="D13" s="144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1"/>
      <c r="K13" s="17">
        <f t="shared" si="1"/>
        <v>0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25">
      <c r="A14" s="158"/>
      <c r="B14" s="140"/>
      <c r="C14" s="61">
        <v>11</v>
      </c>
      <c r="D14" s="144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1"/>
      <c r="K14" s="17">
        <f t="shared" si="1"/>
        <v>0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25">
      <c r="A15" s="158"/>
      <c r="B15" s="140"/>
      <c r="C15" s="61">
        <v>12</v>
      </c>
      <c r="D15" s="154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1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25">
      <c r="A16" s="158"/>
      <c r="B16" s="140"/>
      <c r="C16" s="61">
        <v>13</v>
      </c>
      <c r="D16" s="142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1"/>
      <c r="K16" s="17">
        <f t="shared" si="1"/>
        <v>0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25">
      <c r="A17" s="158"/>
      <c r="B17" s="141"/>
      <c r="C17" s="61">
        <v>14</v>
      </c>
      <c r="D17" s="142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1"/>
      <c r="K17" s="17">
        <f t="shared" si="1"/>
        <v>0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2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1"/>
      <c r="K18" s="17">
        <f t="shared" si="1"/>
        <v>0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25">
      <c r="A19" s="136">
        <v>3</v>
      </c>
      <c r="B19" s="139" t="s">
        <v>94</v>
      </c>
      <c r="C19" s="61">
        <v>16</v>
      </c>
      <c r="D19" s="159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1"/>
        <v>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25">
      <c r="A20" s="137"/>
      <c r="B20" s="140"/>
      <c r="C20" s="61">
        <v>17</v>
      </c>
      <c r="D20" s="159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1"/>
        <v>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25">
      <c r="A21" s="137"/>
      <c r="B21" s="140"/>
      <c r="C21" s="61">
        <v>18</v>
      </c>
      <c r="D21" s="159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1"/>
        <v>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25">
      <c r="A22" s="138"/>
      <c r="B22" s="141"/>
      <c r="C22" s="61">
        <v>19</v>
      </c>
      <c r="D22" s="159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1"/>
        <v>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2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3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25">
      <c r="A24" s="136">
        <v>5</v>
      </c>
      <c r="B24" s="139" t="s">
        <v>94</v>
      </c>
      <c r="C24" s="61">
        <v>21</v>
      </c>
      <c r="D24" s="143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1">
        <v>4</v>
      </c>
      <c r="K24" s="17">
        <f t="shared" si="1"/>
        <v>0</v>
      </c>
      <c r="L24" s="18" t="str">
        <f t="shared" si="0"/>
        <v>OK</v>
      </c>
      <c r="M24" s="97">
        <v>4</v>
      </c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25">
      <c r="A25" s="137"/>
      <c r="B25" s="140"/>
      <c r="C25" s="61">
        <v>22</v>
      </c>
      <c r="D25" s="144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1">
        <v>16</v>
      </c>
      <c r="K25" s="17">
        <f t="shared" si="1"/>
        <v>2</v>
      </c>
      <c r="L25" s="18" t="str">
        <f t="shared" si="0"/>
        <v>OK</v>
      </c>
      <c r="M25" s="97">
        <v>10</v>
      </c>
      <c r="N25" s="23"/>
      <c r="O25" s="24"/>
      <c r="P25" s="26"/>
      <c r="Q25" s="102">
        <v>4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25">
      <c r="A26" s="137"/>
      <c r="B26" s="141"/>
      <c r="C26" s="61">
        <v>23</v>
      </c>
      <c r="D26" s="144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1">
        <v>35</v>
      </c>
      <c r="K26" s="17">
        <f t="shared" si="1"/>
        <v>8</v>
      </c>
      <c r="L26" s="18" t="str">
        <f t="shared" si="0"/>
        <v>OK</v>
      </c>
      <c r="M26" s="97">
        <v>20</v>
      </c>
      <c r="N26" s="23"/>
      <c r="O26" s="24"/>
      <c r="P26" s="24"/>
      <c r="Q26" s="102">
        <v>7</v>
      </c>
      <c r="R26" s="103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25">
      <c r="A27" s="130">
        <v>6</v>
      </c>
      <c r="B27" s="133" t="s">
        <v>97</v>
      </c>
      <c r="C27" s="65">
        <v>24</v>
      </c>
      <c r="D27" s="148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1">
        <v>1000</v>
      </c>
      <c r="K27" s="17">
        <f t="shared" si="1"/>
        <v>1000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25">
      <c r="A28" s="131"/>
      <c r="B28" s="134"/>
      <c r="C28" s="65">
        <v>25</v>
      </c>
      <c r="D28" s="150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1"/>
      <c r="K28" s="17">
        <f t="shared" si="1"/>
        <v>0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25">
      <c r="A29" s="131"/>
      <c r="B29" s="134"/>
      <c r="C29" s="65">
        <v>26</v>
      </c>
      <c r="D29" s="150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1"/>
      <c r="K29" s="17">
        <f t="shared" si="1"/>
        <v>0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25">
      <c r="A30" s="131"/>
      <c r="B30" s="134"/>
      <c r="C30" s="65">
        <v>27</v>
      </c>
      <c r="D30" s="149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1"/>
      <c r="K30" s="17">
        <f t="shared" si="1"/>
        <v>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25">
      <c r="A31" s="131"/>
      <c r="B31" s="134"/>
      <c r="C31" s="65">
        <v>28</v>
      </c>
      <c r="D31" s="151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1"/>
      <c r="K31" s="17">
        <f t="shared" si="1"/>
        <v>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25">
      <c r="A32" s="131"/>
      <c r="B32" s="134"/>
      <c r="C32" s="65">
        <v>29</v>
      </c>
      <c r="D32" s="151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1"/>
      <c r="K32" s="17">
        <f t="shared" si="1"/>
        <v>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25">
      <c r="A33" s="131"/>
      <c r="B33" s="134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1"/>
      <c r="K33" s="17">
        <f t="shared" si="1"/>
        <v>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25">
      <c r="A34" s="131"/>
      <c r="B34" s="135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3">
        <f>100-30</f>
        <v>70</v>
      </c>
      <c r="K34" s="17">
        <f t="shared" si="1"/>
        <v>59.11</v>
      </c>
      <c r="L34" s="18" t="str">
        <f t="shared" si="0"/>
        <v>OK</v>
      </c>
      <c r="M34" s="23"/>
      <c r="N34" s="97">
        <v>10.89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25">
      <c r="A35" s="145">
        <v>7</v>
      </c>
      <c r="B35" s="139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1"/>
      <c r="K35" s="17">
        <f t="shared" si="1"/>
        <v>0</v>
      </c>
      <c r="L35" s="18" t="str">
        <f t="shared" si="0"/>
        <v>OK</v>
      </c>
      <c r="M35" s="37"/>
      <c r="N35" s="23"/>
      <c r="O35" s="100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25">
      <c r="A36" s="146"/>
      <c r="B36" s="141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1"/>
      <c r="K36" s="17">
        <f t="shared" si="1"/>
        <v>0</v>
      </c>
      <c r="L36" s="18" t="str">
        <f t="shared" si="0"/>
        <v>OK</v>
      </c>
      <c r="M36" s="37"/>
      <c r="N36" s="23"/>
      <c r="O36" s="100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25">
      <c r="A37" s="147">
        <v>8</v>
      </c>
      <c r="B37" s="133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1">
        <v>20</v>
      </c>
      <c r="K37" s="17">
        <f t="shared" si="1"/>
        <v>15</v>
      </c>
      <c r="L37" s="18" t="str">
        <f t="shared" si="0"/>
        <v>OK</v>
      </c>
      <c r="M37" s="23"/>
      <c r="N37" s="23"/>
      <c r="O37" s="24"/>
      <c r="P37" s="102">
        <v>5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75" x14ac:dyDescent="0.25">
      <c r="A38" s="147"/>
      <c r="B38" s="134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3"/>
      <c r="K38" s="17">
        <f t="shared" si="1"/>
        <v>0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25">
      <c r="A39" s="147"/>
      <c r="B39" s="134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3"/>
      <c r="K39" s="17">
        <f t="shared" si="1"/>
        <v>0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25">
      <c r="A40" s="147"/>
      <c r="B40" s="134"/>
      <c r="C40" s="65">
        <v>37</v>
      </c>
      <c r="D40" s="148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1"/>
      <c r="K40" s="17">
        <f t="shared" si="1"/>
        <v>0</v>
      </c>
      <c r="L40" s="18" t="str">
        <f t="shared" si="0"/>
        <v>OK</v>
      </c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25">
      <c r="A41" s="147"/>
      <c r="B41" s="135"/>
      <c r="C41" s="65">
        <v>38</v>
      </c>
      <c r="D41" s="149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1"/>
      <c r="K41" s="17">
        <f t="shared" si="1"/>
        <v>0</v>
      </c>
      <c r="L41" s="18" t="str">
        <f t="shared" si="0"/>
        <v>OK</v>
      </c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25">
      <c r="A42" s="136">
        <v>9</v>
      </c>
      <c r="B42" s="139" t="s">
        <v>111</v>
      </c>
      <c r="C42" s="61">
        <v>39</v>
      </c>
      <c r="D42" s="142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3"/>
      <c r="K42" s="17">
        <f t="shared" si="1"/>
        <v>0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25">
      <c r="A43" s="137"/>
      <c r="B43" s="140"/>
      <c r="C43" s="61">
        <v>40</v>
      </c>
      <c r="D43" s="142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3">
        <v>600</v>
      </c>
      <c r="K43" s="17">
        <f t="shared" si="1"/>
        <v>600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25">
      <c r="A44" s="137"/>
      <c r="B44" s="140"/>
      <c r="C44" s="61">
        <v>41</v>
      </c>
      <c r="D44" s="142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3"/>
      <c r="K44" s="17">
        <f t="shared" si="1"/>
        <v>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25">
      <c r="A45" s="137"/>
      <c r="B45" s="140"/>
      <c r="C45" s="61">
        <v>42</v>
      </c>
      <c r="D45" s="142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3"/>
      <c r="K45" s="17">
        <f t="shared" si="1"/>
        <v>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25">
      <c r="A46" s="137"/>
      <c r="B46" s="140"/>
      <c r="C46" s="61">
        <v>43</v>
      </c>
      <c r="D46" s="143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3"/>
      <c r="K46" s="17">
        <f t="shared" si="1"/>
        <v>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25">
      <c r="A47" s="137"/>
      <c r="B47" s="140"/>
      <c r="C47" s="61">
        <v>44</v>
      </c>
      <c r="D47" s="144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3"/>
      <c r="K47" s="17">
        <f t="shared" si="1"/>
        <v>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25">
      <c r="A48" s="137"/>
      <c r="B48" s="140"/>
      <c r="C48" s="61">
        <v>45</v>
      </c>
      <c r="D48" s="142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3">
        <v>300</v>
      </c>
      <c r="K48" s="17">
        <f t="shared" si="1"/>
        <v>0</v>
      </c>
      <c r="L48" s="18" t="str">
        <f t="shared" si="0"/>
        <v>OK</v>
      </c>
      <c r="M48" s="23"/>
      <c r="N48" s="23"/>
      <c r="O48" s="24"/>
      <c r="P48" s="24"/>
      <c r="Q48" s="24"/>
      <c r="R48" s="102">
        <v>300</v>
      </c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25">
      <c r="A49" s="137"/>
      <c r="B49" s="140"/>
      <c r="C49" s="61">
        <v>46</v>
      </c>
      <c r="D49" s="142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3"/>
      <c r="K49" s="17">
        <f t="shared" si="1"/>
        <v>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25">
      <c r="A50" s="137"/>
      <c r="B50" s="140"/>
      <c r="C50" s="61">
        <v>47</v>
      </c>
      <c r="D50" s="142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3"/>
      <c r="K50" s="17">
        <f t="shared" si="1"/>
        <v>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25">
      <c r="A51" s="137"/>
      <c r="B51" s="140"/>
      <c r="C51" s="61">
        <v>48</v>
      </c>
      <c r="D51" s="142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3">
        <v>60000</v>
      </c>
      <c r="K51" s="17">
        <f t="shared" si="1"/>
        <v>60000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25">
      <c r="A52" s="137"/>
      <c r="B52" s="140"/>
      <c r="C52" s="61">
        <v>49</v>
      </c>
      <c r="D52" s="142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3"/>
      <c r="K52" s="17">
        <f t="shared" si="1"/>
        <v>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25">
      <c r="A53" s="137"/>
      <c r="B53" s="140"/>
      <c r="C53" s="61">
        <v>50</v>
      </c>
      <c r="D53" s="142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3"/>
      <c r="K53" s="17">
        <f t="shared" si="1"/>
        <v>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25">
      <c r="A54" s="137"/>
      <c r="B54" s="140"/>
      <c r="C54" s="61">
        <v>51</v>
      </c>
      <c r="D54" s="142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3"/>
      <c r="K54" s="17">
        <f t="shared" si="1"/>
        <v>0</v>
      </c>
      <c r="L54" s="18" t="str">
        <f t="shared" si="0"/>
        <v>OK</v>
      </c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25">
      <c r="A55" s="137"/>
      <c r="B55" s="140"/>
      <c r="C55" s="61">
        <v>52</v>
      </c>
      <c r="D55" s="142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3"/>
      <c r="K55" s="17">
        <f t="shared" si="1"/>
        <v>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25">
      <c r="A56" s="137"/>
      <c r="B56" s="140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3"/>
      <c r="K56" s="17">
        <f t="shared" si="1"/>
        <v>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25">
      <c r="A57" s="137"/>
      <c r="B57" s="140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3"/>
      <c r="K57" s="17">
        <f t="shared" si="1"/>
        <v>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25">
      <c r="A58" s="138"/>
      <c r="B58" s="141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3"/>
      <c r="K58" s="17">
        <f t="shared" si="1"/>
        <v>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25">
      <c r="A59" s="130">
        <v>10</v>
      </c>
      <c r="B59" s="133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1"/>
      <c r="K59" s="17">
        <f t="shared" si="1"/>
        <v>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25">
      <c r="A60" s="131"/>
      <c r="B60" s="134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1"/>
      <c r="K60" s="17">
        <f t="shared" si="1"/>
        <v>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5" x14ac:dyDescent="0.25">
      <c r="A61" s="132"/>
      <c r="B61" s="135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1"/>
      <c r="K61" s="17">
        <f t="shared" si="1"/>
        <v>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x14ac:dyDescent="0.25">
      <c r="M62" s="98">
        <f>SUMPRODUCT($I$4:$I$61,M4:M61)</f>
        <v>88378.28</v>
      </c>
      <c r="N62" s="98">
        <f>SUMPRODUCT($I$4:$I$61,N4:N61)</f>
        <v>225.8586</v>
      </c>
      <c r="O62" s="98">
        <f t="shared" ref="O62:S62" si="2">SUMPRODUCT($I$4:$I$61,O4:O61)</f>
        <v>308</v>
      </c>
      <c r="P62" s="98">
        <f t="shared" si="2"/>
        <v>802.15000000000009</v>
      </c>
      <c r="Q62" s="98">
        <f t="shared" si="2"/>
        <v>31680.37</v>
      </c>
      <c r="R62" s="98">
        <f t="shared" si="2"/>
        <v>237</v>
      </c>
      <c r="S62" s="98">
        <f t="shared" si="2"/>
        <v>60</v>
      </c>
    </row>
  </sheetData>
  <mergeCells count="49">
    <mergeCell ref="A1:D1"/>
    <mergeCell ref="V1:V2"/>
    <mergeCell ref="A4:A17"/>
    <mergeCell ref="B4:B17"/>
    <mergeCell ref="D16:D17"/>
    <mergeCell ref="P1:P2"/>
    <mergeCell ref="E1:I1"/>
    <mergeCell ref="J1:L1"/>
    <mergeCell ref="N1:N2"/>
    <mergeCell ref="O1:O2"/>
    <mergeCell ref="Z1:Z2"/>
    <mergeCell ref="AA1:AA2"/>
    <mergeCell ref="A19:A22"/>
    <mergeCell ref="B19:B22"/>
    <mergeCell ref="D19:D22"/>
    <mergeCell ref="Y1:Y2"/>
    <mergeCell ref="A2:L2"/>
    <mergeCell ref="D4:D15"/>
    <mergeCell ref="W1:W2"/>
    <mergeCell ref="X1:X2"/>
    <mergeCell ref="Q1:Q2"/>
    <mergeCell ref="R1:R2"/>
    <mergeCell ref="S1:S2"/>
    <mergeCell ref="T1:T2"/>
    <mergeCell ref="U1:U2"/>
    <mergeCell ref="M1:M2"/>
    <mergeCell ref="A24:A26"/>
    <mergeCell ref="B24:B26"/>
    <mergeCell ref="D24:D26"/>
    <mergeCell ref="A27:A34"/>
    <mergeCell ref="B27:B34"/>
    <mergeCell ref="D27:D30"/>
    <mergeCell ref="D31:D32"/>
    <mergeCell ref="A35:A36"/>
    <mergeCell ref="B35:B36"/>
    <mergeCell ref="A37:A41"/>
    <mergeCell ref="B37:B41"/>
    <mergeCell ref="D40:D41"/>
    <mergeCell ref="D48:D49"/>
    <mergeCell ref="D50:D51"/>
    <mergeCell ref="D52:D53"/>
    <mergeCell ref="D54:D55"/>
    <mergeCell ref="A59:A61"/>
    <mergeCell ref="B59:B61"/>
    <mergeCell ref="A42:A58"/>
    <mergeCell ref="B42:B58"/>
    <mergeCell ref="D42:D43"/>
    <mergeCell ref="D44:D45"/>
    <mergeCell ref="D46:D47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61"/>
  <sheetViews>
    <sheetView topLeftCell="C1" zoomScale="80" zoomScaleNormal="80" workbookViewId="0">
      <selection activeCell="M1" sqref="M1:M1048576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41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155" t="s">
        <v>89</v>
      </c>
      <c r="B1" s="156"/>
      <c r="C1" s="156"/>
      <c r="D1" s="157"/>
      <c r="E1" s="155" t="s">
        <v>15</v>
      </c>
      <c r="F1" s="156"/>
      <c r="G1" s="156"/>
      <c r="H1" s="156"/>
      <c r="I1" s="157"/>
      <c r="J1" s="155" t="s">
        <v>90</v>
      </c>
      <c r="K1" s="156"/>
      <c r="L1" s="157"/>
      <c r="M1" s="152" t="s">
        <v>114</v>
      </c>
      <c r="N1" s="152" t="s">
        <v>92</v>
      </c>
      <c r="O1" s="152" t="s">
        <v>92</v>
      </c>
      <c r="P1" s="152" t="s">
        <v>92</v>
      </c>
      <c r="Q1" s="152" t="s">
        <v>92</v>
      </c>
      <c r="R1" s="152" t="s">
        <v>92</v>
      </c>
      <c r="S1" s="152" t="s">
        <v>92</v>
      </c>
      <c r="T1" s="152" t="s">
        <v>92</v>
      </c>
      <c r="U1" s="152" t="s">
        <v>92</v>
      </c>
      <c r="V1" s="152" t="s">
        <v>92</v>
      </c>
      <c r="W1" s="152" t="s">
        <v>92</v>
      </c>
      <c r="X1" s="152" t="s">
        <v>92</v>
      </c>
      <c r="Y1" s="152" t="s">
        <v>92</v>
      </c>
      <c r="Z1" s="152" t="s">
        <v>92</v>
      </c>
      <c r="AA1" s="152" t="s">
        <v>92</v>
      </c>
    </row>
    <row r="2" spans="1:27" ht="34.5" customHeight="1" x14ac:dyDescent="0.25">
      <c r="A2" s="153" t="s">
        <v>56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</row>
    <row r="3" spans="1:27" s="3" customFormat="1" ht="30" x14ac:dyDescent="0.2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96">
        <v>44292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25">
      <c r="A4" s="158">
        <v>1</v>
      </c>
      <c r="B4" s="139" t="s">
        <v>87</v>
      </c>
      <c r="C4" s="61">
        <v>1</v>
      </c>
      <c r="D4" s="143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4"/>
      <c r="K4" s="17">
        <f>J4-(SUM(M4:AA4))</f>
        <v>0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25">
      <c r="A5" s="158"/>
      <c r="B5" s="140"/>
      <c r="C5" s="61">
        <v>2</v>
      </c>
      <c r="D5" s="144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4"/>
      <c r="K5" s="17">
        <f t="shared" ref="K5:K61" si="1">J5-(SUM(M5:AA5))</f>
        <v>0</v>
      </c>
      <c r="L5" s="18" t="str">
        <f t="shared" si="0"/>
        <v>OK</v>
      </c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25">
      <c r="A6" s="158"/>
      <c r="B6" s="140"/>
      <c r="C6" s="61">
        <v>3</v>
      </c>
      <c r="D6" s="144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4">
        <v>50</v>
      </c>
      <c r="K6" s="17">
        <f t="shared" si="1"/>
        <v>50</v>
      </c>
      <c r="L6" s="18" t="str">
        <f t="shared" si="0"/>
        <v>OK</v>
      </c>
      <c r="M6" s="25"/>
      <c r="N6" s="23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25">
      <c r="A7" s="158"/>
      <c r="B7" s="140"/>
      <c r="C7" s="61">
        <v>4</v>
      </c>
      <c r="D7" s="144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4"/>
      <c r="K7" s="17">
        <f t="shared" si="1"/>
        <v>0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25">
      <c r="A8" s="158"/>
      <c r="B8" s="140"/>
      <c r="C8" s="61">
        <v>5</v>
      </c>
      <c r="D8" s="144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4"/>
      <c r="K8" s="17">
        <f t="shared" si="1"/>
        <v>0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25">
      <c r="A9" s="158"/>
      <c r="B9" s="140"/>
      <c r="C9" s="61">
        <v>6</v>
      </c>
      <c r="D9" s="144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4"/>
      <c r="K9" s="17">
        <f t="shared" si="1"/>
        <v>0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25">
      <c r="A10" s="158"/>
      <c r="B10" s="140"/>
      <c r="C10" s="61">
        <v>7</v>
      </c>
      <c r="D10" s="144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4"/>
      <c r="K10" s="17">
        <f t="shared" si="1"/>
        <v>0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25">
      <c r="A11" s="158"/>
      <c r="B11" s="140"/>
      <c r="C11" s="61">
        <v>8</v>
      </c>
      <c r="D11" s="144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4"/>
      <c r="K11" s="17">
        <f t="shared" si="1"/>
        <v>0</v>
      </c>
      <c r="L11" s="18" t="str">
        <f t="shared" si="0"/>
        <v>OK</v>
      </c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25">
      <c r="A12" s="158"/>
      <c r="B12" s="140"/>
      <c r="C12" s="61">
        <v>9</v>
      </c>
      <c r="D12" s="144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4"/>
      <c r="K12" s="17">
        <f t="shared" si="1"/>
        <v>0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25">
      <c r="A13" s="158"/>
      <c r="B13" s="140"/>
      <c r="C13" s="61">
        <v>10</v>
      </c>
      <c r="D13" s="144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4"/>
      <c r="K13" s="17">
        <f t="shared" si="1"/>
        <v>0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25">
      <c r="A14" s="158"/>
      <c r="B14" s="140"/>
      <c r="C14" s="61">
        <v>11</v>
      </c>
      <c r="D14" s="144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4"/>
      <c r="K14" s="17">
        <f t="shared" si="1"/>
        <v>0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25">
      <c r="A15" s="158"/>
      <c r="B15" s="140"/>
      <c r="C15" s="61">
        <v>12</v>
      </c>
      <c r="D15" s="154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4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25">
      <c r="A16" s="158"/>
      <c r="B16" s="140"/>
      <c r="C16" s="61">
        <v>13</v>
      </c>
      <c r="D16" s="142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4"/>
      <c r="K16" s="17">
        <f t="shared" si="1"/>
        <v>0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25">
      <c r="A17" s="158"/>
      <c r="B17" s="141"/>
      <c r="C17" s="61">
        <v>14</v>
      </c>
      <c r="D17" s="142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4"/>
      <c r="K17" s="17">
        <f t="shared" si="1"/>
        <v>0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2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4"/>
      <c r="K18" s="17">
        <f t="shared" si="1"/>
        <v>0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25">
      <c r="A19" s="136">
        <v>3</v>
      </c>
      <c r="B19" s="139" t="s">
        <v>94</v>
      </c>
      <c r="C19" s="61">
        <v>16</v>
      </c>
      <c r="D19" s="159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1"/>
        <v>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25">
      <c r="A20" s="137"/>
      <c r="B20" s="140"/>
      <c r="C20" s="61">
        <v>17</v>
      </c>
      <c r="D20" s="159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1"/>
        <v>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25">
      <c r="A21" s="137"/>
      <c r="B21" s="140"/>
      <c r="C21" s="61">
        <v>18</v>
      </c>
      <c r="D21" s="159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1"/>
        <v>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25">
      <c r="A22" s="138"/>
      <c r="B22" s="141"/>
      <c r="C22" s="61">
        <v>19</v>
      </c>
      <c r="D22" s="159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1"/>
        <v>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2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4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25">
      <c r="A24" s="136">
        <v>5</v>
      </c>
      <c r="B24" s="139" t="s">
        <v>94</v>
      </c>
      <c r="C24" s="61">
        <v>21</v>
      </c>
      <c r="D24" s="143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4"/>
      <c r="K24" s="17">
        <f t="shared" si="1"/>
        <v>0</v>
      </c>
      <c r="L24" s="18" t="str">
        <f t="shared" si="0"/>
        <v>OK</v>
      </c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25">
      <c r="A25" s="137"/>
      <c r="B25" s="140"/>
      <c r="C25" s="61">
        <v>22</v>
      </c>
      <c r="D25" s="144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4">
        <v>6</v>
      </c>
      <c r="K25" s="17">
        <f t="shared" si="1"/>
        <v>6</v>
      </c>
      <c r="L25" s="18" t="str">
        <f t="shared" si="0"/>
        <v>OK</v>
      </c>
      <c r="M25" s="23"/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25">
      <c r="A26" s="137"/>
      <c r="B26" s="141"/>
      <c r="C26" s="61">
        <v>23</v>
      </c>
      <c r="D26" s="144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4"/>
      <c r="K26" s="17">
        <f t="shared" si="1"/>
        <v>0</v>
      </c>
      <c r="L26" s="18" t="str">
        <f t="shared" si="0"/>
        <v>OK</v>
      </c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25">
      <c r="A27" s="130">
        <v>6</v>
      </c>
      <c r="B27" s="133" t="s">
        <v>97</v>
      </c>
      <c r="C27" s="65">
        <v>24</v>
      </c>
      <c r="D27" s="148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4"/>
      <c r="K27" s="17">
        <f t="shared" si="1"/>
        <v>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25">
      <c r="A28" s="131"/>
      <c r="B28" s="134"/>
      <c r="C28" s="65">
        <v>25</v>
      </c>
      <c r="D28" s="150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4">
        <v>40</v>
      </c>
      <c r="K28" s="17">
        <f t="shared" si="1"/>
        <v>40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25">
      <c r="A29" s="131"/>
      <c r="B29" s="134"/>
      <c r="C29" s="65">
        <v>26</v>
      </c>
      <c r="D29" s="150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4"/>
      <c r="K29" s="17">
        <f t="shared" si="1"/>
        <v>0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25">
      <c r="A30" s="131"/>
      <c r="B30" s="134"/>
      <c r="C30" s="65">
        <v>27</v>
      </c>
      <c r="D30" s="149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4"/>
      <c r="K30" s="17">
        <f t="shared" si="1"/>
        <v>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25">
      <c r="A31" s="131"/>
      <c r="B31" s="134"/>
      <c r="C31" s="65">
        <v>28</v>
      </c>
      <c r="D31" s="151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4"/>
      <c r="K31" s="17">
        <f t="shared" si="1"/>
        <v>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25">
      <c r="A32" s="131"/>
      <c r="B32" s="134"/>
      <c r="C32" s="65">
        <v>29</v>
      </c>
      <c r="D32" s="151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4">
        <v>10</v>
      </c>
      <c r="K32" s="17">
        <f t="shared" si="1"/>
        <v>10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25">
      <c r="A33" s="131"/>
      <c r="B33" s="134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4"/>
      <c r="K33" s="17">
        <f t="shared" si="1"/>
        <v>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25">
      <c r="A34" s="131"/>
      <c r="B34" s="135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4"/>
      <c r="K34" s="17">
        <f t="shared" si="1"/>
        <v>0</v>
      </c>
      <c r="L34" s="18" t="str">
        <f t="shared" si="0"/>
        <v>OK</v>
      </c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25">
      <c r="A35" s="145">
        <v>7</v>
      </c>
      <c r="B35" s="139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4"/>
      <c r="K35" s="17">
        <f t="shared" si="1"/>
        <v>0</v>
      </c>
      <c r="L35" s="18" t="str">
        <f t="shared" si="0"/>
        <v>OK</v>
      </c>
      <c r="M35" s="37"/>
      <c r="N35" s="23"/>
      <c r="O35" s="67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25">
      <c r="A36" s="146"/>
      <c r="B36" s="141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4"/>
      <c r="K36" s="17">
        <f t="shared" si="1"/>
        <v>0</v>
      </c>
      <c r="L36" s="18" t="str">
        <f t="shared" si="0"/>
        <v>OK</v>
      </c>
      <c r="M36" s="37"/>
      <c r="N36" s="23"/>
      <c r="O36" s="67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25">
      <c r="A37" s="147">
        <v>8</v>
      </c>
      <c r="B37" s="133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4"/>
      <c r="K37" s="17">
        <f t="shared" si="1"/>
        <v>0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75" x14ac:dyDescent="0.25">
      <c r="A38" s="147"/>
      <c r="B38" s="134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4">
        <v>150</v>
      </c>
      <c r="K38" s="17">
        <f t="shared" si="1"/>
        <v>150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25">
      <c r="A39" s="147"/>
      <c r="B39" s="134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4"/>
      <c r="K39" s="17">
        <f t="shared" si="1"/>
        <v>0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25">
      <c r="A40" s="147"/>
      <c r="B40" s="134"/>
      <c r="C40" s="65">
        <v>37</v>
      </c>
      <c r="D40" s="148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4"/>
      <c r="K40" s="17">
        <f t="shared" si="1"/>
        <v>0</v>
      </c>
      <c r="L40" s="18" t="str">
        <f t="shared" si="0"/>
        <v>OK</v>
      </c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25">
      <c r="A41" s="147"/>
      <c r="B41" s="135"/>
      <c r="C41" s="65">
        <v>38</v>
      </c>
      <c r="D41" s="149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4"/>
      <c r="K41" s="17">
        <f t="shared" si="1"/>
        <v>0</v>
      </c>
      <c r="L41" s="18" t="str">
        <f t="shared" si="0"/>
        <v>OK</v>
      </c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25">
      <c r="A42" s="136">
        <v>9</v>
      </c>
      <c r="B42" s="139" t="s">
        <v>111</v>
      </c>
      <c r="C42" s="61">
        <v>39</v>
      </c>
      <c r="D42" s="142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4"/>
      <c r="K42" s="17">
        <f t="shared" si="1"/>
        <v>0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25">
      <c r="A43" s="137"/>
      <c r="B43" s="140"/>
      <c r="C43" s="61">
        <v>40</v>
      </c>
      <c r="D43" s="142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4"/>
      <c r="K43" s="17">
        <f t="shared" si="1"/>
        <v>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25">
      <c r="A44" s="137"/>
      <c r="B44" s="140"/>
      <c r="C44" s="61">
        <v>41</v>
      </c>
      <c r="D44" s="142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4"/>
      <c r="K44" s="17">
        <f t="shared" si="1"/>
        <v>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25">
      <c r="A45" s="137"/>
      <c r="B45" s="140"/>
      <c r="C45" s="61">
        <v>42</v>
      </c>
      <c r="D45" s="142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4"/>
      <c r="K45" s="17">
        <f t="shared" si="1"/>
        <v>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25">
      <c r="A46" s="137"/>
      <c r="B46" s="140"/>
      <c r="C46" s="61">
        <v>43</v>
      </c>
      <c r="D46" s="143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4"/>
      <c r="K46" s="17">
        <f t="shared" si="1"/>
        <v>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25">
      <c r="A47" s="137"/>
      <c r="B47" s="140"/>
      <c r="C47" s="61">
        <v>44</v>
      </c>
      <c r="D47" s="144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4">
        <v>1500</v>
      </c>
      <c r="K47" s="17">
        <f t="shared" si="1"/>
        <v>1500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25">
      <c r="A48" s="137"/>
      <c r="B48" s="140"/>
      <c r="C48" s="61">
        <v>45</v>
      </c>
      <c r="D48" s="142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4"/>
      <c r="K48" s="17">
        <f t="shared" si="1"/>
        <v>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25">
      <c r="A49" s="137"/>
      <c r="B49" s="140"/>
      <c r="C49" s="61">
        <v>46</v>
      </c>
      <c r="D49" s="142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4"/>
      <c r="K49" s="17">
        <f t="shared" si="1"/>
        <v>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25">
      <c r="A50" s="137"/>
      <c r="B50" s="140"/>
      <c r="C50" s="61">
        <v>47</v>
      </c>
      <c r="D50" s="142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4"/>
      <c r="K50" s="17">
        <f t="shared" si="1"/>
        <v>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25">
      <c r="A51" s="137"/>
      <c r="B51" s="140"/>
      <c r="C51" s="61">
        <v>48</v>
      </c>
      <c r="D51" s="142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4"/>
      <c r="K51" s="17">
        <f t="shared" si="1"/>
        <v>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25">
      <c r="A52" s="137"/>
      <c r="B52" s="140"/>
      <c r="C52" s="61">
        <v>49</v>
      </c>
      <c r="D52" s="142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4"/>
      <c r="K52" s="17">
        <f t="shared" si="1"/>
        <v>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25">
      <c r="A53" s="137"/>
      <c r="B53" s="140"/>
      <c r="C53" s="61">
        <v>50</v>
      </c>
      <c r="D53" s="142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4"/>
      <c r="K53" s="17">
        <f t="shared" si="1"/>
        <v>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25">
      <c r="A54" s="137"/>
      <c r="B54" s="140"/>
      <c r="C54" s="61">
        <v>51</v>
      </c>
      <c r="D54" s="142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4">
        <v>3000</v>
      </c>
      <c r="K54" s="17">
        <f t="shared" si="1"/>
        <v>2400</v>
      </c>
      <c r="L54" s="18" t="str">
        <f t="shared" si="0"/>
        <v>OK</v>
      </c>
      <c r="M54" s="23">
        <v>600</v>
      </c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25">
      <c r="A55" s="137"/>
      <c r="B55" s="140"/>
      <c r="C55" s="61">
        <v>52</v>
      </c>
      <c r="D55" s="142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4"/>
      <c r="K55" s="17">
        <f t="shared" si="1"/>
        <v>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25">
      <c r="A56" s="137"/>
      <c r="B56" s="140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5">
        <v>1000</v>
      </c>
      <c r="K56" s="17">
        <f t="shared" si="1"/>
        <v>1000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25">
      <c r="A57" s="137"/>
      <c r="B57" s="140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5"/>
      <c r="K57" s="17">
        <f t="shared" si="1"/>
        <v>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25">
      <c r="A58" s="138"/>
      <c r="B58" s="141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5"/>
      <c r="K58" s="17">
        <f t="shared" si="1"/>
        <v>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25">
      <c r="A59" s="130">
        <v>10</v>
      </c>
      <c r="B59" s="133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4"/>
      <c r="K59" s="17">
        <f t="shared" si="1"/>
        <v>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25">
      <c r="A60" s="131"/>
      <c r="B60" s="134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4"/>
      <c r="K60" s="17">
        <f t="shared" si="1"/>
        <v>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5" x14ac:dyDescent="0.25">
      <c r="A61" s="132"/>
      <c r="B61" s="135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4"/>
      <c r="K61" s="17">
        <f t="shared" si="1"/>
        <v>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</sheetData>
  <mergeCells count="49">
    <mergeCell ref="A27:A34"/>
    <mergeCell ref="B27:B34"/>
    <mergeCell ref="D27:D30"/>
    <mergeCell ref="D31:D32"/>
    <mergeCell ref="A35:A36"/>
    <mergeCell ref="B35:B36"/>
    <mergeCell ref="A19:A22"/>
    <mergeCell ref="B19:B22"/>
    <mergeCell ref="D19:D22"/>
    <mergeCell ref="A24:A26"/>
    <mergeCell ref="B24:B26"/>
    <mergeCell ref="D24:D26"/>
    <mergeCell ref="A59:A61"/>
    <mergeCell ref="B59:B61"/>
    <mergeCell ref="A4:A17"/>
    <mergeCell ref="AA1:AA2"/>
    <mergeCell ref="A2:L2"/>
    <mergeCell ref="D4:D15"/>
    <mergeCell ref="Y1:Y2"/>
    <mergeCell ref="Z1:Z2"/>
    <mergeCell ref="T1:T2"/>
    <mergeCell ref="U1:U2"/>
    <mergeCell ref="V1:V2"/>
    <mergeCell ref="W1:W2"/>
    <mergeCell ref="X1:X2"/>
    <mergeCell ref="S1:S2"/>
    <mergeCell ref="M1:M2"/>
    <mergeCell ref="P1:P2"/>
    <mergeCell ref="Q1:Q2"/>
    <mergeCell ref="R1:R2"/>
    <mergeCell ref="A1:D1"/>
    <mergeCell ref="N1:N2"/>
    <mergeCell ref="B4:B17"/>
    <mergeCell ref="O1:O2"/>
    <mergeCell ref="E1:I1"/>
    <mergeCell ref="J1:L1"/>
    <mergeCell ref="D16:D17"/>
    <mergeCell ref="A37:A41"/>
    <mergeCell ref="B37:B41"/>
    <mergeCell ref="D40:D41"/>
    <mergeCell ref="A42:A58"/>
    <mergeCell ref="B42:B58"/>
    <mergeCell ref="D42:D43"/>
    <mergeCell ref="D44:D45"/>
    <mergeCell ref="D46:D47"/>
    <mergeCell ref="D48:D49"/>
    <mergeCell ref="D50:D51"/>
    <mergeCell ref="D52:D53"/>
    <mergeCell ref="D54:D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61"/>
  <sheetViews>
    <sheetView tabSelected="1" zoomScale="80" zoomScaleNormal="80" workbookViewId="0">
      <selection activeCell="N1" sqref="N1:O1048576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41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3" width="13.7109375" style="5" customWidth="1"/>
    <col min="14" max="24" width="13.7109375" style="2" customWidth="1"/>
    <col min="25" max="16384" width="9.7109375" style="2"/>
  </cols>
  <sheetData>
    <row r="1" spans="1:24" ht="34.5" customHeight="1" x14ac:dyDescent="0.25">
      <c r="A1" s="155" t="s">
        <v>89</v>
      </c>
      <c r="B1" s="156"/>
      <c r="C1" s="156"/>
      <c r="D1" s="157"/>
      <c r="E1" s="155" t="s">
        <v>15</v>
      </c>
      <c r="F1" s="156"/>
      <c r="G1" s="156"/>
      <c r="H1" s="156"/>
      <c r="I1" s="157"/>
      <c r="J1" s="155" t="s">
        <v>90</v>
      </c>
      <c r="K1" s="156"/>
      <c r="L1" s="157"/>
      <c r="M1" s="152" t="s">
        <v>150</v>
      </c>
      <c r="N1" s="152" t="s">
        <v>151</v>
      </c>
      <c r="O1" s="152" t="s">
        <v>152</v>
      </c>
      <c r="P1" s="152" t="s">
        <v>153</v>
      </c>
      <c r="Q1" s="152" t="s">
        <v>154</v>
      </c>
      <c r="R1" s="152" t="s">
        <v>155</v>
      </c>
      <c r="S1" s="152" t="s">
        <v>156</v>
      </c>
      <c r="T1" s="152" t="s">
        <v>92</v>
      </c>
      <c r="U1" s="152" t="s">
        <v>92</v>
      </c>
      <c r="V1" s="152" t="s">
        <v>92</v>
      </c>
      <c r="W1" s="152" t="s">
        <v>92</v>
      </c>
      <c r="X1" s="152" t="s">
        <v>92</v>
      </c>
    </row>
    <row r="2" spans="1:24" ht="34.5" customHeight="1" x14ac:dyDescent="0.25">
      <c r="A2" s="153" t="s">
        <v>56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</row>
    <row r="3" spans="1:24" s="3" customFormat="1" ht="30" x14ac:dyDescent="0.2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96">
        <v>44428</v>
      </c>
      <c r="N3" s="96">
        <v>44452</v>
      </c>
      <c r="O3" s="96">
        <v>44469</v>
      </c>
      <c r="P3" s="196">
        <v>44516</v>
      </c>
      <c r="Q3" s="96">
        <v>44516</v>
      </c>
      <c r="R3" s="96">
        <v>44516</v>
      </c>
      <c r="S3" s="96">
        <v>44516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</row>
    <row r="4" spans="1:24" ht="23.25" customHeight="1" x14ac:dyDescent="0.25">
      <c r="A4" s="158">
        <v>1</v>
      </c>
      <c r="B4" s="139" t="s">
        <v>87</v>
      </c>
      <c r="C4" s="61">
        <v>1</v>
      </c>
      <c r="D4" s="143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4">
        <v>10</v>
      </c>
      <c r="K4" s="17">
        <f>J4-(SUM(M4:X4))</f>
        <v>10</v>
      </c>
      <c r="L4" s="18" t="str">
        <f t="shared" ref="L4:L61" si="0">IF(K4&lt;0,"ATENÇÃO","OK")</f>
        <v>OK</v>
      </c>
      <c r="M4" s="23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</row>
    <row r="5" spans="1:24" ht="26.25" customHeight="1" x14ac:dyDescent="0.25">
      <c r="A5" s="158"/>
      <c r="B5" s="140"/>
      <c r="C5" s="61">
        <v>2</v>
      </c>
      <c r="D5" s="144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4">
        <v>25</v>
      </c>
      <c r="K5" s="17">
        <f>J5-(SUM(M5:X5))</f>
        <v>25</v>
      </c>
      <c r="L5" s="18" t="str">
        <f t="shared" si="0"/>
        <v>OK</v>
      </c>
      <c r="M5" s="23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24" ht="24" customHeight="1" x14ac:dyDescent="0.25">
      <c r="A6" s="158"/>
      <c r="B6" s="140"/>
      <c r="C6" s="61">
        <v>3</v>
      </c>
      <c r="D6" s="144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4">
        <v>30</v>
      </c>
      <c r="K6" s="17">
        <f>J6-(SUM(M6:X6))</f>
        <v>30</v>
      </c>
      <c r="L6" s="18" t="str">
        <f t="shared" si="0"/>
        <v>OK</v>
      </c>
      <c r="M6" s="23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ht="24" customHeight="1" x14ac:dyDescent="0.25">
      <c r="A7" s="158"/>
      <c r="B7" s="140"/>
      <c r="C7" s="61">
        <v>4</v>
      </c>
      <c r="D7" s="144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4">
        <v>20</v>
      </c>
      <c r="K7" s="17">
        <f>J7-(SUM(M7:X7))</f>
        <v>20</v>
      </c>
      <c r="L7" s="18" t="str">
        <f t="shared" si="0"/>
        <v>OK</v>
      </c>
      <c r="M7" s="23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ht="19.5" customHeight="1" x14ac:dyDescent="0.25">
      <c r="A8" s="158"/>
      <c r="B8" s="140"/>
      <c r="C8" s="61">
        <v>5</v>
      </c>
      <c r="D8" s="144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4">
        <v>15</v>
      </c>
      <c r="K8" s="17">
        <f>J8-(SUM(M8:X8))</f>
        <v>15</v>
      </c>
      <c r="L8" s="18" t="str">
        <f t="shared" si="0"/>
        <v>OK</v>
      </c>
      <c r="M8" s="25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ht="21.75" customHeight="1" x14ac:dyDescent="0.25">
      <c r="A9" s="158"/>
      <c r="B9" s="140"/>
      <c r="C9" s="61">
        <v>6</v>
      </c>
      <c r="D9" s="144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4">
        <v>12</v>
      </c>
      <c r="K9" s="17">
        <f>J9-(SUM(M9:X9))</f>
        <v>12</v>
      </c>
      <c r="L9" s="18" t="str">
        <f t="shared" si="0"/>
        <v>OK</v>
      </c>
      <c r="M9" s="23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ht="20.25" customHeight="1" x14ac:dyDescent="0.25">
      <c r="A10" s="158"/>
      <c r="B10" s="140"/>
      <c r="C10" s="61">
        <v>7</v>
      </c>
      <c r="D10" s="144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4">
        <v>14</v>
      </c>
      <c r="K10" s="17">
        <f>J10-(SUM(M10:X10))</f>
        <v>14</v>
      </c>
      <c r="L10" s="18" t="str">
        <f t="shared" si="0"/>
        <v>OK</v>
      </c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ht="30" customHeight="1" x14ac:dyDescent="0.25">
      <c r="A11" s="158"/>
      <c r="B11" s="140"/>
      <c r="C11" s="61">
        <v>8</v>
      </c>
      <c r="D11" s="144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4">
        <v>8</v>
      </c>
      <c r="K11" s="17">
        <f>J11-(SUM(M11:X11))</f>
        <v>8</v>
      </c>
      <c r="L11" s="18" t="str">
        <f t="shared" si="0"/>
        <v>OK</v>
      </c>
      <c r="M11" s="23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ht="20.25" customHeight="1" x14ac:dyDescent="0.25">
      <c r="A12" s="158"/>
      <c r="B12" s="140"/>
      <c r="C12" s="61">
        <v>9</v>
      </c>
      <c r="D12" s="144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4">
        <v>75</v>
      </c>
      <c r="K12" s="17">
        <f>J12-(SUM(M12:X12))</f>
        <v>75</v>
      </c>
      <c r="L12" s="18" t="str">
        <f t="shared" si="0"/>
        <v>OK</v>
      </c>
      <c r="M12" s="23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ht="19.5" customHeight="1" x14ac:dyDescent="0.25">
      <c r="A13" s="158"/>
      <c r="B13" s="140"/>
      <c r="C13" s="61">
        <v>10</v>
      </c>
      <c r="D13" s="144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4">
        <v>15</v>
      </c>
      <c r="K13" s="17">
        <f>J13-(SUM(M13:X13))</f>
        <v>15</v>
      </c>
      <c r="L13" s="18" t="str">
        <f t="shared" si="0"/>
        <v>OK</v>
      </c>
      <c r="M13" s="23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18.75" customHeight="1" x14ac:dyDescent="0.25">
      <c r="A14" s="158"/>
      <c r="B14" s="140"/>
      <c r="C14" s="61">
        <v>11</v>
      </c>
      <c r="D14" s="144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4">
        <v>20</v>
      </c>
      <c r="K14" s="17">
        <f>J14-(SUM(M14:X14))</f>
        <v>20</v>
      </c>
      <c r="L14" s="18" t="str">
        <f t="shared" si="0"/>
        <v>OK</v>
      </c>
      <c r="M14" s="23"/>
      <c r="N14" s="26"/>
      <c r="O14" s="26"/>
      <c r="P14" s="26"/>
      <c r="Q14" s="24"/>
      <c r="R14" s="24"/>
      <c r="S14" s="24"/>
      <c r="T14" s="24"/>
      <c r="U14" s="24"/>
      <c r="V14" s="24"/>
      <c r="W14" s="24"/>
      <c r="X14" s="24"/>
    </row>
    <row r="15" spans="1:24" ht="22.5" customHeight="1" x14ac:dyDescent="0.25">
      <c r="A15" s="158"/>
      <c r="B15" s="140"/>
      <c r="C15" s="61">
        <v>12</v>
      </c>
      <c r="D15" s="154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4">
        <v>18</v>
      </c>
      <c r="K15" s="17">
        <f>J15-(SUM(M15:X15))</f>
        <v>18</v>
      </c>
      <c r="L15" s="18" t="str">
        <f t="shared" si="0"/>
        <v>OK</v>
      </c>
      <c r="M15" s="23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45" customHeight="1" x14ac:dyDescent="0.25">
      <c r="A16" s="158"/>
      <c r="B16" s="140"/>
      <c r="C16" s="61">
        <v>13</v>
      </c>
      <c r="D16" s="142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4">
        <v>5</v>
      </c>
      <c r="K16" s="17">
        <f>J16-(SUM(M16:X16))</f>
        <v>5</v>
      </c>
      <c r="L16" s="18" t="str">
        <f t="shared" si="0"/>
        <v>OK</v>
      </c>
      <c r="M16" s="23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45" customHeight="1" x14ac:dyDescent="0.25">
      <c r="A17" s="158"/>
      <c r="B17" s="141"/>
      <c r="C17" s="61">
        <v>14</v>
      </c>
      <c r="D17" s="142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4">
        <v>4</v>
      </c>
      <c r="K17" s="17">
        <f>J17-(SUM(M17:X17))</f>
        <v>4</v>
      </c>
      <c r="L17" s="18" t="str">
        <f t="shared" si="0"/>
        <v>OK</v>
      </c>
      <c r="M17" s="23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80.25" customHeight="1" x14ac:dyDescent="0.2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4">
        <v>12</v>
      </c>
      <c r="K18" s="17">
        <f>J18-(SUM(M18:X18))</f>
        <v>12</v>
      </c>
      <c r="L18" s="18" t="str">
        <f t="shared" si="0"/>
        <v>OK</v>
      </c>
      <c r="M18" s="23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38.25" customHeight="1" x14ac:dyDescent="0.25">
      <c r="A19" s="136">
        <v>3</v>
      </c>
      <c r="B19" s="139" t="s">
        <v>94</v>
      </c>
      <c r="C19" s="61">
        <v>16</v>
      </c>
      <c r="D19" s="159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>J19-(SUM(M19:X19))</f>
        <v>0</v>
      </c>
      <c r="L19" s="18" t="str">
        <f t="shared" si="0"/>
        <v>OK</v>
      </c>
      <c r="M19" s="23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45" customHeight="1" x14ac:dyDescent="0.25">
      <c r="A20" s="137"/>
      <c r="B20" s="140"/>
      <c r="C20" s="61">
        <v>17</v>
      </c>
      <c r="D20" s="159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>J20-(SUM(M20:X20))</f>
        <v>0</v>
      </c>
      <c r="L20" s="18" t="str">
        <f t="shared" si="0"/>
        <v>OK</v>
      </c>
      <c r="M20" s="23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45" customHeight="1" x14ac:dyDescent="0.25">
      <c r="A21" s="137"/>
      <c r="B21" s="140"/>
      <c r="C21" s="61">
        <v>18</v>
      </c>
      <c r="D21" s="159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>J21-(SUM(M21:X21))</f>
        <v>0</v>
      </c>
      <c r="L21" s="18" t="str">
        <f t="shared" si="0"/>
        <v>OK</v>
      </c>
      <c r="M21" s="25"/>
      <c r="N21" s="26"/>
      <c r="O21" s="26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45" customHeight="1" x14ac:dyDescent="0.25">
      <c r="A22" s="138"/>
      <c r="B22" s="141"/>
      <c r="C22" s="61">
        <v>19</v>
      </c>
      <c r="D22" s="159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>J22-(SUM(M22:X22))</f>
        <v>0</v>
      </c>
      <c r="L22" s="18" t="str">
        <f t="shared" si="0"/>
        <v>OK</v>
      </c>
      <c r="M22" s="25"/>
      <c r="N22" s="26"/>
      <c r="O22" s="26"/>
      <c r="P22" s="24"/>
      <c r="Q22" s="26"/>
      <c r="R22" s="24"/>
      <c r="S22" s="24"/>
      <c r="T22" s="24"/>
      <c r="U22" s="24"/>
      <c r="V22" s="24"/>
      <c r="W22" s="24"/>
      <c r="X22" s="24"/>
    </row>
    <row r="23" spans="1:24" ht="120" customHeight="1" x14ac:dyDescent="0.2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4">
        <v>18</v>
      </c>
      <c r="K23" s="17">
        <f>J23-(SUM(M23:X23))</f>
        <v>18</v>
      </c>
      <c r="L23" s="18" t="str">
        <f t="shared" si="0"/>
        <v>OK</v>
      </c>
      <c r="M23" s="25"/>
      <c r="N23" s="24"/>
      <c r="O23" s="24"/>
      <c r="P23" s="24"/>
      <c r="Q23" s="26"/>
      <c r="R23" s="24"/>
      <c r="S23" s="24"/>
      <c r="T23" s="24"/>
      <c r="U23" s="24"/>
      <c r="V23" s="24"/>
      <c r="W23" s="24"/>
      <c r="X23" s="24"/>
    </row>
    <row r="24" spans="1:24" ht="42" customHeight="1" x14ac:dyDescent="0.25">
      <c r="A24" s="136">
        <v>5</v>
      </c>
      <c r="B24" s="139" t="s">
        <v>94</v>
      </c>
      <c r="C24" s="61">
        <v>21</v>
      </c>
      <c r="D24" s="143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4">
        <f>4-2</f>
        <v>2</v>
      </c>
      <c r="K24" s="17">
        <f>J24-(SUM(M24:X24))</f>
        <v>2</v>
      </c>
      <c r="L24" s="18" t="str">
        <f t="shared" si="0"/>
        <v>OK</v>
      </c>
      <c r="M24" s="23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34.5" customHeight="1" x14ac:dyDescent="0.25">
      <c r="A25" s="137"/>
      <c r="B25" s="140"/>
      <c r="C25" s="61">
        <v>22</v>
      </c>
      <c r="D25" s="144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4">
        <f>4-2</f>
        <v>2</v>
      </c>
      <c r="K25" s="17">
        <f>J25-(SUM(M25:X25))</f>
        <v>2</v>
      </c>
      <c r="L25" s="18" t="str">
        <f t="shared" si="0"/>
        <v>OK</v>
      </c>
      <c r="M25" s="23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35.25" customHeight="1" x14ac:dyDescent="0.25">
      <c r="A26" s="137"/>
      <c r="B26" s="141"/>
      <c r="C26" s="61">
        <v>23</v>
      </c>
      <c r="D26" s="144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4">
        <v>5</v>
      </c>
      <c r="K26" s="17">
        <f>J26-(SUM(M26:X26))</f>
        <v>5</v>
      </c>
      <c r="L26" s="18" t="str">
        <f t="shared" si="0"/>
        <v>OK</v>
      </c>
      <c r="M26" s="23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24" customHeight="1" x14ac:dyDescent="0.25">
      <c r="A27" s="130">
        <v>6</v>
      </c>
      <c r="B27" s="133" t="s">
        <v>97</v>
      </c>
      <c r="C27" s="65">
        <v>24</v>
      </c>
      <c r="D27" s="148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4">
        <v>500</v>
      </c>
      <c r="K27" s="17">
        <f>J27-(SUM(M27:X27))</f>
        <v>500</v>
      </c>
      <c r="L27" s="18" t="str">
        <f t="shared" si="0"/>
        <v>OK</v>
      </c>
      <c r="M27" s="23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30" customHeight="1" x14ac:dyDescent="0.25">
      <c r="A28" s="131"/>
      <c r="B28" s="134"/>
      <c r="C28" s="65">
        <v>25</v>
      </c>
      <c r="D28" s="150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4">
        <f>25-10</f>
        <v>15</v>
      </c>
      <c r="K28" s="17">
        <f>J28-(SUM(M28:X28))</f>
        <v>13</v>
      </c>
      <c r="L28" s="18" t="str">
        <f t="shared" si="0"/>
        <v>OK</v>
      </c>
      <c r="M28" s="197"/>
      <c r="N28" s="198"/>
      <c r="O28" s="198"/>
      <c r="P28" s="198"/>
      <c r="Q28" s="107">
        <v>2</v>
      </c>
      <c r="R28" s="24"/>
      <c r="S28" s="24"/>
      <c r="T28" s="24"/>
      <c r="U28" s="24"/>
      <c r="V28" s="24"/>
      <c r="W28" s="24"/>
      <c r="X28" s="24"/>
    </row>
    <row r="29" spans="1:24" ht="21.75" customHeight="1" x14ac:dyDescent="0.25">
      <c r="A29" s="131"/>
      <c r="B29" s="134"/>
      <c r="C29" s="65">
        <v>26</v>
      </c>
      <c r="D29" s="150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4">
        <v>20</v>
      </c>
      <c r="K29" s="17">
        <f>J29-(SUM(M29:X29))</f>
        <v>20</v>
      </c>
      <c r="L29" s="18" t="str">
        <f t="shared" si="0"/>
        <v>OK</v>
      </c>
      <c r="M29" s="23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20.25" customHeight="1" x14ac:dyDescent="0.25">
      <c r="A30" s="131"/>
      <c r="B30" s="134"/>
      <c r="C30" s="65">
        <v>27</v>
      </c>
      <c r="D30" s="149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4">
        <v>22</v>
      </c>
      <c r="K30" s="17">
        <f>J30-(SUM(M30:X30))</f>
        <v>0</v>
      </c>
      <c r="L30" s="18" t="str">
        <f t="shared" si="0"/>
        <v>OK</v>
      </c>
      <c r="M30" s="23"/>
      <c r="N30" s="24"/>
      <c r="O30" s="24"/>
      <c r="P30" s="24"/>
      <c r="Q30" s="107">
        <v>22</v>
      </c>
      <c r="R30" s="24"/>
      <c r="S30" s="24"/>
      <c r="T30" s="24"/>
      <c r="U30" s="24"/>
      <c r="V30" s="24"/>
      <c r="W30" s="24"/>
      <c r="X30" s="24"/>
    </row>
    <row r="31" spans="1:24" ht="27" customHeight="1" x14ac:dyDescent="0.25">
      <c r="A31" s="131"/>
      <c r="B31" s="134"/>
      <c r="C31" s="65">
        <v>28</v>
      </c>
      <c r="D31" s="151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4">
        <v>800</v>
      </c>
      <c r="K31" s="17">
        <f>J31-(SUM(M31:X31))</f>
        <v>800</v>
      </c>
      <c r="L31" s="18" t="str">
        <f t="shared" si="0"/>
        <v>OK</v>
      </c>
      <c r="M31" s="23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29.25" customHeight="1" x14ac:dyDescent="0.25">
      <c r="A32" s="131"/>
      <c r="B32" s="134"/>
      <c r="C32" s="65">
        <v>29</v>
      </c>
      <c r="D32" s="151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4">
        <v>600</v>
      </c>
      <c r="K32" s="17">
        <f>J32-(SUM(M32:X32))</f>
        <v>600</v>
      </c>
      <c r="L32" s="18" t="str">
        <f t="shared" si="0"/>
        <v>OK</v>
      </c>
      <c r="M32" s="23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45" customHeight="1" x14ac:dyDescent="0.25">
      <c r="A33" s="131"/>
      <c r="B33" s="134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4"/>
      <c r="K33" s="17">
        <f>J33-(SUM(M33:X33))</f>
        <v>0</v>
      </c>
      <c r="L33" s="18" t="str">
        <f t="shared" si="0"/>
        <v>OK</v>
      </c>
      <c r="M33" s="23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33.75" customHeight="1" x14ac:dyDescent="0.25">
      <c r="A34" s="131"/>
      <c r="B34" s="135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4">
        <v>18</v>
      </c>
      <c r="K34" s="17">
        <f>J34-(SUM(M34:X34))</f>
        <v>14</v>
      </c>
      <c r="L34" s="18" t="str">
        <f t="shared" si="0"/>
        <v>OK</v>
      </c>
      <c r="M34" s="105">
        <v>4</v>
      </c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89.25" customHeight="1" x14ac:dyDescent="0.25">
      <c r="A35" s="145">
        <v>7</v>
      </c>
      <c r="B35" s="139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4">
        <v>45</v>
      </c>
      <c r="K35" s="17">
        <f>J35-(SUM(M35:X35))</f>
        <v>45</v>
      </c>
      <c r="L35" s="18" t="str">
        <f t="shared" si="0"/>
        <v>OK</v>
      </c>
      <c r="M35" s="23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68.25" customHeight="1" x14ac:dyDescent="0.25">
      <c r="A36" s="146"/>
      <c r="B36" s="141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4">
        <v>45</v>
      </c>
      <c r="K36" s="17">
        <f>J36-(SUM(M36:X36))</f>
        <v>45</v>
      </c>
      <c r="L36" s="18" t="str">
        <f t="shared" si="0"/>
        <v>OK</v>
      </c>
      <c r="M36" s="23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45" customHeight="1" x14ac:dyDescent="0.25">
      <c r="A37" s="147">
        <v>8</v>
      </c>
      <c r="B37" s="133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4">
        <v>5</v>
      </c>
      <c r="K37" s="17">
        <f>J37-(SUM(M37:X37))</f>
        <v>5</v>
      </c>
      <c r="L37" s="18" t="str">
        <f t="shared" si="0"/>
        <v>OK</v>
      </c>
      <c r="M37" s="23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75" x14ac:dyDescent="0.25">
      <c r="A38" s="147"/>
      <c r="B38" s="134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4">
        <f>30-10</f>
        <v>20</v>
      </c>
      <c r="K38" s="17">
        <f>J38-(SUM(M38:X38))</f>
        <v>20</v>
      </c>
      <c r="L38" s="18" t="str">
        <f t="shared" si="0"/>
        <v>OK</v>
      </c>
      <c r="M38" s="23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45.75" customHeight="1" x14ac:dyDescent="0.25">
      <c r="A39" s="147"/>
      <c r="B39" s="134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4">
        <v>18</v>
      </c>
      <c r="K39" s="17">
        <f>J39-(SUM(M39:X39))</f>
        <v>18</v>
      </c>
      <c r="L39" s="18" t="str">
        <f t="shared" si="0"/>
        <v>OK</v>
      </c>
      <c r="M39" s="23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28.5" customHeight="1" x14ac:dyDescent="0.25">
      <c r="A40" s="147"/>
      <c r="B40" s="134"/>
      <c r="C40" s="65">
        <v>37</v>
      </c>
      <c r="D40" s="148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4">
        <v>40</v>
      </c>
      <c r="K40" s="17">
        <f>J40-(SUM(M40:X40))</f>
        <v>12</v>
      </c>
      <c r="L40" s="18" t="str">
        <f t="shared" si="0"/>
        <v>OK</v>
      </c>
      <c r="M40" s="23"/>
      <c r="N40" s="107">
        <v>26</v>
      </c>
      <c r="O40" s="199"/>
      <c r="P40" s="24"/>
      <c r="Q40" s="24"/>
      <c r="R40" s="107">
        <v>2</v>
      </c>
      <c r="S40" s="24"/>
      <c r="T40" s="24"/>
      <c r="U40" s="24"/>
      <c r="V40" s="24"/>
      <c r="W40" s="24"/>
      <c r="X40" s="24"/>
    </row>
    <row r="41" spans="1:24" ht="27" customHeight="1" x14ac:dyDescent="0.25">
      <c r="A41" s="147"/>
      <c r="B41" s="135"/>
      <c r="C41" s="65">
        <v>38</v>
      </c>
      <c r="D41" s="149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4">
        <v>25</v>
      </c>
      <c r="K41" s="17">
        <f>J41-(SUM(M41:X41))</f>
        <v>5</v>
      </c>
      <c r="L41" s="18" t="str">
        <f t="shared" si="0"/>
        <v>OK</v>
      </c>
      <c r="M41" s="23"/>
      <c r="N41" s="107">
        <v>20</v>
      </c>
      <c r="O41" s="199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28.5" customHeight="1" x14ac:dyDescent="0.25">
      <c r="A42" s="136">
        <v>9</v>
      </c>
      <c r="B42" s="139" t="s">
        <v>111</v>
      </c>
      <c r="C42" s="61">
        <v>39</v>
      </c>
      <c r="D42" s="142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4">
        <v>200</v>
      </c>
      <c r="K42" s="17">
        <f>J42-(SUM(M42:X42))</f>
        <v>192</v>
      </c>
      <c r="L42" s="18" t="str">
        <f t="shared" si="0"/>
        <v>OK</v>
      </c>
      <c r="M42" s="23"/>
      <c r="N42" s="24"/>
      <c r="O42" s="107">
        <v>8</v>
      </c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28.5" customHeight="1" x14ac:dyDescent="0.25">
      <c r="A43" s="137"/>
      <c r="B43" s="140"/>
      <c r="C43" s="61">
        <v>40</v>
      </c>
      <c r="D43" s="142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4">
        <v>600</v>
      </c>
      <c r="K43" s="17">
        <f>J43-(SUM(M43:X43))</f>
        <v>600</v>
      </c>
      <c r="L43" s="18" t="str">
        <f t="shared" si="0"/>
        <v>OK</v>
      </c>
      <c r="M43" s="23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30" customHeight="1" x14ac:dyDescent="0.25">
      <c r="A44" s="137"/>
      <c r="B44" s="140"/>
      <c r="C44" s="61">
        <v>41</v>
      </c>
      <c r="D44" s="142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4">
        <v>300</v>
      </c>
      <c r="K44" s="17">
        <f>J44-(SUM(M44:X44))</f>
        <v>200</v>
      </c>
      <c r="L44" s="18" t="str">
        <f t="shared" si="0"/>
        <v>OK</v>
      </c>
      <c r="M44" s="23"/>
      <c r="N44" s="24"/>
      <c r="O44" s="107">
        <v>100</v>
      </c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27.75" customHeight="1" x14ac:dyDescent="0.25">
      <c r="A45" s="137"/>
      <c r="B45" s="140"/>
      <c r="C45" s="61">
        <v>42</v>
      </c>
      <c r="D45" s="142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4">
        <v>700</v>
      </c>
      <c r="K45" s="17">
        <f>J45-(SUM(M45:X45))</f>
        <v>400</v>
      </c>
      <c r="L45" s="18" t="str">
        <f t="shared" si="0"/>
        <v>OK</v>
      </c>
      <c r="M45" s="23"/>
      <c r="N45" s="24"/>
      <c r="O45" s="24"/>
      <c r="P45" s="24"/>
      <c r="Q45" s="24"/>
      <c r="R45" s="24"/>
      <c r="S45" s="102">
        <v>300</v>
      </c>
      <c r="T45" s="24"/>
      <c r="U45" s="24"/>
      <c r="V45" s="24"/>
      <c r="W45" s="24"/>
      <c r="X45" s="24"/>
    </row>
    <row r="46" spans="1:24" ht="33.75" customHeight="1" x14ac:dyDescent="0.25">
      <c r="A46" s="137"/>
      <c r="B46" s="140"/>
      <c r="C46" s="61">
        <v>43</v>
      </c>
      <c r="D46" s="143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4">
        <v>800</v>
      </c>
      <c r="K46" s="17">
        <f>J46-(SUM(M46:X46))</f>
        <v>240</v>
      </c>
      <c r="L46" s="18" t="str">
        <f t="shared" si="0"/>
        <v>OK</v>
      </c>
      <c r="M46" s="23"/>
      <c r="N46" s="24"/>
      <c r="O46" s="107">
        <v>560</v>
      </c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34.5" customHeight="1" x14ac:dyDescent="0.25">
      <c r="A47" s="137"/>
      <c r="B47" s="140"/>
      <c r="C47" s="61">
        <v>44</v>
      </c>
      <c r="D47" s="144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4"/>
      <c r="K47" s="17">
        <f>J47-(SUM(M47:X47))</f>
        <v>0</v>
      </c>
      <c r="L47" s="18" t="str">
        <f t="shared" si="0"/>
        <v>OK</v>
      </c>
      <c r="M47" s="23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45" customHeight="1" x14ac:dyDescent="0.25">
      <c r="A48" s="137"/>
      <c r="B48" s="140"/>
      <c r="C48" s="61">
        <v>45</v>
      </c>
      <c r="D48" s="142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4">
        <v>600</v>
      </c>
      <c r="K48" s="17">
        <f>J48-(SUM(M48:X48))</f>
        <v>0</v>
      </c>
      <c r="L48" s="18" t="str">
        <f t="shared" si="0"/>
        <v>OK</v>
      </c>
      <c r="M48" s="23"/>
      <c r="N48" s="24"/>
      <c r="O48" s="24"/>
      <c r="P48" s="107">
        <v>600</v>
      </c>
      <c r="Q48" s="24"/>
      <c r="R48" s="24"/>
      <c r="S48" s="24"/>
      <c r="T48" s="24"/>
      <c r="U48" s="24"/>
      <c r="V48" s="24"/>
      <c r="W48" s="24"/>
      <c r="X48" s="24"/>
    </row>
    <row r="49" spans="1:24" ht="45" customHeight="1" x14ac:dyDescent="0.25">
      <c r="A49" s="137"/>
      <c r="B49" s="140"/>
      <c r="C49" s="61">
        <v>46</v>
      </c>
      <c r="D49" s="142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4"/>
      <c r="K49" s="17">
        <f>J49-(SUM(M49:X49))</f>
        <v>0</v>
      </c>
      <c r="L49" s="18" t="str">
        <f t="shared" si="0"/>
        <v>OK</v>
      </c>
      <c r="M49" s="23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33" customHeight="1" x14ac:dyDescent="0.25">
      <c r="A50" s="137"/>
      <c r="B50" s="140"/>
      <c r="C50" s="61">
        <v>47</v>
      </c>
      <c r="D50" s="142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4">
        <v>900</v>
      </c>
      <c r="K50" s="17">
        <f>J50-(SUM(M50:X50))</f>
        <v>700</v>
      </c>
      <c r="L50" s="18" t="str">
        <f t="shared" si="0"/>
        <v>OK</v>
      </c>
      <c r="M50" s="23"/>
      <c r="N50" s="24"/>
      <c r="O50" s="107">
        <v>200</v>
      </c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34.5" customHeight="1" x14ac:dyDescent="0.25">
      <c r="A51" s="137"/>
      <c r="B51" s="140"/>
      <c r="C51" s="61">
        <v>48</v>
      </c>
      <c r="D51" s="142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4"/>
      <c r="K51" s="17">
        <f>J51-(SUM(M51:X51))</f>
        <v>0</v>
      </c>
      <c r="L51" s="18" t="str">
        <f t="shared" si="0"/>
        <v>OK</v>
      </c>
      <c r="M51" s="23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30" customHeight="1" x14ac:dyDescent="0.25">
      <c r="A52" s="137"/>
      <c r="B52" s="140"/>
      <c r="C52" s="61">
        <v>49</v>
      </c>
      <c r="D52" s="142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4">
        <v>900</v>
      </c>
      <c r="K52" s="17">
        <f>J52-(SUM(M52:X52))</f>
        <v>900</v>
      </c>
      <c r="L52" s="18" t="str">
        <f t="shared" si="0"/>
        <v>OK</v>
      </c>
      <c r="M52" s="23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36.75" customHeight="1" x14ac:dyDescent="0.25">
      <c r="A53" s="137"/>
      <c r="B53" s="140"/>
      <c r="C53" s="61">
        <v>50</v>
      </c>
      <c r="D53" s="142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4"/>
      <c r="K53" s="17">
        <f>J53-(SUM(M53:X53))</f>
        <v>0</v>
      </c>
      <c r="L53" s="18" t="str">
        <f t="shared" si="0"/>
        <v>OK</v>
      </c>
      <c r="M53" s="23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33" customHeight="1" x14ac:dyDescent="0.25">
      <c r="A54" s="137"/>
      <c r="B54" s="140"/>
      <c r="C54" s="61">
        <v>51</v>
      </c>
      <c r="D54" s="142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4">
        <v>800</v>
      </c>
      <c r="K54" s="17">
        <f>J54-(SUM(M54:X54))</f>
        <v>800</v>
      </c>
      <c r="L54" s="18" t="str">
        <f t="shared" si="0"/>
        <v>OK</v>
      </c>
      <c r="M54" s="23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</row>
    <row r="55" spans="1:24" ht="33.75" customHeight="1" x14ac:dyDescent="0.25">
      <c r="A55" s="137"/>
      <c r="B55" s="140"/>
      <c r="C55" s="61">
        <v>52</v>
      </c>
      <c r="D55" s="142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4"/>
      <c r="K55" s="17">
        <f>J55-(SUM(M55:X55))</f>
        <v>0</v>
      </c>
      <c r="L55" s="18" t="str">
        <f t="shared" si="0"/>
        <v>OK</v>
      </c>
      <c r="M55" s="23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</row>
    <row r="56" spans="1:24" ht="45" customHeight="1" x14ac:dyDescent="0.25">
      <c r="A56" s="137"/>
      <c r="B56" s="140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5">
        <v>500</v>
      </c>
      <c r="K56" s="17">
        <f>J56-(SUM(M56:X56))</f>
        <v>500</v>
      </c>
      <c r="L56" s="18" t="str">
        <f t="shared" si="0"/>
        <v>OK</v>
      </c>
      <c r="M56" s="23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</row>
    <row r="57" spans="1:24" ht="45" customHeight="1" x14ac:dyDescent="0.25">
      <c r="A57" s="137"/>
      <c r="B57" s="140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5">
        <v>600</v>
      </c>
      <c r="K57" s="17">
        <f>J57-(SUM(M57:X57))</f>
        <v>600</v>
      </c>
      <c r="L57" s="18" t="str">
        <f t="shared" si="0"/>
        <v>OK</v>
      </c>
      <c r="M57" s="23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</row>
    <row r="58" spans="1:24" ht="45" customHeight="1" x14ac:dyDescent="0.25">
      <c r="A58" s="138"/>
      <c r="B58" s="141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5">
        <v>600</v>
      </c>
      <c r="K58" s="17">
        <f>J58-(SUM(M58:X58))</f>
        <v>600</v>
      </c>
      <c r="L58" s="18" t="str">
        <f t="shared" si="0"/>
        <v>OK</v>
      </c>
      <c r="M58" s="23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</row>
    <row r="59" spans="1:24" ht="45" customHeight="1" x14ac:dyDescent="0.25">
      <c r="A59" s="130">
        <v>10</v>
      </c>
      <c r="B59" s="133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4"/>
      <c r="K59" s="17">
        <f>J59-(SUM(M59:X59))</f>
        <v>0</v>
      </c>
      <c r="L59" s="18" t="str">
        <f t="shared" si="0"/>
        <v>OK</v>
      </c>
      <c r="M59" s="23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spans="1:24" ht="45" customHeight="1" x14ac:dyDescent="0.25">
      <c r="A60" s="131"/>
      <c r="B60" s="134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4"/>
      <c r="K60" s="17">
        <f>J60-(SUM(M60:X60))</f>
        <v>0</v>
      </c>
      <c r="L60" s="18" t="str">
        <f t="shared" si="0"/>
        <v>OK</v>
      </c>
      <c r="M60" s="21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</row>
    <row r="61" spans="1:24" ht="45" x14ac:dyDescent="0.25">
      <c r="A61" s="132"/>
      <c r="B61" s="135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4"/>
      <c r="K61" s="17">
        <f>J61-(SUM(M61:X61))</f>
        <v>0</v>
      </c>
      <c r="L61" s="18" t="str">
        <f t="shared" si="0"/>
        <v>OK</v>
      </c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</row>
  </sheetData>
  <mergeCells count="46">
    <mergeCell ref="S1:S2"/>
    <mergeCell ref="A4:A17"/>
    <mergeCell ref="B4:B17"/>
    <mergeCell ref="D16:D17"/>
    <mergeCell ref="R1:R2"/>
    <mergeCell ref="Q1:Q2"/>
    <mergeCell ref="M1:M2"/>
    <mergeCell ref="A1:D1"/>
    <mergeCell ref="U1:U2"/>
    <mergeCell ref="V1:V2"/>
    <mergeCell ref="W1:W2"/>
    <mergeCell ref="X1:X2"/>
    <mergeCell ref="A19:A22"/>
    <mergeCell ref="B19:B22"/>
    <mergeCell ref="D19:D22"/>
    <mergeCell ref="A2:L2"/>
    <mergeCell ref="D4:D15"/>
    <mergeCell ref="P1:P2"/>
    <mergeCell ref="N1:N2"/>
    <mergeCell ref="O1:O2"/>
    <mergeCell ref="E1:I1"/>
    <mergeCell ref="J1:L1"/>
    <mergeCell ref="T1:T2"/>
    <mergeCell ref="D52:D53"/>
    <mergeCell ref="A24:A26"/>
    <mergeCell ref="B24:B26"/>
    <mergeCell ref="D24:D26"/>
    <mergeCell ref="A27:A34"/>
    <mergeCell ref="A35:A36"/>
    <mergeCell ref="B35:B36"/>
    <mergeCell ref="D54:D55"/>
    <mergeCell ref="A59:A61"/>
    <mergeCell ref="B59:B61"/>
    <mergeCell ref="B27:B34"/>
    <mergeCell ref="D27:D30"/>
    <mergeCell ref="D31:D32"/>
    <mergeCell ref="A37:A41"/>
    <mergeCell ref="B37:B41"/>
    <mergeCell ref="D40:D41"/>
    <mergeCell ref="A42:A58"/>
    <mergeCell ref="B42:B58"/>
    <mergeCell ref="D42:D43"/>
    <mergeCell ref="D44:D45"/>
    <mergeCell ref="D46:D47"/>
    <mergeCell ref="D48:D49"/>
    <mergeCell ref="D50:D5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61"/>
  <sheetViews>
    <sheetView zoomScale="80" zoomScaleNormal="80" workbookViewId="0">
      <selection activeCell="M1" sqref="M1:M1048576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41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155" t="s">
        <v>89</v>
      </c>
      <c r="B1" s="156"/>
      <c r="C1" s="156"/>
      <c r="D1" s="157"/>
      <c r="E1" s="155" t="s">
        <v>15</v>
      </c>
      <c r="F1" s="156"/>
      <c r="G1" s="156"/>
      <c r="H1" s="156"/>
      <c r="I1" s="157"/>
      <c r="J1" s="155" t="s">
        <v>90</v>
      </c>
      <c r="K1" s="156"/>
      <c r="L1" s="157"/>
      <c r="M1" s="152" t="s">
        <v>125</v>
      </c>
      <c r="N1" s="152" t="s">
        <v>92</v>
      </c>
      <c r="O1" s="152" t="s">
        <v>92</v>
      </c>
      <c r="P1" s="152" t="s">
        <v>92</v>
      </c>
      <c r="Q1" s="152" t="s">
        <v>92</v>
      </c>
      <c r="R1" s="152" t="s">
        <v>92</v>
      </c>
      <c r="S1" s="152" t="s">
        <v>92</v>
      </c>
      <c r="T1" s="152" t="s">
        <v>92</v>
      </c>
      <c r="U1" s="152" t="s">
        <v>92</v>
      </c>
      <c r="V1" s="152" t="s">
        <v>92</v>
      </c>
      <c r="W1" s="152" t="s">
        <v>92</v>
      </c>
      <c r="X1" s="152" t="s">
        <v>92</v>
      </c>
      <c r="Y1" s="152" t="s">
        <v>92</v>
      </c>
      <c r="Z1" s="152" t="s">
        <v>92</v>
      </c>
      <c r="AA1" s="152" t="s">
        <v>92</v>
      </c>
    </row>
    <row r="2" spans="1:27" ht="34.5" customHeight="1" x14ac:dyDescent="0.25">
      <c r="A2" s="153" t="s">
        <v>56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</row>
    <row r="3" spans="1:27" s="3" customFormat="1" ht="30" x14ac:dyDescent="0.2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96">
        <v>44516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25">
      <c r="A4" s="158">
        <v>1</v>
      </c>
      <c r="B4" s="139" t="s">
        <v>87</v>
      </c>
      <c r="C4" s="61">
        <v>1</v>
      </c>
      <c r="D4" s="143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4"/>
      <c r="K4" s="17">
        <f>J4-(SUM(M4:AA4))</f>
        <v>0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25">
      <c r="A5" s="158"/>
      <c r="B5" s="140"/>
      <c r="C5" s="61">
        <v>2</v>
      </c>
      <c r="D5" s="144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4">
        <v>23</v>
      </c>
      <c r="K5" s="17">
        <f t="shared" ref="K5:K61" si="1">J5-(SUM(M5:AA5))</f>
        <v>1</v>
      </c>
      <c r="L5" s="18" t="str">
        <f t="shared" si="0"/>
        <v>OK</v>
      </c>
      <c r="M5" s="105">
        <v>22</v>
      </c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25">
      <c r="A6" s="158"/>
      <c r="B6" s="140"/>
      <c r="C6" s="61">
        <v>3</v>
      </c>
      <c r="D6" s="144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4">
        <v>31</v>
      </c>
      <c r="K6" s="17">
        <f t="shared" si="1"/>
        <v>31</v>
      </c>
      <c r="L6" s="18" t="str">
        <f t="shared" si="0"/>
        <v>OK</v>
      </c>
      <c r="M6" s="25"/>
      <c r="N6" s="23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25">
      <c r="A7" s="158"/>
      <c r="B7" s="140"/>
      <c r="C7" s="61">
        <v>4</v>
      </c>
      <c r="D7" s="144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4">
        <v>8</v>
      </c>
      <c r="K7" s="17">
        <f t="shared" si="1"/>
        <v>8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25">
      <c r="A8" s="158"/>
      <c r="B8" s="140"/>
      <c r="C8" s="61">
        <v>5</v>
      </c>
      <c r="D8" s="144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4">
        <v>12</v>
      </c>
      <c r="K8" s="17">
        <f t="shared" si="1"/>
        <v>12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25">
      <c r="A9" s="158"/>
      <c r="B9" s="140"/>
      <c r="C9" s="61">
        <v>6</v>
      </c>
      <c r="D9" s="144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4"/>
      <c r="K9" s="17">
        <f t="shared" si="1"/>
        <v>0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25">
      <c r="A10" s="158"/>
      <c r="B10" s="140"/>
      <c r="C10" s="61">
        <v>7</v>
      </c>
      <c r="D10" s="144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4"/>
      <c r="K10" s="17">
        <f t="shared" si="1"/>
        <v>0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25">
      <c r="A11" s="158"/>
      <c r="B11" s="140"/>
      <c r="C11" s="61">
        <v>8</v>
      </c>
      <c r="D11" s="144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4"/>
      <c r="K11" s="17">
        <f t="shared" si="1"/>
        <v>0</v>
      </c>
      <c r="L11" s="18" t="str">
        <f t="shared" si="0"/>
        <v>OK</v>
      </c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25">
      <c r="A12" s="158"/>
      <c r="B12" s="140"/>
      <c r="C12" s="61">
        <v>9</v>
      </c>
      <c r="D12" s="144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4"/>
      <c r="K12" s="17">
        <f t="shared" si="1"/>
        <v>0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25">
      <c r="A13" s="158"/>
      <c r="B13" s="140"/>
      <c r="C13" s="61">
        <v>10</v>
      </c>
      <c r="D13" s="144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4"/>
      <c r="K13" s="17">
        <f t="shared" si="1"/>
        <v>0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25">
      <c r="A14" s="158"/>
      <c r="B14" s="140"/>
      <c r="C14" s="61">
        <v>11</v>
      </c>
      <c r="D14" s="144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4"/>
      <c r="K14" s="17">
        <f t="shared" si="1"/>
        <v>0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25">
      <c r="A15" s="158"/>
      <c r="B15" s="140"/>
      <c r="C15" s="61">
        <v>12</v>
      </c>
      <c r="D15" s="154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4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25">
      <c r="A16" s="158"/>
      <c r="B16" s="140"/>
      <c r="C16" s="61">
        <v>13</v>
      </c>
      <c r="D16" s="142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4"/>
      <c r="K16" s="17">
        <f t="shared" si="1"/>
        <v>0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25">
      <c r="A17" s="158"/>
      <c r="B17" s="141"/>
      <c r="C17" s="61">
        <v>14</v>
      </c>
      <c r="D17" s="142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4"/>
      <c r="K17" s="17">
        <f t="shared" si="1"/>
        <v>0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2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4">
        <v>39</v>
      </c>
      <c r="K18" s="17">
        <f t="shared" si="1"/>
        <v>39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25">
      <c r="A19" s="136">
        <v>3</v>
      </c>
      <c r="B19" s="139" t="s">
        <v>94</v>
      </c>
      <c r="C19" s="61">
        <v>16</v>
      </c>
      <c r="D19" s="159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1"/>
        <v>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25">
      <c r="A20" s="137"/>
      <c r="B20" s="140"/>
      <c r="C20" s="61">
        <v>17</v>
      </c>
      <c r="D20" s="159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1"/>
        <v>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25">
      <c r="A21" s="137"/>
      <c r="B21" s="140"/>
      <c r="C21" s="61">
        <v>18</v>
      </c>
      <c r="D21" s="159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1"/>
        <v>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25">
      <c r="A22" s="138"/>
      <c r="B22" s="141"/>
      <c r="C22" s="61">
        <v>19</v>
      </c>
      <c r="D22" s="159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1"/>
        <v>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2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4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25">
      <c r="A24" s="136">
        <v>5</v>
      </c>
      <c r="B24" s="139" t="s">
        <v>94</v>
      </c>
      <c r="C24" s="61">
        <v>21</v>
      </c>
      <c r="D24" s="143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4"/>
      <c r="K24" s="17">
        <f t="shared" si="1"/>
        <v>0</v>
      </c>
      <c r="L24" s="18" t="str">
        <f t="shared" si="0"/>
        <v>OK</v>
      </c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25">
      <c r="A25" s="137"/>
      <c r="B25" s="140"/>
      <c r="C25" s="61">
        <v>22</v>
      </c>
      <c r="D25" s="144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4"/>
      <c r="K25" s="17">
        <f t="shared" si="1"/>
        <v>0</v>
      </c>
      <c r="L25" s="18" t="str">
        <f t="shared" si="0"/>
        <v>OK</v>
      </c>
      <c r="M25" s="23"/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25">
      <c r="A26" s="137"/>
      <c r="B26" s="141"/>
      <c r="C26" s="61">
        <v>23</v>
      </c>
      <c r="D26" s="144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4"/>
      <c r="K26" s="17">
        <f t="shared" si="1"/>
        <v>0</v>
      </c>
      <c r="L26" s="18" t="str">
        <f t="shared" si="0"/>
        <v>OK</v>
      </c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25">
      <c r="A27" s="130">
        <v>6</v>
      </c>
      <c r="B27" s="133" t="s">
        <v>97</v>
      </c>
      <c r="C27" s="65">
        <v>24</v>
      </c>
      <c r="D27" s="148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4"/>
      <c r="K27" s="17">
        <f t="shared" si="1"/>
        <v>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25">
      <c r="A28" s="131"/>
      <c r="B28" s="134"/>
      <c r="C28" s="65">
        <v>25</v>
      </c>
      <c r="D28" s="150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4">
        <v>30</v>
      </c>
      <c r="K28" s="17">
        <f t="shared" si="1"/>
        <v>30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25">
      <c r="A29" s="131"/>
      <c r="B29" s="134"/>
      <c r="C29" s="65">
        <v>26</v>
      </c>
      <c r="D29" s="150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4"/>
      <c r="K29" s="17">
        <f t="shared" si="1"/>
        <v>0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25">
      <c r="A30" s="131"/>
      <c r="B30" s="134"/>
      <c r="C30" s="65">
        <v>27</v>
      </c>
      <c r="D30" s="149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4"/>
      <c r="K30" s="17">
        <f t="shared" si="1"/>
        <v>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25">
      <c r="A31" s="131"/>
      <c r="B31" s="134"/>
      <c r="C31" s="65">
        <v>28</v>
      </c>
      <c r="D31" s="151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4"/>
      <c r="K31" s="17">
        <f t="shared" si="1"/>
        <v>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25">
      <c r="A32" s="131"/>
      <c r="B32" s="134"/>
      <c r="C32" s="65">
        <v>29</v>
      </c>
      <c r="D32" s="151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4"/>
      <c r="K32" s="17">
        <f t="shared" si="1"/>
        <v>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25">
      <c r="A33" s="131"/>
      <c r="B33" s="134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4"/>
      <c r="K33" s="17">
        <f t="shared" si="1"/>
        <v>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25">
      <c r="A34" s="131"/>
      <c r="B34" s="135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4">
        <v>3</v>
      </c>
      <c r="K34" s="17">
        <f t="shared" si="1"/>
        <v>3</v>
      </c>
      <c r="L34" s="18" t="str">
        <f t="shared" si="0"/>
        <v>OK</v>
      </c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25">
      <c r="A35" s="145">
        <v>7</v>
      </c>
      <c r="B35" s="139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4"/>
      <c r="K35" s="17">
        <f t="shared" si="1"/>
        <v>0</v>
      </c>
      <c r="L35" s="18" t="str">
        <f t="shared" si="0"/>
        <v>OK</v>
      </c>
      <c r="M35" s="37"/>
      <c r="N35" s="23"/>
      <c r="O35" s="67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25">
      <c r="A36" s="146"/>
      <c r="B36" s="141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4"/>
      <c r="K36" s="17">
        <f t="shared" si="1"/>
        <v>0</v>
      </c>
      <c r="L36" s="18" t="str">
        <f t="shared" si="0"/>
        <v>OK</v>
      </c>
      <c r="M36" s="37"/>
      <c r="N36" s="23"/>
      <c r="O36" s="67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25">
      <c r="A37" s="147">
        <v>8</v>
      </c>
      <c r="B37" s="133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4"/>
      <c r="K37" s="17">
        <f t="shared" si="1"/>
        <v>0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75" x14ac:dyDescent="0.25">
      <c r="A38" s="147"/>
      <c r="B38" s="134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4"/>
      <c r="K38" s="17">
        <f t="shared" si="1"/>
        <v>0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25">
      <c r="A39" s="147"/>
      <c r="B39" s="134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4"/>
      <c r="K39" s="17">
        <f t="shared" si="1"/>
        <v>0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25">
      <c r="A40" s="147"/>
      <c r="B40" s="134"/>
      <c r="C40" s="65">
        <v>37</v>
      </c>
      <c r="D40" s="148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4"/>
      <c r="K40" s="17">
        <f t="shared" si="1"/>
        <v>0</v>
      </c>
      <c r="L40" s="18" t="str">
        <f t="shared" si="0"/>
        <v>OK</v>
      </c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25">
      <c r="A41" s="147"/>
      <c r="B41" s="135"/>
      <c r="C41" s="65">
        <v>38</v>
      </c>
      <c r="D41" s="149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4"/>
      <c r="K41" s="17">
        <f t="shared" si="1"/>
        <v>0</v>
      </c>
      <c r="L41" s="18" t="str">
        <f t="shared" si="0"/>
        <v>OK</v>
      </c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25">
      <c r="A42" s="136">
        <v>9</v>
      </c>
      <c r="B42" s="139" t="s">
        <v>111</v>
      </c>
      <c r="C42" s="61">
        <v>39</v>
      </c>
      <c r="D42" s="142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4">
        <v>5</v>
      </c>
      <c r="K42" s="17">
        <f t="shared" si="1"/>
        <v>5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25">
      <c r="A43" s="137"/>
      <c r="B43" s="140"/>
      <c r="C43" s="61">
        <v>40</v>
      </c>
      <c r="D43" s="142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4"/>
      <c r="K43" s="17">
        <f t="shared" si="1"/>
        <v>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25">
      <c r="A44" s="137"/>
      <c r="B44" s="140"/>
      <c r="C44" s="61">
        <v>41</v>
      </c>
      <c r="D44" s="142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4">
        <v>40</v>
      </c>
      <c r="K44" s="17">
        <f t="shared" si="1"/>
        <v>40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25">
      <c r="A45" s="137"/>
      <c r="B45" s="140"/>
      <c r="C45" s="61">
        <v>42</v>
      </c>
      <c r="D45" s="142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4"/>
      <c r="K45" s="17">
        <f t="shared" si="1"/>
        <v>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25">
      <c r="A46" s="137"/>
      <c r="B46" s="140"/>
      <c r="C46" s="61">
        <v>43</v>
      </c>
      <c r="D46" s="143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4">
        <v>700</v>
      </c>
      <c r="K46" s="17">
        <f t="shared" si="1"/>
        <v>700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25">
      <c r="A47" s="137"/>
      <c r="B47" s="140"/>
      <c r="C47" s="61">
        <v>44</v>
      </c>
      <c r="D47" s="144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4"/>
      <c r="K47" s="17">
        <f t="shared" si="1"/>
        <v>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25">
      <c r="A48" s="137"/>
      <c r="B48" s="140"/>
      <c r="C48" s="61">
        <v>45</v>
      </c>
      <c r="D48" s="142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4"/>
      <c r="K48" s="17">
        <f t="shared" si="1"/>
        <v>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25">
      <c r="A49" s="137"/>
      <c r="B49" s="140"/>
      <c r="C49" s="61">
        <v>46</v>
      </c>
      <c r="D49" s="142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4"/>
      <c r="K49" s="17">
        <f t="shared" si="1"/>
        <v>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25">
      <c r="A50" s="137"/>
      <c r="B50" s="140"/>
      <c r="C50" s="61">
        <v>47</v>
      </c>
      <c r="D50" s="142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4"/>
      <c r="K50" s="17">
        <f t="shared" si="1"/>
        <v>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25">
      <c r="A51" s="137"/>
      <c r="B51" s="140"/>
      <c r="C51" s="61">
        <v>48</v>
      </c>
      <c r="D51" s="142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4"/>
      <c r="K51" s="17">
        <f t="shared" si="1"/>
        <v>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25">
      <c r="A52" s="137"/>
      <c r="B52" s="140"/>
      <c r="C52" s="61">
        <v>49</v>
      </c>
      <c r="D52" s="142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4">
        <v>300</v>
      </c>
      <c r="K52" s="17">
        <f t="shared" si="1"/>
        <v>300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25">
      <c r="A53" s="137"/>
      <c r="B53" s="140"/>
      <c r="C53" s="61">
        <v>50</v>
      </c>
      <c r="D53" s="142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4"/>
      <c r="K53" s="17">
        <f t="shared" si="1"/>
        <v>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25">
      <c r="A54" s="137"/>
      <c r="B54" s="140"/>
      <c r="C54" s="61">
        <v>51</v>
      </c>
      <c r="D54" s="142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4"/>
      <c r="K54" s="17">
        <f t="shared" si="1"/>
        <v>0</v>
      </c>
      <c r="L54" s="18" t="str">
        <f t="shared" si="0"/>
        <v>OK</v>
      </c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25">
      <c r="A55" s="137"/>
      <c r="B55" s="140"/>
      <c r="C55" s="61">
        <v>52</v>
      </c>
      <c r="D55" s="142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4"/>
      <c r="K55" s="17">
        <f t="shared" si="1"/>
        <v>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25">
      <c r="A56" s="137"/>
      <c r="B56" s="140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5">
        <v>300</v>
      </c>
      <c r="K56" s="17">
        <f t="shared" si="1"/>
        <v>300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25">
      <c r="A57" s="137"/>
      <c r="B57" s="140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5"/>
      <c r="K57" s="17">
        <f t="shared" si="1"/>
        <v>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25">
      <c r="A58" s="138"/>
      <c r="B58" s="141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5"/>
      <c r="K58" s="17">
        <f t="shared" si="1"/>
        <v>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25">
      <c r="A59" s="130">
        <v>10</v>
      </c>
      <c r="B59" s="133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4"/>
      <c r="K59" s="17">
        <f t="shared" si="1"/>
        <v>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25">
      <c r="A60" s="131"/>
      <c r="B60" s="134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4"/>
      <c r="K60" s="17">
        <f t="shared" si="1"/>
        <v>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5" x14ac:dyDescent="0.25">
      <c r="A61" s="132"/>
      <c r="B61" s="135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4"/>
      <c r="K61" s="17">
        <f t="shared" si="1"/>
        <v>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</sheetData>
  <mergeCells count="49">
    <mergeCell ref="A19:A22"/>
    <mergeCell ref="B19:B22"/>
    <mergeCell ref="D19:D22"/>
    <mergeCell ref="A24:A26"/>
    <mergeCell ref="B24:B26"/>
    <mergeCell ref="D24:D26"/>
    <mergeCell ref="A1:D1"/>
    <mergeCell ref="M1:M2"/>
    <mergeCell ref="N1:N2"/>
    <mergeCell ref="O1:O2"/>
    <mergeCell ref="E1:I1"/>
    <mergeCell ref="J1:L1"/>
    <mergeCell ref="Y1:Y2"/>
    <mergeCell ref="Z1:Z2"/>
    <mergeCell ref="R1:R2"/>
    <mergeCell ref="P1:P2"/>
    <mergeCell ref="Q1:Q2"/>
    <mergeCell ref="A27:A34"/>
    <mergeCell ref="B27:B34"/>
    <mergeCell ref="D27:D30"/>
    <mergeCell ref="D31:D32"/>
    <mergeCell ref="AA1:AA2"/>
    <mergeCell ref="A2:L2"/>
    <mergeCell ref="D4:D15"/>
    <mergeCell ref="S1:S2"/>
    <mergeCell ref="T1:T2"/>
    <mergeCell ref="U1:U2"/>
    <mergeCell ref="X1:X2"/>
    <mergeCell ref="V1:V2"/>
    <mergeCell ref="W1:W2"/>
    <mergeCell ref="A4:A17"/>
    <mergeCell ref="B4:B17"/>
    <mergeCell ref="D16:D17"/>
    <mergeCell ref="A35:A36"/>
    <mergeCell ref="B35:B36"/>
    <mergeCell ref="A37:A41"/>
    <mergeCell ref="B37:B41"/>
    <mergeCell ref="D40:D41"/>
    <mergeCell ref="A59:A61"/>
    <mergeCell ref="B59:B61"/>
    <mergeCell ref="A42:A58"/>
    <mergeCell ref="B42:B58"/>
    <mergeCell ref="D42:D43"/>
    <mergeCell ref="D44:D45"/>
    <mergeCell ref="D46:D47"/>
    <mergeCell ref="D48:D49"/>
    <mergeCell ref="D50:D51"/>
    <mergeCell ref="D52:D53"/>
    <mergeCell ref="D54:D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62"/>
  <sheetViews>
    <sheetView zoomScale="80" zoomScaleNormal="80" workbookViewId="0">
      <selection activeCell="M1" sqref="M1:R1048576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41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16" width="13.7109375" style="2" customWidth="1"/>
    <col min="17" max="17" width="14.85546875" style="2" customWidth="1"/>
    <col min="18" max="27" width="13.7109375" style="2" customWidth="1"/>
    <col min="28" max="16384" width="9.7109375" style="2"/>
  </cols>
  <sheetData>
    <row r="1" spans="1:27" ht="34.5" customHeight="1" x14ac:dyDescent="0.25">
      <c r="A1" s="155" t="s">
        <v>89</v>
      </c>
      <c r="B1" s="156"/>
      <c r="C1" s="156"/>
      <c r="D1" s="157"/>
      <c r="E1" s="155" t="s">
        <v>15</v>
      </c>
      <c r="F1" s="156"/>
      <c r="G1" s="156"/>
      <c r="H1" s="156"/>
      <c r="I1" s="157"/>
      <c r="J1" s="155" t="s">
        <v>90</v>
      </c>
      <c r="K1" s="156"/>
      <c r="L1" s="157"/>
      <c r="M1" s="152" t="s">
        <v>126</v>
      </c>
      <c r="N1" s="152" t="s">
        <v>127</v>
      </c>
      <c r="O1" s="152" t="s">
        <v>128</v>
      </c>
      <c r="P1" s="152" t="s">
        <v>129</v>
      </c>
      <c r="Q1" s="152" t="s">
        <v>130</v>
      </c>
      <c r="R1" s="152" t="s">
        <v>131</v>
      </c>
      <c r="S1" s="152" t="s">
        <v>92</v>
      </c>
      <c r="T1" s="152" t="s">
        <v>92</v>
      </c>
      <c r="U1" s="152" t="s">
        <v>92</v>
      </c>
      <c r="V1" s="152" t="s">
        <v>92</v>
      </c>
      <c r="W1" s="152" t="s">
        <v>92</v>
      </c>
      <c r="X1" s="152" t="s">
        <v>92</v>
      </c>
      <c r="Y1" s="152" t="s">
        <v>92</v>
      </c>
      <c r="Z1" s="152" t="s">
        <v>92</v>
      </c>
      <c r="AA1" s="152" t="s">
        <v>92</v>
      </c>
    </row>
    <row r="2" spans="1:27" ht="34.5" customHeight="1" x14ac:dyDescent="0.25">
      <c r="A2" s="153" t="s">
        <v>56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</row>
    <row r="3" spans="1:27" s="3" customFormat="1" ht="30" x14ac:dyDescent="0.2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96">
        <v>44365</v>
      </c>
      <c r="N3" s="96">
        <v>44400</v>
      </c>
      <c r="O3" s="96">
        <v>44477</v>
      </c>
      <c r="P3" s="96">
        <v>44541</v>
      </c>
      <c r="Q3" s="96">
        <v>44496</v>
      </c>
      <c r="R3" s="96">
        <v>44516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25">
      <c r="A4" s="158">
        <v>1</v>
      </c>
      <c r="B4" s="139" t="s">
        <v>87</v>
      </c>
      <c r="C4" s="61">
        <v>1</v>
      </c>
      <c r="D4" s="143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4">
        <v>5</v>
      </c>
      <c r="K4" s="17">
        <f>J4-(SUM(M4:AA4))</f>
        <v>5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25">
      <c r="A5" s="158"/>
      <c r="B5" s="140"/>
      <c r="C5" s="61">
        <v>2</v>
      </c>
      <c r="D5" s="144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4">
        <v>5</v>
      </c>
      <c r="K5" s="17">
        <f t="shared" ref="K5:K61" si="1">J5-(SUM(M5:AA5))</f>
        <v>5</v>
      </c>
      <c r="L5" s="18" t="str">
        <f t="shared" si="0"/>
        <v>OK</v>
      </c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25">
      <c r="A6" s="158"/>
      <c r="B6" s="140"/>
      <c r="C6" s="61">
        <v>3</v>
      </c>
      <c r="D6" s="144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4">
        <v>100</v>
      </c>
      <c r="K6" s="17">
        <f t="shared" si="1"/>
        <v>100</v>
      </c>
      <c r="L6" s="18" t="str">
        <f t="shared" si="0"/>
        <v>OK</v>
      </c>
      <c r="M6" s="25"/>
      <c r="N6" s="23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25">
      <c r="A7" s="158"/>
      <c r="B7" s="140"/>
      <c r="C7" s="61">
        <v>4</v>
      </c>
      <c r="D7" s="144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4">
        <v>5</v>
      </c>
      <c r="K7" s="17">
        <f t="shared" si="1"/>
        <v>5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25">
      <c r="A8" s="158"/>
      <c r="B8" s="140"/>
      <c r="C8" s="61">
        <v>5</v>
      </c>
      <c r="D8" s="144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4"/>
      <c r="K8" s="17">
        <f t="shared" si="1"/>
        <v>0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25">
      <c r="A9" s="158"/>
      <c r="B9" s="140"/>
      <c r="C9" s="61">
        <v>6</v>
      </c>
      <c r="D9" s="144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4"/>
      <c r="K9" s="17">
        <f t="shared" si="1"/>
        <v>0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25">
      <c r="A10" s="158"/>
      <c r="B10" s="140"/>
      <c r="C10" s="61">
        <v>7</v>
      </c>
      <c r="D10" s="144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4"/>
      <c r="K10" s="17">
        <f t="shared" si="1"/>
        <v>0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25">
      <c r="A11" s="158"/>
      <c r="B11" s="140"/>
      <c r="C11" s="61">
        <v>8</v>
      </c>
      <c r="D11" s="144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4">
        <v>5</v>
      </c>
      <c r="K11" s="17">
        <f t="shared" si="1"/>
        <v>5</v>
      </c>
      <c r="L11" s="18" t="str">
        <f t="shared" si="0"/>
        <v>OK</v>
      </c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25">
      <c r="A12" s="158"/>
      <c r="B12" s="140"/>
      <c r="C12" s="61">
        <v>9</v>
      </c>
      <c r="D12" s="144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4">
        <v>25</v>
      </c>
      <c r="K12" s="17">
        <f t="shared" si="1"/>
        <v>25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25">
      <c r="A13" s="158"/>
      <c r="B13" s="140"/>
      <c r="C13" s="61">
        <v>10</v>
      </c>
      <c r="D13" s="144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4">
        <v>10</v>
      </c>
      <c r="K13" s="17">
        <f t="shared" si="1"/>
        <v>10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25">
      <c r="A14" s="158"/>
      <c r="B14" s="140"/>
      <c r="C14" s="61">
        <v>11</v>
      </c>
      <c r="D14" s="144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4">
        <v>10</v>
      </c>
      <c r="K14" s="17">
        <f t="shared" si="1"/>
        <v>10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25">
      <c r="A15" s="158"/>
      <c r="B15" s="140"/>
      <c r="C15" s="61">
        <v>12</v>
      </c>
      <c r="D15" s="154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4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25">
      <c r="A16" s="158"/>
      <c r="B16" s="140"/>
      <c r="C16" s="61">
        <v>13</v>
      </c>
      <c r="D16" s="142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4"/>
      <c r="K16" s="17">
        <f t="shared" si="1"/>
        <v>0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25">
      <c r="A17" s="158"/>
      <c r="B17" s="141"/>
      <c r="C17" s="61">
        <v>14</v>
      </c>
      <c r="D17" s="142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4"/>
      <c r="K17" s="17">
        <f t="shared" si="1"/>
        <v>0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2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4">
        <v>5</v>
      </c>
      <c r="K18" s="17">
        <f t="shared" si="1"/>
        <v>5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25">
      <c r="A19" s="136">
        <v>3</v>
      </c>
      <c r="B19" s="139" t="s">
        <v>94</v>
      </c>
      <c r="C19" s="61">
        <v>16</v>
      </c>
      <c r="D19" s="159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1">
        <v>10</v>
      </c>
      <c r="K19" s="17">
        <f t="shared" si="1"/>
        <v>0</v>
      </c>
      <c r="L19" s="18" t="str">
        <f t="shared" si="0"/>
        <v>OK</v>
      </c>
      <c r="M19" s="23"/>
      <c r="N19" s="106">
        <v>3</v>
      </c>
      <c r="O19" s="24"/>
      <c r="P19" s="24"/>
      <c r="Q19" s="107">
        <v>1</v>
      </c>
      <c r="R19" s="108">
        <v>6</v>
      </c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25">
      <c r="A20" s="137"/>
      <c r="B20" s="140"/>
      <c r="C20" s="61">
        <v>17</v>
      </c>
      <c r="D20" s="159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1">
        <v>10</v>
      </c>
      <c r="K20" s="17">
        <f t="shared" si="1"/>
        <v>0</v>
      </c>
      <c r="L20" s="18" t="str">
        <f t="shared" si="0"/>
        <v>OK</v>
      </c>
      <c r="M20" s="23"/>
      <c r="N20" s="23"/>
      <c r="O20" s="108">
        <v>10</v>
      </c>
      <c r="P20" s="24"/>
      <c r="Q20" s="109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25">
      <c r="A21" s="137"/>
      <c r="B21" s="140"/>
      <c r="C21" s="61">
        <v>18</v>
      </c>
      <c r="D21" s="159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1">
        <v>120</v>
      </c>
      <c r="K21" s="17">
        <f t="shared" si="1"/>
        <v>3</v>
      </c>
      <c r="L21" s="18" t="str">
        <f t="shared" si="0"/>
        <v>OK</v>
      </c>
      <c r="M21" s="23"/>
      <c r="N21" s="97">
        <v>60</v>
      </c>
      <c r="O21" s="108">
        <v>11</v>
      </c>
      <c r="P21" s="24"/>
      <c r="Q21" s="107">
        <v>46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25">
      <c r="A22" s="138"/>
      <c r="B22" s="141"/>
      <c r="C22" s="61">
        <v>19</v>
      </c>
      <c r="D22" s="159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1">
        <v>120</v>
      </c>
      <c r="K22" s="17">
        <f t="shared" si="1"/>
        <v>14</v>
      </c>
      <c r="L22" s="18" t="str">
        <f t="shared" si="0"/>
        <v>OK</v>
      </c>
      <c r="M22" s="106">
        <v>32</v>
      </c>
      <c r="N22" s="97">
        <v>22</v>
      </c>
      <c r="O22" s="26"/>
      <c r="P22" s="24"/>
      <c r="Q22" s="107">
        <v>46</v>
      </c>
      <c r="R22" s="108">
        <v>6</v>
      </c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2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4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25">
      <c r="A24" s="136">
        <v>5</v>
      </c>
      <c r="B24" s="139" t="s">
        <v>94</v>
      </c>
      <c r="C24" s="61">
        <v>21</v>
      </c>
      <c r="D24" s="143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4"/>
      <c r="K24" s="17">
        <f t="shared" si="1"/>
        <v>0</v>
      </c>
      <c r="L24" s="18" t="str">
        <f t="shared" si="0"/>
        <v>OK</v>
      </c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25">
      <c r="A25" s="137"/>
      <c r="B25" s="140"/>
      <c r="C25" s="61">
        <v>22</v>
      </c>
      <c r="D25" s="144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4"/>
      <c r="K25" s="17">
        <f t="shared" si="1"/>
        <v>0</v>
      </c>
      <c r="L25" s="18" t="str">
        <f t="shared" si="0"/>
        <v>OK</v>
      </c>
      <c r="M25" s="23"/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25">
      <c r="A26" s="137"/>
      <c r="B26" s="141"/>
      <c r="C26" s="61">
        <v>23</v>
      </c>
      <c r="D26" s="144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4"/>
      <c r="K26" s="17">
        <f t="shared" si="1"/>
        <v>0</v>
      </c>
      <c r="L26" s="18" t="str">
        <f t="shared" si="0"/>
        <v>OK</v>
      </c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25">
      <c r="A27" s="130">
        <v>6</v>
      </c>
      <c r="B27" s="133" t="s">
        <v>97</v>
      </c>
      <c r="C27" s="65">
        <v>24</v>
      </c>
      <c r="D27" s="148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4"/>
      <c r="K27" s="17">
        <f t="shared" si="1"/>
        <v>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25">
      <c r="A28" s="131"/>
      <c r="B28" s="134"/>
      <c r="C28" s="65">
        <v>25</v>
      </c>
      <c r="D28" s="150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4">
        <v>10</v>
      </c>
      <c r="K28" s="17">
        <f t="shared" si="1"/>
        <v>10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25">
      <c r="A29" s="131"/>
      <c r="B29" s="134"/>
      <c r="C29" s="65">
        <v>26</v>
      </c>
      <c r="D29" s="150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4"/>
      <c r="K29" s="17">
        <f t="shared" si="1"/>
        <v>0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25">
      <c r="A30" s="131"/>
      <c r="B30" s="134"/>
      <c r="C30" s="65">
        <v>27</v>
      </c>
      <c r="D30" s="149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4"/>
      <c r="K30" s="17">
        <f t="shared" si="1"/>
        <v>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25">
      <c r="A31" s="131"/>
      <c r="B31" s="134"/>
      <c r="C31" s="65">
        <v>28</v>
      </c>
      <c r="D31" s="151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4"/>
      <c r="K31" s="17">
        <f t="shared" si="1"/>
        <v>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25">
      <c r="A32" s="131"/>
      <c r="B32" s="134"/>
      <c r="C32" s="65">
        <v>29</v>
      </c>
      <c r="D32" s="151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4"/>
      <c r="K32" s="17">
        <f t="shared" si="1"/>
        <v>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25">
      <c r="A33" s="131"/>
      <c r="B33" s="134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4">
        <v>20</v>
      </c>
      <c r="K33" s="17">
        <f t="shared" si="1"/>
        <v>20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25">
      <c r="A34" s="131"/>
      <c r="B34" s="135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4"/>
      <c r="K34" s="17">
        <f t="shared" si="1"/>
        <v>0</v>
      </c>
      <c r="L34" s="18" t="str">
        <f t="shared" si="0"/>
        <v>OK</v>
      </c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25">
      <c r="A35" s="145">
        <v>7</v>
      </c>
      <c r="B35" s="139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4">
        <v>50</v>
      </c>
      <c r="K35" s="17">
        <f t="shared" si="1"/>
        <v>0</v>
      </c>
      <c r="L35" s="18" t="str">
        <f t="shared" si="0"/>
        <v>OK</v>
      </c>
      <c r="M35" s="37"/>
      <c r="N35" s="23"/>
      <c r="O35" s="100"/>
      <c r="P35" s="108">
        <v>50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25">
      <c r="A36" s="146"/>
      <c r="B36" s="141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4">
        <v>50</v>
      </c>
      <c r="K36" s="17">
        <f t="shared" si="1"/>
        <v>0</v>
      </c>
      <c r="L36" s="18" t="str">
        <f t="shared" si="0"/>
        <v>OK</v>
      </c>
      <c r="M36" s="37"/>
      <c r="N36" s="23"/>
      <c r="O36" s="100"/>
      <c r="P36" s="108">
        <v>50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25">
      <c r="A37" s="147">
        <v>8</v>
      </c>
      <c r="B37" s="133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4"/>
      <c r="K37" s="17">
        <f t="shared" si="1"/>
        <v>0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75" x14ac:dyDescent="0.25">
      <c r="A38" s="147"/>
      <c r="B38" s="134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4"/>
      <c r="K38" s="17">
        <f t="shared" si="1"/>
        <v>0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25">
      <c r="A39" s="147"/>
      <c r="B39" s="134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4"/>
      <c r="K39" s="17">
        <f t="shared" si="1"/>
        <v>0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25">
      <c r="A40" s="147"/>
      <c r="B40" s="134"/>
      <c r="C40" s="65">
        <v>37</v>
      </c>
      <c r="D40" s="148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4"/>
      <c r="K40" s="17">
        <f t="shared" si="1"/>
        <v>0</v>
      </c>
      <c r="L40" s="18" t="str">
        <f t="shared" si="0"/>
        <v>OK</v>
      </c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25">
      <c r="A41" s="147"/>
      <c r="B41" s="135"/>
      <c r="C41" s="65">
        <v>38</v>
      </c>
      <c r="D41" s="149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4"/>
      <c r="K41" s="17">
        <f t="shared" si="1"/>
        <v>0</v>
      </c>
      <c r="L41" s="18" t="str">
        <f t="shared" si="0"/>
        <v>OK</v>
      </c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25">
      <c r="A42" s="136">
        <v>9</v>
      </c>
      <c r="B42" s="139" t="s">
        <v>111</v>
      </c>
      <c r="C42" s="61">
        <v>39</v>
      </c>
      <c r="D42" s="142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4">
        <v>30</v>
      </c>
      <c r="K42" s="17">
        <f t="shared" si="1"/>
        <v>30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25">
      <c r="A43" s="137"/>
      <c r="B43" s="140"/>
      <c r="C43" s="61">
        <v>40</v>
      </c>
      <c r="D43" s="142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4"/>
      <c r="K43" s="17">
        <f t="shared" si="1"/>
        <v>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25">
      <c r="A44" s="137"/>
      <c r="B44" s="140"/>
      <c r="C44" s="61">
        <v>41</v>
      </c>
      <c r="D44" s="142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4">
        <v>30</v>
      </c>
      <c r="K44" s="17">
        <f t="shared" si="1"/>
        <v>30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25">
      <c r="A45" s="137"/>
      <c r="B45" s="140"/>
      <c r="C45" s="61">
        <v>42</v>
      </c>
      <c r="D45" s="142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4"/>
      <c r="K45" s="17">
        <f t="shared" si="1"/>
        <v>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25">
      <c r="A46" s="137"/>
      <c r="B46" s="140"/>
      <c r="C46" s="61">
        <v>43</v>
      </c>
      <c r="D46" s="143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4">
        <v>1000</v>
      </c>
      <c r="K46" s="17">
        <f t="shared" si="1"/>
        <v>1000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25">
      <c r="A47" s="137"/>
      <c r="B47" s="140"/>
      <c r="C47" s="61">
        <v>44</v>
      </c>
      <c r="D47" s="144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4"/>
      <c r="K47" s="17">
        <f t="shared" si="1"/>
        <v>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25">
      <c r="A48" s="137"/>
      <c r="B48" s="140"/>
      <c r="C48" s="61">
        <v>45</v>
      </c>
      <c r="D48" s="142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4">
        <v>500</v>
      </c>
      <c r="K48" s="17">
        <f t="shared" si="1"/>
        <v>500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25">
      <c r="A49" s="137"/>
      <c r="B49" s="140"/>
      <c r="C49" s="61">
        <v>46</v>
      </c>
      <c r="D49" s="142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4"/>
      <c r="K49" s="17">
        <f t="shared" si="1"/>
        <v>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25">
      <c r="A50" s="137"/>
      <c r="B50" s="140"/>
      <c r="C50" s="61">
        <v>47</v>
      </c>
      <c r="D50" s="142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4"/>
      <c r="K50" s="17">
        <f t="shared" si="1"/>
        <v>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25">
      <c r="A51" s="137"/>
      <c r="B51" s="140"/>
      <c r="C51" s="61">
        <v>48</v>
      </c>
      <c r="D51" s="142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4"/>
      <c r="K51" s="17">
        <f t="shared" si="1"/>
        <v>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25">
      <c r="A52" s="137"/>
      <c r="B52" s="140"/>
      <c r="C52" s="61">
        <v>49</v>
      </c>
      <c r="D52" s="142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4"/>
      <c r="K52" s="17">
        <f t="shared" si="1"/>
        <v>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25">
      <c r="A53" s="137"/>
      <c r="B53" s="140"/>
      <c r="C53" s="61">
        <v>50</v>
      </c>
      <c r="D53" s="142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4"/>
      <c r="K53" s="17">
        <f t="shared" si="1"/>
        <v>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25">
      <c r="A54" s="137"/>
      <c r="B54" s="140"/>
      <c r="C54" s="61">
        <v>51</v>
      </c>
      <c r="D54" s="142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4">
        <v>1000</v>
      </c>
      <c r="K54" s="17">
        <f t="shared" si="1"/>
        <v>1000</v>
      </c>
      <c r="L54" s="18" t="str">
        <f t="shared" si="0"/>
        <v>OK</v>
      </c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25">
      <c r="A55" s="137"/>
      <c r="B55" s="140"/>
      <c r="C55" s="61">
        <v>52</v>
      </c>
      <c r="D55" s="142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4"/>
      <c r="K55" s="17">
        <f t="shared" si="1"/>
        <v>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25">
      <c r="A56" s="137"/>
      <c r="B56" s="140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5">
        <v>100</v>
      </c>
      <c r="K56" s="17">
        <f t="shared" si="1"/>
        <v>100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25">
      <c r="A57" s="137"/>
      <c r="B57" s="140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5"/>
      <c r="K57" s="17">
        <f t="shared" si="1"/>
        <v>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25">
      <c r="A58" s="138"/>
      <c r="B58" s="141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5"/>
      <c r="K58" s="17">
        <f t="shared" si="1"/>
        <v>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25">
      <c r="A59" s="130">
        <v>10</v>
      </c>
      <c r="B59" s="133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4"/>
      <c r="K59" s="17">
        <f t="shared" si="1"/>
        <v>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25">
      <c r="A60" s="131"/>
      <c r="B60" s="134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4"/>
      <c r="K60" s="17">
        <f t="shared" si="1"/>
        <v>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5" x14ac:dyDescent="0.25">
      <c r="A61" s="132"/>
      <c r="B61" s="135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4"/>
      <c r="K61" s="17">
        <f t="shared" si="1"/>
        <v>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x14ac:dyDescent="0.25">
      <c r="Q62" s="110">
        <f>SUMPRODUCT(I19:I22,Q19:Q22)</f>
        <v>6243.4500000000007</v>
      </c>
    </row>
  </sheetData>
  <mergeCells count="49">
    <mergeCell ref="X1:X2"/>
    <mergeCell ref="B19:B22"/>
    <mergeCell ref="R1:R2"/>
    <mergeCell ref="T1:T2"/>
    <mergeCell ref="U1:U2"/>
    <mergeCell ref="D19:D22"/>
    <mergeCell ref="O1:O2"/>
    <mergeCell ref="AA1:AA2"/>
    <mergeCell ref="A4:A17"/>
    <mergeCell ref="B4:B17"/>
    <mergeCell ref="D16:D17"/>
    <mergeCell ref="S1:S2"/>
    <mergeCell ref="W1:W2"/>
    <mergeCell ref="A2:L2"/>
    <mergeCell ref="D4:D15"/>
    <mergeCell ref="P1:P2"/>
    <mergeCell ref="A1:D1"/>
    <mergeCell ref="M1:M2"/>
    <mergeCell ref="N1:N2"/>
    <mergeCell ref="Y1:Y2"/>
    <mergeCell ref="V1:V2"/>
    <mergeCell ref="Z1:Z2"/>
    <mergeCell ref="Q1:Q2"/>
    <mergeCell ref="A27:A34"/>
    <mergeCell ref="B27:B34"/>
    <mergeCell ref="D27:D30"/>
    <mergeCell ref="E1:I1"/>
    <mergeCell ref="J1:L1"/>
    <mergeCell ref="D31:D32"/>
    <mergeCell ref="A19:A22"/>
    <mergeCell ref="A24:A26"/>
    <mergeCell ref="B24:B26"/>
    <mergeCell ref="D24:D26"/>
    <mergeCell ref="A35:A36"/>
    <mergeCell ref="B35:B36"/>
    <mergeCell ref="A37:A41"/>
    <mergeCell ref="B37:B41"/>
    <mergeCell ref="D40:D41"/>
    <mergeCell ref="A59:A61"/>
    <mergeCell ref="B59:B61"/>
    <mergeCell ref="A42:A58"/>
    <mergeCell ref="B42:B58"/>
    <mergeCell ref="D42:D43"/>
    <mergeCell ref="D44:D45"/>
    <mergeCell ref="D46:D47"/>
    <mergeCell ref="D48:D49"/>
    <mergeCell ref="D50:D51"/>
    <mergeCell ref="D52:D53"/>
    <mergeCell ref="D54:D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61"/>
  <sheetViews>
    <sheetView topLeftCell="C1" zoomScale="80" zoomScaleNormal="80" workbookViewId="0">
      <selection activeCell="M1" sqref="M1:M1048576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41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25" width="13.7109375" style="2" customWidth="1"/>
    <col min="26" max="16384" width="9.7109375" style="2"/>
  </cols>
  <sheetData>
    <row r="1" spans="1:25" ht="34.5" customHeight="1" x14ac:dyDescent="0.25">
      <c r="A1" s="155" t="s">
        <v>89</v>
      </c>
      <c r="B1" s="156"/>
      <c r="C1" s="156"/>
      <c r="D1" s="157"/>
      <c r="E1" s="155" t="s">
        <v>15</v>
      </c>
      <c r="F1" s="156"/>
      <c r="G1" s="156"/>
      <c r="H1" s="156"/>
      <c r="I1" s="157"/>
      <c r="J1" s="155" t="s">
        <v>90</v>
      </c>
      <c r="K1" s="156"/>
      <c r="L1" s="157"/>
      <c r="M1" s="152" t="s">
        <v>132</v>
      </c>
      <c r="N1" s="152" t="s">
        <v>133</v>
      </c>
      <c r="O1" s="152" t="s">
        <v>134</v>
      </c>
      <c r="P1" s="152" t="s">
        <v>135</v>
      </c>
      <c r="Q1" s="152" t="s">
        <v>92</v>
      </c>
      <c r="R1" s="152" t="s">
        <v>92</v>
      </c>
      <c r="S1" s="152" t="s">
        <v>92</v>
      </c>
      <c r="T1" s="152" t="s">
        <v>92</v>
      </c>
      <c r="U1" s="152" t="s">
        <v>92</v>
      </c>
      <c r="V1" s="152" t="s">
        <v>92</v>
      </c>
      <c r="W1" s="152" t="s">
        <v>92</v>
      </c>
      <c r="X1" s="152" t="s">
        <v>92</v>
      </c>
      <c r="Y1" s="152" t="s">
        <v>92</v>
      </c>
    </row>
    <row r="2" spans="1:25" ht="34.5" customHeight="1" x14ac:dyDescent="0.25">
      <c r="A2" s="153" t="s">
        <v>56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</row>
    <row r="3" spans="1:25" s="3" customFormat="1" ht="30" x14ac:dyDescent="0.2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96">
        <v>44452</v>
      </c>
      <c r="N3" s="96">
        <v>44460</v>
      </c>
      <c r="O3" s="96">
        <v>44460</v>
      </c>
      <c r="P3" s="96">
        <v>44461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</row>
    <row r="4" spans="1:25" ht="23.25" customHeight="1" x14ac:dyDescent="0.25">
      <c r="A4" s="158">
        <v>1</v>
      </c>
      <c r="B4" s="139" t="s">
        <v>87</v>
      </c>
      <c r="C4" s="61">
        <v>1</v>
      </c>
      <c r="D4" s="143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1">
        <v>30</v>
      </c>
      <c r="K4" s="17">
        <f t="shared" ref="K4:K35" si="0">J4-(SUM(M4:Y4))</f>
        <v>30</v>
      </c>
      <c r="L4" s="18" t="str">
        <f t="shared" ref="L4:L61" si="1">IF(K4&lt;0,"ATENÇÃO","OK")</f>
        <v>OK</v>
      </c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26.25" customHeight="1" x14ac:dyDescent="0.25">
      <c r="A5" s="158"/>
      <c r="B5" s="140"/>
      <c r="C5" s="61">
        <v>2</v>
      </c>
      <c r="D5" s="144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1">
        <v>30</v>
      </c>
      <c r="K5" s="17">
        <f t="shared" si="0"/>
        <v>30</v>
      </c>
      <c r="L5" s="18" t="str">
        <f t="shared" si="1"/>
        <v>OK</v>
      </c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24" customHeight="1" x14ac:dyDescent="0.25">
      <c r="A6" s="158"/>
      <c r="B6" s="140"/>
      <c r="C6" s="61">
        <v>3</v>
      </c>
      <c r="D6" s="144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1">
        <v>100</v>
      </c>
      <c r="K6" s="17">
        <f t="shared" si="0"/>
        <v>89</v>
      </c>
      <c r="L6" s="18" t="str">
        <f t="shared" si="1"/>
        <v>OK</v>
      </c>
      <c r="M6" s="26"/>
      <c r="N6" s="111">
        <v>3</v>
      </c>
      <c r="O6" s="111">
        <v>8</v>
      </c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24" customHeight="1" x14ac:dyDescent="0.25">
      <c r="A7" s="158"/>
      <c r="B7" s="140"/>
      <c r="C7" s="61">
        <v>4</v>
      </c>
      <c r="D7" s="144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1">
        <v>10</v>
      </c>
      <c r="K7" s="17">
        <f t="shared" si="0"/>
        <v>10</v>
      </c>
      <c r="L7" s="18" t="str">
        <f t="shared" si="1"/>
        <v>OK</v>
      </c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9.5" customHeight="1" x14ac:dyDescent="0.25">
      <c r="A8" s="158"/>
      <c r="B8" s="140"/>
      <c r="C8" s="61">
        <v>5</v>
      </c>
      <c r="D8" s="144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1">
        <v>10</v>
      </c>
      <c r="K8" s="17">
        <f t="shared" si="0"/>
        <v>10</v>
      </c>
      <c r="L8" s="18" t="str">
        <f t="shared" si="1"/>
        <v>OK</v>
      </c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21.75" customHeight="1" x14ac:dyDescent="0.25">
      <c r="A9" s="158"/>
      <c r="B9" s="140"/>
      <c r="C9" s="61">
        <v>6</v>
      </c>
      <c r="D9" s="144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1">
        <v>6</v>
      </c>
      <c r="K9" s="17">
        <f t="shared" si="0"/>
        <v>6</v>
      </c>
      <c r="L9" s="18" t="str">
        <f t="shared" si="1"/>
        <v>OK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20.25" customHeight="1" x14ac:dyDescent="0.25">
      <c r="A10" s="158"/>
      <c r="B10" s="140"/>
      <c r="C10" s="61">
        <v>7</v>
      </c>
      <c r="D10" s="144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1">
        <v>4</v>
      </c>
      <c r="K10" s="17">
        <f t="shared" si="0"/>
        <v>4</v>
      </c>
      <c r="L10" s="18" t="str">
        <f t="shared" si="1"/>
        <v>OK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30" customHeight="1" x14ac:dyDescent="0.25">
      <c r="A11" s="158"/>
      <c r="B11" s="140"/>
      <c r="C11" s="61">
        <v>8</v>
      </c>
      <c r="D11" s="144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1"/>
      <c r="K11" s="17">
        <f t="shared" si="0"/>
        <v>0</v>
      </c>
      <c r="L11" s="18" t="str">
        <f t="shared" si="1"/>
        <v>OK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20.25" customHeight="1" x14ac:dyDescent="0.25">
      <c r="A12" s="158"/>
      <c r="B12" s="140"/>
      <c r="C12" s="61">
        <v>9</v>
      </c>
      <c r="D12" s="144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1">
        <v>10</v>
      </c>
      <c r="K12" s="17">
        <f t="shared" si="0"/>
        <v>10</v>
      </c>
      <c r="L12" s="18" t="str">
        <f t="shared" si="1"/>
        <v>OK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9.5" customHeight="1" x14ac:dyDescent="0.25">
      <c r="A13" s="158"/>
      <c r="B13" s="140"/>
      <c r="C13" s="61">
        <v>10</v>
      </c>
      <c r="D13" s="144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1">
        <v>10</v>
      </c>
      <c r="K13" s="17">
        <f t="shared" si="0"/>
        <v>10</v>
      </c>
      <c r="L13" s="18" t="str">
        <f t="shared" si="1"/>
        <v>OK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8.75" customHeight="1" x14ac:dyDescent="0.25">
      <c r="A14" s="158"/>
      <c r="B14" s="140"/>
      <c r="C14" s="61">
        <v>11</v>
      </c>
      <c r="D14" s="144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1">
        <v>10</v>
      </c>
      <c r="K14" s="17">
        <f t="shared" si="0"/>
        <v>10</v>
      </c>
      <c r="L14" s="18" t="str">
        <f t="shared" si="1"/>
        <v>OK</v>
      </c>
      <c r="M14" s="24"/>
      <c r="N14" s="24"/>
      <c r="O14" s="26"/>
      <c r="P14" s="26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22.5" customHeight="1" x14ac:dyDescent="0.25">
      <c r="A15" s="158"/>
      <c r="B15" s="140"/>
      <c r="C15" s="61">
        <v>12</v>
      </c>
      <c r="D15" s="154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1"/>
      <c r="K15" s="17">
        <f t="shared" si="0"/>
        <v>0</v>
      </c>
      <c r="L15" s="18" t="str">
        <f t="shared" si="1"/>
        <v>OK</v>
      </c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45" customHeight="1" x14ac:dyDescent="0.25">
      <c r="A16" s="158"/>
      <c r="B16" s="140"/>
      <c r="C16" s="61">
        <v>13</v>
      </c>
      <c r="D16" s="142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1"/>
      <c r="K16" s="17">
        <f t="shared" si="0"/>
        <v>0</v>
      </c>
      <c r="L16" s="18" t="str">
        <f t="shared" si="1"/>
        <v>OK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45" customHeight="1" x14ac:dyDescent="0.25">
      <c r="A17" s="158"/>
      <c r="B17" s="141"/>
      <c r="C17" s="61">
        <v>14</v>
      </c>
      <c r="D17" s="142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1">
        <v>6</v>
      </c>
      <c r="K17" s="17">
        <f t="shared" si="0"/>
        <v>6</v>
      </c>
      <c r="L17" s="18" t="str">
        <f t="shared" si="1"/>
        <v>OK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80.25" customHeight="1" x14ac:dyDescent="0.2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1"/>
      <c r="K18" s="17">
        <f t="shared" si="0"/>
        <v>0</v>
      </c>
      <c r="L18" s="18" t="str">
        <f t="shared" si="1"/>
        <v>OK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38.25" customHeight="1" x14ac:dyDescent="0.25">
      <c r="A19" s="136">
        <v>3</v>
      </c>
      <c r="B19" s="139" t="s">
        <v>94</v>
      </c>
      <c r="C19" s="61">
        <v>16</v>
      </c>
      <c r="D19" s="159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0"/>
        <v>0</v>
      </c>
      <c r="L19" s="18" t="str">
        <f t="shared" si="1"/>
        <v>OK</v>
      </c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45" customHeight="1" x14ac:dyDescent="0.25">
      <c r="A20" s="137"/>
      <c r="B20" s="140"/>
      <c r="C20" s="61">
        <v>17</v>
      </c>
      <c r="D20" s="159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0"/>
        <v>0</v>
      </c>
      <c r="L20" s="18" t="str">
        <f t="shared" si="1"/>
        <v>OK</v>
      </c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45" customHeight="1" x14ac:dyDescent="0.25">
      <c r="A21" s="137"/>
      <c r="B21" s="140"/>
      <c r="C21" s="61">
        <v>18</v>
      </c>
      <c r="D21" s="159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0"/>
        <v>0</v>
      </c>
      <c r="L21" s="18" t="str">
        <f t="shared" si="1"/>
        <v>OK</v>
      </c>
      <c r="M21" s="24"/>
      <c r="N21" s="24"/>
      <c r="O21" s="26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45" customHeight="1" x14ac:dyDescent="0.25">
      <c r="A22" s="138"/>
      <c r="B22" s="141"/>
      <c r="C22" s="61">
        <v>19</v>
      </c>
      <c r="D22" s="159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0"/>
        <v>0</v>
      </c>
      <c r="L22" s="18" t="str">
        <f t="shared" si="1"/>
        <v>OK</v>
      </c>
      <c r="M22" s="26"/>
      <c r="N22" s="24"/>
      <c r="O22" s="26"/>
      <c r="P22" s="24"/>
      <c r="Q22" s="26"/>
      <c r="R22" s="24"/>
      <c r="S22" s="24"/>
      <c r="T22" s="24"/>
      <c r="U22" s="24"/>
      <c r="V22" s="24"/>
      <c r="W22" s="24"/>
      <c r="X22" s="24"/>
      <c r="Y22" s="24"/>
    </row>
    <row r="23" spans="1:25" ht="120" customHeight="1" x14ac:dyDescent="0.2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3"/>
      <c r="K23" s="17">
        <f t="shared" si="0"/>
        <v>0</v>
      </c>
      <c r="L23" s="18" t="str">
        <f t="shared" si="1"/>
        <v>OK</v>
      </c>
      <c r="M23" s="26"/>
      <c r="N23" s="24"/>
      <c r="O23" s="24"/>
      <c r="P23" s="24"/>
      <c r="Q23" s="26"/>
      <c r="R23" s="24"/>
      <c r="S23" s="24"/>
      <c r="T23" s="24"/>
      <c r="U23" s="24"/>
      <c r="V23" s="24"/>
      <c r="W23" s="24"/>
      <c r="X23" s="24"/>
      <c r="Y23" s="24"/>
    </row>
    <row r="24" spans="1:25" ht="42" customHeight="1" x14ac:dyDescent="0.25">
      <c r="A24" s="136">
        <v>5</v>
      </c>
      <c r="B24" s="139" t="s">
        <v>94</v>
      </c>
      <c r="C24" s="61">
        <v>21</v>
      </c>
      <c r="D24" s="143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1">
        <f>2</f>
        <v>2</v>
      </c>
      <c r="K24" s="17">
        <f t="shared" si="0"/>
        <v>0</v>
      </c>
      <c r="L24" s="18" t="str">
        <f t="shared" si="1"/>
        <v>OK</v>
      </c>
      <c r="M24" s="111">
        <v>2</v>
      </c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34.5" customHeight="1" x14ac:dyDescent="0.25">
      <c r="A25" s="137"/>
      <c r="B25" s="140"/>
      <c r="C25" s="61">
        <v>22</v>
      </c>
      <c r="D25" s="144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1">
        <f>2</f>
        <v>2</v>
      </c>
      <c r="K25" s="17">
        <f t="shared" si="0"/>
        <v>0</v>
      </c>
      <c r="L25" s="18" t="str">
        <f t="shared" si="1"/>
        <v>OK</v>
      </c>
      <c r="M25" s="111">
        <v>2</v>
      </c>
      <c r="N25" s="26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35.25" customHeight="1" x14ac:dyDescent="0.25">
      <c r="A26" s="137"/>
      <c r="B26" s="141"/>
      <c r="C26" s="61">
        <v>23</v>
      </c>
      <c r="D26" s="144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1"/>
      <c r="K26" s="17">
        <f t="shared" si="0"/>
        <v>0</v>
      </c>
      <c r="L26" s="18" t="str">
        <f t="shared" si="1"/>
        <v>OK</v>
      </c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24" customHeight="1" x14ac:dyDescent="0.25">
      <c r="A27" s="130">
        <v>6</v>
      </c>
      <c r="B27" s="133" t="s">
        <v>97</v>
      </c>
      <c r="C27" s="65">
        <v>24</v>
      </c>
      <c r="D27" s="148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1">
        <v>2000</v>
      </c>
      <c r="K27" s="17">
        <f t="shared" si="0"/>
        <v>2000</v>
      </c>
      <c r="L27" s="18" t="str">
        <f t="shared" si="1"/>
        <v>OK</v>
      </c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30" customHeight="1" x14ac:dyDescent="0.25">
      <c r="A28" s="131"/>
      <c r="B28" s="134"/>
      <c r="C28" s="65">
        <v>25</v>
      </c>
      <c r="D28" s="150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1"/>
      <c r="K28" s="17">
        <f t="shared" si="0"/>
        <v>0</v>
      </c>
      <c r="L28" s="18" t="str">
        <f t="shared" si="1"/>
        <v>OK</v>
      </c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21.75" customHeight="1" x14ac:dyDescent="0.25">
      <c r="A29" s="131"/>
      <c r="B29" s="134"/>
      <c r="C29" s="65">
        <v>26</v>
      </c>
      <c r="D29" s="150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1"/>
      <c r="K29" s="17">
        <f t="shared" si="0"/>
        <v>0</v>
      </c>
      <c r="L29" s="18" t="str">
        <f t="shared" si="1"/>
        <v>OK</v>
      </c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20.25" customHeight="1" x14ac:dyDescent="0.25">
      <c r="A30" s="131"/>
      <c r="B30" s="134"/>
      <c r="C30" s="65">
        <v>27</v>
      </c>
      <c r="D30" s="149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1">
        <v>10</v>
      </c>
      <c r="K30" s="17">
        <f t="shared" si="0"/>
        <v>10</v>
      </c>
      <c r="L30" s="18" t="str">
        <f t="shared" si="1"/>
        <v>OK</v>
      </c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27" customHeight="1" x14ac:dyDescent="0.25">
      <c r="A31" s="131"/>
      <c r="B31" s="134"/>
      <c r="C31" s="65">
        <v>28</v>
      </c>
      <c r="D31" s="151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1">
        <v>200</v>
      </c>
      <c r="K31" s="17">
        <f t="shared" si="0"/>
        <v>200</v>
      </c>
      <c r="L31" s="18" t="str">
        <f t="shared" si="1"/>
        <v>OK</v>
      </c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29.25" customHeight="1" x14ac:dyDescent="0.25">
      <c r="A32" s="131"/>
      <c r="B32" s="134"/>
      <c r="C32" s="65">
        <v>29</v>
      </c>
      <c r="D32" s="151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1">
        <v>20</v>
      </c>
      <c r="K32" s="17">
        <f t="shared" si="0"/>
        <v>20</v>
      </c>
      <c r="L32" s="18" t="str">
        <f t="shared" si="1"/>
        <v>OK</v>
      </c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45" customHeight="1" x14ac:dyDescent="0.25">
      <c r="A33" s="131"/>
      <c r="B33" s="134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1">
        <v>100</v>
      </c>
      <c r="K33" s="17">
        <f t="shared" si="0"/>
        <v>100</v>
      </c>
      <c r="L33" s="18" t="str">
        <f t="shared" si="1"/>
        <v>OK</v>
      </c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33.75" customHeight="1" x14ac:dyDescent="0.25">
      <c r="A34" s="131"/>
      <c r="B34" s="135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3"/>
      <c r="K34" s="17">
        <f t="shared" si="0"/>
        <v>0</v>
      </c>
      <c r="L34" s="18" t="str">
        <f t="shared" si="1"/>
        <v>OK</v>
      </c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89.25" customHeight="1" x14ac:dyDescent="0.25">
      <c r="A35" s="145">
        <v>7</v>
      </c>
      <c r="B35" s="139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1">
        <v>100</v>
      </c>
      <c r="K35" s="17">
        <f t="shared" si="0"/>
        <v>100</v>
      </c>
      <c r="L35" s="18" t="str">
        <f t="shared" si="1"/>
        <v>OK</v>
      </c>
      <c r="M35" s="100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68.25" customHeight="1" x14ac:dyDescent="0.25">
      <c r="A36" s="146"/>
      <c r="B36" s="141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1">
        <v>100</v>
      </c>
      <c r="K36" s="17">
        <f t="shared" ref="K36:K67" si="2">J36-(SUM(M36:Y36))</f>
        <v>100</v>
      </c>
      <c r="L36" s="18" t="str">
        <f t="shared" si="1"/>
        <v>OK</v>
      </c>
      <c r="M36" s="100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45" customHeight="1" x14ac:dyDescent="0.25">
      <c r="A37" s="147">
        <v>8</v>
      </c>
      <c r="B37" s="133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1"/>
      <c r="K37" s="17">
        <f t="shared" si="2"/>
        <v>0</v>
      </c>
      <c r="L37" s="18" t="str">
        <f t="shared" si="1"/>
        <v>OK</v>
      </c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75" x14ac:dyDescent="0.25">
      <c r="A38" s="147"/>
      <c r="B38" s="134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3">
        <f>30-30</f>
        <v>0</v>
      </c>
      <c r="K38" s="17">
        <f t="shared" si="2"/>
        <v>0</v>
      </c>
      <c r="L38" s="18" t="str">
        <f t="shared" si="1"/>
        <v>OK</v>
      </c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45.75" customHeight="1" x14ac:dyDescent="0.25">
      <c r="A39" s="147"/>
      <c r="B39" s="134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3"/>
      <c r="K39" s="17">
        <f t="shared" si="2"/>
        <v>0</v>
      </c>
      <c r="L39" s="18" t="str">
        <f t="shared" si="1"/>
        <v>OK</v>
      </c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28.5" customHeight="1" x14ac:dyDescent="0.25">
      <c r="A40" s="147"/>
      <c r="B40" s="134"/>
      <c r="C40" s="65">
        <v>37</v>
      </c>
      <c r="D40" s="148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1"/>
      <c r="K40" s="17">
        <f t="shared" si="2"/>
        <v>0</v>
      </c>
      <c r="L40" s="18" t="str">
        <f t="shared" si="1"/>
        <v>OK</v>
      </c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27" customHeight="1" x14ac:dyDescent="0.25">
      <c r="A41" s="147"/>
      <c r="B41" s="135"/>
      <c r="C41" s="65">
        <v>38</v>
      </c>
      <c r="D41" s="149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1"/>
      <c r="K41" s="17">
        <f t="shared" si="2"/>
        <v>0</v>
      </c>
      <c r="L41" s="18" t="str">
        <f t="shared" si="1"/>
        <v>OK</v>
      </c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28.5" customHeight="1" x14ac:dyDescent="0.25">
      <c r="A42" s="136">
        <v>9</v>
      </c>
      <c r="B42" s="139" t="s">
        <v>111</v>
      </c>
      <c r="C42" s="61">
        <v>39</v>
      </c>
      <c r="D42" s="142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3"/>
      <c r="K42" s="17">
        <f t="shared" si="2"/>
        <v>0</v>
      </c>
      <c r="L42" s="18" t="str">
        <f t="shared" si="1"/>
        <v>OK</v>
      </c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28.5" customHeight="1" x14ac:dyDescent="0.25">
      <c r="A43" s="137"/>
      <c r="B43" s="140"/>
      <c r="C43" s="61">
        <v>40</v>
      </c>
      <c r="D43" s="142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3"/>
      <c r="K43" s="17">
        <f t="shared" si="2"/>
        <v>0</v>
      </c>
      <c r="L43" s="18" t="str">
        <f t="shared" si="1"/>
        <v>OK</v>
      </c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30" customHeight="1" x14ac:dyDescent="0.25">
      <c r="A44" s="137"/>
      <c r="B44" s="140"/>
      <c r="C44" s="61">
        <v>41</v>
      </c>
      <c r="D44" s="142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3"/>
      <c r="K44" s="17">
        <f t="shared" si="2"/>
        <v>0</v>
      </c>
      <c r="L44" s="18" t="str">
        <f t="shared" si="1"/>
        <v>OK</v>
      </c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27.75" customHeight="1" x14ac:dyDescent="0.25">
      <c r="A45" s="137"/>
      <c r="B45" s="140"/>
      <c r="C45" s="61">
        <v>42</v>
      </c>
      <c r="D45" s="142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3"/>
      <c r="K45" s="17">
        <f t="shared" si="2"/>
        <v>0</v>
      </c>
      <c r="L45" s="18" t="str">
        <f t="shared" si="1"/>
        <v>OK</v>
      </c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33.75" customHeight="1" x14ac:dyDescent="0.25">
      <c r="A46" s="137"/>
      <c r="B46" s="140"/>
      <c r="C46" s="61">
        <v>43</v>
      </c>
      <c r="D46" s="143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3">
        <v>2000</v>
      </c>
      <c r="K46" s="17">
        <f t="shared" si="2"/>
        <v>2000</v>
      </c>
      <c r="L46" s="18" t="str">
        <f t="shared" si="1"/>
        <v>OK</v>
      </c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34.5" customHeight="1" x14ac:dyDescent="0.25">
      <c r="A47" s="137"/>
      <c r="B47" s="140"/>
      <c r="C47" s="61">
        <v>44</v>
      </c>
      <c r="D47" s="144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3">
        <v>5000</v>
      </c>
      <c r="K47" s="17">
        <f t="shared" si="2"/>
        <v>5000</v>
      </c>
      <c r="L47" s="18" t="str">
        <f t="shared" si="1"/>
        <v>OK</v>
      </c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45" customHeight="1" x14ac:dyDescent="0.25">
      <c r="A48" s="137"/>
      <c r="B48" s="140"/>
      <c r="C48" s="61">
        <v>45</v>
      </c>
      <c r="D48" s="142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3">
        <v>1000</v>
      </c>
      <c r="K48" s="17">
        <f t="shared" si="2"/>
        <v>1000</v>
      </c>
      <c r="L48" s="18" t="str">
        <f t="shared" si="1"/>
        <v>OK</v>
      </c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45" customHeight="1" x14ac:dyDescent="0.25">
      <c r="A49" s="137"/>
      <c r="B49" s="140"/>
      <c r="C49" s="61">
        <v>46</v>
      </c>
      <c r="D49" s="142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3"/>
      <c r="K49" s="17">
        <f t="shared" si="2"/>
        <v>0</v>
      </c>
      <c r="L49" s="18" t="str">
        <f t="shared" si="1"/>
        <v>OK</v>
      </c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33" customHeight="1" x14ac:dyDescent="0.25">
      <c r="A50" s="137"/>
      <c r="B50" s="140"/>
      <c r="C50" s="61">
        <v>47</v>
      </c>
      <c r="D50" s="142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3">
        <v>2000</v>
      </c>
      <c r="K50" s="17">
        <f t="shared" si="2"/>
        <v>2000</v>
      </c>
      <c r="L50" s="18" t="str">
        <f t="shared" si="1"/>
        <v>OK</v>
      </c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34.5" customHeight="1" x14ac:dyDescent="0.25">
      <c r="A51" s="137"/>
      <c r="B51" s="140"/>
      <c r="C51" s="61">
        <v>48</v>
      </c>
      <c r="D51" s="142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3">
        <v>5000</v>
      </c>
      <c r="K51" s="17">
        <f t="shared" si="2"/>
        <v>3800</v>
      </c>
      <c r="L51" s="18" t="str">
        <f t="shared" si="1"/>
        <v>OK</v>
      </c>
      <c r="M51" s="24"/>
      <c r="N51" s="24"/>
      <c r="O51" s="24"/>
      <c r="P51" s="112">
        <v>1200</v>
      </c>
      <c r="Q51" s="24"/>
      <c r="R51" s="24"/>
      <c r="S51" s="24"/>
      <c r="T51" s="24"/>
      <c r="U51" s="24"/>
      <c r="V51" s="24"/>
      <c r="W51" s="24"/>
      <c r="X51" s="24"/>
      <c r="Y51" s="24"/>
    </row>
    <row r="52" spans="1:25" ht="30" customHeight="1" x14ac:dyDescent="0.25">
      <c r="A52" s="137"/>
      <c r="B52" s="140"/>
      <c r="C52" s="61">
        <v>49</v>
      </c>
      <c r="D52" s="142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3"/>
      <c r="K52" s="17">
        <f t="shared" si="2"/>
        <v>0</v>
      </c>
      <c r="L52" s="18" t="str">
        <f t="shared" si="1"/>
        <v>OK</v>
      </c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:25" ht="36.75" customHeight="1" x14ac:dyDescent="0.25">
      <c r="A53" s="137"/>
      <c r="B53" s="140"/>
      <c r="C53" s="61">
        <v>50</v>
      </c>
      <c r="D53" s="142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3"/>
      <c r="K53" s="17">
        <f t="shared" si="2"/>
        <v>0</v>
      </c>
      <c r="L53" s="18" t="str">
        <f t="shared" si="1"/>
        <v>OK</v>
      </c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spans="1:25" ht="33" customHeight="1" x14ac:dyDescent="0.25">
      <c r="A54" s="137"/>
      <c r="B54" s="140"/>
      <c r="C54" s="61">
        <v>51</v>
      </c>
      <c r="D54" s="142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3"/>
      <c r="K54" s="17">
        <f t="shared" si="2"/>
        <v>0</v>
      </c>
      <c r="L54" s="18" t="str">
        <f t="shared" si="1"/>
        <v>OK</v>
      </c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 spans="1:25" ht="33.75" customHeight="1" x14ac:dyDescent="0.25">
      <c r="A55" s="137"/>
      <c r="B55" s="140"/>
      <c r="C55" s="61">
        <v>52</v>
      </c>
      <c r="D55" s="142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3"/>
      <c r="K55" s="17">
        <f t="shared" si="2"/>
        <v>0</v>
      </c>
      <c r="L55" s="18" t="str">
        <f t="shared" si="1"/>
        <v>OK</v>
      </c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 spans="1:25" ht="45" customHeight="1" x14ac:dyDescent="0.25">
      <c r="A56" s="137"/>
      <c r="B56" s="140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3">
        <v>1000</v>
      </c>
      <c r="K56" s="17">
        <f t="shared" si="2"/>
        <v>1000</v>
      </c>
      <c r="L56" s="18" t="str">
        <f t="shared" si="1"/>
        <v>OK</v>
      </c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57" spans="1:25" ht="45" customHeight="1" x14ac:dyDescent="0.25">
      <c r="A57" s="137"/>
      <c r="B57" s="140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3"/>
      <c r="K57" s="17">
        <f t="shared" si="2"/>
        <v>0</v>
      </c>
      <c r="L57" s="18" t="str">
        <f t="shared" si="1"/>
        <v>OK</v>
      </c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1:25" ht="45" customHeight="1" x14ac:dyDescent="0.25">
      <c r="A58" s="138"/>
      <c r="B58" s="141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3"/>
      <c r="K58" s="17">
        <f t="shared" si="2"/>
        <v>0</v>
      </c>
      <c r="L58" s="18" t="str">
        <f t="shared" si="1"/>
        <v>OK</v>
      </c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</row>
    <row r="59" spans="1:25" ht="45" customHeight="1" x14ac:dyDescent="0.25">
      <c r="A59" s="130">
        <v>10</v>
      </c>
      <c r="B59" s="133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1"/>
      <c r="K59" s="17">
        <f t="shared" si="2"/>
        <v>0</v>
      </c>
      <c r="L59" s="18" t="str">
        <f t="shared" si="1"/>
        <v>OK</v>
      </c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</row>
    <row r="60" spans="1:25" ht="45" customHeight="1" x14ac:dyDescent="0.25">
      <c r="A60" s="131"/>
      <c r="B60" s="134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1"/>
      <c r="K60" s="17">
        <f t="shared" si="2"/>
        <v>0</v>
      </c>
      <c r="L60" s="18" t="str">
        <f t="shared" si="1"/>
        <v>OK</v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</row>
    <row r="61" spans="1:25" ht="45" x14ac:dyDescent="0.25">
      <c r="A61" s="132"/>
      <c r="B61" s="135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1"/>
      <c r="K61" s="17">
        <f t="shared" si="2"/>
        <v>0</v>
      </c>
      <c r="L61" s="18" t="str">
        <f t="shared" si="1"/>
        <v>OK</v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</row>
  </sheetData>
  <mergeCells count="47">
    <mergeCell ref="E1:I1"/>
    <mergeCell ref="J1:L1"/>
    <mergeCell ref="N1:N2"/>
    <mergeCell ref="A1:D1"/>
    <mergeCell ref="A4:A17"/>
    <mergeCell ref="B4:B17"/>
    <mergeCell ref="D16:D17"/>
    <mergeCell ref="A24:A26"/>
    <mergeCell ref="B24:B26"/>
    <mergeCell ref="D24:D26"/>
    <mergeCell ref="O1:O2"/>
    <mergeCell ref="R1:R2"/>
    <mergeCell ref="M1:M2"/>
    <mergeCell ref="X1:X2"/>
    <mergeCell ref="Q1:Q2"/>
    <mergeCell ref="B35:B36"/>
    <mergeCell ref="A37:A41"/>
    <mergeCell ref="B37:B41"/>
    <mergeCell ref="D40:D41"/>
    <mergeCell ref="Y1:Y2"/>
    <mergeCell ref="A19:A22"/>
    <mergeCell ref="B19:B22"/>
    <mergeCell ref="D19:D22"/>
    <mergeCell ref="S1:S2"/>
    <mergeCell ref="T1:T2"/>
    <mergeCell ref="W1:W2"/>
    <mergeCell ref="U1:U2"/>
    <mergeCell ref="V1:V2"/>
    <mergeCell ref="A2:L2"/>
    <mergeCell ref="D4:D15"/>
    <mergeCell ref="P1:P2"/>
    <mergeCell ref="A27:A34"/>
    <mergeCell ref="B27:B34"/>
    <mergeCell ref="D27:D30"/>
    <mergeCell ref="D31:D32"/>
    <mergeCell ref="A59:A61"/>
    <mergeCell ref="B59:B61"/>
    <mergeCell ref="D46:D47"/>
    <mergeCell ref="D48:D49"/>
    <mergeCell ref="D50:D51"/>
    <mergeCell ref="D52:D53"/>
    <mergeCell ref="D54:D55"/>
    <mergeCell ref="A42:A58"/>
    <mergeCell ref="B42:B58"/>
    <mergeCell ref="D42:D43"/>
    <mergeCell ref="D44:D45"/>
    <mergeCell ref="A35:A3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61"/>
  <sheetViews>
    <sheetView topLeftCell="A19" zoomScale="80" zoomScaleNormal="80" workbookViewId="0">
      <selection activeCell="M1" sqref="M1:M1048576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41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155" t="s">
        <v>89</v>
      </c>
      <c r="B1" s="156"/>
      <c r="C1" s="156"/>
      <c r="D1" s="157"/>
      <c r="E1" s="155" t="s">
        <v>15</v>
      </c>
      <c r="F1" s="156"/>
      <c r="G1" s="156"/>
      <c r="H1" s="156"/>
      <c r="I1" s="157"/>
      <c r="J1" s="155" t="s">
        <v>90</v>
      </c>
      <c r="K1" s="156"/>
      <c r="L1" s="157"/>
      <c r="M1" s="152" t="s">
        <v>136</v>
      </c>
      <c r="N1" s="152" t="s">
        <v>92</v>
      </c>
      <c r="O1" s="152" t="s">
        <v>92</v>
      </c>
      <c r="P1" s="152" t="s">
        <v>92</v>
      </c>
      <c r="Q1" s="152" t="s">
        <v>92</v>
      </c>
      <c r="R1" s="152" t="s">
        <v>92</v>
      </c>
      <c r="S1" s="152" t="s">
        <v>92</v>
      </c>
      <c r="T1" s="152" t="s">
        <v>92</v>
      </c>
      <c r="U1" s="152" t="s">
        <v>92</v>
      </c>
      <c r="V1" s="152" t="s">
        <v>92</v>
      </c>
      <c r="W1" s="152" t="s">
        <v>92</v>
      </c>
      <c r="X1" s="152" t="s">
        <v>92</v>
      </c>
      <c r="Y1" s="152" t="s">
        <v>92</v>
      </c>
      <c r="Z1" s="152" t="s">
        <v>92</v>
      </c>
      <c r="AA1" s="152" t="s">
        <v>92</v>
      </c>
    </row>
    <row r="2" spans="1:27" ht="34.5" customHeight="1" x14ac:dyDescent="0.25">
      <c r="A2" s="153" t="s">
        <v>56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</row>
    <row r="3" spans="1:27" s="3" customFormat="1" ht="30" x14ac:dyDescent="0.2">
      <c r="A3" s="38" t="s">
        <v>5</v>
      </c>
      <c r="B3" s="38" t="s">
        <v>65</v>
      </c>
      <c r="C3" s="38" t="s">
        <v>3</v>
      </c>
      <c r="D3" s="38" t="s">
        <v>57</v>
      </c>
      <c r="E3" s="39" t="s">
        <v>19</v>
      </c>
      <c r="F3" s="39" t="s">
        <v>58</v>
      </c>
      <c r="G3" s="39" t="s">
        <v>59</v>
      </c>
      <c r="H3" s="39" t="s">
        <v>4</v>
      </c>
      <c r="I3" s="40" t="s">
        <v>88</v>
      </c>
      <c r="J3" s="14" t="s">
        <v>6</v>
      </c>
      <c r="K3" s="15" t="s">
        <v>0</v>
      </c>
      <c r="L3" s="13" t="s">
        <v>2</v>
      </c>
      <c r="M3" s="96">
        <v>44413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25">
      <c r="A4" s="158">
        <v>1</v>
      </c>
      <c r="B4" s="139" t="s">
        <v>87</v>
      </c>
      <c r="C4" s="61">
        <v>1</v>
      </c>
      <c r="D4" s="143" t="s">
        <v>91</v>
      </c>
      <c r="E4" s="63" t="s">
        <v>20</v>
      </c>
      <c r="F4" s="62" t="s">
        <v>60</v>
      </c>
      <c r="G4" s="62" t="s">
        <v>61</v>
      </c>
      <c r="H4" s="63" t="s">
        <v>4</v>
      </c>
      <c r="I4" s="81">
        <v>15</v>
      </c>
      <c r="J4" s="91">
        <v>25</v>
      </c>
      <c r="K4" s="17">
        <f>J4-(SUM(M4:AA4))</f>
        <v>25</v>
      </c>
      <c r="L4" s="18" t="str">
        <f t="shared" ref="L4:L61" si="0">IF(K4&lt;0,"ATENÇÃO","OK")</f>
        <v>OK</v>
      </c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6.25" customHeight="1" x14ac:dyDescent="0.25">
      <c r="A5" s="158"/>
      <c r="B5" s="140"/>
      <c r="C5" s="61">
        <v>2</v>
      </c>
      <c r="D5" s="144"/>
      <c r="E5" s="63" t="s">
        <v>21</v>
      </c>
      <c r="F5" s="62" t="s">
        <v>60</v>
      </c>
      <c r="G5" s="62" t="s">
        <v>61</v>
      </c>
      <c r="H5" s="63" t="s">
        <v>4</v>
      </c>
      <c r="I5" s="81">
        <v>33.75</v>
      </c>
      <c r="J5" s="91">
        <v>25</v>
      </c>
      <c r="K5" s="17">
        <f t="shared" ref="K5:K61" si="1">J5-(SUM(M5:AA5))</f>
        <v>20</v>
      </c>
      <c r="L5" s="18" t="str">
        <f t="shared" si="0"/>
        <v>OK</v>
      </c>
      <c r="M5" s="105">
        <v>5</v>
      </c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" customHeight="1" x14ac:dyDescent="0.25">
      <c r="A6" s="158"/>
      <c r="B6" s="140"/>
      <c r="C6" s="61">
        <v>3</v>
      </c>
      <c r="D6" s="144"/>
      <c r="E6" s="63" t="s">
        <v>22</v>
      </c>
      <c r="F6" s="62" t="s">
        <v>60</v>
      </c>
      <c r="G6" s="62" t="s">
        <v>61</v>
      </c>
      <c r="H6" s="63" t="s">
        <v>4</v>
      </c>
      <c r="I6" s="81">
        <v>30</v>
      </c>
      <c r="J6" s="91">
        <v>100</v>
      </c>
      <c r="K6" s="17">
        <f t="shared" si="1"/>
        <v>80</v>
      </c>
      <c r="L6" s="18" t="str">
        <f t="shared" si="0"/>
        <v>OK</v>
      </c>
      <c r="M6" s="105">
        <v>20</v>
      </c>
      <c r="N6" s="23"/>
      <c r="O6" s="26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24" customHeight="1" x14ac:dyDescent="0.25">
      <c r="A7" s="158"/>
      <c r="B7" s="140"/>
      <c r="C7" s="61">
        <v>4</v>
      </c>
      <c r="D7" s="144"/>
      <c r="E7" s="63" t="s">
        <v>23</v>
      </c>
      <c r="F7" s="62" t="s">
        <v>60</v>
      </c>
      <c r="G7" s="62" t="s">
        <v>61</v>
      </c>
      <c r="H7" s="63" t="s">
        <v>4</v>
      </c>
      <c r="I7" s="81">
        <v>43.51</v>
      </c>
      <c r="J7" s="91"/>
      <c r="K7" s="17">
        <f t="shared" si="1"/>
        <v>0</v>
      </c>
      <c r="L7" s="18" t="str">
        <f t="shared" si="0"/>
        <v>OK</v>
      </c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9.5" customHeight="1" x14ac:dyDescent="0.25">
      <c r="A8" s="158"/>
      <c r="B8" s="140"/>
      <c r="C8" s="61">
        <v>5</v>
      </c>
      <c r="D8" s="144"/>
      <c r="E8" s="63" t="s">
        <v>24</v>
      </c>
      <c r="F8" s="62" t="s">
        <v>60</v>
      </c>
      <c r="G8" s="62" t="s">
        <v>61</v>
      </c>
      <c r="H8" s="63" t="s">
        <v>4</v>
      </c>
      <c r="I8" s="81">
        <v>60.79</v>
      </c>
      <c r="J8" s="91"/>
      <c r="K8" s="17">
        <f t="shared" si="1"/>
        <v>0</v>
      </c>
      <c r="L8" s="18" t="str">
        <f t="shared" si="0"/>
        <v>OK</v>
      </c>
      <c r="M8" s="23"/>
      <c r="N8" s="2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21.75" customHeight="1" x14ac:dyDescent="0.25">
      <c r="A9" s="158"/>
      <c r="B9" s="140"/>
      <c r="C9" s="61">
        <v>6</v>
      </c>
      <c r="D9" s="144"/>
      <c r="E9" s="63" t="s">
        <v>25</v>
      </c>
      <c r="F9" s="62" t="s">
        <v>60</v>
      </c>
      <c r="G9" s="62" t="s">
        <v>61</v>
      </c>
      <c r="H9" s="63" t="s">
        <v>4</v>
      </c>
      <c r="I9" s="81">
        <v>44.17</v>
      </c>
      <c r="J9" s="91"/>
      <c r="K9" s="17">
        <f t="shared" si="1"/>
        <v>0</v>
      </c>
      <c r="L9" s="18" t="str">
        <f t="shared" si="0"/>
        <v>OK</v>
      </c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20.25" customHeight="1" x14ac:dyDescent="0.25">
      <c r="A10" s="158"/>
      <c r="B10" s="140"/>
      <c r="C10" s="61">
        <v>7</v>
      </c>
      <c r="D10" s="144"/>
      <c r="E10" s="63" t="s">
        <v>26</v>
      </c>
      <c r="F10" s="62" t="s">
        <v>60</v>
      </c>
      <c r="G10" s="62" t="s">
        <v>61</v>
      </c>
      <c r="H10" s="63" t="s">
        <v>4</v>
      </c>
      <c r="I10" s="81">
        <v>78.77</v>
      </c>
      <c r="J10" s="91">
        <v>10</v>
      </c>
      <c r="K10" s="17">
        <f t="shared" si="1"/>
        <v>10</v>
      </c>
      <c r="L10" s="18" t="str">
        <f t="shared" si="0"/>
        <v>OK</v>
      </c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30" customHeight="1" x14ac:dyDescent="0.25">
      <c r="A11" s="158"/>
      <c r="B11" s="140"/>
      <c r="C11" s="61">
        <v>8</v>
      </c>
      <c r="D11" s="144"/>
      <c r="E11" s="63" t="s">
        <v>27</v>
      </c>
      <c r="F11" s="62" t="s">
        <v>60</v>
      </c>
      <c r="G11" s="62" t="s">
        <v>61</v>
      </c>
      <c r="H11" s="63" t="s">
        <v>47</v>
      </c>
      <c r="I11" s="81">
        <v>38.5</v>
      </c>
      <c r="J11" s="91">
        <v>10</v>
      </c>
      <c r="K11" s="17">
        <f t="shared" si="1"/>
        <v>10</v>
      </c>
      <c r="L11" s="18" t="str">
        <f t="shared" si="0"/>
        <v>OK</v>
      </c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20.25" customHeight="1" x14ac:dyDescent="0.25">
      <c r="A12" s="158"/>
      <c r="B12" s="140"/>
      <c r="C12" s="61">
        <v>9</v>
      </c>
      <c r="D12" s="144"/>
      <c r="E12" s="63" t="s">
        <v>28</v>
      </c>
      <c r="F12" s="62" t="s">
        <v>60</v>
      </c>
      <c r="G12" s="62" t="s">
        <v>61</v>
      </c>
      <c r="H12" s="63" t="s">
        <v>4</v>
      </c>
      <c r="I12" s="81">
        <v>28</v>
      </c>
      <c r="J12" s="91"/>
      <c r="K12" s="17">
        <f t="shared" si="1"/>
        <v>0</v>
      </c>
      <c r="L12" s="18" t="str">
        <f t="shared" si="0"/>
        <v>OK</v>
      </c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19.5" customHeight="1" x14ac:dyDescent="0.25">
      <c r="A13" s="158"/>
      <c r="B13" s="140"/>
      <c r="C13" s="61">
        <v>10</v>
      </c>
      <c r="D13" s="144"/>
      <c r="E13" s="63" t="s">
        <v>29</v>
      </c>
      <c r="F13" s="62" t="s">
        <v>60</v>
      </c>
      <c r="G13" s="62" t="s">
        <v>61</v>
      </c>
      <c r="H13" s="63" t="s">
        <v>4</v>
      </c>
      <c r="I13" s="81">
        <v>30</v>
      </c>
      <c r="J13" s="91">
        <v>50</v>
      </c>
      <c r="K13" s="17">
        <f t="shared" si="1"/>
        <v>50</v>
      </c>
      <c r="L13" s="18" t="str">
        <f t="shared" si="0"/>
        <v>OK</v>
      </c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8.75" customHeight="1" x14ac:dyDescent="0.25">
      <c r="A14" s="158"/>
      <c r="B14" s="140"/>
      <c r="C14" s="61">
        <v>11</v>
      </c>
      <c r="D14" s="144"/>
      <c r="E14" s="63" t="s">
        <v>30</v>
      </c>
      <c r="F14" s="62" t="s">
        <v>60</v>
      </c>
      <c r="G14" s="62" t="s">
        <v>61</v>
      </c>
      <c r="H14" s="63" t="s">
        <v>4</v>
      </c>
      <c r="I14" s="81">
        <v>29.7</v>
      </c>
      <c r="J14" s="91"/>
      <c r="K14" s="17">
        <f t="shared" si="1"/>
        <v>0</v>
      </c>
      <c r="L14" s="18" t="str">
        <f t="shared" si="0"/>
        <v>OK</v>
      </c>
      <c r="M14" s="23"/>
      <c r="N14" s="23"/>
      <c r="O14" s="24"/>
      <c r="P14" s="24"/>
      <c r="Q14" s="26"/>
      <c r="R14" s="26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2.5" customHeight="1" x14ac:dyDescent="0.25">
      <c r="A15" s="158"/>
      <c r="B15" s="140"/>
      <c r="C15" s="61">
        <v>12</v>
      </c>
      <c r="D15" s="154"/>
      <c r="E15" s="63" t="s">
        <v>49</v>
      </c>
      <c r="F15" s="62" t="s">
        <v>60</v>
      </c>
      <c r="G15" s="62" t="s">
        <v>61</v>
      </c>
      <c r="H15" s="63" t="s">
        <v>4</v>
      </c>
      <c r="I15" s="81">
        <v>50</v>
      </c>
      <c r="J15" s="91"/>
      <c r="K15" s="17">
        <f t="shared" si="1"/>
        <v>0</v>
      </c>
      <c r="L15" s="18" t="str">
        <f t="shared" si="0"/>
        <v>OK</v>
      </c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45" customHeight="1" x14ac:dyDescent="0.25">
      <c r="A16" s="158"/>
      <c r="B16" s="140"/>
      <c r="C16" s="61">
        <v>13</v>
      </c>
      <c r="D16" s="142" t="s">
        <v>62</v>
      </c>
      <c r="E16" s="63" t="s">
        <v>31</v>
      </c>
      <c r="F16" s="62" t="s">
        <v>60</v>
      </c>
      <c r="G16" s="62" t="s">
        <v>61</v>
      </c>
      <c r="H16" s="63" t="s">
        <v>47</v>
      </c>
      <c r="I16" s="81">
        <v>115</v>
      </c>
      <c r="J16" s="91"/>
      <c r="K16" s="17">
        <f t="shared" si="1"/>
        <v>0</v>
      </c>
      <c r="L16" s="18" t="str">
        <f t="shared" si="0"/>
        <v>OK</v>
      </c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45" customHeight="1" x14ac:dyDescent="0.25">
      <c r="A17" s="158"/>
      <c r="B17" s="141"/>
      <c r="C17" s="61">
        <v>14</v>
      </c>
      <c r="D17" s="142"/>
      <c r="E17" s="63" t="s">
        <v>32</v>
      </c>
      <c r="F17" s="62" t="s">
        <v>60</v>
      </c>
      <c r="G17" s="62" t="s">
        <v>61</v>
      </c>
      <c r="H17" s="63" t="s">
        <v>4</v>
      </c>
      <c r="I17" s="81">
        <v>115</v>
      </c>
      <c r="J17" s="91"/>
      <c r="K17" s="17">
        <f t="shared" si="1"/>
        <v>0</v>
      </c>
      <c r="L17" s="18" t="str">
        <f t="shared" si="0"/>
        <v>OK</v>
      </c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80.25" customHeight="1" x14ac:dyDescent="0.25">
      <c r="A18" s="76">
        <v>2</v>
      </c>
      <c r="B18" s="64" t="s">
        <v>93</v>
      </c>
      <c r="C18" s="65">
        <v>15</v>
      </c>
      <c r="D18" s="71" t="s">
        <v>63</v>
      </c>
      <c r="E18" s="71" t="s">
        <v>33</v>
      </c>
      <c r="F18" s="66" t="s">
        <v>60</v>
      </c>
      <c r="G18" s="66" t="s">
        <v>61</v>
      </c>
      <c r="H18" s="71" t="s">
        <v>47</v>
      </c>
      <c r="I18" s="82">
        <v>55.19</v>
      </c>
      <c r="J18" s="91">
        <v>30</v>
      </c>
      <c r="K18" s="17">
        <f t="shared" si="1"/>
        <v>30</v>
      </c>
      <c r="L18" s="18" t="str">
        <f t="shared" si="0"/>
        <v>OK</v>
      </c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38.25" customHeight="1" x14ac:dyDescent="0.25">
      <c r="A19" s="136">
        <v>3</v>
      </c>
      <c r="B19" s="139" t="s">
        <v>94</v>
      </c>
      <c r="C19" s="61">
        <v>16</v>
      </c>
      <c r="D19" s="159" t="s">
        <v>95</v>
      </c>
      <c r="E19" s="63" t="s">
        <v>20</v>
      </c>
      <c r="F19" s="62" t="s">
        <v>60</v>
      </c>
      <c r="G19" s="62" t="s">
        <v>61</v>
      </c>
      <c r="H19" s="63" t="s">
        <v>4</v>
      </c>
      <c r="I19" s="81">
        <v>15.05</v>
      </c>
      <c r="J19" s="92"/>
      <c r="K19" s="17">
        <f t="shared" si="1"/>
        <v>0</v>
      </c>
      <c r="L19" s="18" t="str">
        <f t="shared" si="0"/>
        <v>OK</v>
      </c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45" customHeight="1" x14ac:dyDescent="0.25">
      <c r="A20" s="137"/>
      <c r="B20" s="140"/>
      <c r="C20" s="61">
        <v>17</v>
      </c>
      <c r="D20" s="159"/>
      <c r="E20" s="63" t="s">
        <v>21</v>
      </c>
      <c r="F20" s="62" t="s">
        <v>60</v>
      </c>
      <c r="G20" s="62" t="s">
        <v>61</v>
      </c>
      <c r="H20" s="63" t="s">
        <v>4</v>
      </c>
      <c r="I20" s="81">
        <v>80</v>
      </c>
      <c r="J20" s="92"/>
      <c r="K20" s="17">
        <f t="shared" si="1"/>
        <v>0</v>
      </c>
      <c r="L20" s="18" t="str">
        <f t="shared" si="0"/>
        <v>OK</v>
      </c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45" customHeight="1" x14ac:dyDescent="0.25">
      <c r="A21" s="137"/>
      <c r="B21" s="140"/>
      <c r="C21" s="61">
        <v>18</v>
      </c>
      <c r="D21" s="159"/>
      <c r="E21" s="63" t="s">
        <v>22</v>
      </c>
      <c r="F21" s="62" t="s">
        <v>60</v>
      </c>
      <c r="G21" s="62" t="s">
        <v>61</v>
      </c>
      <c r="H21" s="63" t="s">
        <v>4</v>
      </c>
      <c r="I21" s="81">
        <v>69.400000000000006</v>
      </c>
      <c r="J21" s="92"/>
      <c r="K21" s="17">
        <f t="shared" si="1"/>
        <v>0</v>
      </c>
      <c r="L21" s="18" t="str">
        <f t="shared" si="0"/>
        <v>OK</v>
      </c>
      <c r="M21" s="23"/>
      <c r="N21" s="25"/>
      <c r="O21" s="24"/>
      <c r="P21" s="24"/>
      <c r="Q21" s="26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45" customHeight="1" x14ac:dyDescent="0.25">
      <c r="A22" s="138"/>
      <c r="B22" s="141"/>
      <c r="C22" s="61">
        <v>19</v>
      </c>
      <c r="D22" s="159"/>
      <c r="E22" s="63" t="s">
        <v>28</v>
      </c>
      <c r="F22" s="62" t="s">
        <v>60</v>
      </c>
      <c r="G22" s="62" t="s">
        <v>61</v>
      </c>
      <c r="H22" s="63" t="s">
        <v>4</v>
      </c>
      <c r="I22" s="81">
        <v>66</v>
      </c>
      <c r="J22" s="92"/>
      <c r="K22" s="17">
        <f t="shared" si="1"/>
        <v>0</v>
      </c>
      <c r="L22" s="18" t="str">
        <f t="shared" si="0"/>
        <v>OK</v>
      </c>
      <c r="M22" s="23"/>
      <c r="N22" s="25"/>
      <c r="O22" s="26"/>
      <c r="P22" s="24"/>
      <c r="Q22" s="26"/>
      <c r="R22" s="24"/>
      <c r="S22" s="26"/>
      <c r="T22" s="24"/>
      <c r="U22" s="24"/>
      <c r="V22" s="24"/>
      <c r="W22" s="24"/>
      <c r="X22" s="24"/>
      <c r="Y22" s="24"/>
      <c r="Z22" s="24"/>
      <c r="AA22" s="24"/>
    </row>
    <row r="23" spans="1:27" ht="120" customHeight="1" x14ac:dyDescent="0.25">
      <c r="A23" s="76">
        <v>4</v>
      </c>
      <c r="B23" s="64" t="s">
        <v>94</v>
      </c>
      <c r="C23" s="65">
        <v>20</v>
      </c>
      <c r="D23" s="71" t="s">
        <v>16</v>
      </c>
      <c r="E23" s="69" t="s">
        <v>34</v>
      </c>
      <c r="F23" s="70" t="s">
        <v>60</v>
      </c>
      <c r="G23" s="70" t="s">
        <v>61</v>
      </c>
      <c r="H23" s="69" t="s">
        <v>47</v>
      </c>
      <c r="I23" s="82">
        <v>88.88</v>
      </c>
      <c r="J23" s="93"/>
      <c r="K23" s="17">
        <f t="shared" si="1"/>
        <v>0</v>
      </c>
      <c r="L23" s="18" t="str">
        <f t="shared" si="0"/>
        <v>OK</v>
      </c>
      <c r="M23" s="23"/>
      <c r="N23" s="25"/>
      <c r="O23" s="26"/>
      <c r="P23" s="24"/>
      <c r="Q23" s="24"/>
      <c r="R23" s="24"/>
      <c r="S23" s="26"/>
      <c r="T23" s="24"/>
      <c r="U23" s="24"/>
      <c r="V23" s="24"/>
      <c r="W23" s="24"/>
      <c r="X23" s="24"/>
      <c r="Y23" s="24"/>
      <c r="Z23" s="24"/>
      <c r="AA23" s="24"/>
    </row>
    <row r="24" spans="1:27" ht="42" customHeight="1" x14ac:dyDescent="0.25">
      <c r="A24" s="136">
        <v>5</v>
      </c>
      <c r="B24" s="139" t="s">
        <v>94</v>
      </c>
      <c r="C24" s="61">
        <v>21</v>
      </c>
      <c r="D24" s="143" t="s">
        <v>96</v>
      </c>
      <c r="E24" s="63" t="s">
        <v>35</v>
      </c>
      <c r="F24" s="62" t="s">
        <v>60</v>
      </c>
      <c r="G24" s="62" t="s">
        <v>61</v>
      </c>
      <c r="H24" s="63" t="s">
        <v>4</v>
      </c>
      <c r="I24" s="83">
        <v>180.02</v>
      </c>
      <c r="J24" s="91"/>
      <c r="K24" s="17">
        <f t="shared" si="1"/>
        <v>0</v>
      </c>
      <c r="L24" s="18" t="str">
        <f t="shared" si="0"/>
        <v>OK</v>
      </c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34.5" customHeight="1" x14ac:dyDescent="0.25">
      <c r="A25" s="137"/>
      <c r="B25" s="140"/>
      <c r="C25" s="61">
        <v>22</v>
      </c>
      <c r="D25" s="144"/>
      <c r="E25" s="63" t="s">
        <v>36</v>
      </c>
      <c r="F25" s="62" t="s">
        <v>60</v>
      </c>
      <c r="G25" s="62" t="s">
        <v>61</v>
      </c>
      <c r="H25" s="63" t="s">
        <v>4</v>
      </c>
      <c r="I25" s="83">
        <v>2000</v>
      </c>
      <c r="J25" s="91"/>
      <c r="K25" s="17">
        <f t="shared" si="1"/>
        <v>0</v>
      </c>
      <c r="L25" s="18" t="str">
        <f t="shared" si="0"/>
        <v>OK</v>
      </c>
      <c r="M25" s="23"/>
      <c r="N25" s="23"/>
      <c r="O25" s="24"/>
      <c r="P25" s="26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35.25" customHeight="1" x14ac:dyDescent="0.25">
      <c r="A26" s="137"/>
      <c r="B26" s="141"/>
      <c r="C26" s="61">
        <v>23</v>
      </c>
      <c r="D26" s="144"/>
      <c r="E26" s="63" t="s">
        <v>37</v>
      </c>
      <c r="F26" s="62" t="s">
        <v>60</v>
      </c>
      <c r="G26" s="62" t="s">
        <v>61</v>
      </c>
      <c r="H26" s="63" t="s">
        <v>4</v>
      </c>
      <c r="I26" s="83">
        <v>3382.91</v>
      </c>
      <c r="J26" s="91"/>
      <c r="K26" s="17">
        <f t="shared" si="1"/>
        <v>0</v>
      </c>
      <c r="L26" s="18" t="str">
        <f t="shared" si="0"/>
        <v>OK</v>
      </c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4" customHeight="1" x14ac:dyDescent="0.25">
      <c r="A27" s="130">
        <v>6</v>
      </c>
      <c r="B27" s="133" t="s">
        <v>97</v>
      </c>
      <c r="C27" s="65">
        <v>24</v>
      </c>
      <c r="D27" s="148" t="s">
        <v>98</v>
      </c>
      <c r="E27" s="71" t="s">
        <v>38</v>
      </c>
      <c r="F27" s="66" t="s">
        <v>60</v>
      </c>
      <c r="G27" s="66" t="s">
        <v>61</v>
      </c>
      <c r="H27" s="71" t="s">
        <v>4</v>
      </c>
      <c r="I27" s="82">
        <v>0.23</v>
      </c>
      <c r="J27" s="91"/>
      <c r="K27" s="17">
        <f t="shared" si="1"/>
        <v>0</v>
      </c>
      <c r="L27" s="18" t="str">
        <f t="shared" si="0"/>
        <v>OK</v>
      </c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30" customHeight="1" x14ac:dyDescent="0.25">
      <c r="A28" s="131"/>
      <c r="B28" s="134"/>
      <c r="C28" s="65">
        <v>25</v>
      </c>
      <c r="D28" s="150"/>
      <c r="E28" s="71" t="s">
        <v>41</v>
      </c>
      <c r="F28" s="66" t="s">
        <v>60</v>
      </c>
      <c r="G28" s="66" t="s">
        <v>61</v>
      </c>
      <c r="H28" s="71" t="s">
        <v>47</v>
      </c>
      <c r="I28" s="82">
        <v>18.62</v>
      </c>
      <c r="J28" s="91"/>
      <c r="K28" s="17">
        <f t="shared" si="1"/>
        <v>0</v>
      </c>
      <c r="L28" s="18" t="str">
        <f t="shared" si="0"/>
        <v>OK</v>
      </c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.75" customHeight="1" x14ac:dyDescent="0.25">
      <c r="A29" s="131"/>
      <c r="B29" s="134"/>
      <c r="C29" s="65">
        <v>26</v>
      </c>
      <c r="D29" s="150"/>
      <c r="E29" s="71" t="s">
        <v>51</v>
      </c>
      <c r="F29" s="66" t="s">
        <v>60</v>
      </c>
      <c r="G29" s="66" t="s">
        <v>61</v>
      </c>
      <c r="H29" s="71" t="s">
        <v>50</v>
      </c>
      <c r="I29" s="82">
        <v>12.76</v>
      </c>
      <c r="J29" s="91"/>
      <c r="K29" s="17">
        <f t="shared" si="1"/>
        <v>0</v>
      </c>
      <c r="L29" s="18" t="str">
        <f t="shared" si="0"/>
        <v>OK</v>
      </c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0.25" customHeight="1" x14ac:dyDescent="0.25">
      <c r="A30" s="131"/>
      <c r="B30" s="134"/>
      <c r="C30" s="65">
        <v>27</v>
      </c>
      <c r="D30" s="149"/>
      <c r="E30" s="71" t="s">
        <v>52</v>
      </c>
      <c r="F30" s="66" t="s">
        <v>60</v>
      </c>
      <c r="G30" s="66" t="s">
        <v>61</v>
      </c>
      <c r="H30" s="71" t="s">
        <v>50</v>
      </c>
      <c r="I30" s="82">
        <v>15.96</v>
      </c>
      <c r="J30" s="91"/>
      <c r="K30" s="17">
        <f t="shared" si="1"/>
        <v>0</v>
      </c>
      <c r="L30" s="18" t="str">
        <f t="shared" si="0"/>
        <v>OK</v>
      </c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7" customHeight="1" x14ac:dyDescent="0.25">
      <c r="A31" s="131"/>
      <c r="B31" s="134"/>
      <c r="C31" s="65">
        <v>28</v>
      </c>
      <c r="D31" s="151" t="s">
        <v>99</v>
      </c>
      <c r="E31" s="71" t="s">
        <v>39</v>
      </c>
      <c r="F31" s="66" t="s">
        <v>60</v>
      </c>
      <c r="G31" s="66" t="s">
        <v>61</v>
      </c>
      <c r="H31" s="71" t="s">
        <v>4</v>
      </c>
      <c r="I31" s="82">
        <v>0.31</v>
      </c>
      <c r="J31" s="91"/>
      <c r="K31" s="17">
        <f t="shared" si="1"/>
        <v>0</v>
      </c>
      <c r="L31" s="18" t="str">
        <f t="shared" si="0"/>
        <v>OK</v>
      </c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9.25" customHeight="1" x14ac:dyDescent="0.25">
      <c r="A32" s="131"/>
      <c r="B32" s="134"/>
      <c r="C32" s="65">
        <v>29</v>
      </c>
      <c r="D32" s="151"/>
      <c r="E32" s="71" t="s">
        <v>40</v>
      </c>
      <c r="F32" s="66" t="s">
        <v>60</v>
      </c>
      <c r="G32" s="66" t="s">
        <v>61</v>
      </c>
      <c r="H32" s="71" t="s">
        <v>4</v>
      </c>
      <c r="I32" s="82">
        <v>0.66</v>
      </c>
      <c r="J32" s="91"/>
      <c r="K32" s="17">
        <f t="shared" si="1"/>
        <v>0</v>
      </c>
      <c r="L32" s="18" t="str">
        <f t="shared" si="0"/>
        <v>OK</v>
      </c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5" customHeight="1" x14ac:dyDescent="0.25">
      <c r="A33" s="131"/>
      <c r="B33" s="134"/>
      <c r="C33" s="65">
        <v>30</v>
      </c>
      <c r="D33" s="71" t="s">
        <v>100</v>
      </c>
      <c r="E33" s="71" t="s">
        <v>40</v>
      </c>
      <c r="F33" s="66" t="s">
        <v>60</v>
      </c>
      <c r="G33" s="66" t="s">
        <v>61</v>
      </c>
      <c r="H33" s="71" t="s">
        <v>4</v>
      </c>
      <c r="I33" s="82">
        <v>0.66</v>
      </c>
      <c r="J33" s="91"/>
      <c r="K33" s="17">
        <f t="shared" si="1"/>
        <v>0</v>
      </c>
      <c r="L33" s="18" t="str">
        <f t="shared" si="0"/>
        <v>OK</v>
      </c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33.75" customHeight="1" x14ac:dyDescent="0.25">
      <c r="A34" s="131"/>
      <c r="B34" s="135"/>
      <c r="C34" s="65">
        <v>31</v>
      </c>
      <c r="D34" s="72" t="s">
        <v>101</v>
      </c>
      <c r="E34" s="69" t="s">
        <v>34</v>
      </c>
      <c r="F34" s="70" t="s">
        <v>60</v>
      </c>
      <c r="G34" s="66" t="s">
        <v>61</v>
      </c>
      <c r="H34" s="69" t="s">
        <v>47</v>
      </c>
      <c r="I34" s="82">
        <v>20.74</v>
      </c>
      <c r="J34" s="93"/>
      <c r="K34" s="17">
        <f t="shared" si="1"/>
        <v>0</v>
      </c>
      <c r="L34" s="18" t="str">
        <f t="shared" si="0"/>
        <v>OK</v>
      </c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89.25" customHeight="1" x14ac:dyDescent="0.25">
      <c r="A35" s="145">
        <v>7</v>
      </c>
      <c r="B35" s="139" t="s">
        <v>93</v>
      </c>
      <c r="C35" s="74">
        <v>32</v>
      </c>
      <c r="D35" s="63" t="s">
        <v>102</v>
      </c>
      <c r="E35" s="75" t="s">
        <v>42</v>
      </c>
      <c r="F35" s="73" t="s">
        <v>60</v>
      </c>
      <c r="G35" s="62" t="s">
        <v>104</v>
      </c>
      <c r="H35" s="74" t="s">
        <v>4</v>
      </c>
      <c r="I35" s="84">
        <v>11.32</v>
      </c>
      <c r="J35" s="91">
        <v>200</v>
      </c>
      <c r="K35" s="17">
        <f t="shared" si="1"/>
        <v>200</v>
      </c>
      <c r="L35" s="18" t="str">
        <f t="shared" si="0"/>
        <v>OK</v>
      </c>
      <c r="M35" s="37"/>
      <c r="N35" s="23"/>
      <c r="O35" s="67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68.25" customHeight="1" x14ac:dyDescent="0.25">
      <c r="A36" s="146"/>
      <c r="B36" s="141"/>
      <c r="C36" s="74">
        <v>33</v>
      </c>
      <c r="D36" s="63" t="s">
        <v>103</v>
      </c>
      <c r="E36" s="75" t="s">
        <v>43</v>
      </c>
      <c r="F36" s="73" t="s">
        <v>60</v>
      </c>
      <c r="G36" s="62" t="s">
        <v>104</v>
      </c>
      <c r="H36" s="74" t="s">
        <v>4</v>
      </c>
      <c r="I36" s="84">
        <v>6</v>
      </c>
      <c r="J36" s="91">
        <v>200</v>
      </c>
      <c r="K36" s="17">
        <f t="shared" si="1"/>
        <v>200</v>
      </c>
      <c r="L36" s="18" t="str">
        <f t="shared" si="0"/>
        <v>OK</v>
      </c>
      <c r="M36" s="37"/>
      <c r="N36" s="23"/>
      <c r="O36" s="67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5" customHeight="1" x14ac:dyDescent="0.25">
      <c r="A37" s="147">
        <v>8</v>
      </c>
      <c r="B37" s="133" t="s">
        <v>94</v>
      </c>
      <c r="C37" s="65">
        <v>34</v>
      </c>
      <c r="D37" s="71" t="s">
        <v>64</v>
      </c>
      <c r="E37" s="71" t="s">
        <v>44</v>
      </c>
      <c r="F37" s="66" t="s">
        <v>60</v>
      </c>
      <c r="G37" s="66" t="s">
        <v>61</v>
      </c>
      <c r="H37" s="71" t="s">
        <v>4</v>
      </c>
      <c r="I37" s="85">
        <v>160.43</v>
      </c>
      <c r="J37" s="91"/>
      <c r="K37" s="17">
        <f t="shared" si="1"/>
        <v>0</v>
      </c>
      <c r="L37" s="18" t="str">
        <f t="shared" si="0"/>
        <v>OK</v>
      </c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75" x14ac:dyDescent="0.25">
      <c r="A38" s="147"/>
      <c r="B38" s="134"/>
      <c r="C38" s="65">
        <v>35</v>
      </c>
      <c r="D38" s="77" t="s">
        <v>17</v>
      </c>
      <c r="E38" s="69" t="s">
        <v>45</v>
      </c>
      <c r="F38" s="66" t="s">
        <v>60</v>
      </c>
      <c r="G38" s="66" t="s">
        <v>61</v>
      </c>
      <c r="H38" s="71" t="s">
        <v>4</v>
      </c>
      <c r="I38" s="85">
        <v>3.52</v>
      </c>
      <c r="J38" s="93"/>
      <c r="K38" s="17">
        <f t="shared" si="1"/>
        <v>0</v>
      </c>
      <c r="L38" s="18" t="str">
        <f t="shared" si="0"/>
        <v>OK</v>
      </c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5.75" customHeight="1" x14ac:dyDescent="0.25">
      <c r="A39" s="147"/>
      <c r="B39" s="134"/>
      <c r="C39" s="65">
        <v>36</v>
      </c>
      <c r="D39" s="77" t="s">
        <v>18</v>
      </c>
      <c r="E39" s="69" t="s">
        <v>46</v>
      </c>
      <c r="F39" s="66" t="s">
        <v>60</v>
      </c>
      <c r="G39" s="66" t="s">
        <v>61</v>
      </c>
      <c r="H39" s="71" t="s">
        <v>4</v>
      </c>
      <c r="I39" s="85">
        <v>7.16</v>
      </c>
      <c r="J39" s="93"/>
      <c r="K39" s="17">
        <f t="shared" si="1"/>
        <v>0</v>
      </c>
      <c r="L39" s="18" t="str">
        <f t="shared" si="0"/>
        <v>OK</v>
      </c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8.5" customHeight="1" x14ac:dyDescent="0.25">
      <c r="A40" s="147"/>
      <c r="B40" s="134"/>
      <c r="C40" s="65">
        <v>37</v>
      </c>
      <c r="D40" s="148" t="s">
        <v>53</v>
      </c>
      <c r="E40" s="71" t="s">
        <v>54</v>
      </c>
      <c r="F40" s="66" t="s">
        <v>60</v>
      </c>
      <c r="G40" s="66" t="s">
        <v>61</v>
      </c>
      <c r="H40" s="71" t="s">
        <v>4</v>
      </c>
      <c r="I40" s="86">
        <v>19.16</v>
      </c>
      <c r="J40" s="91"/>
      <c r="K40" s="17">
        <f t="shared" si="1"/>
        <v>0</v>
      </c>
      <c r="L40" s="18" t="str">
        <f t="shared" si="0"/>
        <v>OK</v>
      </c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7" customHeight="1" x14ac:dyDescent="0.25">
      <c r="A41" s="147"/>
      <c r="B41" s="135"/>
      <c r="C41" s="65">
        <v>38</v>
      </c>
      <c r="D41" s="149"/>
      <c r="E41" s="71" t="s">
        <v>55</v>
      </c>
      <c r="F41" s="66" t="s">
        <v>60</v>
      </c>
      <c r="G41" s="66" t="s">
        <v>61</v>
      </c>
      <c r="H41" s="71" t="s">
        <v>4</v>
      </c>
      <c r="I41" s="86">
        <v>5.84</v>
      </c>
      <c r="J41" s="91"/>
      <c r="K41" s="17">
        <f t="shared" si="1"/>
        <v>0</v>
      </c>
      <c r="L41" s="18" t="str">
        <f t="shared" si="0"/>
        <v>OK</v>
      </c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8.5" customHeight="1" x14ac:dyDescent="0.25">
      <c r="A42" s="136">
        <v>9</v>
      </c>
      <c r="B42" s="139" t="s">
        <v>111</v>
      </c>
      <c r="C42" s="61">
        <v>39</v>
      </c>
      <c r="D42" s="142" t="s">
        <v>76</v>
      </c>
      <c r="E42" s="75" t="s">
        <v>66</v>
      </c>
      <c r="F42" s="62" t="s">
        <v>60</v>
      </c>
      <c r="G42" s="62" t="s">
        <v>61</v>
      </c>
      <c r="H42" s="78" t="s">
        <v>72</v>
      </c>
      <c r="I42" s="87">
        <v>5.4</v>
      </c>
      <c r="J42" s="93">
        <v>200</v>
      </c>
      <c r="K42" s="17">
        <f t="shared" si="1"/>
        <v>200</v>
      </c>
      <c r="L42" s="18" t="str">
        <f t="shared" si="0"/>
        <v>OK</v>
      </c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8.5" customHeight="1" x14ac:dyDescent="0.25">
      <c r="A43" s="137"/>
      <c r="B43" s="140"/>
      <c r="C43" s="61">
        <v>40</v>
      </c>
      <c r="D43" s="142"/>
      <c r="E43" s="75" t="s">
        <v>67</v>
      </c>
      <c r="F43" s="73" t="s">
        <v>60</v>
      </c>
      <c r="G43" s="62" t="s">
        <v>61</v>
      </c>
      <c r="H43" s="78" t="s">
        <v>72</v>
      </c>
      <c r="I43" s="87">
        <v>1.55</v>
      </c>
      <c r="J43" s="93"/>
      <c r="K43" s="17">
        <f t="shared" si="1"/>
        <v>0</v>
      </c>
      <c r="L43" s="18" t="str">
        <f t="shared" si="0"/>
        <v>OK</v>
      </c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30" customHeight="1" x14ac:dyDescent="0.25">
      <c r="A44" s="137"/>
      <c r="B44" s="140"/>
      <c r="C44" s="61">
        <v>41</v>
      </c>
      <c r="D44" s="142" t="s">
        <v>77</v>
      </c>
      <c r="E44" s="75" t="s">
        <v>66</v>
      </c>
      <c r="F44" s="73" t="s">
        <v>60</v>
      </c>
      <c r="G44" s="62" t="s">
        <v>61</v>
      </c>
      <c r="H44" s="78" t="s">
        <v>72</v>
      </c>
      <c r="I44" s="87">
        <v>3.1</v>
      </c>
      <c r="J44" s="93">
        <v>200</v>
      </c>
      <c r="K44" s="17">
        <f t="shared" si="1"/>
        <v>200</v>
      </c>
      <c r="L44" s="18" t="str">
        <f t="shared" si="0"/>
        <v>OK</v>
      </c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7.75" customHeight="1" x14ac:dyDescent="0.25">
      <c r="A45" s="137"/>
      <c r="B45" s="140"/>
      <c r="C45" s="61">
        <v>42</v>
      </c>
      <c r="D45" s="142"/>
      <c r="E45" s="75" t="s">
        <v>67</v>
      </c>
      <c r="F45" s="73" t="s">
        <v>60</v>
      </c>
      <c r="G45" s="62" t="s">
        <v>61</v>
      </c>
      <c r="H45" s="78" t="s">
        <v>72</v>
      </c>
      <c r="I45" s="87">
        <v>1.2</v>
      </c>
      <c r="J45" s="93"/>
      <c r="K45" s="17">
        <f t="shared" si="1"/>
        <v>0</v>
      </c>
      <c r="L45" s="18" t="str">
        <f t="shared" si="0"/>
        <v>OK</v>
      </c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33.75" customHeight="1" x14ac:dyDescent="0.25">
      <c r="A46" s="137"/>
      <c r="B46" s="140"/>
      <c r="C46" s="61">
        <v>43</v>
      </c>
      <c r="D46" s="143" t="s">
        <v>78</v>
      </c>
      <c r="E46" s="75" t="s">
        <v>69</v>
      </c>
      <c r="F46" s="73" t="s">
        <v>60</v>
      </c>
      <c r="G46" s="62" t="s">
        <v>61</v>
      </c>
      <c r="H46" s="78" t="s">
        <v>73</v>
      </c>
      <c r="I46" s="87">
        <v>0.28999999999999998</v>
      </c>
      <c r="J46" s="93"/>
      <c r="K46" s="17">
        <f t="shared" si="1"/>
        <v>0</v>
      </c>
      <c r="L46" s="18" t="str">
        <f t="shared" si="0"/>
        <v>OK</v>
      </c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34.5" customHeight="1" x14ac:dyDescent="0.25">
      <c r="A47" s="137"/>
      <c r="B47" s="140"/>
      <c r="C47" s="61">
        <v>44</v>
      </c>
      <c r="D47" s="144"/>
      <c r="E47" s="75" t="s">
        <v>70</v>
      </c>
      <c r="F47" s="73" t="s">
        <v>60</v>
      </c>
      <c r="G47" s="62" t="s">
        <v>61</v>
      </c>
      <c r="H47" s="78" t="s">
        <v>73</v>
      </c>
      <c r="I47" s="87">
        <v>0.14000000000000001</v>
      </c>
      <c r="J47" s="93">
        <v>10000</v>
      </c>
      <c r="K47" s="17">
        <f t="shared" si="1"/>
        <v>10000</v>
      </c>
      <c r="L47" s="18" t="str">
        <f t="shared" si="0"/>
        <v>OK</v>
      </c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5" customHeight="1" x14ac:dyDescent="0.25">
      <c r="A48" s="137"/>
      <c r="B48" s="140"/>
      <c r="C48" s="61">
        <v>45</v>
      </c>
      <c r="D48" s="142" t="s">
        <v>79</v>
      </c>
      <c r="E48" s="75" t="s">
        <v>71</v>
      </c>
      <c r="F48" s="73" t="s">
        <v>60</v>
      </c>
      <c r="G48" s="62" t="s">
        <v>61</v>
      </c>
      <c r="H48" s="78" t="s">
        <v>74</v>
      </c>
      <c r="I48" s="87">
        <v>0.79</v>
      </c>
      <c r="J48" s="93"/>
      <c r="K48" s="17">
        <f t="shared" si="1"/>
        <v>0</v>
      </c>
      <c r="L48" s="18" t="str">
        <f t="shared" si="0"/>
        <v>OK</v>
      </c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5" customHeight="1" x14ac:dyDescent="0.25">
      <c r="A49" s="137"/>
      <c r="B49" s="140"/>
      <c r="C49" s="61">
        <v>46</v>
      </c>
      <c r="D49" s="142"/>
      <c r="E49" s="75" t="s">
        <v>68</v>
      </c>
      <c r="F49" s="73" t="s">
        <v>60</v>
      </c>
      <c r="G49" s="62" t="s">
        <v>61</v>
      </c>
      <c r="H49" s="78" t="s">
        <v>74</v>
      </c>
      <c r="I49" s="87">
        <v>0.27</v>
      </c>
      <c r="J49" s="93"/>
      <c r="K49" s="17">
        <f t="shared" si="1"/>
        <v>0</v>
      </c>
      <c r="L49" s="18" t="str">
        <f t="shared" si="0"/>
        <v>OK</v>
      </c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33" customHeight="1" x14ac:dyDescent="0.25">
      <c r="A50" s="137"/>
      <c r="B50" s="140"/>
      <c r="C50" s="61">
        <v>47</v>
      </c>
      <c r="D50" s="142" t="s">
        <v>80</v>
      </c>
      <c r="E50" s="75" t="s">
        <v>69</v>
      </c>
      <c r="F50" s="73" t="s">
        <v>60</v>
      </c>
      <c r="G50" s="62" t="s">
        <v>61</v>
      </c>
      <c r="H50" s="78" t="s">
        <v>75</v>
      </c>
      <c r="I50" s="87">
        <v>0.57999999999999996</v>
      </c>
      <c r="J50" s="93">
        <v>10000</v>
      </c>
      <c r="K50" s="17">
        <f t="shared" si="1"/>
        <v>10000</v>
      </c>
      <c r="L50" s="18" t="str">
        <f t="shared" si="0"/>
        <v>OK</v>
      </c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34.5" customHeight="1" x14ac:dyDescent="0.25">
      <c r="A51" s="137"/>
      <c r="B51" s="140"/>
      <c r="C51" s="61">
        <v>48</v>
      </c>
      <c r="D51" s="142"/>
      <c r="E51" s="75" t="s">
        <v>70</v>
      </c>
      <c r="F51" s="73" t="s">
        <v>60</v>
      </c>
      <c r="G51" s="62" t="s">
        <v>61</v>
      </c>
      <c r="H51" s="78" t="s">
        <v>75</v>
      </c>
      <c r="I51" s="87">
        <v>0.13</v>
      </c>
      <c r="J51" s="93"/>
      <c r="K51" s="17">
        <f t="shared" si="1"/>
        <v>0</v>
      </c>
      <c r="L51" s="18" t="str">
        <f t="shared" si="0"/>
        <v>OK</v>
      </c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0" customHeight="1" x14ac:dyDescent="0.25">
      <c r="A52" s="137"/>
      <c r="B52" s="140"/>
      <c r="C52" s="61">
        <v>49</v>
      </c>
      <c r="D52" s="142" t="s">
        <v>81</v>
      </c>
      <c r="E52" s="75" t="s">
        <v>69</v>
      </c>
      <c r="F52" s="73" t="s">
        <v>60</v>
      </c>
      <c r="G52" s="62" t="s">
        <v>61</v>
      </c>
      <c r="H52" s="78" t="s">
        <v>75</v>
      </c>
      <c r="I52" s="87">
        <v>0.72</v>
      </c>
      <c r="J52" s="93"/>
      <c r="K52" s="17">
        <f t="shared" si="1"/>
        <v>0</v>
      </c>
      <c r="L52" s="18" t="str">
        <f t="shared" si="0"/>
        <v>OK</v>
      </c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36.75" customHeight="1" x14ac:dyDescent="0.25">
      <c r="A53" s="137"/>
      <c r="B53" s="140"/>
      <c r="C53" s="61">
        <v>50</v>
      </c>
      <c r="D53" s="142"/>
      <c r="E53" s="75" t="s">
        <v>70</v>
      </c>
      <c r="F53" s="73" t="s">
        <v>60</v>
      </c>
      <c r="G53" s="62" t="s">
        <v>61</v>
      </c>
      <c r="H53" s="78" t="s">
        <v>75</v>
      </c>
      <c r="I53" s="87">
        <v>0.28000000000000003</v>
      </c>
      <c r="J53" s="93">
        <v>10000</v>
      </c>
      <c r="K53" s="17">
        <f t="shared" si="1"/>
        <v>10000</v>
      </c>
      <c r="L53" s="18" t="str">
        <f t="shared" si="0"/>
        <v>OK</v>
      </c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3" customHeight="1" x14ac:dyDescent="0.25">
      <c r="A54" s="137"/>
      <c r="B54" s="140"/>
      <c r="C54" s="61">
        <v>51</v>
      </c>
      <c r="D54" s="142" t="s">
        <v>82</v>
      </c>
      <c r="E54" s="75" t="s">
        <v>69</v>
      </c>
      <c r="F54" s="73" t="s">
        <v>60</v>
      </c>
      <c r="G54" s="62" t="s">
        <v>61</v>
      </c>
      <c r="H54" s="78" t="s">
        <v>75</v>
      </c>
      <c r="I54" s="87">
        <v>2.1</v>
      </c>
      <c r="J54" s="93"/>
      <c r="K54" s="17">
        <f t="shared" si="1"/>
        <v>0</v>
      </c>
      <c r="L54" s="18" t="str">
        <f t="shared" si="0"/>
        <v>OK</v>
      </c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33.75" customHeight="1" x14ac:dyDescent="0.25">
      <c r="A55" s="137"/>
      <c r="B55" s="140"/>
      <c r="C55" s="61">
        <v>52</v>
      </c>
      <c r="D55" s="142"/>
      <c r="E55" s="75" t="s">
        <v>70</v>
      </c>
      <c r="F55" s="73" t="s">
        <v>60</v>
      </c>
      <c r="G55" s="62" t="s">
        <v>61</v>
      </c>
      <c r="H55" s="78" t="s">
        <v>75</v>
      </c>
      <c r="I55" s="87">
        <v>0.79</v>
      </c>
      <c r="J55" s="93"/>
      <c r="K55" s="17">
        <f t="shared" si="1"/>
        <v>0</v>
      </c>
      <c r="L55" s="18" t="str">
        <f t="shared" si="0"/>
        <v>OK</v>
      </c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5" customHeight="1" x14ac:dyDescent="0.25">
      <c r="A56" s="137"/>
      <c r="B56" s="140"/>
      <c r="C56" s="61">
        <v>53</v>
      </c>
      <c r="D56" s="79" t="s">
        <v>83</v>
      </c>
      <c r="E56" s="75" t="s">
        <v>71</v>
      </c>
      <c r="F56" s="73" t="s">
        <v>60</v>
      </c>
      <c r="G56" s="62" t="s">
        <v>61</v>
      </c>
      <c r="H56" s="78" t="s">
        <v>75</v>
      </c>
      <c r="I56" s="87">
        <v>1.9</v>
      </c>
      <c r="J56" s="93">
        <v>500</v>
      </c>
      <c r="K56" s="17">
        <f t="shared" si="1"/>
        <v>500</v>
      </c>
      <c r="L56" s="18" t="str">
        <f t="shared" si="0"/>
        <v>OK</v>
      </c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5" customHeight="1" x14ac:dyDescent="0.25">
      <c r="A57" s="137"/>
      <c r="B57" s="140"/>
      <c r="C57" s="61">
        <v>54</v>
      </c>
      <c r="D57" s="63" t="s">
        <v>84</v>
      </c>
      <c r="E57" s="75" t="s">
        <v>69</v>
      </c>
      <c r="F57" s="62" t="s">
        <v>60</v>
      </c>
      <c r="G57" s="62" t="s">
        <v>61</v>
      </c>
      <c r="H57" s="78" t="s">
        <v>75</v>
      </c>
      <c r="I57" s="87">
        <v>0.92</v>
      </c>
      <c r="J57" s="93">
        <v>2000</v>
      </c>
      <c r="K57" s="17">
        <f t="shared" si="1"/>
        <v>2000</v>
      </c>
      <c r="L57" s="18" t="str">
        <f t="shared" si="0"/>
        <v>OK</v>
      </c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5" customHeight="1" x14ac:dyDescent="0.25">
      <c r="A58" s="138"/>
      <c r="B58" s="141"/>
      <c r="C58" s="61">
        <v>55</v>
      </c>
      <c r="D58" s="63" t="s">
        <v>85</v>
      </c>
      <c r="E58" s="75" t="s">
        <v>69</v>
      </c>
      <c r="F58" s="62" t="s">
        <v>60</v>
      </c>
      <c r="G58" s="62" t="s">
        <v>61</v>
      </c>
      <c r="H58" s="78" t="s">
        <v>75</v>
      </c>
      <c r="I58" s="87">
        <v>1.8</v>
      </c>
      <c r="J58" s="93">
        <v>2000</v>
      </c>
      <c r="K58" s="17">
        <f t="shared" si="1"/>
        <v>2000</v>
      </c>
      <c r="L58" s="18" t="str">
        <f t="shared" si="0"/>
        <v>OK</v>
      </c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5" customHeight="1" x14ac:dyDescent="0.25">
      <c r="A59" s="130">
        <v>10</v>
      </c>
      <c r="B59" s="133" t="s">
        <v>94</v>
      </c>
      <c r="C59" s="65">
        <v>56</v>
      </c>
      <c r="D59" s="71" t="s">
        <v>105</v>
      </c>
      <c r="E59" s="71" t="s">
        <v>108</v>
      </c>
      <c r="F59" s="66" t="s">
        <v>60</v>
      </c>
      <c r="G59" s="66" t="s">
        <v>61</v>
      </c>
      <c r="H59" s="69" t="s">
        <v>4</v>
      </c>
      <c r="I59" s="86">
        <v>0.8</v>
      </c>
      <c r="J59" s="91"/>
      <c r="K59" s="17">
        <f t="shared" si="1"/>
        <v>0</v>
      </c>
      <c r="L59" s="18" t="str">
        <f t="shared" si="0"/>
        <v>OK</v>
      </c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5" customHeight="1" x14ac:dyDescent="0.25">
      <c r="A60" s="131"/>
      <c r="B60" s="134"/>
      <c r="C60" s="65">
        <v>57</v>
      </c>
      <c r="D60" s="71" t="s">
        <v>106</v>
      </c>
      <c r="E60" s="71" t="s">
        <v>109</v>
      </c>
      <c r="F60" s="66" t="s">
        <v>60</v>
      </c>
      <c r="G60" s="66" t="s">
        <v>61</v>
      </c>
      <c r="H60" s="69" t="s">
        <v>4</v>
      </c>
      <c r="I60" s="86">
        <v>5.66</v>
      </c>
      <c r="J60" s="91"/>
      <c r="K60" s="17">
        <f t="shared" si="1"/>
        <v>0</v>
      </c>
      <c r="L60" s="18" t="str">
        <f t="shared" si="0"/>
        <v>OK</v>
      </c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45" x14ac:dyDescent="0.25">
      <c r="A61" s="132"/>
      <c r="B61" s="135"/>
      <c r="C61" s="80">
        <v>58</v>
      </c>
      <c r="D61" s="71" t="s">
        <v>107</v>
      </c>
      <c r="E61" s="71" t="s">
        <v>110</v>
      </c>
      <c r="F61" s="66" t="s">
        <v>60</v>
      </c>
      <c r="G61" s="66" t="s">
        <v>61</v>
      </c>
      <c r="H61" s="69" t="s">
        <v>4</v>
      </c>
      <c r="I61" s="86">
        <v>23.03</v>
      </c>
      <c r="J61" s="91"/>
      <c r="K61" s="17">
        <f t="shared" si="1"/>
        <v>0</v>
      </c>
      <c r="L61" s="18" t="str">
        <f t="shared" si="0"/>
        <v>OK</v>
      </c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</sheetData>
  <mergeCells count="49">
    <mergeCell ref="Z1:Z2"/>
    <mergeCell ref="A4:A17"/>
    <mergeCell ref="B4:B17"/>
    <mergeCell ref="D16:D17"/>
    <mergeCell ref="X1:X2"/>
    <mergeCell ref="V1:V2"/>
    <mergeCell ref="W1:W2"/>
    <mergeCell ref="R1:R2"/>
    <mergeCell ref="S1:S2"/>
    <mergeCell ref="T1:T2"/>
    <mergeCell ref="U1:U2"/>
    <mergeCell ref="J1:L1"/>
    <mergeCell ref="Q1:Q2"/>
    <mergeCell ref="E1:I1"/>
    <mergeCell ref="P1:P2"/>
    <mergeCell ref="Y1:Y2"/>
    <mergeCell ref="A37:A41"/>
    <mergeCell ref="B37:B41"/>
    <mergeCell ref="D40:D41"/>
    <mergeCell ref="AA1:AA2"/>
    <mergeCell ref="A19:A22"/>
    <mergeCell ref="B19:B22"/>
    <mergeCell ref="D19:D22"/>
    <mergeCell ref="A24:A26"/>
    <mergeCell ref="B24:B26"/>
    <mergeCell ref="D24:D26"/>
    <mergeCell ref="N1:N2"/>
    <mergeCell ref="O1:O2"/>
    <mergeCell ref="A2:L2"/>
    <mergeCell ref="D4:D15"/>
    <mergeCell ref="A1:D1"/>
    <mergeCell ref="M1:M2"/>
    <mergeCell ref="A27:A34"/>
    <mergeCell ref="B27:B34"/>
    <mergeCell ref="D27:D30"/>
    <mergeCell ref="D31:D32"/>
    <mergeCell ref="A35:A36"/>
    <mergeCell ref="B35:B36"/>
    <mergeCell ref="D52:D53"/>
    <mergeCell ref="D54:D55"/>
    <mergeCell ref="A59:A61"/>
    <mergeCell ref="B59:B61"/>
    <mergeCell ref="D42:D43"/>
    <mergeCell ref="D44:D45"/>
    <mergeCell ref="D46:D47"/>
    <mergeCell ref="D48:D49"/>
    <mergeCell ref="D50:D51"/>
    <mergeCell ref="A42:A58"/>
    <mergeCell ref="B42:B5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Museu</vt:lpstr>
      <vt:lpstr>BU</vt:lpstr>
      <vt:lpstr>SECOM</vt:lpstr>
      <vt:lpstr>ESAG</vt:lpstr>
      <vt:lpstr>CEART</vt:lpstr>
      <vt:lpstr>CEAD</vt:lpstr>
      <vt:lpstr>CEFID</vt:lpstr>
      <vt:lpstr>FAED</vt:lpstr>
      <vt:lpstr>CAV</vt:lpstr>
      <vt:lpstr>CCT</vt:lpstr>
      <vt:lpstr>CEPLAN</vt:lpstr>
      <vt:lpstr>CERES</vt:lpstr>
      <vt:lpstr>CEAVI</vt:lpstr>
      <vt:lpstr>CESFI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2022-01-24T13:12:01Z</dcterms:modified>
</cp:coreProperties>
</file>