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25.2023 SRP SGPE 9901.2023 - Carimbos e Chaveiro - RELANÇAMENTO - VIG 19.05.2024\"/>
    </mc:Choice>
  </mc:AlternateContent>
  <xr:revisionPtr revIDLastSave="0" documentId="13_ncr:1_{F565695D-50E2-4EBD-B779-0D90697EC069}" xr6:coauthVersionLast="36" xr6:coauthVersionMax="47" xr10:uidLastSave="{00000000-0000-0000-0000-000000000000}"/>
  <bookViews>
    <workbookView xWindow="43080" yWindow="3795" windowWidth="29040" windowHeight="15840" tabRatio="857" activeTab="17" xr2:uid="{00000000-000D-0000-FFFF-FFFF00000000}"/>
  </bookViews>
  <sheets>
    <sheet name="ESAG" sheetId="163" r:id="rId1"/>
    <sheet name="CEART" sheetId="165" r:id="rId2"/>
    <sheet name="CEFID" sheetId="167" r:id="rId3"/>
    <sheet name="FAED" sheetId="166" r:id="rId4"/>
    <sheet name="CEAD" sheetId="164" r:id="rId5"/>
    <sheet name="Reitoria" sheetId="75" r:id="rId6"/>
    <sheet name="CERES" sheetId="168" r:id="rId7"/>
    <sheet name="CESFI" sheetId="169" r:id="rId8"/>
    <sheet name="CEAVI" sheetId="174" r:id="rId9"/>
    <sheet name="CCT" sheetId="170" state="hidden" r:id="rId10"/>
    <sheet name="CEO" sheetId="172" state="hidden" r:id="rId11"/>
    <sheet name="CEPLAN" sheetId="173" state="hidden" r:id="rId12"/>
    <sheet name="CAV" sheetId="175" state="hidden" r:id="rId13"/>
    <sheet name="CEPLAN1" sheetId="176" r:id="rId14"/>
    <sheet name="CCT1" sheetId="177" r:id="rId15"/>
    <sheet name="CEO1" sheetId="178" r:id="rId16"/>
    <sheet name="CAV1" sheetId="179" r:id="rId17"/>
    <sheet name="GESTOR" sheetId="162" r:id="rId18"/>
  </sheets>
  <definedNames>
    <definedName name="diasuteis" localSheetId="12">#REF!</definedName>
    <definedName name="diasuteis" localSheetId="16">#REF!</definedName>
    <definedName name="diasuteis" localSheetId="9">#REF!</definedName>
    <definedName name="diasuteis" localSheetId="14">#REF!</definedName>
    <definedName name="diasuteis" localSheetId="4">#REF!</definedName>
    <definedName name="diasuteis" localSheetId="1">#REF!</definedName>
    <definedName name="diasuteis" localSheetId="8">#REF!</definedName>
    <definedName name="diasuteis" localSheetId="2">#REF!</definedName>
    <definedName name="diasuteis" localSheetId="10">#REF!</definedName>
    <definedName name="diasuteis" localSheetId="15">#REF!</definedName>
    <definedName name="diasuteis" localSheetId="11">#REF!</definedName>
    <definedName name="diasuteis" localSheetId="13">#REF!</definedName>
    <definedName name="diasuteis" localSheetId="6">#REF!</definedName>
    <definedName name="diasuteis" localSheetId="7">#REF!</definedName>
    <definedName name="diasuteis" localSheetId="0">#REF!</definedName>
    <definedName name="diasuteis" localSheetId="3">#REF!</definedName>
    <definedName name="diasuteis" localSheetId="17">#REF!</definedName>
    <definedName name="diasuteis" localSheetId="5">#REF!</definedName>
    <definedName name="diasuteis">#REF!</definedName>
    <definedName name="Ferias" localSheetId="12">#REF!</definedName>
    <definedName name="Ferias" localSheetId="16">#REF!</definedName>
    <definedName name="Ferias" localSheetId="9">#REF!</definedName>
    <definedName name="Ferias" localSheetId="14">#REF!</definedName>
    <definedName name="Ferias" localSheetId="1">#REF!</definedName>
    <definedName name="Ferias" localSheetId="8">#REF!</definedName>
    <definedName name="Ferias" localSheetId="2">#REF!</definedName>
    <definedName name="Ferias" localSheetId="10">#REF!</definedName>
    <definedName name="Ferias" localSheetId="15">#REF!</definedName>
    <definedName name="Ferias" localSheetId="13">#REF!</definedName>
    <definedName name="Ferias" localSheetId="7">#REF!</definedName>
    <definedName name="Ferias" localSheetId="0">#REF!</definedName>
    <definedName name="Ferias" localSheetId="17">#REF!</definedName>
    <definedName name="Ferias">#REF!</definedName>
    <definedName name="RD" localSheetId="12">OFFSET(#REF!,(MATCH(SMALL(#REF!,ROW()-10),#REF!,0)-1),0)</definedName>
    <definedName name="RD" localSheetId="16">OFFSET(#REF!,(MATCH(SMALL(#REF!,ROW()-10),#REF!,0)-1),0)</definedName>
    <definedName name="RD" localSheetId="9">OFFSET(#REF!,(MATCH(SMALL(#REF!,ROW()-10),#REF!,0)-1),0)</definedName>
    <definedName name="RD" localSheetId="14">OFFSET(#REF!,(MATCH(SMALL(#REF!,ROW()-10),#REF!,0)-1),0)</definedName>
    <definedName name="RD" localSheetId="1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10">OFFSET(#REF!,(MATCH(SMALL(#REF!,ROW()-10),#REF!,0)-1),0)</definedName>
    <definedName name="RD" localSheetId="15">OFFSET(#REF!,(MATCH(SMALL(#REF!,ROW()-10),#REF!,0)-1),0)</definedName>
    <definedName name="RD" localSheetId="13">OFFSET(#REF!,(MATCH(SMALL(#REF!,ROW()-10),#REF!,0)-1),0)</definedName>
    <definedName name="RD" localSheetId="7">OFFSET(#REF!,(MATCH(SMALL(#REF!,ROW()-10),#REF!,0)-1),0)</definedName>
    <definedName name="RD" localSheetId="0">OFFSET(#REF!,(MATCH(SMALL(#REF!,ROW()-10),#REF!,0)-1),0)</definedName>
    <definedName name="RD" localSheetId="17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G4" i="162" l="1"/>
  <c r="G5" i="162"/>
  <c r="G6" i="162"/>
  <c r="G7" i="162"/>
  <c r="G8" i="162"/>
  <c r="G9" i="162"/>
  <c r="G10" i="162"/>
  <c r="G11" i="162"/>
  <c r="G12" i="162"/>
  <c r="G13" i="162"/>
  <c r="G14" i="162"/>
  <c r="G15" i="162"/>
  <c r="J15" i="162" s="1"/>
  <c r="G16" i="162"/>
  <c r="G17" i="162"/>
  <c r="G18" i="162"/>
  <c r="G19" i="162"/>
  <c r="G20" i="162"/>
  <c r="J20" i="162" s="1"/>
  <c r="G21" i="162"/>
  <c r="J21" i="162" s="1"/>
  <c r="G22" i="162"/>
  <c r="G23" i="162"/>
  <c r="G24" i="162"/>
  <c r="G25" i="162"/>
  <c r="G26" i="162"/>
  <c r="G27" i="162"/>
  <c r="G28" i="162"/>
  <c r="G29" i="162"/>
  <c r="G30" i="162"/>
  <c r="G31" i="162"/>
  <c r="G32" i="162"/>
  <c r="G33" i="162"/>
  <c r="J33" i="162" s="1"/>
  <c r="G34" i="162"/>
  <c r="G35" i="162"/>
  <c r="G36" i="162"/>
  <c r="G37" i="162"/>
  <c r="J37" i="162" s="1"/>
  <c r="G38" i="162"/>
  <c r="G39" i="162"/>
  <c r="G40" i="162"/>
  <c r="G41" i="162"/>
  <c r="G42" i="162"/>
  <c r="G3" i="162"/>
  <c r="J14" i="162"/>
  <c r="J26" i="162"/>
  <c r="J32" i="162"/>
  <c r="J36" i="162"/>
  <c r="J4" i="162"/>
  <c r="J5" i="162"/>
  <c r="J6" i="162"/>
  <c r="J7" i="162"/>
  <c r="J10" i="162"/>
  <c r="J11" i="162"/>
  <c r="J12" i="162"/>
  <c r="J13" i="162"/>
  <c r="J16" i="162"/>
  <c r="J17" i="162"/>
  <c r="J18" i="162"/>
  <c r="J22" i="162"/>
  <c r="J23" i="162"/>
  <c r="J24" i="162"/>
  <c r="J25" i="162"/>
  <c r="J28" i="162"/>
  <c r="J29" i="162"/>
  <c r="J30" i="162"/>
  <c r="J31" i="162"/>
  <c r="J34" i="162"/>
  <c r="J35" i="162"/>
  <c r="U44" i="179"/>
  <c r="T44" i="179"/>
  <c r="S44" i="179"/>
  <c r="R44" i="179"/>
  <c r="Q44" i="179"/>
  <c r="P44" i="179"/>
  <c r="O44" i="179"/>
  <c r="M43" i="179"/>
  <c r="N43" i="179" s="1"/>
  <c r="M42" i="179"/>
  <c r="N42" i="179" s="1"/>
  <c r="M41" i="179"/>
  <c r="N41" i="179" s="1"/>
  <c r="M40" i="179"/>
  <c r="N40" i="179" s="1"/>
  <c r="M39" i="179"/>
  <c r="N39" i="179" s="1"/>
  <c r="M38" i="179"/>
  <c r="N38" i="179" s="1"/>
  <c r="M37" i="179"/>
  <c r="N37" i="179" s="1"/>
  <c r="M36" i="179"/>
  <c r="N36" i="179" s="1"/>
  <c r="M35" i="179"/>
  <c r="N35" i="179" s="1"/>
  <c r="M34" i="179"/>
  <c r="N34" i="179" s="1"/>
  <c r="M33" i="179"/>
  <c r="N33" i="179" s="1"/>
  <c r="M32" i="179"/>
  <c r="N32" i="179" s="1"/>
  <c r="M31" i="179"/>
  <c r="N31" i="179" s="1"/>
  <c r="M30" i="179"/>
  <c r="N30" i="179" s="1"/>
  <c r="M29" i="179"/>
  <c r="N29" i="179" s="1"/>
  <c r="M28" i="179"/>
  <c r="N28" i="179" s="1"/>
  <c r="M27" i="179"/>
  <c r="N27" i="179" s="1"/>
  <c r="M26" i="179"/>
  <c r="N26" i="179" s="1"/>
  <c r="M25" i="179"/>
  <c r="N25" i="179" s="1"/>
  <c r="M24" i="179"/>
  <c r="N24" i="179" s="1"/>
  <c r="M23" i="179"/>
  <c r="N23" i="179" s="1"/>
  <c r="M22" i="179"/>
  <c r="N22" i="179" s="1"/>
  <c r="M21" i="179"/>
  <c r="N21" i="179" s="1"/>
  <c r="M20" i="179"/>
  <c r="N20" i="179" s="1"/>
  <c r="M19" i="179"/>
  <c r="N19" i="179" s="1"/>
  <c r="M18" i="179"/>
  <c r="N18" i="179" s="1"/>
  <c r="M17" i="179"/>
  <c r="N17" i="179" s="1"/>
  <c r="M16" i="179"/>
  <c r="N16" i="179" s="1"/>
  <c r="M15" i="179"/>
  <c r="N15" i="179" s="1"/>
  <c r="M14" i="179"/>
  <c r="N14" i="179" s="1"/>
  <c r="M13" i="179"/>
  <c r="N13" i="179" s="1"/>
  <c r="M12" i="179"/>
  <c r="N12" i="179" s="1"/>
  <c r="M11" i="179"/>
  <c r="N11" i="179" s="1"/>
  <c r="M10" i="179"/>
  <c r="N10" i="179" s="1"/>
  <c r="M9" i="179"/>
  <c r="N9" i="179" s="1"/>
  <c r="M8" i="179"/>
  <c r="N8" i="179" s="1"/>
  <c r="M7" i="179"/>
  <c r="N7" i="179" s="1"/>
  <c r="M6" i="179"/>
  <c r="N6" i="179" s="1"/>
  <c r="M5" i="179"/>
  <c r="N5" i="179" s="1"/>
  <c r="M4" i="179"/>
  <c r="N4" i="179" s="1"/>
  <c r="U44" i="178"/>
  <c r="T44" i="178"/>
  <c r="S44" i="178"/>
  <c r="R44" i="178"/>
  <c r="Q44" i="178"/>
  <c r="P44" i="178"/>
  <c r="O44" i="178"/>
  <c r="M43" i="178"/>
  <c r="N43" i="178" s="1"/>
  <c r="M42" i="178"/>
  <c r="N42" i="178" s="1"/>
  <c r="M41" i="178"/>
  <c r="N41" i="178" s="1"/>
  <c r="M40" i="178"/>
  <c r="N40" i="178" s="1"/>
  <c r="M39" i="178"/>
  <c r="N39" i="178" s="1"/>
  <c r="M38" i="178"/>
  <c r="N38" i="178" s="1"/>
  <c r="M37" i="178"/>
  <c r="N37" i="178" s="1"/>
  <c r="M36" i="178"/>
  <c r="N36" i="178" s="1"/>
  <c r="M35" i="178"/>
  <c r="N35" i="178" s="1"/>
  <c r="M34" i="178"/>
  <c r="N34" i="178" s="1"/>
  <c r="M33" i="178"/>
  <c r="N33" i="178" s="1"/>
  <c r="M32" i="178"/>
  <c r="N32" i="178" s="1"/>
  <c r="M31" i="178"/>
  <c r="N31" i="178" s="1"/>
  <c r="M30" i="178"/>
  <c r="N30" i="178" s="1"/>
  <c r="M29" i="178"/>
  <c r="N29" i="178" s="1"/>
  <c r="M28" i="178"/>
  <c r="N28" i="178" s="1"/>
  <c r="M27" i="178"/>
  <c r="N27" i="178" s="1"/>
  <c r="M26" i="178"/>
  <c r="N26" i="178" s="1"/>
  <c r="M25" i="178"/>
  <c r="N25" i="178" s="1"/>
  <c r="M24" i="178"/>
  <c r="N24" i="178" s="1"/>
  <c r="M23" i="178"/>
  <c r="N23" i="178" s="1"/>
  <c r="M22" i="178"/>
  <c r="N22" i="178" s="1"/>
  <c r="M21" i="178"/>
  <c r="N21" i="178" s="1"/>
  <c r="M20" i="178"/>
  <c r="N20" i="178" s="1"/>
  <c r="M19" i="178"/>
  <c r="N19" i="178" s="1"/>
  <c r="M18" i="178"/>
  <c r="N18" i="178" s="1"/>
  <c r="M17" i="178"/>
  <c r="N17" i="178" s="1"/>
  <c r="M16" i="178"/>
  <c r="N16" i="178" s="1"/>
  <c r="M15" i="178"/>
  <c r="N15" i="178" s="1"/>
  <c r="M14" i="178"/>
  <c r="N14" i="178" s="1"/>
  <c r="M13" i="178"/>
  <c r="N13" i="178" s="1"/>
  <c r="M12" i="178"/>
  <c r="N12" i="178" s="1"/>
  <c r="M11" i="178"/>
  <c r="N11" i="178" s="1"/>
  <c r="M10" i="178"/>
  <c r="N10" i="178" s="1"/>
  <c r="M9" i="178"/>
  <c r="N9" i="178" s="1"/>
  <c r="M8" i="178"/>
  <c r="N8" i="178" s="1"/>
  <c r="M7" i="178"/>
  <c r="N7" i="178" s="1"/>
  <c r="M6" i="178"/>
  <c r="N6" i="178" s="1"/>
  <c r="M5" i="178"/>
  <c r="N5" i="178" s="1"/>
  <c r="M4" i="178"/>
  <c r="N4" i="178" s="1"/>
  <c r="J27" i="162" l="1"/>
  <c r="J9" i="162"/>
  <c r="J8" i="162"/>
  <c r="J19" i="162"/>
  <c r="U44" i="177" l="1"/>
  <c r="T44" i="177"/>
  <c r="S44" i="177"/>
  <c r="R44" i="177"/>
  <c r="Q44" i="177"/>
  <c r="P44" i="177"/>
  <c r="O44" i="177"/>
  <c r="M43" i="177"/>
  <c r="N43" i="177" s="1"/>
  <c r="M42" i="177"/>
  <c r="N42" i="177" s="1"/>
  <c r="N41" i="177"/>
  <c r="M41" i="177"/>
  <c r="M40" i="177"/>
  <c r="N40" i="177" s="1"/>
  <c r="N39" i="177"/>
  <c r="M39" i="177"/>
  <c r="M38" i="177"/>
  <c r="N38" i="177" s="1"/>
  <c r="M37" i="177"/>
  <c r="N37" i="177" s="1"/>
  <c r="N36" i="177"/>
  <c r="M36" i="177"/>
  <c r="M35" i="177"/>
  <c r="N35" i="177" s="1"/>
  <c r="M34" i="177"/>
  <c r="N34" i="177" s="1"/>
  <c r="M33" i="177"/>
  <c r="N33" i="177" s="1"/>
  <c r="N32" i="177"/>
  <c r="M32" i="177"/>
  <c r="M31" i="177"/>
  <c r="N31" i="177" s="1"/>
  <c r="N30" i="177"/>
  <c r="M30" i="177"/>
  <c r="N29" i="177"/>
  <c r="M29" i="177"/>
  <c r="M28" i="177"/>
  <c r="N28" i="177" s="1"/>
  <c r="M27" i="177"/>
  <c r="N27" i="177" s="1"/>
  <c r="M26" i="177"/>
  <c r="N26" i="177" s="1"/>
  <c r="M25" i="177"/>
  <c r="N25" i="177" s="1"/>
  <c r="M24" i="177"/>
  <c r="N24" i="177" s="1"/>
  <c r="N23" i="177"/>
  <c r="M23" i="177"/>
  <c r="M22" i="177"/>
  <c r="N22" i="177" s="1"/>
  <c r="N21" i="177"/>
  <c r="M21" i="177"/>
  <c r="M20" i="177"/>
  <c r="N20" i="177" s="1"/>
  <c r="M19" i="177"/>
  <c r="N19" i="177" s="1"/>
  <c r="N18" i="177"/>
  <c r="M18" i="177"/>
  <c r="M17" i="177"/>
  <c r="N17" i="177" s="1"/>
  <c r="M16" i="177"/>
  <c r="N16" i="177" s="1"/>
  <c r="M15" i="177"/>
  <c r="N15" i="177" s="1"/>
  <c r="N14" i="177"/>
  <c r="M14" i="177"/>
  <c r="M13" i="177"/>
  <c r="N13" i="177" s="1"/>
  <c r="N12" i="177"/>
  <c r="M12" i="177"/>
  <c r="N11" i="177"/>
  <c r="M11" i="177"/>
  <c r="M10" i="177"/>
  <c r="N10" i="177" s="1"/>
  <c r="M9" i="177"/>
  <c r="N9" i="177" s="1"/>
  <c r="M8" i="177"/>
  <c r="N8" i="177" s="1"/>
  <c r="M7" i="177"/>
  <c r="N7" i="177" s="1"/>
  <c r="M6" i="177"/>
  <c r="N6" i="177" s="1"/>
  <c r="N5" i="177"/>
  <c r="M5" i="177"/>
  <c r="M4" i="177"/>
  <c r="U44" i="176"/>
  <c r="T44" i="176"/>
  <c r="S44" i="176"/>
  <c r="R44" i="176"/>
  <c r="Q44" i="176"/>
  <c r="P44" i="176"/>
  <c r="O44" i="176"/>
  <c r="M43" i="176"/>
  <c r="N43" i="176" s="1"/>
  <c r="M42" i="176"/>
  <c r="N42" i="176" s="1"/>
  <c r="M41" i="176"/>
  <c r="N41" i="176" s="1"/>
  <c r="M40" i="176"/>
  <c r="N40" i="176" s="1"/>
  <c r="M39" i="176"/>
  <c r="N39" i="176" s="1"/>
  <c r="M38" i="176"/>
  <c r="N38" i="176" s="1"/>
  <c r="M37" i="176"/>
  <c r="N37" i="176" s="1"/>
  <c r="M36" i="176"/>
  <c r="N36" i="176" s="1"/>
  <c r="M35" i="176"/>
  <c r="N35" i="176" s="1"/>
  <c r="M34" i="176"/>
  <c r="N34" i="176" s="1"/>
  <c r="M33" i="176"/>
  <c r="N33" i="176" s="1"/>
  <c r="M32" i="176"/>
  <c r="N32" i="176" s="1"/>
  <c r="M31" i="176"/>
  <c r="N31" i="176" s="1"/>
  <c r="M30" i="176"/>
  <c r="N30" i="176" s="1"/>
  <c r="M29" i="176"/>
  <c r="N29" i="176" s="1"/>
  <c r="M28" i="176"/>
  <c r="N28" i="176" s="1"/>
  <c r="M27" i="176"/>
  <c r="N27" i="176" s="1"/>
  <c r="M26" i="176"/>
  <c r="N26" i="176" s="1"/>
  <c r="M25" i="176"/>
  <c r="N25" i="176" s="1"/>
  <c r="M24" i="176"/>
  <c r="N24" i="176" s="1"/>
  <c r="M23" i="176"/>
  <c r="N23" i="176" s="1"/>
  <c r="M22" i="176"/>
  <c r="N22" i="176" s="1"/>
  <c r="M21" i="176"/>
  <c r="N21" i="176" s="1"/>
  <c r="M20" i="176"/>
  <c r="N20" i="176" s="1"/>
  <c r="M19" i="176"/>
  <c r="N19" i="176" s="1"/>
  <c r="M18" i="176"/>
  <c r="N18" i="176" s="1"/>
  <c r="M17" i="176"/>
  <c r="N17" i="176" s="1"/>
  <c r="M16" i="176"/>
  <c r="N16" i="176" s="1"/>
  <c r="M15" i="176"/>
  <c r="N15" i="176" s="1"/>
  <c r="M14" i="176"/>
  <c r="N14" i="176" s="1"/>
  <c r="M13" i="176"/>
  <c r="N13" i="176" s="1"/>
  <c r="M12" i="176"/>
  <c r="N12" i="176" s="1"/>
  <c r="M11" i="176"/>
  <c r="N11" i="176" s="1"/>
  <c r="M10" i="176"/>
  <c r="N10" i="176" s="1"/>
  <c r="M9" i="176"/>
  <c r="N9" i="176" s="1"/>
  <c r="M8" i="176"/>
  <c r="N8" i="176" s="1"/>
  <c r="M7" i="176"/>
  <c r="N7" i="176" s="1"/>
  <c r="M6" i="176"/>
  <c r="N6" i="176" s="1"/>
  <c r="M5" i="176"/>
  <c r="N5" i="176" s="1"/>
  <c r="M4" i="176"/>
  <c r="N4" i="176" s="1"/>
  <c r="U44" i="174"/>
  <c r="T44" i="174"/>
  <c r="S44" i="174"/>
  <c r="R44" i="174"/>
  <c r="Q44" i="174"/>
  <c r="P44" i="174"/>
  <c r="O44" i="174"/>
  <c r="M43" i="174"/>
  <c r="N43" i="174" s="1"/>
  <c r="M42" i="174"/>
  <c r="N42" i="174" s="1"/>
  <c r="M41" i="174"/>
  <c r="N41" i="174" s="1"/>
  <c r="M40" i="174"/>
  <c r="N40" i="174" s="1"/>
  <c r="M39" i="174"/>
  <c r="N39" i="174" s="1"/>
  <c r="M38" i="174"/>
  <c r="N38" i="174" s="1"/>
  <c r="M37" i="174"/>
  <c r="N37" i="174" s="1"/>
  <c r="M36" i="174"/>
  <c r="N36" i="174" s="1"/>
  <c r="M35" i="174"/>
  <c r="N35" i="174" s="1"/>
  <c r="M34" i="174"/>
  <c r="N34" i="174" s="1"/>
  <c r="M33" i="174"/>
  <c r="N33" i="174" s="1"/>
  <c r="M32" i="174"/>
  <c r="N32" i="174" s="1"/>
  <c r="M31" i="174"/>
  <c r="N31" i="174" s="1"/>
  <c r="M30" i="174"/>
  <c r="N30" i="174" s="1"/>
  <c r="M29" i="174"/>
  <c r="N29" i="174" s="1"/>
  <c r="M28" i="174"/>
  <c r="N28" i="174" s="1"/>
  <c r="M27" i="174"/>
  <c r="N27" i="174" s="1"/>
  <c r="M26" i="174"/>
  <c r="N26" i="174" s="1"/>
  <c r="M25" i="174"/>
  <c r="N25" i="174" s="1"/>
  <c r="M24" i="174"/>
  <c r="N24" i="174" s="1"/>
  <c r="M23" i="174"/>
  <c r="N23" i="174" s="1"/>
  <c r="M22" i="174"/>
  <c r="N22" i="174" s="1"/>
  <c r="M21" i="174"/>
  <c r="N21" i="174" s="1"/>
  <c r="M20" i="174"/>
  <c r="N20" i="174" s="1"/>
  <c r="M19" i="174"/>
  <c r="N19" i="174" s="1"/>
  <c r="M18" i="174"/>
  <c r="N18" i="174" s="1"/>
  <c r="M17" i="174"/>
  <c r="N17" i="174" s="1"/>
  <c r="M16" i="174"/>
  <c r="N16" i="174" s="1"/>
  <c r="M15" i="174"/>
  <c r="N15" i="174" s="1"/>
  <c r="M14" i="174"/>
  <c r="N14" i="174" s="1"/>
  <c r="M13" i="174"/>
  <c r="N13" i="174" s="1"/>
  <c r="M12" i="174"/>
  <c r="N12" i="174" s="1"/>
  <c r="M11" i="174"/>
  <c r="N11" i="174" s="1"/>
  <c r="M10" i="174"/>
  <c r="N10" i="174" s="1"/>
  <c r="M9" i="174"/>
  <c r="N9" i="174" s="1"/>
  <c r="M8" i="174"/>
  <c r="N8" i="174" s="1"/>
  <c r="M7" i="174"/>
  <c r="N7" i="174" s="1"/>
  <c r="M6" i="174"/>
  <c r="N6" i="174" s="1"/>
  <c r="M5" i="174"/>
  <c r="N5" i="174" s="1"/>
  <c r="M4" i="174"/>
  <c r="N4" i="174" s="1"/>
  <c r="U44" i="169"/>
  <c r="T44" i="169"/>
  <c r="S44" i="169"/>
  <c r="R44" i="169"/>
  <c r="Q44" i="169"/>
  <c r="P44" i="169"/>
  <c r="O44" i="169"/>
  <c r="M43" i="169"/>
  <c r="N43" i="169" s="1"/>
  <c r="M42" i="169"/>
  <c r="N42" i="169" s="1"/>
  <c r="M41" i="169"/>
  <c r="N41" i="169" s="1"/>
  <c r="M40" i="169"/>
  <c r="N40" i="169" s="1"/>
  <c r="M39" i="169"/>
  <c r="N39" i="169" s="1"/>
  <c r="M38" i="169"/>
  <c r="N38" i="169" s="1"/>
  <c r="M37" i="169"/>
  <c r="N37" i="169" s="1"/>
  <c r="M36" i="169"/>
  <c r="N36" i="169" s="1"/>
  <c r="M35" i="169"/>
  <c r="N35" i="169" s="1"/>
  <c r="M34" i="169"/>
  <c r="N34" i="169" s="1"/>
  <c r="M33" i="169"/>
  <c r="N33" i="169" s="1"/>
  <c r="M32" i="169"/>
  <c r="N32" i="169" s="1"/>
  <c r="M31" i="169"/>
  <c r="N31" i="169" s="1"/>
  <c r="M30" i="169"/>
  <c r="N30" i="169" s="1"/>
  <c r="M29" i="169"/>
  <c r="N29" i="169" s="1"/>
  <c r="M28" i="169"/>
  <c r="N28" i="169" s="1"/>
  <c r="M27" i="169"/>
  <c r="N27" i="169" s="1"/>
  <c r="M26" i="169"/>
  <c r="N26" i="169" s="1"/>
  <c r="M25" i="169"/>
  <c r="N25" i="169" s="1"/>
  <c r="M24" i="169"/>
  <c r="N24" i="169" s="1"/>
  <c r="M23" i="169"/>
  <c r="N23" i="169" s="1"/>
  <c r="M22" i="169"/>
  <c r="N22" i="169" s="1"/>
  <c r="M21" i="169"/>
  <c r="N21" i="169" s="1"/>
  <c r="M20" i="169"/>
  <c r="N20" i="169" s="1"/>
  <c r="M19" i="169"/>
  <c r="N19" i="169" s="1"/>
  <c r="M18" i="169"/>
  <c r="N18" i="169" s="1"/>
  <c r="M17" i="169"/>
  <c r="N17" i="169" s="1"/>
  <c r="M16" i="169"/>
  <c r="N16" i="169" s="1"/>
  <c r="M15" i="169"/>
  <c r="N15" i="169" s="1"/>
  <c r="M14" i="169"/>
  <c r="N14" i="169" s="1"/>
  <c r="M13" i="169"/>
  <c r="N13" i="169" s="1"/>
  <c r="M12" i="169"/>
  <c r="N12" i="169" s="1"/>
  <c r="M11" i="169"/>
  <c r="N11" i="169" s="1"/>
  <c r="M10" i="169"/>
  <c r="N10" i="169" s="1"/>
  <c r="M9" i="169"/>
  <c r="N9" i="169" s="1"/>
  <c r="M8" i="169"/>
  <c r="N8" i="169" s="1"/>
  <c r="M7" i="169"/>
  <c r="N7" i="169" s="1"/>
  <c r="M6" i="169"/>
  <c r="N6" i="169" s="1"/>
  <c r="M5" i="169"/>
  <c r="N5" i="169" s="1"/>
  <c r="M4" i="169"/>
  <c r="N4" i="169" s="1"/>
  <c r="U44" i="168"/>
  <c r="T44" i="168"/>
  <c r="S44" i="168"/>
  <c r="R44" i="168"/>
  <c r="Q44" i="168"/>
  <c r="P44" i="168"/>
  <c r="O44" i="168"/>
  <c r="M43" i="168"/>
  <c r="N43" i="168" s="1"/>
  <c r="M42" i="168"/>
  <c r="N42" i="168" s="1"/>
  <c r="M41" i="168"/>
  <c r="N41" i="168" s="1"/>
  <c r="M40" i="168"/>
  <c r="N40" i="168" s="1"/>
  <c r="M39" i="168"/>
  <c r="N39" i="168" s="1"/>
  <c r="M38" i="168"/>
  <c r="N38" i="168" s="1"/>
  <c r="M37" i="168"/>
  <c r="N37" i="168" s="1"/>
  <c r="M36" i="168"/>
  <c r="N36" i="168" s="1"/>
  <c r="N35" i="168"/>
  <c r="M35" i="168"/>
  <c r="M34" i="168"/>
  <c r="N34" i="168" s="1"/>
  <c r="M33" i="168"/>
  <c r="N33" i="168" s="1"/>
  <c r="M32" i="168"/>
  <c r="N32" i="168" s="1"/>
  <c r="M31" i="168"/>
  <c r="N31" i="168" s="1"/>
  <c r="M30" i="168"/>
  <c r="N30" i="168" s="1"/>
  <c r="M29" i="168"/>
  <c r="N29" i="168" s="1"/>
  <c r="M28" i="168"/>
  <c r="N28" i="168" s="1"/>
  <c r="M27" i="168"/>
  <c r="N27" i="168" s="1"/>
  <c r="N26" i="168"/>
  <c r="M26" i="168"/>
  <c r="M25" i="168"/>
  <c r="N25" i="168" s="1"/>
  <c r="M24" i="168"/>
  <c r="N24" i="168" s="1"/>
  <c r="N23" i="168"/>
  <c r="M23" i="168"/>
  <c r="M22" i="168"/>
  <c r="N22" i="168" s="1"/>
  <c r="M21" i="168"/>
  <c r="N21" i="168" s="1"/>
  <c r="M20" i="168"/>
  <c r="N20" i="168" s="1"/>
  <c r="M19" i="168"/>
  <c r="N19" i="168" s="1"/>
  <c r="M18" i="168"/>
  <c r="N18" i="168" s="1"/>
  <c r="M17" i="168"/>
  <c r="N17" i="168" s="1"/>
  <c r="M16" i="168"/>
  <c r="N16" i="168" s="1"/>
  <c r="M15" i="168"/>
  <c r="N15" i="168" s="1"/>
  <c r="N14" i="168"/>
  <c r="M14" i="168"/>
  <c r="M13" i="168"/>
  <c r="N13" i="168" s="1"/>
  <c r="M12" i="168"/>
  <c r="N12" i="168" s="1"/>
  <c r="M11" i="168"/>
  <c r="N11" i="168" s="1"/>
  <c r="M10" i="168"/>
  <c r="N10" i="168" s="1"/>
  <c r="M9" i="168"/>
  <c r="N9" i="168" s="1"/>
  <c r="N8" i="168"/>
  <c r="M8" i="168"/>
  <c r="M7" i="168"/>
  <c r="N7" i="168" s="1"/>
  <c r="M6" i="168"/>
  <c r="N6" i="168" s="1"/>
  <c r="M5" i="168"/>
  <c r="N5" i="168" s="1"/>
  <c r="M4" i="168"/>
  <c r="N4" i="168" s="1"/>
  <c r="U44" i="75"/>
  <c r="T44" i="75"/>
  <c r="S44" i="75"/>
  <c r="R44" i="75"/>
  <c r="Q44" i="75"/>
  <c r="P44" i="75"/>
  <c r="O44" i="75"/>
  <c r="M43" i="75"/>
  <c r="N43" i="75" s="1"/>
  <c r="M42" i="75"/>
  <c r="N42" i="75" s="1"/>
  <c r="N41" i="75"/>
  <c r="M41" i="75"/>
  <c r="M40" i="75"/>
  <c r="N40" i="75" s="1"/>
  <c r="M39" i="75"/>
  <c r="N39" i="75" s="1"/>
  <c r="N38" i="75"/>
  <c r="M38" i="75"/>
  <c r="M37" i="75"/>
  <c r="N37" i="75" s="1"/>
  <c r="M36" i="75"/>
  <c r="N36" i="75" s="1"/>
  <c r="M35" i="75"/>
  <c r="N35" i="75" s="1"/>
  <c r="M34" i="75"/>
  <c r="N34" i="75" s="1"/>
  <c r="M33" i="75"/>
  <c r="N33" i="75" s="1"/>
  <c r="N32" i="75"/>
  <c r="M32" i="75"/>
  <c r="M31" i="75"/>
  <c r="N31" i="75" s="1"/>
  <c r="M30" i="75"/>
  <c r="N30" i="75" s="1"/>
  <c r="M29" i="75"/>
  <c r="N29" i="75" s="1"/>
  <c r="M28" i="75"/>
  <c r="N28" i="75" s="1"/>
  <c r="M27" i="75"/>
  <c r="N27" i="75" s="1"/>
  <c r="M26" i="75"/>
  <c r="N26" i="75" s="1"/>
  <c r="M25" i="75"/>
  <c r="N25" i="75" s="1"/>
  <c r="M24" i="75"/>
  <c r="N24" i="75" s="1"/>
  <c r="N23" i="75"/>
  <c r="M23" i="75"/>
  <c r="M22" i="75"/>
  <c r="N22" i="75" s="1"/>
  <c r="M21" i="75"/>
  <c r="N21" i="75" s="1"/>
  <c r="N20" i="75"/>
  <c r="M20" i="75"/>
  <c r="M19" i="75"/>
  <c r="N19" i="75" s="1"/>
  <c r="M18" i="75"/>
  <c r="N18" i="75" s="1"/>
  <c r="M17" i="75"/>
  <c r="N17" i="75" s="1"/>
  <c r="M16" i="75"/>
  <c r="N16" i="75" s="1"/>
  <c r="M15" i="75"/>
  <c r="N15" i="75" s="1"/>
  <c r="N14" i="75"/>
  <c r="M14" i="75"/>
  <c r="M13" i="75"/>
  <c r="N13" i="75" s="1"/>
  <c r="M12" i="75"/>
  <c r="N12" i="75" s="1"/>
  <c r="N11" i="75"/>
  <c r="M11" i="75"/>
  <c r="M10" i="75"/>
  <c r="N10" i="75" s="1"/>
  <c r="M9" i="75"/>
  <c r="N9" i="75" s="1"/>
  <c r="M8" i="75"/>
  <c r="N8" i="75" s="1"/>
  <c r="M7" i="75"/>
  <c r="N7" i="75" s="1"/>
  <c r="M6" i="75"/>
  <c r="N6" i="75" s="1"/>
  <c r="N5" i="75"/>
  <c r="M5" i="75"/>
  <c r="M4" i="75"/>
  <c r="N4" i="75" s="1"/>
  <c r="U44" i="164"/>
  <c r="T44" i="164"/>
  <c r="S44" i="164"/>
  <c r="R44" i="164"/>
  <c r="Q44" i="164"/>
  <c r="P44" i="164"/>
  <c r="O44" i="164"/>
  <c r="M43" i="164"/>
  <c r="N43" i="164" s="1"/>
  <c r="M42" i="164"/>
  <c r="N42" i="164" s="1"/>
  <c r="M41" i="164"/>
  <c r="N41" i="164" s="1"/>
  <c r="M40" i="164"/>
  <c r="N40" i="164" s="1"/>
  <c r="M39" i="164"/>
  <c r="N39" i="164" s="1"/>
  <c r="N38" i="164"/>
  <c r="M38" i="164"/>
  <c r="M37" i="164"/>
  <c r="N37" i="164" s="1"/>
  <c r="M36" i="164"/>
  <c r="N36" i="164" s="1"/>
  <c r="M35" i="164"/>
  <c r="N35" i="164" s="1"/>
  <c r="M34" i="164"/>
  <c r="N34" i="164" s="1"/>
  <c r="M33" i="164"/>
  <c r="N33" i="164" s="1"/>
  <c r="M32" i="164"/>
  <c r="N32" i="164" s="1"/>
  <c r="M31" i="164"/>
  <c r="N31" i="164" s="1"/>
  <c r="M30" i="164"/>
  <c r="N30" i="164" s="1"/>
  <c r="N29" i="164"/>
  <c r="M29" i="164"/>
  <c r="M28" i="164"/>
  <c r="N28" i="164" s="1"/>
  <c r="M27" i="164"/>
  <c r="N27" i="164" s="1"/>
  <c r="M26" i="164"/>
  <c r="N26" i="164" s="1"/>
  <c r="M25" i="164"/>
  <c r="N25" i="164" s="1"/>
  <c r="M24" i="164"/>
  <c r="N24" i="164" s="1"/>
  <c r="M23" i="164"/>
  <c r="N23" i="164" s="1"/>
  <c r="M22" i="164"/>
  <c r="N22" i="164" s="1"/>
  <c r="M21" i="164"/>
  <c r="N21" i="164" s="1"/>
  <c r="N20" i="164"/>
  <c r="M20" i="164"/>
  <c r="M19" i="164"/>
  <c r="N19" i="164" s="1"/>
  <c r="M18" i="164"/>
  <c r="N18" i="164" s="1"/>
  <c r="M17" i="164"/>
  <c r="N17" i="164" s="1"/>
  <c r="M16" i="164"/>
  <c r="N16" i="164" s="1"/>
  <c r="M15" i="164"/>
  <c r="N15" i="164" s="1"/>
  <c r="M14" i="164"/>
  <c r="N14" i="164" s="1"/>
  <c r="M13" i="164"/>
  <c r="N13" i="164" s="1"/>
  <c r="M12" i="164"/>
  <c r="N12" i="164" s="1"/>
  <c r="N11" i="164"/>
  <c r="M11" i="164"/>
  <c r="M10" i="164"/>
  <c r="N10" i="164" s="1"/>
  <c r="M9" i="164"/>
  <c r="N9" i="164" s="1"/>
  <c r="M8" i="164"/>
  <c r="N8" i="164" s="1"/>
  <c r="M7" i="164"/>
  <c r="N7" i="164" s="1"/>
  <c r="M6" i="164"/>
  <c r="N6" i="164" s="1"/>
  <c r="M5" i="164"/>
  <c r="N5" i="164" s="1"/>
  <c r="M4" i="164"/>
  <c r="N4" i="164" s="1"/>
  <c r="U44" i="166"/>
  <c r="T44" i="166"/>
  <c r="S44" i="166"/>
  <c r="R44" i="166"/>
  <c r="Q44" i="166"/>
  <c r="P44" i="166"/>
  <c r="O44" i="166"/>
  <c r="M43" i="166"/>
  <c r="N43" i="166" s="1"/>
  <c r="M42" i="166"/>
  <c r="N42" i="166" s="1"/>
  <c r="N41" i="166"/>
  <c r="M41" i="166"/>
  <c r="M40" i="166"/>
  <c r="N40" i="166" s="1"/>
  <c r="M39" i="166"/>
  <c r="N39" i="166" s="1"/>
  <c r="M38" i="166"/>
  <c r="N38" i="166" s="1"/>
  <c r="M37" i="166"/>
  <c r="N37" i="166" s="1"/>
  <c r="M36" i="166"/>
  <c r="N36" i="166" s="1"/>
  <c r="M35" i="166"/>
  <c r="N35" i="166" s="1"/>
  <c r="M34" i="166"/>
  <c r="N34" i="166" s="1"/>
  <c r="M33" i="166"/>
  <c r="N33" i="166" s="1"/>
  <c r="M32" i="166"/>
  <c r="N32" i="166" s="1"/>
  <c r="M31" i="166"/>
  <c r="N31" i="166" s="1"/>
  <c r="M30" i="166"/>
  <c r="N30" i="166" s="1"/>
  <c r="M29" i="166"/>
  <c r="N29" i="166" s="1"/>
  <c r="M28" i="166"/>
  <c r="N28" i="166" s="1"/>
  <c r="M27" i="166"/>
  <c r="N27" i="166" s="1"/>
  <c r="M26" i="166"/>
  <c r="N26" i="166" s="1"/>
  <c r="M25" i="166"/>
  <c r="N25" i="166" s="1"/>
  <c r="M24" i="166"/>
  <c r="N24" i="166" s="1"/>
  <c r="M23" i="166"/>
  <c r="N23" i="166" s="1"/>
  <c r="M22" i="166"/>
  <c r="N22" i="166" s="1"/>
  <c r="M21" i="166"/>
  <c r="N21" i="166" s="1"/>
  <c r="M20" i="166"/>
  <c r="N20" i="166" s="1"/>
  <c r="M19" i="166"/>
  <c r="N19" i="166" s="1"/>
  <c r="M18" i="166"/>
  <c r="N18" i="166" s="1"/>
  <c r="M17" i="166"/>
  <c r="N17" i="166" s="1"/>
  <c r="M16" i="166"/>
  <c r="N16" i="166" s="1"/>
  <c r="M15" i="166"/>
  <c r="N15" i="166" s="1"/>
  <c r="N14" i="166"/>
  <c r="M14" i="166"/>
  <c r="M13" i="166"/>
  <c r="N13" i="166" s="1"/>
  <c r="M12" i="166"/>
  <c r="N12" i="166" s="1"/>
  <c r="M11" i="166"/>
  <c r="N11" i="166" s="1"/>
  <c r="M10" i="166"/>
  <c r="N10" i="166" s="1"/>
  <c r="M9" i="166"/>
  <c r="N9" i="166" s="1"/>
  <c r="M8" i="166"/>
  <c r="N8" i="166" s="1"/>
  <c r="M7" i="166"/>
  <c r="N7" i="166" s="1"/>
  <c r="M6" i="166"/>
  <c r="N6" i="166" s="1"/>
  <c r="M5" i="166"/>
  <c r="N5" i="166" s="1"/>
  <c r="M4" i="166"/>
  <c r="N4" i="166" s="1"/>
  <c r="U44" i="167"/>
  <c r="T44" i="167"/>
  <c r="S44" i="167"/>
  <c r="R44" i="167"/>
  <c r="Q44" i="167"/>
  <c r="P44" i="167"/>
  <c r="O44" i="167"/>
  <c r="M43" i="167"/>
  <c r="N43" i="167" s="1"/>
  <c r="M42" i="167"/>
  <c r="N42" i="167" s="1"/>
  <c r="M41" i="167"/>
  <c r="N41" i="167" s="1"/>
  <c r="M40" i="167"/>
  <c r="N40" i="167" s="1"/>
  <c r="M39" i="167"/>
  <c r="N39" i="167" s="1"/>
  <c r="M38" i="167"/>
  <c r="N38" i="167" s="1"/>
  <c r="M37" i="167"/>
  <c r="N37" i="167" s="1"/>
  <c r="M36" i="167"/>
  <c r="N36" i="167" s="1"/>
  <c r="M35" i="167"/>
  <c r="N35" i="167" s="1"/>
  <c r="M34" i="167"/>
  <c r="N34" i="167" s="1"/>
  <c r="M33" i="167"/>
  <c r="N33" i="167" s="1"/>
  <c r="M32" i="167"/>
  <c r="N32" i="167" s="1"/>
  <c r="M31" i="167"/>
  <c r="N31" i="167" s="1"/>
  <c r="M30" i="167"/>
  <c r="N30" i="167" s="1"/>
  <c r="M29" i="167"/>
  <c r="N29" i="167" s="1"/>
  <c r="M28" i="167"/>
  <c r="N28" i="167" s="1"/>
  <c r="M27" i="167"/>
  <c r="N27" i="167" s="1"/>
  <c r="M26" i="167"/>
  <c r="N26" i="167" s="1"/>
  <c r="M25" i="167"/>
  <c r="N25" i="167" s="1"/>
  <c r="M24" i="167"/>
  <c r="N24" i="167" s="1"/>
  <c r="M23" i="167"/>
  <c r="N23" i="167" s="1"/>
  <c r="M22" i="167"/>
  <c r="N22" i="167" s="1"/>
  <c r="M21" i="167"/>
  <c r="N21" i="167" s="1"/>
  <c r="M20" i="167"/>
  <c r="N20" i="167" s="1"/>
  <c r="M19" i="167"/>
  <c r="N19" i="167" s="1"/>
  <c r="M18" i="167"/>
  <c r="N18" i="167" s="1"/>
  <c r="M17" i="167"/>
  <c r="N17" i="167" s="1"/>
  <c r="M16" i="167"/>
  <c r="N16" i="167" s="1"/>
  <c r="M15" i="167"/>
  <c r="N15" i="167" s="1"/>
  <c r="M14" i="167"/>
  <c r="N14" i="167" s="1"/>
  <c r="M13" i="167"/>
  <c r="N13" i="167" s="1"/>
  <c r="M12" i="167"/>
  <c r="N12" i="167" s="1"/>
  <c r="M11" i="167"/>
  <c r="N11" i="167" s="1"/>
  <c r="M10" i="167"/>
  <c r="N10" i="167" s="1"/>
  <c r="M9" i="167"/>
  <c r="N9" i="167" s="1"/>
  <c r="M8" i="167"/>
  <c r="N8" i="167" s="1"/>
  <c r="M7" i="167"/>
  <c r="N7" i="167" s="1"/>
  <c r="M6" i="167"/>
  <c r="N6" i="167" s="1"/>
  <c r="M5" i="167"/>
  <c r="N5" i="167" s="1"/>
  <c r="M4" i="167"/>
  <c r="N4" i="167" s="1"/>
  <c r="U44" i="165"/>
  <c r="T44" i="165"/>
  <c r="S44" i="165"/>
  <c r="R44" i="165"/>
  <c r="Q44" i="165"/>
  <c r="P44" i="165"/>
  <c r="O44" i="165"/>
  <c r="M43" i="165"/>
  <c r="M42" i="165"/>
  <c r="M41" i="165"/>
  <c r="M40" i="165"/>
  <c r="M39" i="165"/>
  <c r="M38" i="165"/>
  <c r="M37" i="165"/>
  <c r="M36" i="165"/>
  <c r="M35" i="165"/>
  <c r="M34" i="165"/>
  <c r="M33" i="165"/>
  <c r="M32" i="165"/>
  <c r="M31" i="165"/>
  <c r="M30" i="165"/>
  <c r="M29" i="165"/>
  <c r="M28" i="165"/>
  <c r="M27" i="165"/>
  <c r="M26" i="165"/>
  <c r="M25" i="165"/>
  <c r="M24" i="165"/>
  <c r="M23" i="165"/>
  <c r="M22" i="165"/>
  <c r="M21" i="165"/>
  <c r="M20" i="165"/>
  <c r="M19" i="165"/>
  <c r="M18" i="165"/>
  <c r="M17" i="165"/>
  <c r="M16" i="165"/>
  <c r="M15" i="165"/>
  <c r="M14" i="165"/>
  <c r="M13" i="165"/>
  <c r="M12" i="165"/>
  <c r="M11" i="165"/>
  <c r="M10" i="165"/>
  <c r="M9" i="165"/>
  <c r="M8" i="165"/>
  <c r="M7" i="165"/>
  <c r="M6" i="165"/>
  <c r="M5" i="165"/>
  <c r="M4" i="165"/>
  <c r="N16" i="165" l="1"/>
  <c r="N21" i="165"/>
  <c r="N27" i="165"/>
  <c r="N32" i="165"/>
  <c r="N38" i="165"/>
  <c r="N6" i="165"/>
  <c r="H5" i="162"/>
  <c r="N11" i="165"/>
  <c r="N17" i="165"/>
  <c r="N22" i="165"/>
  <c r="N28" i="165"/>
  <c r="H27" i="162"/>
  <c r="N33" i="165"/>
  <c r="N39" i="165"/>
  <c r="N7" i="165"/>
  <c r="H6" i="162"/>
  <c r="N12" i="165"/>
  <c r="H11" i="162"/>
  <c r="N18" i="165"/>
  <c r="N23" i="165"/>
  <c r="N34" i="165"/>
  <c r="H33" i="162"/>
  <c r="N40" i="165"/>
  <c r="N8" i="165"/>
  <c r="H7" i="162"/>
  <c r="N13" i="165"/>
  <c r="H12" i="162"/>
  <c r="N19" i="165"/>
  <c r="N24" i="165"/>
  <c r="H23" i="162"/>
  <c r="N29" i="165"/>
  <c r="N35" i="165"/>
  <c r="N41" i="165"/>
  <c r="N25" i="165"/>
  <c r="N30" i="165"/>
  <c r="H29" i="162"/>
  <c r="N36" i="165"/>
  <c r="N42" i="165"/>
  <c r="N5" i="165"/>
  <c r="N9" i="165"/>
  <c r="N14" i="165"/>
  <c r="N4" i="165"/>
  <c r="N10" i="165"/>
  <c r="N15" i="165"/>
  <c r="N20" i="165"/>
  <c r="N26" i="165"/>
  <c r="H25" i="162"/>
  <c r="N31" i="165"/>
  <c r="H30" i="162"/>
  <c r="N37" i="165"/>
  <c r="N43" i="165"/>
  <c r="N4" i="177"/>
  <c r="N8" i="163"/>
  <c r="M6" i="163"/>
  <c r="N6" i="163" s="1"/>
  <c r="M7" i="163"/>
  <c r="N7" i="163" s="1"/>
  <c r="M8" i="163"/>
  <c r="M9" i="163"/>
  <c r="N9" i="163" s="1"/>
  <c r="M10" i="163"/>
  <c r="N10" i="163" s="1"/>
  <c r="M11" i="163"/>
  <c r="N11" i="163" s="1"/>
  <c r="M12" i="163"/>
  <c r="N12" i="163" s="1"/>
  <c r="M13" i="163"/>
  <c r="N13" i="163" s="1"/>
  <c r="M14" i="163"/>
  <c r="N14" i="163" s="1"/>
  <c r="M15" i="163"/>
  <c r="N15" i="163" s="1"/>
  <c r="M16" i="163"/>
  <c r="N16" i="163" s="1"/>
  <c r="M17" i="163"/>
  <c r="N17" i="163" s="1"/>
  <c r="M18" i="163"/>
  <c r="N18" i="163" s="1"/>
  <c r="M19" i="163"/>
  <c r="N19" i="163" s="1"/>
  <c r="M20" i="163"/>
  <c r="N20" i="163" s="1"/>
  <c r="M21" i="163"/>
  <c r="N21" i="163" s="1"/>
  <c r="M22" i="163"/>
  <c r="N22" i="163" s="1"/>
  <c r="M23" i="163"/>
  <c r="N23" i="163" s="1"/>
  <c r="M24" i="163"/>
  <c r="N24" i="163" s="1"/>
  <c r="M25" i="163"/>
  <c r="N25" i="163" s="1"/>
  <c r="M26" i="163"/>
  <c r="N26" i="163" s="1"/>
  <c r="M27" i="163"/>
  <c r="N27" i="163" s="1"/>
  <c r="M28" i="163"/>
  <c r="N28" i="163" s="1"/>
  <c r="M29" i="163"/>
  <c r="N29" i="163" s="1"/>
  <c r="M30" i="163"/>
  <c r="N30" i="163" s="1"/>
  <c r="M31" i="163"/>
  <c r="N31" i="163" s="1"/>
  <c r="M32" i="163"/>
  <c r="N32" i="163" s="1"/>
  <c r="M33" i="163"/>
  <c r="N33" i="163" s="1"/>
  <c r="M34" i="163"/>
  <c r="N34" i="163" s="1"/>
  <c r="M35" i="163"/>
  <c r="N35" i="163" s="1"/>
  <c r="M36" i="163"/>
  <c r="N36" i="163" s="1"/>
  <c r="M37" i="163"/>
  <c r="N37" i="163" s="1"/>
  <c r="H32" i="162" l="1"/>
  <c r="I32" i="162" s="1"/>
  <c r="H16" i="162"/>
  <c r="I16" i="162" s="1"/>
  <c r="H9" i="162"/>
  <c r="I9" i="162" s="1"/>
  <c r="H8" i="162"/>
  <c r="K8" i="162" s="1"/>
  <c r="H35" i="162"/>
  <c r="H31" i="162"/>
  <c r="H15" i="162"/>
  <c r="I15" i="162" s="1"/>
  <c r="H26" i="162"/>
  <c r="H28" i="162"/>
  <c r="K28" i="162" s="1"/>
  <c r="H22" i="162"/>
  <c r="K22" i="162" s="1"/>
  <c r="H36" i="162"/>
  <c r="H18" i="162"/>
  <c r="I18" i="162" s="1"/>
  <c r="H17" i="162"/>
  <c r="K17" i="162" s="1"/>
  <c r="H21" i="162"/>
  <c r="I21" i="162" s="1"/>
  <c r="H10" i="162"/>
  <c r="I10" i="162" s="1"/>
  <c r="H14" i="162"/>
  <c r="K14" i="162" s="1"/>
  <c r="H13" i="162"/>
  <c r="H24" i="162"/>
  <c r="I24" i="162" s="1"/>
  <c r="H34" i="162"/>
  <c r="K34" i="162" s="1"/>
  <c r="H20" i="162"/>
  <c r="I20" i="162" s="1"/>
  <c r="H19" i="162"/>
  <c r="K25" i="162"/>
  <c r="I25" i="162"/>
  <c r="K23" i="162"/>
  <c r="I23" i="162"/>
  <c r="K7" i="162"/>
  <c r="I7" i="162"/>
  <c r="K11" i="162"/>
  <c r="I11" i="162"/>
  <c r="K16" i="162"/>
  <c r="I29" i="162"/>
  <c r="K29" i="162"/>
  <c r="K31" i="162"/>
  <c r="I31" i="162"/>
  <c r="I36" i="162"/>
  <c r="K36" i="162"/>
  <c r="I22" i="162"/>
  <c r="K6" i="162"/>
  <c r="I6" i="162"/>
  <c r="K27" i="162"/>
  <c r="I27" i="162"/>
  <c r="K35" i="162"/>
  <c r="I35" i="162"/>
  <c r="K13" i="162"/>
  <c r="I13" i="162"/>
  <c r="K24" i="162"/>
  <c r="I5" i="162"/>
  <c r="K5" i="162"/>
  <c r="K26" i="162"/>
  <c r="I26" i="162"/>
  <c r="K9" i="162"/>
  <c r="I30" i="162"/>
  <c r="K30" i="162"/>
  <c r="I12" i="162"/>
  <c r="K12" i="162"/>
  <c r="K33" i="162"/>
  <c r="I33" i="162"/>
  <c r="K21" i="162"/>
  <c r="U12" i="175"/>
  <c r="T12" i="175"/>
  <c r="S12" i="175"/>
  <c r="R12" i="175"/>
  <c r="Q12" i="175"/>
  <c r="P12" i="175"/>
  <c r="O12" i="175"/>
  <c r="N11" i="175"/>
  <c r="M11" i="175"/>
  <c r="M10" i="175"/>
  <c r="N10" i="175" s="1"/>
  <c r="M9" i="175"/>
  <c r="N9" i="175" s="1"/>
  <c r="N8" i="175"/>
  <c r="M8" i="175"/>
  <c r="M7" i="175"/>
  <c r="N7" i="175" s="1"/>
  <c r="M6" i="175"/>
  <c r="N6" i="175" s="1"/>
  <c r="N5" i="175"/>
  <c r="M5" i="175"/>
  <c r="M4" i="175"/>
  <c r="N4" i="175" s="1"/>
  <c r="U12" i="173"/>
  <c r="T12" i="173"/>
  <c r="S12" i="173"/>
  <c r="R12" i="173"/>
  <c r="Q12" i="173"/>
  <c r="P12" i="173"/>
  <c r="O12" i="173"/>
  <c r="M11" i="173"/>
  <c r="N11" i="173" s="1"/>
  <c r="M10" i="173"/>
  <c r="N10" i="173" s="1"/>
  <c r="M9" i="173"/>
  <c r="N9" i="173" s="1"/>
  <c r="M8" i="173"/>
  <c r="N8" i="173" s="1"/>
  <c r="M7" i="173"/>
  <c r="N7" i="173" s="1"/>
  <c r="M6" i="173"/>
  <c r="N6" i="173" s="1"/>
  <c r="M5" i="173"/>
  <c r="N5" i="173" s="1"/>
  <c r="M4" i="173"/>
  <c r="N4" i="173" s="1"/>
  <c r="U12" i="172"/>
  <c r="T12" i="172"/>
  <c r="S12" i="172"/>
  <c r="R12" i="172"/>
  <c r="Q12" i="172"/>
  <c r="P12" i="172"/>
  <c r="O12" i="172"/>
  <c r="M11" i="172"/>
  <c r="N11" i="172" s="1"/>
  <c r="M10" i="172"/>
  <c r="N10" i="172" s="1"/>
  <c r="M9" i="172"/>
  <c r="N9" i="172" s="1"/>
  <c r="M8" i="172"/>
  <c r="N8" i="172" s="1"/>
  <c r="M7" i="172"/>
  <c r="N7" i="172" s="1"/>
  <c r="M6" i="172"/>
  <c r="N6" i="172" s="1"/>
  <c r="M5" i="172"/>
  <c r="N5" i="172" s="1"/>
  <c r="M4" i="172"/>
  <c r="N4" i="172" s="1"/>
  <c r="U12" i="170"/>
  <c r="T12" i="170"/>
  <c r="S12" i="170"/>
  <c r="R12" i="170"/>
  <c r="Q12" i="170"/>
  <c r="P12" i="170"/>
  <c r="O12" i="170"/>
  <c r="M11" i="170"/>
  <c r="N11" i="170" s="1"/>
  <c r="M10" i="170"/>
  <c r="N10" i="170" s="1"/>
  <c r="M9" i="170"/>
  <c r="N9" i="170" s="1"/>
  <c r="M8" i="170"/>
  <c r="N8" i="170" s="1"/>
  <c r="M7" i="170"/>
  <c r="N7" i="170" s="1"/>
  <c r="M6" i="170"/>
  <c r="N6" i="170" s="1"/>
  <c r="M5" i="170"/>
  <c r="N5" i="170" s="1"/>
  <c r="M4" i="170"/>
  <c r="N4" i="170" s="1"/>
  <c r="U44" i="163"/>
  <c r="T44" i="163"/>
  <c r="S44" i="163"/>
  <c r="R44" i="163"/>
  <c r="Q44" i="163"/>
  <c r="P44" i="163"/>
  <c r="O44" i="163"/>
  <c r="M43" i="163"/>
  <c r="M42" i="163"/>
  <c r="M41" i="163"/>
  <c r="M40" i="163"/>
  <c r="M39" i="163"/>
  <c r="M38" i="163"/>
  <c r="M5" i="163"/>
  <c r="M4" i="163"/>
  <c r="K18" i="162" l="1"/>
  <c r="K20" i="162"/>
  <c r="I17" i="162"/>
  <c r="I34" i="162"/>
  <c r="I28" i="162"/>
  <c r="K15" i="162"/>
  <c r="K32" i="162"/>
  <c r="N5" i="163"/>
  <c r="H4" i="162"/>
  <c r="N38" i="163"/>
  <c r="H37" i="162"/>
  <c r="N40" i="163"/>
  <c r="H39" i="162"/>
  <c r="I8" i="162"/>
  <c r="N41" i="163"/>
  <c r="H40" i="162"/>
  <c r="N4" i="163"/>
  <c r="H3" i="162"/>
  <c r="N42" i="163"/>
  <c r="H41" i="162"/>
  <c r="K10" i="162"/>
  <c r="K19" i="162"/>
  <c r="I19" i="162"/>
  <c r="N43" i="163"/>
  <c r="H42" i="162"/>
  <c r="I14" i="162"/>
  <c r="N39" i="163"/>
  <c r="H38" i="162"/>
  <c r="H47" i="162"/>
  <c r="H45" i="162"/>
  <c r="K38" i="162" l="1"/>
  <c r="I38" i="162"/>
  <c r="I40" i="162"/>
  <c r="K40" i="162"/>
  <c r="I4" i="162"/>
  <c r="K4" i="162"/>
  <c r="I41" i="162"/>
  <c r="K41" i="162"/>
  <c r="I42" i="162"/>
  <c r="K42" i="162"/>
  <c r="K39" i="162"/>
  <c r="I39" i="162"/>
  <c r="K37" i="162"/>
  <c r="I37" i="162"/>
  <c r="J3" i="162"/>
  <c r="K3" i="162" l="1"/>
  <c r="J38" i="162"/>
  <c r="J42" i="162"/>
  <c r="J40" i="162"/>
  <c r="J41" i="162"/>
  <c r="J39" i="162"/>
  <c r="K43" i="162" l="1"/>
  <c r="L49" i="162" s="1"/>
  <c r="J43" i="162"/>
  <c r="L48" i="162" s="1"/>
  <c r="L77" i="162"/>
  <c r="I3" i="162"/>
  <c r="L78" i="162"/>
  <c r="L51" i="162" l="1"/>
  <c r="L80" i="162"/>
</calcChain>
</file>

<file path=xl/sharedStrings.xml><?xml version="1.0" encoding="utf-8"?>
<sst xmlns="http://schemas.openxmlformats.org/spreadsheetml/2006/main" count="3139" uniqueCount="129">
  <si>
    <t>Saldo / Automático</t>
  </si>
  <si>
    <t>ALERTA</t>
  </si>
  <si>
    <t>Item</t>
  </si>
  <si>
    <t>Unidade</t>
  </si>
  <si>
    <t>Lote</t>
  </si>
  <si>
    <t>Qtde Registrada</t>
  </si>
  <si>
    <t>Peça</t>
  </si>
  <si>
    <t>Qtde Utilizada</t>
  </si>
  <si>
    <t xml:space="preserve">Saldo </t>
  </si>
  <si>
    <t>peça</t>
  </si>
  <si>
    <t>Valor Registrado</t>
  </si>
  <si>
    <t>Valor Utilizado</t>
  </si>
  <si>
    <t>Valor Total da Ata com Aditivo</t>
  </si>
  <si>
    <t>% Aditivos</t>
  </si>
  <si>
    <t>% Utilizado</t>
  </si>
  <si>
    <t>Especificação</t>
  </si>
  <si>
    <t>Código NUC</t>
  </si>
  <si>
    <t xml:space="preserve">AQUISIÇÃO DE MATERIAIS DE CARIMBOS (TODA A UDESC) E CONTRATAÇÃO DE EMPRESA PARA PRESTAÇÃO DE SERVIÇOS DE CHAVEIRO (CAMPUS I, CESFI, CERES, CCT, CEAVI E CEPLAN) </t>
  </si>
  <si>
    <t>Grupo-Classe</t>
  </si>
  <si>
    <t>XX/XX/20XX</t>
  </si>
  <si>
    <t>Empresas</t>
  </si>
  <si>
    <t>Preço  Unitário</t>
  </si>
  <si>
    <t>Detalhamento</t>
  </si>
  <si>
    <t xml:space="preserve">CENTRO PARTICIPANTE: </t>
  </si>
  <si>
    <t xml:space="preserve">Valor Utilizado </t>
  </si>
  <si>
    <t>AQUISIÇÃO DE CARIMBOS (TODA UDESC) E CONTRATAÇÃO DE EMPRESA PARA PRESTAÇÃO DE SERVIÇOS DE CHAVEIRO, INCLUINDO O FORNECIMENTO DE PEÇAS (CAMPUS I, CERES, CESFI, CEPLAN E CEAVI)</t>
  </si>
  <si>
    <t>PROCESSO: 616/2023</t>
  </si>
  <si>
    <t>VIGÊNCIA DA ATA:  12/04/2023 a 12/04/2024</t>
  </si>
  <si>
    <t xml:space="preserve"> AF nº XXX/2023 Qtde. DT</t>
  </si>
  <si>
    <t>3 - Peças (Campus I, CERES, CESFI e CEAVI)</t>
  </si>
  <si>
    <t>SUPERA BLOCOS LICITAÇÕES LTDA, CNPJ 26.749.211/0001-15</t>
  </si>
  <si>
    <t>Marca/Modelo</t>
  </si>
  <si>
    <t>Fornecimento de fechadura para divisoria</t>
  </si>
  <si>
    <t>KALA</t>
  </si>
  <si>
    <t>10228-8-015</t>
  </si>
  <si>
    <t>339030-24</t>
  </si>
  <si>
    <t>Fornecimento de fechadura simples/yale/gorge</t>
  </si>
  <si>
    <t>ALIANÇA</t>
  </si>
  <si>
    <t>10228-8-011</t>
  </si>
  <si>
    <t>Fornecimento de fechadura tipo tetra</t>
  </si>
  <si>
    <t>SOPRANO</t>
  </si>
  <si>
    <t>10228-8-002</t>
  </si>
  <si>
    <t>Fornecimento de fechadura de mesa (gaveta) com duas chaves</t>
  </si>
  <si>
    <t>VONDER</t>
  </si>
  <si>
    <t>Fornecimento de maçaneta para fechadura simples/gorge/yale</t>
  </si>
  <si>
    <t>07914-6-001</t>
  </si>
  <si>
    <t>Fornecimento de cadeado 20mm com haste curta em latão</t>
  </si>
  <si>
    <t>00328-0-024</t>
  </si>
  <si>
    <t>Fornecimento de cadeado 25mm com haste curta em latão</t>
  </si>
  <si>
    <t>PAPAIZ</t>
  </si>
  <si>
    <t>00328-0-008</t>
  </si>
  <si>
    <t>Fornecimento de cadeado 35mm com haste curta em latão</t>
  </si>
  <si>
    <t>00328-0-009</t>
  </si>
  <si>
    <t>PROCESSO: 625/2023</t>
  </si>
  <si>
    <t>AQUISIÇÃO DE CARIMBOS (TODA UDESC) E CONTRATAÇÃO DE EMPRESA PARA PRESTAÇÃO DE SERVIÇOS DE CHAVEIRO, INCLUINDO O FORNECIMENTO DE PEÇAS (CAMPUS I, CERES, CESFI E CEAVI) - RELANÇAMENTO,</t>
  </si>
  <si>
    <t>VIGÊNCIA DA ATA:  19/05/2023 a 19/05/2024</t>
  </si>
  <si>
    <t>1 - Carimbos TODA UDESC</t>
  </si>
  <si>
    <t>ARAÇÁ MATERIAL PUBLICITARIO EIRELLI, CNPJ 16.600.308/0001-08</t>
  </si>
  <si>
    <t xml:space="preserve">Carimbo automático, auto-entintado, acrílico, resina, retangular, retrátil com mola, refil medindo 10mmX27mm,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</si>
  <si>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14mmX38mm,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</si>
  <si>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18mmX47mm,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</si>
  <si>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23mmX59mm, parte descritiva a ser confeccionada em fotopolymero, com área superior com visão do gravado na parte descritiva - valor unitário. </t>
  </si>
  <si>
    <t>Carimbo automático, auto-entintado, acrílico, resina, retangular, retrátil com mola, refil medindo 30mmX69mm, parte descritiva a ser confeccionada em fotopolymero, com área superior com visão do gravado na parte descritiva - valor unitário.</t>
  </si>
  <si>
    <t>Carimbo automático, auto-entintado, acrílico, resina, retangular, retrátil com mola, refil medindo 37mmX76mm, parte descritiva a ser confeccionada em fotopolymero, com área superior com visão do gravado na parte descritiva - valor unitário.</t>
  </si>
  <si>
    <t>Carimbo automático, auto-entintado, acrílico, resina, retangular, retrátil com mola, refil medindo 40mmX60mm, parte descritiva a ser confeccionada em fotopolymero, valor unitário, com área superior com visão do gravado na parte descritiva.</t>
  </si>
  <si>
    <t xml:space="preserve">Carimbo automático, auto-entintado, acrílico, resina, quadrado, retrátil com mola, refil medindo 30mmX30mm, parte descritiva a ser confeccionada em fotopolymero, com área superior com visão do gravado na parte descritiva - valor unitário. </t>
  </si>
  <si>
    <t xml:space="preserve">Carimbo automático, auto-entintado, acrílico, resina, quadrado, retrátil com mola, refil medindo 40mmX40mm, parte descritiva a ser confeccionada em fotopolymero, com área superior com visão do gravado na parte descritiva - valor unitário. </t>
  </si>
  <si>
    <t xml:space="preserve">Carimbo automático, auto-entintado, acrílico, resina, redondo, retrátil com mola, refil medindo 17mmX17mm, parte descritiva a ser confeccionada em fotopolymero, com área superior com visão do gravado na parte descritiva - valor unitário. </t>
  </si>
  <si>
    <t>Refil de reposição para carimbo automático, medindo 10mmX27mm.</t>
  </si>
  <si>
    <t>Refil de reposição para carimbo automático, medindo 14mmX38mm.</t>
  </si>
  <si>
    <t>Refil de reposição para carimbo automático, medindo 18mmX47mm.</t>
  </si>
  <si>
    <t>Refil de reposição para carimbo automático, medindo 23mmX59mm.</t>
  </si>
  <si>
    <t>Refil de reposição para carimbo automático, medindo 30mmX69mm.</t>
  </si>
  <si>
    <t>Refil de reposição para carimbo automático, medindo 37mmX76mm.</t>
  </si>
  <si>
    <t>Refil de reposição para carimbo automático, medindo 40mmX60mm.</t>
  </si>
  <si>
    <t>Refil de reposição para carimbo automático, medindo 20mmX20mm. (para os carimbos de paginação)</t>
  </si>
  <si>
    <t>Película de fotopolymero, para colocação em carimbos – por cm² (1cmX1cm).</t>
  </si>
  <si>
    <t xml:space="preserve">Carimbo datador, manual, alfanumérico (00-xxx-0000), auto-entintado, medindo até 20cm²– com refil incluso. </t>
  </si>
  <si>
    <t>Carimbo metal, plástico, metal niquelado, medindo até 20cm², numerador automático, 6 chapas (numeração 0000 até 999999), retangular, auto-entintado com mola.</t>
  </si>
  <si>
    <t>Carimbo esconder dados - Carimbo de Segurança – Texto Roller, auto-entintado, acrílico, resina, refil medindo 40mmX60mm, parte descritiva a ser confeccionada em fotopolymero, textura criptografada, Ɵnta resistente à água, luz e químicos. COR PRETA</t>
  </si>
  <si>
    <t>03588-2-006</t>
  </si>
  <si>
    <t>339030.16</t>
  </si>
  <si>
    <t>06117-4-002</t>
  </si>
  <si>
    <t>03588-2-030</t>
  </si>
  <si>
    <t>03588-2-011</t>
  </si>
  <si>
    <t>10-01</t>
  </si>
  <si>
    <t>03588-2-049</t>
  </si>
  <si>
    <t>03588-2-015</t>
  </si>
  <si>
    <t>03588-2-007</t>
  </si>
  <si>
    <t>03588-2-008</t>
  </si>
  <si>
    <t>03588-2-018</t>
  </si>
  <si>
    <t>03588-2-019</t>
  </si>
  <si>
    <t>03588-2-023</t>
  </si>
  <si>
    <t>03588-2-014</t>
  </si>
  <si>
    <t>2 - Chaveiro (Campus I, CERES, CESFI e CEAVI)</t>
  </si>
  <si>
    <t>Confecção de chave simples/gorge/yale, com cópia a partir de modelo existente</t>
  </si>
  <si>
    <t>Confecção de chave simples/gorge/yale, com cópia a partir do miolo/cilindro</t>
  </si>
  <si>
    <t>Confecção de chave cofre, com cópia a partir de modelo existente</t>
  </si>
  <si>
    <t>Confecção de chave cofre, com cópia a partir do miolo/cilindro</t>
  </si>
  <si>
    <t>Confecção de chave tetra-chave, com cópia a partir de modelo existente</t>
  </si>
  <si>
    <t>Confecção de chave tetra-chave, com cópia a partir do miolo/cilindro</t>
  </si>
  <si>
    <t xml:space="preserve">Fornecimento e substituição de miolo/cilindro de fechadura simples/gorge/cofre/yale, com fornecimento de 02 (duas) cópias de chaves </t>
  </si>
  <si>
    <t>Fornecimento e substituição de miolo/cilindro de fechadura tetra-chave, com fornecimento de 02 (duas) cópias de chaves</t>
  </si>
  <si>
    <t>Abertura de porta com fechadura simples/gorge/yale</t>
  </si>
  <si>
    <t>Abertura de porta com fechadura tetra-chave</t>
  </si>
  <si>
    <t>Conserto de fechaduras em geral quando ocorrer a quebra da chave dentro do miolo/cilindro</t>
  </si>
  <si>
    <t>Instalação de fechadura em mesa (com fornecimento de fechadura)</t>
  </si>
  <si>
    <t>Instalação de fechadura tetra (com fornecimento de fechadura)</t>
  </si>
  <si>
    <t>Instalação de fechadura  simples em portas</t>
  </si>
  <si>
    <t>Instalação  de fechadura simples/gorge/cofre/yale</t>
  </si>
  <si>
    <t>Instalação de fechadura tetra</t>
  </si>
  <si>
    <t>Instalação de fechadura em armario/mesa/escaninho/gaveteiro</t>
  </si>
  <si>
    <t>Instalação de fechadura simples em porta (com fornecimento de fechadura)</t>
  </si>
  <si>
    <t>50232-001</t>
  </si>
  <si>
    <t>339039.16</t>
  </si>
  <si>
    <t>serviço</t>
  </si>
  <si>
    <t>339039-16</t>
  </si>
  <si>
    <t xml:space="preserve"> AF nº 1379/2023 Qtde. DT</t>
  </si>
  <si>
    <t xml:space="preserve"> AF nº 1163/2023 Qtde. DT</t>
  </si>
  <si>
    <t xml:space="preserve"> AF nº 2486/2023 Qtde. DT</t>
  </si>
  <si>
    <t xml:space="preserve"> AF nº 1602/2023 Qtde. DT</t>
  </si>
  <si>
    <t xml:space="preserve"> AF nº 981/2023 </t>
  </si>
  <si>
    <t xml:space="preserve"> AF nº 1759/2023</t>
  </si>
  <si>
    <t xml:space="preserve"> AF nº 2098/2023 </t>
  </si>
  <si>
    <t xml:space="preserve"> AF nº 1090/2023 Qtde. DT</t>
  </si>
  <si>
    <t xml:space="preserve"> AF nº 1162/2023 Qtde. DT</t>
  </si>
  <si>
    <t>OS 1803/2023 Qtde. DT</t>
  </si>
  <si>
    <t>Resumo Atualizado em 17/11/2023</t>
  </si>
  <si>
    <t xml:space="preserve"> AF nº 2685/2023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</si>
</sst>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0\-00"/>
    <numFmt numFmtId="170" formatCode="_(&quot;R$ &quot;* #,##0.00_);_(&quot;R$ &quot;* \(#,##0.00\);_(&quot;R$ &quot;* &quot;-&quot;??_);_(@_)"/>
    <numFmt numFmtId="173" formatCode="_-&quot;R$&quot;\ * #,##0.00_-;\-&quot;R$&quot;\ * #,##0.00_-;_-&quot;R$&quot;\ * &quot;-&quot;??_-;_-@_-"/>
    <numFmt numFmtId="174" formatCode="_-* #,##0.00_-;\-* #,##0.0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3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6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9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9" fontId="11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3" fontId="5" fillId="0" borderId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5" fillId="0" borderId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</cellStyleXfs>
  <cellXfs count="167">
    <xf numFmtId="0" fontId="0" fillId="0" borderId="0" xfId="0"/>
    <xf numFmtId="0" fontId="7" fillId="0" borderId="0" xfId="1" applyFont="1" applyFill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vertical="center" wrapText="1"/>
    </xf>
    <xf numFmtId="3" fontId="7" fillId="0" borderId="0" xfId="1" applyNumberFormat="1" applyFont="1" applyAlignment="1" applyProtection="1">
      <alignment wrapText="1"/>
      <protection locked="0"/>
    </xf>
    <xf numFmtId="0" fontId="7" fillId="3" borderId="0" xfId="1" applyFont="1" applyFill="1" applyAlignment="1">
      <alignment horizontal="center" vertical="center" wrapText="1"/>
    </xf>
    <xf numFmtId="3" fontId="7" fillId="3" borderId="0" xfId="1" applyNumberFormat="1" applyFont="1" applyFill="1" applyAlignment="1" applyProtection="1">
      <alignment wrapText="1"/>
      <protection locked="0"/>
    </xf>
    <xf numFmtId="166" fontId="7" fillId="7" borderId="1" xfId="0" applyNumberFormat="1" applyFont="1" applyFill="1" applyBorder="1" applyAlignment="1">
      <alignment horizontal="center" vertical="center" wrapText="1"/>
    </xf>
    <xf numFmtId="3" fontId="7" fillId="8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9" borderId="1" xfId="13" applyFont="1" applyFill="1" applyBorder="1" applyAlignment="1">
      <alignment wrapText="1"/>
    </xf>
    <xf numFmtId="3" fontId="7" fillId="0" borderId="0" xfId="1" applyNumberFormat="1" applyFont="1" applyFill="1" applyAlignment="1" applyProtection="1">
      <alignment wrapText="1"/>
      <protection locked="0"/>
    </xf>
    <xf numFmtId="0" fontId="7" fillId="0" borderId="0" xfId="1" applyFont="1" applyFill="1" applyAlignment="1">
      <alignment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1" fontId="7" fillId="0" borderId="0" xfId="1" applyNumberFormat="1" applyFont="1" applyFill="1" applyAlignment="1" applyProtection="1">
      <alignment horizontal="center" vertical="center" wrapText="1"/>
      <protection locked="0"/>
    </xf>
    <xf numFmtId="1" fontId="7" fillId="3" borderId="0" xfId="1" applyNumberFormat="1" applyFont="1" applyFill="1" applyAlignment="1" applyProtection="1">
      <alignment horizontal="center" vertical="center" wrapText="1"/>
      <protection locked="0"/>
    </xf>
    <xf numFmtId="1" fontId="0" fillId="6" borderId="1" xfId="0" applyNumberFormat="1" applyFill="1" applyBorder="1" applyAlignment="1">
      <alignment horizontal="center" vertical="center"/>
    </xf>
    <xf numFmtId="44" fontId="7" fillId="0" borderId="0" xfId="13" applyFont="1" applyFill="1" applyAlignment="1">
      <alignment horizontal="center" vertical="center" wrapText="1"/>
    </xf>
    <xf numFmtId="0" fontId="7" fillId="0" borderId="0" xfId="1" applyFont="1" applyFill="1" applyAlignment="1">
      <alignment horizontal="left" wrapText="1"/>
    </xf>
    <xf numFmtId="44" fontId="10" fillId="7" borderId="5" xfId="1" applyNumberFormat="1" applyFont="1" applyFill="1" applyBorder="1" applyAlignment="1">
      <alignment vertical="center" wrapText="1"/>
    </xf>
    <xf numFmtId="168" fontId="10" fillId="7" borderId="6" xfId="1" applyNumberFormat="1" applyFont="1" applyFill="1" applyBorder="1" applyAlignment="1" applyProtection="1">
      <alignment horizontal="right"/>
      <protection locked="0"/>
    </xf>
    <xf numFmtId="9" fontId="10" fillId="7" borderId="4" xfId="17" applyFont="1" applyFill="1" applyBorder="1" applyAlignment="1" applyProtection="1">
      <alignment horizontal="right"/>
      <protection locked="0"/>
    </xf>
    <xf numFmtId="1" fontId="7" fillId="7" borderId="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Alignment="1">
      <alignment horizontal="left" vertical="top" wrapText="1"/>
    </xf>
    <xf numFmtId="0" fontId="7" fillId="3" borderId="0" xfId="1" applyFont="1" applyFill="1" applyAlignment="1">
      <alignment horizontal="left" vertical="top" wrapText="1"/>
    </xf>
    <xf numFmtId="44" fontId="7" fillId="0" borderId="0" xfId="8" applyFont="1" applyAlignment="1" applyProtection="1">
      <alignment horizontal="center" wrapText="1"/>
      <protection locked="0"/>
    </xf>
    <xf numFmtId="44" fontId="7" fillId="0" borderId="0" xfId="8" applyFont="1" applyAlignment="1">
      <alignment wrapText="1"/>
    </xf>
    <xf numFmtId="1" fontId="10" fillId="7" borderId="1" xfId="1" applyNumberFormat="1" applyFont="1" applyFill="1" applyBorder="1" applyAlignment="1">
      <alignment horizontal="left" vertical="center" wrapText="1"/>
    </xf>
    <xf numFmtId="1" fontId="10" fillId="7" borderId="3" xfId="1" applyNumberFormat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wrapText="1"/>
    </xf>
    <xf numFmtId="0" fontId="7" fillId="3" borderId="1" xfId="1" applyFont="1" applyFill="1" applyBorder="1" applyAlignment="1">
      <alignment horizontal="center" vertical="center" wrapText="1"/>
    </xf>
    <xf numFmtId="0" fontId="13" fillId="10" borderId="1" xfId="0" applyFont="1" applyFill="1" applyBorder="1" applyAlignment="1" applyProtection="1">
      <alignment horizontal="center" vertical="center" textRotation="90" wrapText="1"/>
    </xf>
    <xf numFmtId="0" fontId="13" fillId="10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3" fontId="13" fillId="10" borderId="1" xfId="0" applyNumberFormat="1" applyFont="1" applyFill="1" applyBorder="1" applyAlignment="1" applyProtection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0" xfId="0"/>
    <xf numFmtId="0" fontId="7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horizontal="center" wrapText="1"/>
      <protection locked="0"/>
    </xf>
    <xf numFmtId="44" fontId="7" fillId="0" borderId="0" xfId="1" applyNumberFormat="1" applyFont="1" applyFill="1" applyAlignment="1">
      <alignment wrapText="1"/>
    </xf>
    <xf numFmtId="0" fontId="7" fillId="7" borderId="1" xfId="1" applyFont="1" applyFill="1" applyBorder="1" applyAlignment="1">
      <alignment wrapText="1"/>
    </xf>
    <xf numFmtId="0" fontId="7" fillId="7" borderId="1" xfId="1" applyFont="1" applyFill="1" applyBorder="1" applyAlignment="1">
      <alignment horizontal="left" wrapText="1"/>
    </xf>
    <xf numFmtId="44" fontId="7" fillId="7" borderId="1" xfId="1" applyNumberFormat="1" applyFont="1" applyFill="1" applyBorder="1" applyAlignment="1">
      <alignment wrapText="1"/>
    </xf>
    <xf numFmtId="14" fontId="7" fillId="7" borderId="1" xfId="1" applyNumberFormat="1" applyFont="1" applyFill="1" applyBorder="1" applyAlignment="1">
      <alignment wrapText="1"/>
    </xf>
    <xf numFmtId="9" fontId="7" fillId="7" borderId="1" xfId="17" applyFont="1" applyFill="1" applyBorder="1" applyAlignment="1">
      <alignment wrapText="1"/>
    </xf>
    <xf numFmtId="0" fontId="7" fillId="3" borderId="1" xfId="1" applyFont="1" applyFill="1" applyBorder="1" applyAlignment="1" applyProtection="1">
      <alignment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 applyProtection="1">
      <alignment horizontal="justify" vertical="top" wrapText="1"/>
      <protection locked="0"/>
    </xf>
    <xf numFmtId="169" fontId="17" fillId="3" borderId="1" xfId="0" applyNumberFormat="1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 wrapText="1"/>
    </xf>
    <xf numFmtId="166" fontId="10" fillId="7" borderId="1" xfId="0" applyNumberFormat="1" applyFont="1" applyFill="1" applyBorder="1" applyAlignment="1">
      <alignment horizontal="center" vertical="center" wrapText="1"/>
    </xf>
    <xf numFmtId="3" fontId="10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1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43" fontId="17" fillId="11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9" fontId="0" fillId="3" borderId="1" xfId="0" applyNumberFormat="1" applyFont="1" applyFill="1" applyBorder="1" applyAlignment="1" applyProtection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6" fillId="3" borderId="7" xfId="90" applyFont="1" applyFill="1" applyBorder="1" applyAlignment="1" applyProtection="1">
      <alignment horizontal="center" vertical="center"/>
    </xf>
    <xf numFmtId="0" fontId="10" fillId="11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justify" vertical="top" wrapText="1"/>
      <protection locked="0"/>
    </xf>
    <xf numFmtId="0" fontId="17" fillId="11" borderId="1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16" fillId="3" borderId="1" xfId="90" applyFont="1" applyFill="1" applyBorder="1" applyAlignment="1" applyProtection="1">
      <alignment horizontal="center" vertical="center"/>
    </xf>
    <xf numFmtId="0" fontId="10" fillId="11" borderId="1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wrapText="1"/>
    </xf>
    <xf numFmtId="169" fontId="17" fillId="11" borderId="1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0" fillId="11" borderId="1" xfId="0" applyFont="1" applyFill="1" applyBorder="1" applyAlignment="1" applyProtection="1">
      <alignment horizontal="justify" vertical="top" wrapText="1"/>
      <protection locked="0"/>
    </xf>
    <xf numFmtId="0" fontId="10" fillId="11" borderId="1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11" borderId="1" xfId="0" applyFont="1" applyFill="1" applyBorder="1" applyAlignment="1" applyProtection="1">
      <alignment horizontal="center" vertical="center"/>
    </xf>
    <xf numFmtId="43" fontId="0" fillId="11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11" borderId="1" xfId="0" applyFont="1" applyFill="1" applyBorder="1" applyAlignment="1" applyProtection="1">
      <alignment horizontal="left" vertical="top" wrapText="1"/>
    </xf>
    <xf numFmtId="0" fontId="7" fillId="11" borderId="1" xfId="0" applyFont="1" applyFill="1" applyBorder="1" applyAlignment="1" applyProtection="1">
      <alignment horizontal="justify" vertical="top" wrapText="1"/>
    </xf>
    <xf numFmtId="0" fontId="0" fillId="11" borderId="1" xfId="0" applyFont="1" applyFill="1" applyBorder="1" applyAlignment="1" applyProtection="1">
      <alignment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wrapText="1"/>
      <protection locked="0"/>
    </xf>
    <xf numFmtId="0" fontId="23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wrapText="1"/>
      <protection locked="0"/>
    </xf>
    <xf numFmtId="0" fontId="7" fillId="3" borderId="1" xfId="1" applyFont="1" applyFill="1" applyBorder="1" applyAlignment="1" applyProtection="1">
      <alignment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wrapText="1"/>
      <protection locked="0"/>
    </xf>
    <xf numFmtId="0" fontId="7" fillId="6" borderId="1" xfId="1" applyFont="1" applyFill="1" applyBorder="1" applyAlignment="1" applyProtection="1">
      <alignment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wrapText="1"/>
      <protection locked="0"/>
    </xf>
    <xf numFmtId="3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center" vertical="center" textRotation="90" wrapText="1"/>
    </xf>
    <xf numFmtId="0" fontId="21" fillId="3" borderId="7" xfId="0" applyFont="1" applyFill="1" applyBorder="1" applyAlignment="1">
      <alignment horizontal="center" vertical="center" textRotation="90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textRotation="90" wrapText="1"/>
    </xf>
    <xf numFmtId="0" fontId="21" fillId="11" borderId="7" xfId="0" applyFont="1" applyFill="1" applyBorder="1" applyAlignment="1">
      <alignment horizontal="center" vertical="center" textRotation="90" wrapText="1"/>
    </xf>
    <xf numFmtId="0" fontId="21" fillId="11" borderId="2" xfId="0" applyFont="1" applyFill="1" applyBorder="1" applyAlignment="1">
      <alignment horizontal="center" vertical="center" textRotation="90" wrapText="1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>
      <alignment horizontal="center" vertical="center" textRotation="90" wrapText="1"/>
    </xf>
    <xf numFmtId="0" fontId="18" fillId="3" borderId="7" xfId="0" applyFont="1" applyFill="1" applyBorder="1" applyAlignment="1">
      <alignment horizontal="center" vertical="center" textRotation="90" wrapText="1"/>
    </xf>
    <xf numFmtId="0" fontId="18" fillId="3" borderId="2" xfId="0" applyFont="1" applyFill="1" applyBorder="1" applyAlignment="1">
      <alignment horizontal="center" vertical="center" textRotation="90" wrapText="1"/>
    </xf>
    <xf numFmtId="1" fontId="10" fillId="7" borderId="8" xfId="1" applyNumberFormat="1" applyFont="1" applyFill="1" applyBorder="1" applyAlignment="1">
      <alignment horizontal="left" vertical="center" wrapText="1"/>
    </xf>
    <xf numFmtId="1" fontId="10" fillId="7" borderId="9" xfId="1" applyNumberFormat="1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textRotation="90" wrapText="1"/>
    </xf>
    <xf numFmtId="0" fontId="22" fillId="3" borderId="7" xfId="0" applyFont="1" applyFill="1" applyBorder="1" applyAlignment="1">
      <alignment horizontal="center" vertical="center" textRotation="90" wrapText="1"/>
    </xf>
    <xf numFmtId="0" fontId="22" fillId="3" borderId="2" xfId="0" applyFont="1" applyFill="1" applyBorder="1" applyAlignment="1">
      <alignment horizontal="center" vertical="center" textRotation="90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textRotation="90"/>
    </xf>
    <xf numFmtId="0" fontId="22" fillId="11" borderId="7" xfId="0" applyFont="1" applyFill="1" applyBorder="1" applyAlignment="1">
      <alignment horizontal="center" vertical="center" textRotation="90"/>
    </xf>
    <xf numFmtId="0" fontId="22" fillId="11" borderId="2" xfId="0" applyFont="1" applyFill="1" applyBorder="1" applyAlignment="1">
      <alignment horizontal="center" vertical="center" textRotation="90"/>
    </xf>
    <xf numFmtId="1" fontId="7" fillId="7" borderId="8" xfId="1" applyNumberFormat="1" applyFont="1" applyFill="1" applyBorder="1" applyAlignment="1" applyProtection="1">
      <alignment horizontal="left" vertical="center" wrapText="1"/>
      <protection locked="0"/>
    </xf>
    <xf numFmtId="1" fontId="7" fillId="7" borderId="9" xfId="1" applyNumberFormat="1" applyFont="1" applyFill="1" applyBorder="1" applyAlignment="1" applyProtection="1">
      <alignment horizontal="left" vertical="center" wrapText="1"/>
      <protection locked="0"/>
    </xf>
    <xf numFmtId="1" fontId="10" fillId="7" borderId="1" xfId="1" applyNumberFormat="1" applyFont="1" applyFill="1" applyBorder="1" applyAlignment="1" applyProtection="1">
      <alignment horizontal="left" vertical="center"/>
      <protection locked="0"/>
    </xf>
    <xf numFmtId="1" fontId="10" fillId="7" borderId="8" xfId="1" applyNumberFormat="1" applyFont="1" applyFill="1" applyBorder="1" applyAlignment="1" applyProtection="1">
      <alignment horizontal="left" vertical="center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wrapText="1"/>
      <protection locked="0"/>
    </xf>
    <xf numFmtId="3" fontId="10" fillId="6" borderId="1" xfId="1" applyNumberFormat="1" applyFont="1" applyFill="1" applyBorder="1" applyAlignment="1" applyProtection="1">
      <alignment horizontal="center" vertical="center" wrapText="1"/>
      <protection locked="0"/>
    </xf>
  </cellXfs>
  <cellStyles count="713">
    <cellStyle name="Moeda" xfId="13" builtinId="4"/>
    <cellStyle name="Moeda 10" xfId="370" xr:uid="{00000000-0005-0000-0000-000099010000}"/>
    <cellStyle name="Moeda 11" xfId="544" xr:uid="{00000000-0005-0000-0000-000047020000}"/>
    <cellStyle name="Moeda 2" xfId="5" xr:uid="{00000000-0005-0000-0000-000001000000}"/>
    <cellStyle name="Moeda 2 2" xfId="9" xr:uid="{00000000-0005-0000-0000-000002000000}"/>
    <cellStyle name="Moeda 2 2 2" xfId="137" xr:uid="{00000000-0005-0000-0000-000002000000}"/>
    <cellStyle name="Moeda 2 2 3" xfId="93" xr:uid="{00000000-0005-0000-0000-000001000000}"/>
    <cellStyle name="Moeda 2 3" xfId="133" xr:uid="{00000000-0005-0000-0000-000003000000}"/>
    <cellStyle name="Moeda 2 4" xfId="92" xr:uid="{00000000-0005-0000-0000-000000000000}"/>
    <cellStyle name="Moeda 2 4 2" xfId="273" xr:uid="{00000000-0005-0000-0000-000006000000}"/>
    <cellStyle name="Moeda 2 4 3" xfId="448" xr:uid="{00000000-0005-0000-0000-000000000000}"/>
    <cellStyle name="Moeda 2 4 4" xfId="622" xr:uid="{00000000-0005-0000-0000-000000000000}"/>
    <cellStyle name="Moeda 3" xfId="8" xr:uid="{00000000-0005-0000-0000-000003000000}"/>
    <cellStyle name="Moeda 3 2" xfId="20" xr:uid="{00000000-0005-0000-0000-000004000000}"/>
    <cellStyle name="Moeda 3 2 2" xfId="47" xr:uid="{00000000-0005-0000-0000-000004000000}"/>
    <cellStyle name="Moeda 3 2 2 2" xfId="174" xr:uid="{E16E4DD8-9148-407F-A046-BFE616FC1042}"/>
    <cellStyle name="Moeda 3 2 2 2 2" xfId="348" xr:uid="{00000000-0005-0000-0000-00000A000000}"/>
    <cellStyle name="Moeda 3 2 2 2 3" xfId="523" xr:uid="{E16E4DD8-9148-407F-A046-BFE616FC1042}"/>
    <cellStyle name="Moeda 3 2 2 2 4" xfId="697" xr:uid="{E16E4DD8-9148-407F-A046-BFE616FC1042}"/>
    <cellStyle name="Moeda 3 2 2 3" xfId="228" xr:uid="{00000000-0005-0000-0000-000009000000}"/>
    <cellStyle name="Moeda 3 2 2 4" xfId="403" xr:uid="{00000000-0005-0000-0000-000004000000}"/>
    <cellStyle name="Moeda 3 2 2 5" xfId="577" xr:uid="{00000000-0005-0000-0000-000004000000}"/>
    <cellStyle name="Moeda 3 2 3" xfId="74" xr:uid="{00000000-0005-0000-0000-000004000000}"/>
    <cellStyle name="Moeda 3 2 3 2" xfId="255" xr:uid="{00000000-0005-0000-0000-00000B000000}"/>
    <cellStyle name="Moeda 3 2 3 3" xfId="430" xr:uid="{00000000-0005-0000-0000-000004000000}"/>
    <cellStyle name="Moeda 3 2 3 4" xfId="604" xr:uid="{00000000-0005-0000-0000-000004000000}"/>
    <cellStyle name="Moeda 3 2 4" xfId="147" xr:uid="{00000000-0005-0000-0000-000005000000}"/>
    <cellStyle name="Moeda 3 2 4 2" xfId="321" xr:uid="{00000000-0005-0000-0000-00000C000000}"/>
    <cellStyle name="Moeda 3 2 4 3" xfId="496" xr:uid="{00000000-0005-0000-0000-000005000000}"/>
    <cellStyle name="Moeda 3 2 4 4" xfId="670" xr:uid="{00000000-0005-0000-0000-000005000000}"/>
    <cellStyle name="Moeda 3 2 5" xfId="201" xr:uid="{00000000-0005-0000-0000-000008000000}"/>
    <cellStyle name="Moeda 3 2 6" xfId="376" xr:uid="{00000000-0005-0000-0000-000004000000}"/>
    <cellStyle name="Moeda 3 2 7" xfId="550" xr:uid="{00000000-0005-0000-0000-000004000000}"/>
    <cellStyle name="Moeda 3 3" xfId="29" xr:uid="{00000000-0005-0000-0000-000005000000}"/>
    <cellStyle name="Moeda 3 3 2" xfId="56" xr:uid="{00000000-0005-0000-0000-000005000000}"/>
    <cellStyle name="Moeda 3 3 2 2" xfId="183" xr:uid="{84F0EAB3-C68C-43EA-B3BB-BEBB5C567F77}"/>
    <cellStyle name="Moeda 3 3 2 2 2" xfId="357" xr:uid="{00000000-0005-0000-0000-00000F000000}"/>
    <cellStyle name="Moeda 3 3 2 2 3" xfId="532" xr:uid="{84F0EAB3-C68C-43EA-B3BB-BEBB5C567F77}"/>
    <cellStyle name="Moeda 3 3 2 2 4" xfId="706" xr:uid="{84F0EAB3-C68C-43EA-B3BB-BEBB5C567F77}"/>
    <cellStyle name="Moeda 3 3 2 3" xfId="237" xr:uid="{00000000-0005-0000-0000-00000E000000}"/>
    <cellStyle name="Moeda 3 3 2 4" xfId="412" xr:uid="{00000000-0005-0000-0000-000005000000}"/>
    <cellStyle name="Moeda 3 3 2 5" xfId="586" xr:uid="{00000000-0005-0000-0000-000005000000}"/>
    <cellStyle name="Moeda 3 3 3" xfId="83" xr:uid="{00000000-0005-0000-0000-000005000000}"/>
    <cellStyle name="Moeda 3 3 3 2" xfId="264" xr:uid="{00000000-0005-0000-0000-000010000000}"/>
    <cellStyle name="Moeda 3 3 3 3" xfId="439" xr:uid="{00000000-0005-0000-0000-000005000000}"/>
    <cellStyle name="Moeda 3 3 3 4" xfId="613" xr:uid="{00000000-0005-0000-0000-000005000000}"/>
    <cellStyle name="Moeda 3 3 4" xfId="156" xr:uid="{00000000-0005-0000-0000-000006000000}"/>
    <cellStyle name="Moeda 3 3 4 2" xfId="330" xr:uid="{00000000-0005-0000-0000-000011000000}"/>
    <cellStyle name="Moeda 3 3 4 3" xfId="505" xr:uid="{00000000-0005-0000-0000-000006000000}"/>
    <cellStyle name="Moeda 3 3 4 4" xfId="679" xr:uid="{00000000-0005-0000-0000-000006000000}"/>
    <cellStyle name="Moeda 3 3 5" xfId="210" xr:uid="{00000000-0005-0000-0000-00000D000000}"/>
    <cellStyle name="Moeda 3 3 6" xfId="385" xr:uid="{00000000-0005-0000-0000-000005000000}"/>
    <cellStyle name="Moeda 3 3 7" xfId="559" xr:uid="{00000000-0005-0000-0000-000005000000}"/>
    <cellStyle name="Moeda 3 4" xfId="38" xr:uid="{00000000-0005-0000-0000-000003000000}"/>
    <cellStyle name="Moeda 3 4 2" xfId="165" xr:uid="{6C2FD224-04D8-4EC2-A591-02E6E1FFABDA}"/>
    <cellStyle name="Moeda 3 4 2 2" xfId="339" xr:uid="{00000000-0005-0000-0000-000013000000}"/>
    <cellStyle name="Moeda 3 4 2 3" xfId="514" xr:uid="{6C2FD224-04D8-4EC2-A591-02E6E1FFABDA}"/>
    <cellStyle name="Moeda 3 4 2 4" xfId="688" xr:uid="{6C2FD224-04D8-4EC2-A591-02E6E1FFABDA}"/>
    <cellStyle name="Moeda 3 4 3" xfId="219" xr:uid="{00000000-0005-0000-0000-000012000000}"/>
    <cellStyle name="Moeda 3 4 4" xfId="394" xr:uid="{00000000-0005-0000-0000-000003000000}"/>
    <cellStyle name="Moeda 3 4 5" xfId="568" xr:uid="{00000000-0005-0000-0000-000003000000}"/>
    <cellStyle name="Moeda 3 5" xfId="65" xr:uid="{00000000-0005-0000-0000-000003000000}"/>
    <cellStyle name="Moeda 3 5 2" xfId="246" xr:uid="{00000000-0005-0000-0000-000014000000}"/>
    <cellStyle name="Moeda 3 5 3" xfId="421" xr:uid="{00000000-0005-0000-0000-000003000000}"/>
    <cellStyle name="Moeda 3 5 4" xfId="595" xr:uid="{00000000-0005-0000-0000-000003000000}"/>
    <cellStyle name="Moeda 3 6" xfId="136" xr:uid="{00000000-0005-0000-0000-000004000000}"/>
    <cellStyle name="Moeda 3 6 2" xfId="312" xr:uid="{00000000-0005-0000-0000-000015000000}"/>
    <cellStyle name="Moeda 3 6 3" xfId="487" xr:uid="{00000000-0005-0000-0000-000004000000}"/>
    <cellStyle name="Moeda 3 6 4" xfId="661" xr:uid="{00000000-0005-0000-0000-000004000000}"/>
    <cellStyle name="Moeda 3 7" xfId="192" xr:uid="{00000000-0005-0000-0000-000007000000}"/>
    <cellStyle name="Moeda 3 8" xfId="367" xr:uid="{00000000-0005-0000-0000-000003000000}"/>
    <cellStyle name="Moeda 3 9" xfId="541" xr:uid="{00000000-0005-0000-0000-000003000000}"/>
    <cellStyle name="Moeda 4" xfId="14" xr:uid="{00000000-0005-0000-0000-000006000000}"/>
    <cellStyle name="Moeda 4 2" xfId="24" xr:uid="{00000000-0005-0000-0000-000007000000}"/>
    <cellStyle name="Moeda 4 2 2" xfId="51" xr:uid="{00000000-0005-0000-0000-000007000000}"/>
    <cellStyle name="Moeda 4 2 2 2" xfId="178" xr:uid="{E71061ED-9EBD-4225-9A11-9785EB654835}"/>
    <cellStyle name="Moeda 4 2 2 2 2" xfId="352" xr:uid="{00000000-0005-0000-0000-000019000000}"/>
    <cellStyle name="Moeda 4 2 2 2 3" xfId="527" xr:uid="{E71061ED-9EBD-4225-9A11-9785EB654835}"/>
    <cellStyle name="Moeda 4 2 2 2 4" xfId="701" xr:uid="{E71061ED-9EBD-4225-9A11-9785EB654835}"/>
    <cellStyle name="Moeda 4 2 2 3" xfId="232" xr:uid="{00000000-0005-0000-0000-000018000000}"/>
    <cellStyle name="Moeda 4 2 2 4" xfId="407" xr:uid="{00000000-0005-0000-0000-000007000000}"/>
    <cellStyle name="Moeda 4 2 2 5" xfId="581" xr:uid="{00000000-0005-0000-0000-000007000000}"/>
    <cellStyle name="Moeda 4 2 3" xfId="78" xr:uid="{00000000-0005-0000-0000-000007000000}"/>
    <cellStyle name="Moeda 4 2 3 2" xfId="259" xr:uid="{00000000-0005-0000-0000-00001A000000}"/>
    <cellStyle name="Moeda 4 2 3 3" xfId="434" xr:uid="{00000000-0005-0000-0000-000007000000}"/>
    <cellStyle name="Moeda 4 2 3 4" xfId="608" xr:uid="{00000000-0005-0000-0000-000007000000}"/>
    <cellStyle name="Moeda 4 2 4" xfId="151" xr:uid="{00000000-0005-0000-0000-000008000000}"/>
    <cellStyle name="Moeda 4 2 4 2" xfId="325" xr:uid="{00000000-0005-0000-0000-00001B000000}"/>
    <cellStyle name="Moeda 4 2 4 3" xfId="500" xr:uid="{00000000-0005-0000-0000-000008000000}"/>
    <cellStyle name="Moeda 4 2 4 4" xfId="674" xr:uid="{00000000-0005-0000-0000-000008000000}"/>
    <cellStyle name="Moeda 4 2 5" xfId="205" xr:uid="{00000000-0005-0000-0000-000017000000}"/>
    <cellStyle name="Moeda 4 2 6" xfId="380" xr:uid="{00000000-0005-0000-0000-000007000000}"/>
    <cellStyle name="Moeda 4 2 7" xfId="554" xr:uid="{00000000-0005-0000-0000-000007000000}"/>
    <cellStyle name="Moeda 4 3" xfId="33" xr:uid="{00000000-0005-0000-0000-000008000000}"/>
    <cellStyle name="Moeda 4 3 2" xfId="60" xr:uid="{00000000-0005-0000-0000-000008000000}"/>
    <cellStyle name="Moeda 4 3 2 2" xfId="187" xr:uid="{2C4B5740-AAA3-4A37-9EF0-AAA01408BDE5}"/>
    <cellStyle name="Moeda 4 3 2 2 2" xfId="361" xr:uid="{00000000-0005-0000-0000-00001E000000}"/>
    <cellStyle name="Moeda 4 3 2 2 3" xfId="536" xr:uid="{2C4B5740-AAA3-4A37-9EF0-AAA01408BDE5}"/>
    <cellStyle name="Moeda 4 3 2 2 4" xfId="710" xr:uid="{2C4B5740-AAA3-4A37-9EF0-AAA01408BDE5}"/>
    <cellStyle name="Moeda 4 3 2 3" xfId="241" xr:uid="{00000000-0005-0000-0000-00001D000000}"/>
    <cellStyle name="Moeda 4 3 2 4" xfId="416" xr:uid="{00000000-0005-0000-0000-000008000000}"/>
    <cellStyle name="Moeda 4 3 2 5" xfId="590" xr:uid="{00000000-0005-0000-0000-000008000000}"/>
    <cellStyle name="Moeda 4 3 3" xfId="87" xr:uid="{00000000-0005-0000-0000-000008000000}"/>
    <cellStyle name="Moeda 4 3 3 2" xfId="268" xr:uid="{00000000-0005-0000-0000-00001F000000}"/>
    <cellStyle name="Moeda 4 3 3 3" xfId="443" xr:uid="{00000000-0005-0000-0000-000008000000}"/>
    <cellStyle name="Moeda 4 3 3 4" xfId="617" xr:uid="{00000000-0005-0000-0000-000008000000}"/>
    <cellStyle name="Moeda 4 3 4" xfId="160" xr:uid="{00000000-0005-0000-0000-000009000000}"/>
    <cellStyle name="Moeda 4 3 4 2" xfId="334" xr:uid="{00000000-0005-0000-0000-000020000000}"/>
    <cellStyle name="Moeda 4 3 4 3" xfId="509" xr:uid="{00000000-0005-0000-0000-000009000000}"/>
    <cellStyle name="Moeda 4 3 4 4" xfId="683" xr:uid="{00000000-0005-0000-0000-000009000000}"/>
    <cellStyle name="Moeda 4 3 5" xfId="214" xr:uid="{00000000-0005-0000-0000-00001C000000}"/>
    <cellStyle name="Moeda 4 3 6" xfId="389" xr:uid="{00000000-0005-0000-0000-000008000000}"/>
    <cellStyle name="Moeda 4 3 7" xfId="563" xr:uid="{00000000-0005-0000-0000-000008000000}"/>
    <cellStyle name="Moeda 4 4" xfId="42" xr:uid="{00000000-0005-0000-0000-000006000000}"/>
    <cellStyle name="Moeda 4 4 2" xfId="169" xr:uid="{7C9A4068-D334-4686-AC90-B19BF358D9DA}"/>
    <cellStyle name="Moeda 4 4 2 2" xfId="343" xr:uid="{00000000-0005-0000-0000-000022000000}"/>
    <cellStyle name="Moeda 4 4 2 3" xfId="518" xr:uid="{7C9A4068-D334-4686-AC90-B19BF358D9DA}"/>
    <cellStyle name="Moeda 4 4 2 4" xfId="692" xr:uid="{7C9A4068-D334-4686-AC90-B19BF358D9DA}"/>
    <cellStyle name="Moeda 4 4 3" xfId="223" xr:uid="{00000000-0005-0000-0000-000021000000}"/>
    <cellStyle name="Moeda 4 4 4" xfId="398" xr:uid="{00000000-0005-0000-0000-000006000000}"/>
    <cellStyle name="Moeda 4 4 5" xfId="572" xr:uid="{00000000-0005-0000-0000-000006000000}"/>
    <cellStyle name="Moeda 4 5" xfId="69" xr:uid="{00000000-0005-0000-0000-000006000000}"/>
    <cellStyle name="Moeda 4 5 2" xfId="250" xr:uid="{00000000-0005-0000-0000-000023000000}"/>
    <cellStyle name="Moeda 4 5 3" xfId="425" xr:uid="{00000000-0005-0000-0000-000006000000}"/>
    <cellStyle name="Moeda 4 5 4" xfId="599" xr:uid="{00000000-0005-0000-0000-000006000000}"/>
    <cellStyle name="Moeda 4 6" xfId="141" xr:uid="{00000000-0005-0000-0000-000007000000}"/>
    <cellStyle name="Moeda 4 6 2" xfId="316" xr:uid="{00000000-0005-0000-0000-000024000000}"/>
    <cellStyle name="Moeda 4 6 3" xfId="491" xr:uid="{00000000-0005-0000-0000-000007000000}"/>
    <cellStyle name="Moeda 4 6 4" xfId="665" xr:uid="{00000000-0005-0000-0000-000007000000}"/>
    <cellStyle name="Moeda 4 7" xfId="196" xr:uid="{00000000-0005-0000-0000-000016000000}"/>
    <cellStyle name="Moeda 4 8" xfId="371" xr:uid="{00000000-0005-0000-0000-000006000000}"/>
    <cellStyle name="Moeda 4 9" xfId="545" xr:uid="{00000000-0005-0000-0000-000006000000}"/>
    <cellStyle name="Moeda 5" xfId="23" xr:uid="{00000000-0005-0000-0000-000009000000}"/>
    <cellStyle name="Moeda 5 2" xfId="50" xr:uid="{00000000-0005-0000-0000-000009000000}"/>
    <cellStyle name="Moeda 5 2 2" xfId="177" xr:uid="{C56CD79B-F0DB-4632-8EE9-12A83306D766}"/>
    <cellStyle name="Moeda 5 2 2 2" xfId="351" xr:uid="{00000000-0005-0000-0000-000027000000}"/>
    <cellStyle name="Moeda 5 2 2 3" xfId="526" xr:uid="{C56CD79B-F0DB-4632-8EE9-12A83306D766}"/>
    <cellStyle name="Moeda 5 2 2 4" xfId="700" xr:uid="{C56CD79B-F0DB-4632-8EE9-12A83306D766}"/>
    <cellStyle name="Moeda 5 2 3" xfId="231" xr:uid="{00000000-0005-0000-0000-000026000000}"/>
    <cellStyle name="Moeda 5 2 4" xfId="406" xr:uid="{00000000-0005-0000-0000-000009000000}"/>
    <cellStyle name="Moeda 5 2 5" xfId="580" xr:uid="{00000000-0005-0000-0000-000009000000}"/>
    <cellStyle name="Moeda 5 3" xfId="77" xr:uid="{00000000-0005-0000-0000-000009000000}"/>
    <cellStyle name="Moeda 5 3 2" xfId="258" xr:uid="{00000000-0005-0000-0000-000028000000}"/>
    <cellStyle name="Moeda 5 3 3" xfId="433" xr:uid="{00000000-0005-0000-0000-000009000000}"/>
    <cellStyle name="Moeda 5 3 4" xfId="607" xr:uid="{00000000-0005-0000-0000-000009000000}"/>
    <cellStyle name="Moeda 5 4" xfId="150" xr:uid="{00000000-0005-0000-0000-00000A000000}"/>
    <cellStyle name="Moeda 5 4 2" xfId="324" xr:uid="{00000000-0005-0000-0000-000029000000}"/>
    <cellStyle name="Moeda 5 4 3" xfId="499" xr:uid="{00000000-0005-0000-0000-00000A000000}"/>
    <cellStyle name="Moeda 5 4 4" xfId="673" xr:uid="{00000000-0005-0000-0000-00000A000000}"/>
    <cellStyle name="Moeda 5 5" xfId="204" xr:uid="{00000000-0005-0000-0000-000025000000}"/>
    <cellStyle name="Moeda 5 6" xfId="379" xr:uid="{00000000-0005-0000-0000-000009000000}"/>
    <cellStyle name="Moeda 5 7" xfId="553" xr:uid="{00000000-0005-0000-0000-000009000000}"/>
    <cellStyle name="Moeda 6" xfId="32" xr:uid="{00000000-0005-0000-0000-00000A000000}"/>
    <cellStyle name="Moeda 6 2" xfId="59" xr:uid="{00000000-0005-0000-0000-00000A000000}"/>
    <cellStyle name="Moeda 6 2 2" xfId="186" xr:uid="{5DC2B245-D3A7-4771-9E38-1897BEFF58F4}"/>
    <cellStyle name="Moeda 6 2 2 2" xfId="360" xr:uid="{00000000-0005-0000-0000-00002C000000}"/>
    <cellStyle name="Moeda 6 2 2 3" xfId="535" xr:uid="{5DC2B245-D3A7-4771-9E38-1897BEFF58F4}"/>
    <cellStyle name="Moeda 6 2 2 4" xfId="709" xr:uid="{5DC2B245-D3A7-4771-9E38-1897BEFF58F4}"/>
    <cellStyle name="Moeda 6 2 3" xfId="240" xr:uid="{00000000-0005-0000-0000-00002B000000}"/>
    <cellStyle name="Moeda 6 2 4" xfId="415" xr:uid="{00000000-0005-0000-0000-00000A000000}"/>
    <cellStyle name="Moeda 6 2 5" xfId="589" xr:uid="{00000000-0005-0000-0000-00000A000000}"/>
    <cellStyle name="Moeda 6 3" xfId="86" xr:uid="{00000000-0005-0000-0000-00000A000000}"/>
    <cellStyle name="Moeda 6 3 2" xfId="267" xr:uid="{00000000-0005-0000-0000-00002D000000}"/>
    <cellStyle name="Moeda 6 3 3" xfId="442" xr:uid="{00000000-0005-0000-0000-00000A000000}"/>
    <cellStyle name="Moeda 6 3 4" xfId="616" xr:uid="{00000000-0005-0000-0000-00000A000000}"/>
    <cellStyle name="Moeda 6 4" xfId="159" xr:uid="{00000000-0005-0000-0000-00000B000000}"/>
    <cellStyle name="Moeda 6 4 2" xfId="333" xr:uid="{00000000-0005-0000-0000-00002E000000}"/>
    <cellStyle name="Moeda 6 4 3" xfId="508" xr:uid="{00000000-0005-0000-0000-00000B000000}"/>
    <cellStyle name="Moeda 6 4 4" xfId="682" xr:uid="{00000000-0005-0000-0000-00000B000000}"/>
    <cellStyle name="Moeda 6 5" xfId="213" xr:uid="{00000000-0005-0000-0000-00002A000000}"/>
    <cellStyle name="Moeda 6 6" xfId="388" xr:uid="{00000000-0005-0000-0000-00000A000000}"/>
    <cellStyle name="Moeda 6 7" xfId="562" xr:uid="{00000000-0005-0000-0000-00000A000000}"/>
    <cellStyle name="Moeda 7" xfId="41" xr:uid="{00000000-0005-0000-0000-000050000000}"/>
    <cellStyle name="Moeda 7 2" xfId="140" xr:uid="{00000000-0005-0000-0000-00000C000000}"/>
    <cellStyle name="Moeda 7 2 2" xfId="315" xr:uid="{00000000-0005-0000-0000-000030000000}"/>
    <cellStyle name="Moeda 7 2 3" xfId="490" xr:uid="{00000000-0005-0000-0000-00000C000000}"/>
    <cellStyle name="Moeda 7 2 4" xfId="664" xr:uid="{00000000-0005-0000-0000-00000C000000}"/>
    <cellStyle name="Moeda 7 3" xfId="222" xr:uid="{00000000-0005-0000-0000-00002F000000}"/>
    <cellStyle name="Moeda 7 4" xfId="397" xr:uid="{00000000-0005-0000-0000-000050000000}"/>
    <cellStyle name="Moeda 7 5" xfId="571" xr:uid="{00000000-0005-0000-0000-000050000000}"/>
    <cellStyle name="Moeda 8" xfId="68" xr:uid="{00000000-0005-0000-0000-00006B000000}"/>
    <cellStyle name="Moeda 8 2" xfId="168" xr:uid="{E4C63098-F84B-4B08-9BFB-3DDEAC6CF610}"/>
    <cellStyle name="Moeda 8 2 2" xfId="342" xr:uid="{00000000-0005-0000-0000-000032000000}"/>
    <cellStyle name="Moeda 8 2 3" xfId="517" xr:uid="{E4C63098-F84B-4B08-9BFB-3DDEAC6CF610}"/>
    <cellStyle name="Moeda 8 2 4" xfId="691" xr:uid="{E4C63098-F84B-4B08-9BFB-3DDEAC6CF610}"/>
    <cellStyle name="Moeda 8 3" xfId="249" xr:uid="{00000000-0005-0000-0000-000031000000}"/>
    <cellStyle name="Moeda 8 4" xfId="424" xr:uid="{00000000-0005-0000-0000-00006B000000}"/>
    <cellStyle name="Moeda 8 5" xfId="598" xr:uid="{00000000-0005-0000-0000-00006B000000}"/>
    <cellStyle name="Moeda 9" xfId="195" xr:uid="{00000000-0005-0000-0000-0000EA000000}"/>
    <cellStyle name="Normal" xfId="0" builtinId="0"/>
    <cellStyle name="Normal 2" xfId="1" xr:uid="{00000000-0005-0000-0000-00000C000000}"/>
    <cellStyle name="Normal 3" xfId="95" xr:uid="{00000000-0005-0000-0000-00000F000000}"/>
    <cellStyle name="Normal 3 2" xfId="98" xr:uid="{00000000-0005-0000-0000-000010000000}"/>
    <cellStyle name="Normal 4" xfId="131" xr:uid="{00000000-0005-0000-0000-000011000000}"/>
    <cellStyle name="Normal 4 2" xfId="364" xr:uid="{00000000-0005-0000-0000-000037000000}"/>
    <cellStyle name="Normal 5" xfId="90" xr:uid="{00000000-0005-0000-0000-00009C000000}"/>
    <cellStyle name="Normal 5 2" xfId="271" xr:uid="{00000000-0005-0000-0000-000038000000}"/>
    <cellStyle name="Normal 5 3" xfId="446" xr:uid="{00000000-0005-0000-0000-00009C000000}"/>
    <cellStyle name="Normal 5 4" xfId="620" xr:uid="{00000000-0005-0000-0000-00009C000000}"/>
    <cellStyle name="Porcentagem" xfId="17" builtinId="5"/>
    <cellStyle name="Porcentagem 2" xfId="12" xr:uid="{00000000-0005-0000-0000-00000E000000}"/>
    <cellStyle name="Porcentagem 3" xfId="144" xr:uid="{00000000-0005-0000-0000-000013000000}"/>
    <cellStyle name="Separador de milhares 2" xfId="2" xr:uid="{00000000-0005-0000-0000-00000F000000}"/>
    <cellStyle name="Separador de milhares 2 2" xfId="7" xr:uid="{00000000-0005-0000-0000-000010000000}"/>
    <cellStyle name="Separador de milhares 2 2 10" xfId="366" xr:uid="{00000000-0005-0000-0000-000010000000}"/>
    <cellStyle name="Separador de milhares 2 2 11" xfId="540" xr:uid="{00000000-0005-0000-0000-000010000000}"/>
    <cellStyle name="Separador de milhares 2 2 2" xfId="11" xr:uid="{00000000-0005-0000-0000-000011000000}"/>
    <cellStyle name="Separador de milhares 2 2 2 2" xfId="22" xr:uid="{00000000-0005-0000-0000-000012000000}"/>
    <cellStyle name="Separador de milhares 2 2 2 2 2" xfId="49" xr:uid="{00000000-0005-0000-0000-000012000000}"/>
    <cellStyle name="Separador de milhares 2 2 2 2 2 2" xfId="176" xr:uid="{B7CE71A6-1755-4CFB-9AEC-03436E0D11B5}"/>
    <cellStyle name="Separador de milhares 2 2 2 2 2 2 2" xfId="350" xr:uid="{00000000-0005-0000-0000-000040000000}"/>
    <cellStyle name="Separador de milhares 2 2 2 2 2 2 3" xfId="525" xr:uid="{B7CE71A6-1755-4CFB-9AEC-03436E0D11B5}"/>
    <cellStyle name="Separador de milhares 2 2 2 2 2 2 4" xfId="699" xr:uid="{B7CE71A6-1755-4CFB-9AEC-03436E0D11B5}"/>
    <cellStyle name="Separador de milhares 2 2 2 2 2 3" xfId="230" xr:uid="{00000000-0005-0000-0000-00003F000000}"/>
    <cellStyle name="Separador de milhares 2 2 2 2 2 4" xfId="405" xr:uid="{00000000-0005-0000-0000-000012000000}"/>
    <cellStyle name="Separador de milhares 2 2 2 2 2 5" xfId="579" xr:uid="{00000000-0005-0000-0000-000012000000}"/>
    <cellStyle name="Separador de milhares 2 2 2 2 3" xfId="76" xr:uid="{00000000-0005-0000-0000-000012000000}"/>
    <cellStyle name="Separador de milhares 2 2 2 2 3 2" xfId="257" xr:uid="{00000000-0005-0000-0000-000041000000}"/>
    <cellStyle name="Separador de milhares 2 2 2 2 3 3" xfId="432" xr:uid="{00000000-0005-0000-0000-000012000000}"/>
    <cellStyle name="Separador de milhares 2 2 2 2 3 4" xfId="606" xr:uid="{00000000-0005-0000-0000-000012000000}"/>
    <cellStyle name="Separador de milhares 2 2 2 2 4" xfId="149" xr:uid="{00000000-0005-0000-0000-000017000000}"/>
    <cellStyle name="Separador de milhares 2 2 2 2 4 2" xfId="323" xr:uid="{00000000-0005-0000-0000-000042000000}"/>
    <cellStyle name="Separador de milhares 2 2 2 2 4 3" xfId="498" xr:uid="{00000000-0005-0000-0000-000017000000}"/>
    <cellStyle name="Separador de milhares 2 2 2 2 4 4" xfId="672" xr:uid="{00000000-0005-0000-0000-000017000000}"/>
    <cellStyle name="Separador de milhares 2 2 2 2 5" xfId="203" xr:uid="{00000000-0005-0000-0000-00003E000000}"/>
    <cellStyle name="Separador de milhares 2 2 2 2 6" xfId="378" xr:uid="{00000000-0005-0000-0000-000012000000}"/>
    <cellStyle name="Separador de milhares 2 2 2 2 7" xfId="552" xr:uid="{00000000-0005-0000-0000-000012000000}"/>
    <cellStyle name="Separador de milhares 2 2 2 3" xfId="31" xr:uid="{00000000-0005-0000-0000-000013000000}"/>
    <cellStyle name="Separador de milhares 2 2 2 3 2" xfId="58" xr:uid="{00000000-0005-0000-0000-000013000000}"/>
    <cellStyle name="Separador de milhares 2 2 2 3 2 2" xfId="185" xr:uid="{26550FC0-93ED-4D7A-9D3F-FFC670FB679F}"/>
    <cellStyle name="Separador de milhares 2 2 2 3 2 2 2" xfId="359" xr:uid="{00000000-0005-0000-0000-000045000000}"/>
    <cellStyle name="Separador de milhares 2 2 2 3 2 2 3" xfId="534" xr:uid="{26550FC0-93ED-4D7A-9D3F-FFC670FB679F}"/>
    <cellStyle name="Separador de milhares 2 2 2 3 2 2 4" xfId="708" xr:uid="{26550FC0-93ED-4D7A-9D3F-FFC670FB679F}"/>
    <cellStyle name="Separador de milhares 2 2 2 3 2 3" xfId="239" xr:uid="{00000000-0005-0000-0000-000044000000}"/>
    <cellStyle name="Separador de milhares 2 2 2 3 2 4" xfId="414" xr:uid="{00000000-0005-0000-0000-000013000000}"/>
    <cellStyle name="Separador de milhares 2 2 2 3 2 5" xfId="588" xr:uid="{00000000-0005-0000-0000-000013000000}"/>
    <cellStyle name="Separador de milhares 2 2 2 3 3" xfId="85" xr:uid="{00000000-0005-0000-0000-000013000000}"/>
    <cellStyle name="Separador de milhares 2 2 2 3 3 2" xfId="266" xr:uid="{00000000-0005-0000-0000-000046000000}"/>
    <cellStyle name="Separador de milhares 2 2 2 3 3 3" xfId="441" xr:uid="{00000000-0005-0000-0000-000013000000}"/>
    <cellStyle name="Separador de milhares 2 2 2 3 3 4" xfId="615" xr:uid="{00000000-0005-0000-0000-000013000000}"/>
    <cellStyle name="Separador de milhares 2 2 2 3 4" xfId="158" xr:uid="{00000000-0005-0000-0000-000018000000}"/>
    <cellStyle name="Separador de milhares 2 2 2 3 4 2" xfId="332" xr:uid="{00000000-0005-0000-0000-000047000000}"/>
    <cellStyle name="Separador de milhares 2 2 2 3 4 3" xfId="507" xr:uid="{00000000-0005-0000-0000-000018000000}"/>
    <cellStyle name="Separador de milhares 2 2 2 3 4 4" xfId="681" xr:uid="{00000000-0005-0000-0000-000018000000}"/>
    <cellStyle name="Separador de milhares 2 2 2 3 5" xfId="212" xr:uid="{00000000-0005-0000-0000-000043000000}"/>
    <cellStyle name="Separador de milhares 2 2 2 3 6" xfId="387" xr:uid="{00000000-0005-0000-0000-000013000000}"/>
    <cellStyle name="Separador de milhares 2 2 2 3 7" xfId="561" xr:uid="{00000000-0005-0000-0000-000013000000}"/>
    <cellStyle name="Separador de milhares 2 2 2 4" xfId="40" xr:uid="{00000000-0005-0000-0000-000011000000}"/>
    <cellStyle name="Separador de milhares 2 2 2 4 2" xfId="167" xr:uid="{5CDE6A79-140A-4B85-8549-DFE8499E73C2}"/>
    <cellStyle name="Separador de milhares 2 2 2 4 2 2" xfId="341" xr:uid="{00000000-0005-0000-0000-000049000000}"/>
    <cellStyle name="Separador de milhares 2 2 2 4 2 3" xfId="516" xr:uid="{5CDE6A79-140A-4B85-8549-DFE8499E73C2}"/>
    <cellStyle name="Separador de milhares 2 2 2 4 2 4" xfId="690" xr:uid="{5CDE6A79-140A-4B85-8549-DFE8499E73C2}"/>
    <cellStyle name="Separador de milhares 2 2 2 4 3" xfId="221" xr:uid="{00000000-0005-0000-0000-000048000000}"/>
    <cellStyle name="Separador de milhares 2 2 2 4 4" xfId="396" xr:uid="{00000000-0005-0000-0000-000011000000}"/>
    <cellStyle name="Separador de milhares 2 2 2 4 5" xfId="570" xr:uid="{00000000-0005-0000-0000-000011000000}"/>
    <cellStyle name="Separador de milhares 2 2 2 5" xfId="67" xr:uid="{00000000-0005-0000-0000-000011000000}"/>
    <cellStyle name="Separador de milhares 2 2 2 5 2" xfId="248" xr:uid="{00000000-0005-0000-0000-00004A000000}"/>
    <cellStyle name="Separador de milhares 2 2 2 5 3" xfId="423" xr:uid="{00000000-0005-0000-0000-000011000000}"/>
    <cellStyle name="Separador de milhares 2 2 2 5 4" xfId="597" xr:uid="{00000000-0005-0000-0000-000011000000}"/>
    <cellStyle name="Separador de milhares 2 2 2 6" xfId="139" xr:uid="{00000000-0005-0000-0000-000016000000}"/>
    <cellStyle name="Separador de milhares 2 2 2 6 2" xfId="314" xr:uid="{00000000-0005-0000-0000-00004B000000}"/>
    <cellStyle name="Separador de milhares 2 2 2 6 3" xfId="489" xr:uid="{00000000-0005-0000-0000-000016000000}"/>
    <cellStyle name="Separador de milhares 2 2 2 6 4" xfId="663" xr:uid="{00000000-0005-0000-0000-000016000000}"/>
    <cellStyle name="Separador de milhares 2 2 2 7" xfId="194" xr:uid="{00000000-0005-0000-0000-00003D000000}"/>
    <cellStyle name="Separador de milhares 2 2 2 8" xfId="369" xr:uid="{00000000-0005-0000-0000-000011000000}"/>
    <cellStyle name="Separador de milhares 2 2 2 9" xfId="543" xr:uid="{00000000-0005-0000-0000-000011000000}"/>
    <cellStyle name="Separador de milhares 2 2 3" xfId="16" xr:uid="{00000000-0005-0000-0000-000014000000}"/>
    <cellStyle name="Separador de milhares 2 2 3 2" xfId="26" xr:uid="{00000000-0005-0000-0000-000015000000}"/>
    <cellStyle name="Separador de milhares 2 2 3 2 2" xfId="53" xr:uid="{00000000-0005-0000-0000-000015000000}"/>
    <cellStyle name="Separador de milhares 2 2 3 2 2 2" xfId="180" xr:uid="{0BDEEE09-677E-448E-A35A-FA508DC20FAB}"/>
    <cellStyle name="Separador de milhares 2 2 3 2 2 2 2" xfId="354" xr:uid="{00000000-0005-0000-0000-00004F000000}"/>
    <cellStyle name="Separador de milhares 2 2 3 2 2 2 3" xfId="529" xr:uid="{0BDEEE09-677E-448E-A35A-FA508DC20FAB}"/>
    <cellStyle name="Separador de milhares 2 2 3 2 2 2 4" xfId="703" xr:uid="{0BDEEE09-677E-448E-A35A-FA508DC20FAB}"/>
    <cellStyle name="Separador de milhares 2 2 3 2 2 3" xfId="234" xr:uid="{00000000-0005-0000-0000-00004E000000}"/>
    <cellStyle name="Separador de milhares 2 2 3 2 2 4" xfId="409" xr:uid="{00000000-0005-0000-0000-000015000000}"/>
    <cellStyle name="Separador de milhares 2 2 3 2 2 5" xfId="583" xr:uid="{00000000-0005-0000-0000-000015000000}"/>
    <cellStyle name="Separador de milhares 2 2 3 2 3" xfId="80" xr:uid="{00000000-0005-0000-0000-000015000000}"/>
    <cellStyle name="Separador de milhares 2 2 3 2 3 2" xfId="261" xr:uid="{00000000-0005-0000-0000-000050000000}"/>
    <cellStyle name="Separador de milhares 2 2 3 2 3 3" xfId="436" xr:uid="{00000000-0005-0000-0000-000015000000}"/>
    <cellStyle name="Separador de milhares 2 2 3 2 3 4" xfId="610" xr:uid="{00000000-0005-0000-0000-000015000000}"/>
    <cellStyle name="Separador de milhares 2 2 3 2 4" xfId="153" xr:uid="{00000000-0005-0000-0000-00001A000000}"/>
    <cellStyle name="Separador de milhares 2 2 3 2 4 2" xfId="327" xr:uid="{00000000-0005-0000-0000-000051000000}"/>
    <cellStyle name="Separador de milhares 2 2 3 2 4 3" xfId="502" xr:uid="{00000000-0005-0000-0000-00001A000000}"/>
    <cellStyle name="Separador de milhares 2 2 3 2 4 4" xfId="676" xr:uid="{00000000-0005-0000-0000-00001A000000}"/>
    <cellStyle name="Separador de milhares 2 2 3 2 5" xfId="207" xr:uid="{00000000-0005-0000-0000-00004D000000}"/>
    <cellStyle name="Separador de milhares 2 2 3 2 6" xfId="382" xr:uid="{00000000-0005-0000-0000-000015000000}"/>
    <cellStyle name="Separador de milhares 2 2 3 2 7" xfId="556" xr:uid="{00000000-0005-0000-0000-000015000000}"/>
    <cellStyle name="Separador de milhares 2 2 3 3" xfId="35" xr:uid="{00000000-0005-0000-0000-000016000000}"/>
    <cellStyle name="Separador de milhares 2 2 3 3 2" xfId="62" xr:uid="{00000000-0005-0000-0000-000016000000}"/>
    <cellStyle name="Separador de milhares 2 2 3 3 2 2" xfId="189" xr:uid="{7F6CF3AA-73EC-49DE-8B95-C5C694A8A0B3}"/>
    <cellStyle name="Separador de milhares 2 2 3 3 2 2 2" xfId="363" xr:uid="{00000000-0005-0000-0000-000054000000}"/>
    <cellStyle name="Separador de milhares 2 2 3 3 2 2 3" xfId="538" xr:uid="{7F6CF3AA-73EC-49DE-8B95-C5C694A8A0B3}"/>
    <cellStyle name="Separador de milhares 2 2 3 3 2 2 4" xfId="712" xr:uid="{7F6CF3AA-73EC-49DE-8B95-C5C694A8A0B3}"/>
    <cellStyle name="Separador de milhares 2 2 3 3 2 3" xfId="243" xr:uid="{00000000-0005-0000-0000-000053000000}"/>
    <cellStyle name="Separador de milhares 2 2 3 3 2 4" xfId="418" xr:uid="{00000000-0005-0000-0000-000016000000}"/>
    <cellStyle name="Separador de milhares 2 2 3 3 2 5" xfId="592" xr:uid="{00000000-0005-0000-0000-000016000000}"/>
    <cellStyle name="Separador de milhares 2 2 3 3 3" xfId="89" xr:uid="{00000000-0005-0000-0000-000016000000}"/>
    <cellStyle name="Separador de milhares 2 2 3 3 3 2" xfId="270" xr:uid="{00000000-0005-0000-0000-000055000000}"/>
    <cellStyle name="Separador de milhares 2 2 3 3 3 3" xfId="445" xr:uid="{00000000-0005-0000-0000-000016000000}"/>
    <cellStyle name="Separador de milhares 2 2 3 3 3 4" xfId="619" xr:uid="{00000000-0005-0000-0000-000016000000}"/>
    <cellStyle name="Separador de milhares 2 2 3 3 4" xfId="162" xr:uid="{00000000-0005-0000-0000-00001B000000}"/>
    <cellStyle name="Separador de milhares 2 2 3 3 4 2" xfId="336" xr:uid="{00000000-0005-0000-0000-000056000000}"/>
    <cellStyle name="Separador de milhares 2 2 3 3 4 3" xfId="511" xr:uid="{00000000-0005-0000-0000-00001B000000}"/>
    <cellStyle name="Separador de milhares 2 2 3 3 4 4" xfId="685" xr:uid="{00000000-0005-0000-0000-00001B000000}"/>
    <cellStyle name="Separador de milhares 2 2 3 3 5" xfId="216" xr:uid="{00000000-0005-0000-0000-000052000000}"/>
    <cellStyle name="Separador de milhares 2 2 3 3 6" xfId="391" xr:uid="{00000000-0005-0000-0000-000016000000}"/>
    <cellStyle name="Separador de milhares 2 2 3 3 7" xfId="565" xr:uid="{00000000-0005-0000-0000-000016000000}"/>
    <cellStyle name="Separador de milhares 2 2 3 4" xfId="44" xr:uid="{00000000-0005-0000-0000-000014000000}"/>
    <cellStyle name="Separador de milhares 2 2 3 4 2" xfId="171" xr:uid="{0E41233E-ED17-47CD-BD46-10178B8A272C}"/>
    <cellStyle name="Separador de milhares 2 2 3 4 2 2" xfId="345" xr:uid="{00000000-0005-0000-0000-000058000000}"/>
    <cellStyle name="Separador de milhares 2 2 3 4 2 3" xfId="520" xr:uid="{0E41233E-ED17-47CD-BD46-10178B8A272C}"/>
    <cellStyle name="Separador de milhares 2 2 3 4 2 4" xfId="694" xr:uid="{0E41233E-ED17-47CD-BD46-10178B8A272C}"/>
    <cellStyle name="Separador de milhares 2 2 3 4 3" xfId="225" xr:uid="{00000000-0005-0000-0000-000057000000}"/>
    <cellStyle name="Separador de milhares 2 2 3 4 4" xfId="400" xr:uid="{00000000-0005-0000-0000-000014000000}"/>
    <cellStyle name="Separador de milhares 2 2 3 4 5" xfId="574" xr:uid="{00000000-0005-0000-0000-000014000000}"/>
    <cellStyle name="Separador de milhares 2 2 3 5" xfId="71" xr:uid="{00000000-0005-0000-0000-000014000000}"/>
    <cellStyle name="Separador de milhares 2 2 3 5 2" xfId="252" xr:uid="{00000000-0005-0000-0000-000059000000}"/>
    <cellStyle name="Separador de milhares 2 2 3 5 3" xfId="427" xr:uid="{00000000-0005-0000-0000-000014000000}"/>
    <cellStyle name="Separador de milhares 2 2 3 5 4" xfId="601" xr:uid="{00000000-0005-0000-0000-000014000000}"/>
    <cellStyle name="Separador de milhares 2 2 3 6" xfId="143" xr:uid="{00000000-0005-0000-0000-000019000000}"/>
    <cellStyle name="Separador de milhares 2 2 3 6 2" xfId="318" xr:uid="{00000000-0005-0000-0000-00005A000000}"/>
    <cellStyle name="Separador de milhares 2 2 3 6 3" xfId="493" xr:uid="{00000000-0005-0000-0000-000019000000}"/>
    <cellStyle name="Separador de milhares 2 2 3 6 4" xfId="667" xr:uid="{00000000-0005-0000-0000-000019000000}"/>
    <cellStyle name="Separador de milhares 2 2 3 7" xfId="198" xr:uid="{00000000-0005-0000-0000-00004C000000}"/>
    <cellStyle name="Separador de milhares 2 2 3 8" xfId="373" xr:uid="{00000000-0005-0000-0000-000014000000}"/>
    <cellStyle name="Separador de milhares 2 2 3 9" xfId="547" xr:uid="{00000000-0005-0000-0000-000014000000}"/>
    <cellStyle name="Separador de milhares 2 2 4" xfId="19" xr:uid="{00000000-0005-0000-0000-000017000000}"/>
    <cellStyle name="Separador de milhares 2 2 4 2" xfId="46" xr:uid="{00000000-0005-0000-0000-000017000000}"/>
    <cellStyle name="Separador de milhares 2 2 4 2 2" xfId="173" xr:uid="{6C8FB584-8EAB-4451-9CB3-EC728EB4A8A0}"/>
    <cellStyle name="Separador de milhares 2 2 4 2 2 2" xfId="347" xr:uid="{00000000-0005-0000-0000-00005D000000}"/>
    <cellStyle name="Separador de milhares 2 2 4 2 2 3" xfId="522" xr:uid="{6C8FB584-8EAB-4451-9CB3-EC728EB4A8A0}"/>
    <cellStyle name="Separador de milhares 2 2 4 2 2 4" xfId="696" xr:uid="{6C8FB584-8EAB-4451-9CB3-EC728EB4A8A0}"/>
    <cellStyle name="Separador de milhares 2 2 4 2 3" xfId="227" xr:uid="{00000000-0005-0000-0000-00005C000000}"/>
    <cellStyle name="Separador de milhares 2 2 4 2 4" xfId="402" xr:uid="{00000000-0005-0000-0000-000017000000}"/>
    <cellStyle name="Separador de milhares 2 2 4 2 5" xfId="576" xr:uid="{00000000-0005-0000-0000-000017000000}"/>
    <cellStyle name="Separador de milhares 2 2 4 3" xfId="73" xr:uid="{00000000-0005-0000-0000-000017000000}"/>
    <cellStyle name="Separador de milhares 2 2 4 3 2" xfId="254" xr:uid="{00000000-0005-0000-0000-00005E000000}"/>
    <cellStyle name="Separador de milhares 2 2 4 3 3" xfId="429" xr:uid="{00000000-0005-0000-0000-000017000000}"/>
    <cellStyle name="Separador de milhares 2 2 4 3 4" xfId="603" xr:uid="{00000000-0005-0000-0000-000017000000}"/>
    <cellStyle name="Separador de milhares 2 2 4 4" xfId="146" xr:uid="{00000000-0005-0000-0000-00001C000000}"/>
    <cellStyle name="Separador de milhares 2 2 4 4 2" xfId="320" xr:uid="{00000000-0005-0000-0000-00005F000000}"/>
    <cellStyle name="Separador de milhares 2 2 4 4 3" xfId="495" xr:uid="{00000000-0005-0000-0000-00001C000000}"/>
    <cellStyle name="Separador de milhares 2 2 4 4 4" xfId="669" xr:uid="{00000000-0005-0000-0000-00001C000000}"/>
    <cellStyle name="Separador de milhares 2 2 4 5" xfId="200" xr:uid="{00000000-0005-0000-0000-00005B000000}"/>
    <cellStyle name="Separador de milhares 2 2 4 6" xfId="375" xr:uid="{00000000-0005-0000-0000-000017000000}"/>
    <cellStyle name="Separador de milhares 2 2 4 7" xfId="549" xr:uid="{00000000-0005-0000-0000-000017000000}"/>
    <cellStyle name="Separador de milhares 2 2 5" xfId="28" xr:uid="{00000000-0005-0000-0000-000018000000}"/>
    <cellStyle name="Separador de milhares 2 2 5 2" xfId="55" xr:uid="{00000000-0005-0000-0000-000018000000}"/>
    <cellStyle name="Separador de milhares 2 2 5 2 2" xfId="182" xr:uid="{4D6B73DB-4984-4CDA-96DD-2365726E65DD}"/>
    <cellStyle name="Separador de milhares 2 2 5 2 2 2" xfId="356" xr:uid="{00000000-0005-0000-0000-000062000000}"/>
    <cellStyle name="Separador de milhares 2 2 5 2 2 3" xfId="531" xr:uid="{4D6B73DB-4984-4CDA-96DD-2365726E65DD}"/>
    <cellStyle name="Separador de milhares 2 2 5 2 2 4" xfId="705" xr:uid="{4D6B73DB-4984-4CDA-96DD-2365726E65DD}"/>
    <cellStyle name="Separador de milhares 2 2 5 2 3" xfId="236" xr:uid="{00000000-0005-0000-0000-000061000000}"/>
    <cellStyle name="Separador de milhares 2 2 5 2 4" xfId="411" xr:uid="{00000000-0005-0000-0000-000018000000}"/>
    <cellStyle name="Separador de milhares 2 2 5 2 5" xfId="585" xr:uid="{00000000-0005-0000-0000-000018000000}"/>
    <cellStyle name="Separador de milhares 2 2 5 3" xfId="82" xr:uid="{00000000-0005-0000-0000-000018000000}"/>
    <cellStyle name="Separador de milhares 2 2 5 3 2" xfId="263" xr:uid="{00000000-0005-0000-0000-000063000000}"/>
    <cellStyle name="Separador de milhares 2 2 5 3 3" xfId="438" xr:uid="{00000000-0005-0000-0000-000018000000}"/>
    <cellStyle name="Separador de milhares 2 2 5 3 4" xfId="612" xr:uid="{00000000-0005-0000-0000-000018000000}"/>
    <cellStyle name="Separador de milhares 2 2 5 4" xfId="155" xr:uid="{00000000-0005-0000-0000-00001D000000}"/>
    <cellStyle name="Separador de milhares 2 2 5 4 2" xfId="329" xr:uid="{00000000-0005-0000-0000-000064000000}"/>
    <cellStyle name="Separador de milhares 2 2 5 4 3" xfId="504" xr:uid="{00000000-0005-0000-0000-00001D000000}"/>
    <cellStyle name="Separador de milhares 2 2 5 4 4" xfId="678" xr:uid="{00000000-0005-0000-0000-00001D000000}"/>
    <cellStyle name="Separador de milhares 2 2 5 5" xfId="209" xr:uid="{00000000-0005-0000-0000-000060000000}"/>
    <cellStyle name="Separador de milhares 2 2 5 6" xfId="384" xr:uid="{00000000-0005-0000-0000-000018000000}"/>
    <cellStyle name="Separador de milhares 2 2 5 7" xfId="558" xr:uid="{00000000-0005-0000-0000-000018000000}"/>
    <cellStyle name="Separador de milhares 2 2 6" xfId="37" xr:uid="{00000000-0005-0000-0000-000010000000}"/>
    <cellStyle name="Separador de milhares 2 2 6 2" xfId="164" xr:uid="{87BFA705-D880-44DB-B229-3C01104742C0}"/>
    <cellStyle name="Separador de milhares 2 2 6 2 2" xfId="338" xr:uid="{00000000-0005-0000-0000-000066000000}"/>
    <cellStyle name="Separador de milhares 2 2 6 2 3" xfId="513" xr:uid="{87BFA705-D880-44DB-B229-3C01104742C0}"/>
    <cellStyle name="Separador de milhares 2 2 6 2 4" xfId="687" xr:uid="{87BFA705-D880-44DB-B229-3C01104742C0}"/>
    <cellStyle name="Separador de milhares 2 2 6 3" xfId="218" xr:uid="{00000000-0005-0000-0000-000065000000}"/>
    <cellStyle name="Separador de milhares 2 2 6 4" xfId="393" xr:uid="{00000000-0005-0000-0000-000010000000}"/>
    <cellStyle name="Separador de milhares 2 2 6 5" xfId="567" xr:uid="{00000000-0005-0000-0000-000010000000}"/>
    <cellStyle name="Separador de milhares 2 2 7" xfId="64" xr:uid="{00000000-0005-0000-0000-000010000000}"/>
    <cellStyle name="Separador de milhares 2 2 7 2" xfId="245" xr:uid="{00000000-0005-0000-0000-000067000000}"/>
    <cellStyle name="Separador de milhares 2 2 7 3" xfId="420" xr:uid="{00000000-0005-0000-0000-000010000000}"/>
    <cellStyle name="Separador de milhares 2 2 7 4" xfId="594" xr:uid="{00000000-0005-0000-0000-000010000000}"/>
    <cellStyle name="Separador de milhares 2 2 8" xfId="135" xr:uid="{00000000-0005-0000-0000-000015000000}"/>
    <cellStyle name="Separador de milhares 2 2 8 2" xfId="311" xr:uid="{00000000-0005-0000-0000-000068000000}"/>
    <cellStyle name="Separador de milhares 2 2 8 3" xfId="486" xr:uid="{00000000-0005-0000-0000-000015000000}"/>
    <cellStyle name="Separador de milhares 2 2 8 4" xfId="660" xr:uid="{00000000-0005-0000-0000-000015000000}"/>
    <cellStyle name="Separador de milhares 2 2 9" xfId="191" xr:uid="{00000000-0005-0000-0000-00003C000000}"/>
    <cellStyle name="Separador de milhares 2 3" xfId="6" xr:uid="{00000000-0005-0000-0000-000019000000}"/>
    <cellStyle name="Separador de milhares 2 3 10" xfId="365" xr:uid="{00000000-0005-0000-0000-000019000000}"/>
    <cellStyle name="Separador de milhares 2 3 11" xfId="539" xr:uid="{00000000-0005-0000-0000-000019000000}"/>
    <cellStyle name="Separador de milhares 2 3 2" xfId="10" xr:uid="{00000000-0005-0000-0000-00001A000000}"/>
    <cellStyle name="Separador de milhares 2 3 2 2" xfId="21" xr:uid="{00000000-0005-0000-0000-00001B000000}"/>
    <cellStyle name="Separador de milhares 2 3 2 2 2" xfId="48" xr:uid="{00000000-0005-0000-0000-00001B000000}"/>
    <cellStyle name="Separador de milhares 2 3 2 2 2 2" xfId="175" xr:uid="{36EC58B5-F30D-4D88-82E5-CCBC1E3E2AEA}"/>
    <cellStyle name="Separador de milhares 2 3 2 2 2 2 2" xfId="349" xr:uid="{00000000-0005-0000-0000-00006D000000}"/>
    <cellStyle name="Separador de milhares 2 3 2 2 2 2 3" xfId="524" xr:uid="{36EC58B5-F30D-4D88-82E5-CCBC1E3E2AEA}"/>
    <cellStyle name="Separador de milhares 2 3 2 2 2 2 4" xfId="698" xr:uid="{36EC58B5-F30D-4D88-82E5-CCBC1E3E2AEA}"/>
    <cellStyle name="Separador de milhares 2 3 2 2 2 3" xfId="229" xr:uid="{00000000-0005-0000-0000-00006C000000}"/>
    <cellStyle name="Separador de milhares 2 3 2 2 2 4" xfId="404" xr:uid="{00000000-0005-0000-0000-00001B000000}"/>
    <cellStyle name="Separador de milhares 2 3 2 2 2 5" xfId="578" xr:uid="{00000000-0005-0000-0000-00001B000000}"/>
    <cellStyle name="Separador de milhares 2 3 2 2 3" xfId="75" xr:uid="{00000000-0005-0000-0000-00001B000000}"/>
    <cellStyle name="Separador de milhares 2 3 2 2 3 2" xfId="256" xr:uid="{00000000-0005-0000-0000-00006E000000}"/>
    <cellStyle name="Separador de milhares 2 3 2 2 3 3" xfId="431" xr:uid="{00000000-0005-0000-0000-00001B000000}"/>
    <cellStyle name="Separador de milhares 2 3 2 2 3 4" xfId="605" xr:uid="{00000000-0005-0000-0000-00001B000000}"/>
    <cellStyle name="Separador de milhares 2 3 2 2 4" xfId="148" xr:uid="{00000000-0005-0000-0000-000020000000}"/>
    <cellStyle name="Separador de milhares 2 3 2 2 4 2" xfId="322" xr:uid="{00000000-0005-0000-0000-00006F000000}"/>
    <cellStyle name="Separador de milhares 2 3 2 2 4 3" xfId="497" xr:uid="{00000000-0005-0000-0000-000020000000}"/>
    <cellStyle name="Separador de milhares 2 3 2 2 4 4" xfId="671" xr:uid="{00000000-0005-0000-0000-000020000000}"/>
    <cellStyle name="Separador de milhares 2 3 2 2 5" xfId="202" xr:uid="{00000000-0005-0000-0000-00006B000000}"/>
    <cellStyle name="Separador de milhares 2 3 2 2 6" xfId="377" xr:uid="{00000000-0005-0000-0000-00001B000000}"/>
    <cellStyle name="Separador de milhares 2 3 2 2 7" xfId="551" xr:uid="{00000000-0005-0000-0000-00001B000000}"/>
    <cellStyle name="Separador de milhares 2 3 2 3" xfId="30" xr:uid="{00000000-0005-0000-0000-00001C000000}"/>
    <cellStyle name="Separador de milhares 2 3 2 3 2" xfId="57" xr:uid="{00000000-0005-0000-0000-00001C000000}"/>
    <cellStyle name="Separador de milhares 2 3 2 3 2 2" xfId="184" xr:uid="{61AC6F86-F15F-48FA-A2FB-DE47D27B2FF6}"/>
    <cellStyle name="Separador de milhares 2 3 2 3 2 2 2" xfId="358" xr:uid="{00000000-0005-0000-0000-000072000000}"/>
    <cellStyle name="Separador de milhares 2 3 2 3 2 2 3" xfId="533" xr:uid="{61AC6F86-F15F-48FA-A2FB-DE47D27B2FF6}"/>
    <cellStyle name="Separador de milhares 2 3 2 3 2 2 4" xfId="707" xr:uid="{61AC6F86-F15F-48FA-A2FB-DE47D27B2FF6}"/>
    <cellStyle name="Separador de milhares 2 3 2 3 2 3" xfId="238" xr:uid="{00000000-0005-0000-0000-000071000000}"/>
    <cellStyle name="Separador de milhares 2 3 2 3 2 4" xfId="413" xr:uid="{00000000-0005-0000-0000-00001C000000}"/>
    <cellStyle name="Separador de milhares 2 3 2 3 2 5" xfId="587" xr:uid="{00000000-0005-0000-0000-00001C000000}"/>
    <cellStyle name="Separador de milhares 2 3 2 3 3" xfId="84" xr:uid="{00000000-0005-0000-0000-00001C000000}"/>
    <cellStyle name="Separador de milhares 2 3 2 3 3 2" xfId="265" xr:uid="{00000000-0005-0000-0000-000073000000}"/>
    <cellStyle name="Separador de milhares 2 3 2 3 3 3" xfId="440" xr:uid="{00000000-0005-0000-0000-00001C000000}"/>
    <cellStyle name="Separador de milhares 2 3 2 3 3 4" xfId="614" xr:uid="{00000000-0005-0000-0000-00001C000000}"/>
    <cellStyle name="Separador de milhares 2 3 2 3 4" xfId="157" xr:uid="{00000000-0005-0000-0000-000021000000}"/>
    <cellStyle name="Separador de milhares 2 3 2 3 4 2" xfId="331" xr:uid="{00000000-0005-0000-0000-000074000000}"/>
    <cellStyle name="Separador de milhares 2 3 2 3 4 3" xfId="506" xr:uid="{00000000-0005-0000-0000-000021000000}"/>
    <cellStyle name="Separador de milhares 2 3 2 3 4 4" xfId="680" xr:uid="{00000000-0005-0000-0000-000021000000}"/>
    <cellStyle name="Separador de milhares 2 3 2 3 5" xfId="211" xr:uid="{00000000-0005-0000-0000-000070000000}"/>
    <cellStyle name="Separador de milhares 2 3 2 3 6" xfId="386" xr:uid="{00000000-0005-0000-0000-00001C000000}"/>
    <cellStyle name="Separador de milhares 2 3 2 3 7" xfId="560" xr:uid="{00000000-0005-0000-0000-00001C000000}"/>
    <cellStyle name="Separador de milhares 2 3 2 4" xfId="39" xr:uid="{00000000-0005-0000-0000-00001A000000}"/>
    <cellStyle name="Separador de milhares 2 3 2 4 2" xfId="166" xr:uid="{0C08564C-56F4-488F-A181-BDA3D6A6C1E0}"/>
    <cellStyle name="Separador de milhares 2 3 2 4 2 2" xfId="340" xr:uid="{00000000-0005-0000-0000-000076000000}"/>
    <cellStyle name="Separador de milhares 2 3 2 4 2 3" xfId="515" xr:uid="{0C08564C-56F4-488F-A181-BDA3D6A6C1E0}"/>
    <cellStyle name="Separador de milhares 2 3 2 4 2 4" xfId="689" xr:uid="{0C08564C-56F4-488F-A181-BDA3D6A6C1E0}"/>
    <cellStyle name="Separador de milhares 2 3 2 4 3" xfId="220" xr:uid="{00000000-0005-0000-0000-000075000000}"/>
    <cellStyle name="Separador de milhares 2 3 2 4 4" xfId="395" xr:uid="{00000000-0005-0000-0000-00001A000000}"/>
    <cellStyle name="Separador de milhares 2 3 2 4 5" xfId="569" xr:uid="{00000000-0005-0000-0000-00001A000000}"/>
    <cellStyle name="Separador de milhares 2 3 2 5" xfId="66" xr:uid="{00000000-0005-0000-0000-00001A000000}"/>
    <cellStyle name="Separador de milhares 2 3 2 5 2" xfId="247" xr:uid="{00000000-0005-0000-0000-000077000000}"/>
    <cellStyle name="Separador de milhares 2 3 2 5 3" xfId="422" xr:uid="{00000000-0005-0000-0000-00001A000000}"/>
    <cellStyle name="Separador de milhares 2 3 2 5 4" xfId="596" xr:uid="{00000000-0005-0000-0000-00001A000000}"/>
    <cellStyle name="Separador de milhares 2 3 2 6" xfId="138" xr:uid="{00000000-0005-0000-0000-00001F000000}"/>
    <cellStyle name="Separador de milhares 2 3 2 6 2" xfId="313" xr:uid="{00000000-0005-0000-0000-000078000000}"/>
    <cellStyle name="Separador de milhares 2 3 2 6 3" xfId="488" xr:uid="{00000000-0005-0000-0000-00001F000000}"/>
    <cellStyle name="Separador de milhares 2 3 2 6 4" xfId="662" xr:uid="{00000000-0005-0000-0000-00001F000000}"/>
    <cellStyle name="Separador de milhares 2 3 2 7" xfId="193" xr:uid="{00000000-0005-0000-0000-00006A000000}"/>
    <cellStyle name="Separador de milhares 2 3 2 8" xfId="368" xr:uid="{00000000-0005-0000-0000-00001A000000}"/>
    <cellStyle name="Separador de milhares 2 3 2 9" xfId="542" xr:uid="{00000000-0005-0000-0000-00001A000000}"/>
    <cellStyle name="Separador de milhares 2 3 3" xfId="15" xr:uid="{00000000-0005-0000-0000-00001D000000}"/>
    <cellStyle name="Separador de milhares 2 3 3 2" xfId="25" xr:uid="{00000000-0005-0000-0000-00001E000000}"/>
    <cellStyle name="Separador de milhares 2 3 3 2 2" xfId="52" xr:uid="{00000000-0005-0000-0000-00001E000000}"/>
    <cellStyle name="Separador de milhares 2 3 3 2 2 2" xfId="179" xr:uid="{8904F349-954B-4A2C-B9A5-FE0951538BD3}"/>
    <cellStyle name="Separador de milhares 2 3 3 2 2 2 2" xfId="353" xr:uid="{00000000-0005-0000-0000-00007C000000}"/>
    <cellStyle name="Separador de milhares 2 3 3 2 2 2 3" xfId="528" xr:uid="{8904F349-954B-4A2C-B9A5-FE0951538BD3}"/>
    <cellStyle name="Separador de milhares 2 3 3 2 2 2 4" xfId="702" xr:uid="{8904F349-954B-4A2C-B9A5-FE0951538BD3}"/>
    <cellStyle name="Separador de milhares 2 3 3 2 2 3" xfId="233" xr:uid="{00000000-0005-0000-0000-00007B000000}"/>
    <cellStyle name="Separador de milhares 2 3 3 2 2 4" xfId="408" xr:uid="{00000000-0005-0000-0000-00001E000000}"/>
    <cellStyle name="Separador de milhares 2 3 3 2 2 5" xfId="582" xr:uid="{00000000-0005-0000-0000-00001E000000}"/>
    <cellStyle name="Separador de milhares 2 3 3 2 3" xfId="79" xr:uid="{00000000-0005-0000-0000-00001E000000}"/>
    <cellStyle name="Separador de milhares 2 3 3 2 3 2" xfId="260" xr:uid="{00000000-0005-0000-0000-00007D000000}"/>
    <cellStyle name="Separador de milhares 2 3 3 2 3 3" xfId="435" xr:uid="{00000000-0005-0000-0000-00001E000000}"/>
    <cellStyle name="Separador de milhares 2 3 3 2 3 4" xfId="609" xr:uid="{00000000-0005-0000-0000-00001E000000}"/>
    <cellStyle name="Separador de milhares 2 3 3 2 4" xfId="152" xr:uid="{00000000-0005-0000-0000-000023000000}"/>
    <cellStyle name="Separador de milhares 2 3 3 2 4 2" xfId="326" xr:uid="{00000000-0005-0000-0000-00007E000000}"/>
    <cellStyle name="Separador de milhares 2 3 3 2 4 3" xfId="501" xr:uid="{00000000-0005-0000-0000-000023000000}"/>
    <cellStyle name="Separador de milhares 2 3 3 2 4 4" xfId="675" xr:uid="{00000000-0005-0000-0000-000023000000}"/>
    <cellStyle name="Separador de milhares 2 3 3 2 5" xfId="206" xr:uid="{00000000-0005-0000-0000-00007A000000}"/>
    <cellStyle name="Separador de milhares 2 3 3 2 6" xfId="381" xr:uid="{00000000-0005-0000-0000-00001E000000}"/>
    <cellStyle name="Separador de milhares 2 3 3 2 7" xfId="555" xr:uid="{00000000-0005-0000-0000-00001E000000}"/>
    <cellStyle name="Separador de milhares 2 3 3 3" xfId="34" xr:uid="{00000000-0005-0000-0000-00001F000000}"/>
    <cellStyle name="Separador de milhares 2 3 3 3 2" xfId="61" xr:uid="{00000000-0005-0000-0000-00001F000000}"/>
    <cellStyle name="Separador de milhares 2 3 3 3 2 2" xfId="188" xr:uid="{6892FF35-C98B-45B0-B9BF-110FCD5BB34E}"/>
    <cellStyle name="Separador de milhares 2 3 3 3 2 2 2" xfId="362" xr:uid="{00000000-0005-0000-0000-000081000000}"/>
    <cellStyle name="Separador de milhares 2 3 3 3 2 2 3" xfId="537" xr:uid="{6892FF35-C98B-45B0-B9BF-110FCD5BB34E}"/>
    <cellStyle name="Separador de milhares 2 3 3 3 2 2 4" xfId="711" xr:uid="{6892FF35-C98B-45B0-B9BF-110FCD5BB34E}"/>
    <cellStyle name="Separador de milhares 2 3 3 3 2 3" xfId="242" xr:uid="{00000000-0005-0000-0000-000080000000}"/>
    <cellStyle name="Separador de milhares 2 3 3 3 2 4" xfId="417" xr:uid="{00000000-0005-0000-0000-00001F000000}"/>
    <cellStyle name="Separador de milhares 2 3 3 3 2 5" xfId="591" xr:uid="{00000000-0005-0000-0000-00001F000000}"/>
    <cellStyle name="Separador de milhares 2 3 3 3 3" xfId="88" xr:uid="{00000000-0005-0000-0000-00001F000000}"/>
    <cellStyle name="Separador de milhares 2 3 3 3 3 2" xfId="269" xr:uid="{00000000-0005-0000-0000-000082000000}"/>
    <cellStyle name="Separador de milhares 2 3 3 3 3 3" xfId="444" xr:uid="{00000000-0005-0000-0000-00001F000000}"/>
    <cellStyle name="Separador de milhares 2 3 3 3 3 4" xfId="618" xr:uid="{00000000-0005-0000-0000-00001F000000}"/>
    <cellStyle name="Separador de milhares 2 3 3 3 4" xfId="161" xr:uid="{00000000-0005-0000-0000-000024000000}"/>
    <cellStyle name="Separador de milhares 2 3 3 3 4 2" xfId="335" xr:uid="{00000000-0005-0000-0000-000083000000}"/>
    <cellStyle name="Separador de milhares 2 3 3 3 4 3" xfId="510" xr:uid="{00000000-0005-0000-0000-000024000000}"/>
    <cellStyle name="Separador de milhares 2 3 3 3 4 4" xfId="684" xr:uid="{00000000-0005-0000-0000-000024000000}"/>
    <cellStyle name="Separador de milhares 2 3 3 3 5" xfId="215" xr:uid="{00000000-0005-0000-0000-00007F000000}"/>
    <cellStyle name="Separador de milhares 2 3 3 3 6" xfId="390" xr:uid="{00000000-0005-0000-0000-00001F000000}"/>
    <cellStyle name="Separador de milhares 2 3 3 3 7" xfId="564" xr:uid="{00000000-0005-0000-0000-00001F000000}"/>
    <cellStyle name="Separador de milhares 2 3 3 4" xfId="43" xr:uid="{00000000-0005-0000-0000-00001D000000}"/>
    <cellStyle name="Separador de milhares 2 3 3 4 2" xfId="170" xr:uid="{B14D5271-1ABC-47EC-AE0C-F4E986F51935}"/>
    <cellStyle name="Separador de milhares 2 3 3 4 2 2" xfId="344" xr:uid="{00000000-0005-0000-0000-000085000000}"/>
    <cellStyle name="Separador de milhares 2 3 3 4 2 3" xfId="519" xr:uid="{B14D5271-1ABC-47EC-AE0C-F4E986F51935}"/>
    <cellStyle name="Separador de milhares 2 3 3 4 2 4" xfId="693" xr:uid="{B14D5271-1ABC-47EC-AE0C-F4E986F51935}"/>
    <cellStyle name="Separador de milhares 2 3 3 4 3" xfId="224" xr:uid="{00000000-0005-0000-0000-000084000000}"/>
    <cellStyle name="Separador de milhares 2 3 3 4 4" xfId="399" xr:uid="{00000000-0005-0000-0000-00001D000000}"/>
    <cellStyle name="Separador de milhares 2 3 3 4 5" xfId="573" xr:uid="{00000000-0005-0000-0000-00001D000000}"/>
    <cellStyle name="Separador de milhares 2 3 3 5" xfId="70" xr:uid="{00000000-0005-0000-0000-00001D000000}"/>
    <cellStyle name="Separador de milhares 2 3 3 5 2" xfId="251" xr:uid="{00000000-0005-0000-0000-000086000000}"/>
    <cellStyle name="Separador de milhares 2 3 3 5 3" xfId="426" xr:uid="{00000000-0005-0000-0000-00001D000000}"/>
    <cellStyle name="Separador de milhares 2 3 3 5 4" xfId="600" xr:uid="{00000000-0005-0000-0000-00001D000000}"/>
    <cellStyle name="Separador de milhares 2 3 3 6" xfId="142" xr:uid="{00000000-0005-0000-0000-000022000000}"/>
    <cellStyle name="Separador de milhares 2 3 3 6 2" xfId="317" xr:uid="{00000000-0005-0000-0000-000087000000}"/>
    <cellStyle name="Separador de milhares 2 3 3 6 3" xfId="492" xr:uid="{00000000-0005-0000-0000-000022000000}"/>
    <cellStyle name="Separador de milhares 2 3 3 6 4" xfId="666" xr:uid="{00000000-0005-0000-0000-000022000000}"/>
    <cellStyle name="Separador de milhares 2 3 3 7" xfId="197" xr:uid="{00000000-0005-0000-0000-000079000000}"/>
    <cellStyle name="Separador de milhares 2 3 3 8" xfId="372" xr:uid="{00000000-0005-0000-0000-00001D000000}"/>
    <cellStyle name="Separador de milhares 2 3 3 9" xfId="546" xr:uid="{00000000-0005-0000-0000-00001D000000}"/>
    <cellStyle name="Separador de milhares 2 3 4" xfId="18" xr:uid="{00000000-0005-0000-0000-000020000000}"/>
    <cellStyle name="Separador de milhares 2 3 4 2" xfId="45" xr:uid="{00000000-0005-0000-0000-000020000000}"/>
    <cellStyle name="Separador de milhares 2 3 4 2 2" xfId="172" xr:uid="{CC45A5AF-F205-4E34-8FDF-674FEC2F6C3D}"/>
    <cellStyle name="Separador de milhares 2 3 4 2 2 2" xfId="346" xr:uid="{00000000-0005-0000-0000-00008A000000}"/>
    <cellStyle name="Separador de milhares 2 3 4 2 2 3" xfId="521" xr:uid="{CC45A5AF-F205-4E34-8FDF-674FEC2F6C3D}"/>
    <cellStyle name="Separador de milhares 2 3 4 2 2 4" xfId="695" xr:uid="{CC45A5AF-F205-4E34-8FDF-674FEC2F6C3D}"/>
    <cellStyle name="Separador de milhares 2 3 4 2 3" xfId="226" xr:uid="{00000000-0005-0000-0000-000089000000}"/>
    <cellStyle name="Separador de milhares 2 3 4 2 4" xfId="401" xr:uid="{00000000-0005-0000-0000-000020000000}"/>
    <cellStyle name="Separador de milhares 2 3 4 2 5" xfId="575" xr:uid="{00000000-0005-0000-0000-000020000000}"/>
    <cellStyle name="Separador de milhares 2 3 4 3" xfId="72" xr:uid="{00000000-0005-0000-0000-000020000000}"/>
    <cellStyle name="Separador de milhares 2 3 4 3 2" xfId="253" xr:uid="{00000000-0005-0000-0000-00008B000000}"/>
    <cellStyle name="Separador de milhares 2 3 4 3 3" xfId="428" xr:uid="{00000000-0005-0000-0000-000020000000}"/>
    <cellStyle name="Separador de milhares 2 3 4 3 4" xfId="602" xr:uid="{00000000-0005-0000-0000-000020000000}"/>
    <cellStyle name="Separador de milhares 2 3 4 4" xfId="145" xr:uid="{00000000-0005-0000-0000-000025000000}"/>
    <cellStyle name="Separador de milhares 2 3 4 4 2" xfId="319" xr:uid="{00000000-0005-0000-0000-00008C000000}"/>
    <cellStyle name="Separador de milhares 2 3 4 4 3" xfId="494" xr:uid="{00000000-0005-0000-0000-000025000000}"/>
    <cellStyle name="Separador de milhares 2 3 4 4 4" xfId="668" xr:uid="{00000000-0005-0000-0000-000025000000}"/>
    <cellStyle name="Separador de milhares 2 3 4 5" xfId="199" xr:uid="{00000000-0005-0000-0000-000088000000}"/>
    <cellStyle name="Separador de milhares 2 3 4 6" xfId="374" xr:uid="{00000000-0005-0000-0000-000020000000}"/>
    <cellStyle name="Separador de milhares 2 3 4 7" xfId="548" xr:uid="{00000000-0005-0000-0000-000020000000}"/>
    <cellStyle name="Separador de milhares 2 3 5" xfId="27" xr:uid="{00000000-0005-0000-0000-000021000000}"/>
    <cellStyle name="Separador de milhares 2 3 5 2" xfId="54" xr:uid="{00000000-0005-0000-0000-000021000000}"/>
    <cellStyle name="Separador de milhares 2 3 5 2 2" xfId="181" xr:uid="{6DA28C43-3022-42D5-BAA3-D141D17A185F}"/>
    <cellStyle name="Separador de milhares 2 3 5 2 2 2" xfId="355" xr:uid="{00000000-0005-0000-0000-00008F000000}"/>
    <cellStyle name="Separador de milhares 2 3 5 2 2 3" xfId="530" xr:uid="{6DA28C43-3022-42D5-BAA3-D141D17A185F}"/>
    <cellStyle name="Separador de milhares 2 3 5 2 2 4" xfId="704" xr:uid="{6DA28C43-3022-42D5-BAA3-D141D17A185F}"/>
    <cellStyle name="Separador de milhares 2 3 5 2 3" xfId="235" xr:uid="{00000000-0005-0000-0000-00008E000000}"/>
    <cellStyle name="Separador de milhares 2 3 5 2 4" xfId="410" xr:uid="{00000000-0005-0000-0000-000021000000}"/>
    <cellStyle name="Separador de milhares 2 3 5 2 5" xfId="584" xr:uid="{00000000-0005-0000-0000-000021000000}"/>
    <cellStyle name="Separador de milhares 2 3 5 3" xfId="81" xr:uid="{00000000-0005-0000-0000-000021000000}"/>
    <cellStyle name="Separador de milhares 2 3 5 3 2" xfId="262" xr:uid="{00000000-0005-0000-0000-000090000000}"/>
    <cellStyle name="Separador de milhares 2 3 5 3 3" xfId="437" xr:uid="{00000000-0005-0000-0000-000021000000}"/>
    <cellStyle name="Separador de milhares 2 3 5 3 4" xfId="611" xr:uid="{00000000-0005-0000-0000-000021000000}"/>
    <cellStyle name="Separador de milhares 2 3 5 4" xfId="154" xr:uid="{00000000-0005-0000-0000-000026000000}"/>
    <cellStyle name="Separador de milhares 2 3 5 4 2" xfId="328" xr:uid="{00000000-0005-0000-0000-000091000000}"/>
    <cellStyle name="Separador de milhares 2 3 5 4 3" xfId="503" xr:uid="{00000000-0005-0000-0000-000026000000}"/>
    <cellStyle name="Separador de milhares 2 3 5 4 4" xfId="677" xr:uid="{00000000-0005-0000-0000-000026000000}"/>
    <cellStyle name="Separador de milhares 2 3 5 5" xfId="208" xr:uid="{00000000-0005-0000-0000-00008D000000}"/>
    <cellStyle name="Separador de milhares 2 3 5 6" xfId="383" xr:uid="{00000000-0005-0000-0000-000021000000}"/>
    <cellStyle name="Separador de milhares 2 3 5 7" xfId="557" xr:uid="{00000000-0005-0000-0000-000021000000}"/>
    <cellStyle name="Separador de milhares 2 3 6" xfId="36" xr:uid="{00000000-0005-0000-0000-000019000000}"/>
    <cellStyle name="Separador de milhares 2 3 6 2" xfId="163" xr:uid="{D58FD00E-D9A3-4E80-8B90-B36714A757F9}"/>
    <cellStyle name="Separador de milhares 2 3 6 2 2" xfId="337" xr:uid="{00000000-0005-0000-0000-000093000000}"/>
    <cellStyle name="Separador de milhares 2 3 6 2 3" xfId="512" xr:uid="{D58FD00E-D9A3-4E80-8B90-B36714A757F9}"/>
    <cellStyle name="Separador de milhares 2 3 6 2 4" xfId="686" xr:uid="{D58FD00E-D9A3-4E80-8B90-B36714A757F9}"/>
    <cellStyle name="Separador de milhares 2 3 6 3" xfId="217" xr:uid="{00000000-0005-0000-0000-000092000000}"/>
    <cellStyle name="Separador de milhares 2 3 6 4" xfId="392" xr:uid="{00000000-0005-0000-0000-000019000000}"/>
    <cellStyle name="Separador de milhares 2 3 6 5" xfId="566" xr:uid="{00000000-0005-0000-0000-000019000000}"/>
    <cellStyle name="Separador de milhares 2 3 7" xfId="63" xr:uid="{00000000-0005-0000-0000-000019000000}"/>
    <cellStyle name="Separador de milhares 2 3 7 2" xfId="244" xr:uid="{00000000-0005-0000-0000-000094000000}"/>
    <cellStyle name="Separador de milhares 2 3 7 3" xfId="419" xr:uid="{00000000-0005-0000-0000-000019000000}"/>
    <cellStyle name="Separador de milhares 2 3 7 4" xfId="593" xr:uid="{00000000-0005-0000-0000-000019000000}"/>
    <cellStyle name="Separador de milhares 2 3 8" xfId="134" xr:uid="{00000000-0005-0000-0000-00001E000000}"/>
    <cellStyle name="Separador de milhares 2 3 8 2" xfId="310" xr:uid="{00000000-0005-0000-0000-000095000000}"/>
    <cellStyle name="Separador de milhares 2 3 8 3" xfId="485" xr:uid="{00000000-0005-0000-0000-00001E000000}"/>
    <cellStyle name="Separador de milhares 2 3 8 4" xfId="659" xr:uid="{00000000-0005-0000-0000-00001E000000}"/>
    <cellStyle name="Separador de milhares 2 3 9" xfId="190" xr:uid="{00000000-0005-0000-0000-000069000000}"/>
    <cellStyle name="Separador de milhares 2 4" xfId="132" xr:uid="{00000000-0005-0000-0000-000014000000}"/>
    <cellStyle name="Separador de milhares 2 4 2" xfId="309" xr:uid="{00000000-0005-0000-0000-000096000000}"/>
    <cellStyle name="Separador de milhares 2 4 3" xfId="484" xr:uid="{00000000-0005-0000-0000-000014000000}"/>
    <cellStyle name="Separador de milhares 2 4 4" xfId="658" xr:uid="{00000000-0005-0000-0000-000014000000}"/>
    <cellStyle name="Separador de milhares 3" xfId="3" xr:uid="{00000000-0005-0000-0000-000022000000}"/>
    <cellStyle name="Título 5" xfId="4" xr:uid="{00000000-0005-0000-0000-000023000000}"/>
    <cellStyle name="Vírgula 2" xfId="91" xr:uid="{00000000-0005-0000-0000-000029000000}"/>
    <cellStyle name="Vírgula 2 2" xfId="96" xr:uid="{00000000-0005-0000-0000-00002A000000}"/>
    <cellStyle name="Vírgula 2 2 2" xfId="103" xr:uid="{00000000-0005-0000-0000-00002B000000}"/>
    <cellStyle name="Vírgula 2 2 2 2" xfId="115" xr:uid="{00000000-0005-0000-0000-00002C000000}"/>
    <cellStyle name="Vírgula 2 2 2 2 2" xfId="293" xr:uid="{00000000-0005-0000-0000-00009C000000}"/>
    <cellStyle name="Vírgula 2 2 2 2 3" xfId="468" xr:uid="{00000000-0005-0000-0000-00002C000000}"/>
    <cellStyle name="Vírgula 2 2 2 2 4" xfId="642" xr:uid="{00000000-0005-0000-0000-00002C000000}"/>
    <cellStyle name="Vírgula 2 2 2 3" xfId="127" xr:uid="{00000000-0005-0000-0000-00002D000000}"/>
    <cellStyle name="Vírgula 2 2 2 3 2" xfId="305" xr:uid="{00000000-0005-0000-0000-00009D000000}"/>
    <cellStyle name="Vírgula 2 2 2 3 3" xfId="480" xr:uid="{00000000-0005-0000-0000-00002D000000}"/>
    <cellStyle name="Vírgula 2 2 2 3 4" xfId="654" xr:uid="{00000000-0005-0000-0000-00002D000000}"/>
    <cellStyle name="Vírgula 2 2 2 4" xfId="281" xr:uid="{00000000-0005-0000-0000-00009B000000}"/>
    <cellStyle name="Vírgula 2 2 2 5" xfId="456" xr:uid="{00000000-0005-0000-0000-00002B000000}"/>
    <cellStyle name="Vírgula 2 2 2 6" xfId="630" xr:uid="{00000000-0005-0000-0000-00002B000000}"/>
    <cellStyle name="Vírgula 2 2 3" xfId="109" xr:uid="{00000000-0005-0000-0000-00002E000000}"/>
    <cellStyle name="Vírgula 2 2 3 2" xfId="287" xr:uid="{00000000-0005-0000-0000-00009E000000}"/>
    <cellStyle name="Vírgula 2 2 3 3" xfId="462" xr:uid="{00000000-0005-0000-0000-00002E000000}"/>
    <cellStyle name="Vírgula 2 2 3 4" xfId="636" xr:uid="{00000000-0005-0000-0000-00002E000000}"/>
    <cellStyle name="Vírgula 2 2 4" xfId="121" xr:uid="{00000000-0005-0000-0000-00002F000000}"/>
    <cellStyle name="Vírgula 2 2 4 2" xfId="299" xr:uid="{00000000-0005-0000-0000-00009F000000}"/>
    <cellStyle name="Vírgula 2 2 4 3" xfId="474" xr:uid="{00000000-0005-0000-0000-00002F000000}"/>
    <cellStyle name="Vírgula 2 2 4 4" xfId="648" xr:uid="{00000000-0005-0000-0000-00002F000000}"/>
    <cellStyle name="Vírgula 2 2 5" xfId="275" xr:uid="{00000000-0005-0000-0000-00009A000000}"/>
    <cellStyle name="Vírgula 2 2 6" xfId="450" xr:uid="{00000000-0005-0000-0000-00002A000000}"/>
    <cellStyle name="Vírgula 2 2 7" xfId="624" xr:uid="{00000000-0005-0000-0000-00002A000000}"/>
    <cellStyle name="Vírgula 2 3" xfId="99" xr:uid="{00000000-0005-0000-0000-000030000000}"/>
    <cellStyle name="Vírgula 2 3 2" xfId="105" xr:uid="{00000000-0005-0000-0000-000031000000}"/>
    <cellStyle name="Vírgula 2 3 2 2" xfId="117" xr:uid="{00000000-0005-0000-0000-000032000000}"/>
    <cellStyle name="Vírgula 2 3 2 2 2" xfId="295" xr:uid="{00000000-0005-0000-0000-0000A2000000}"/>
    <cellStyle name="Vírgula 2 3 2 2 3" xfId="470" xr:uid="{00000000-0005-0000-0000-000032000000}"/>
    <cellStyle name="Vírgula 2 3 2 2 4" xfId="644" xr:uid="{00000000-0005-0000-0000-000032000000}"/>
    <cellStyle name="Vírgula 2 3 2 3" xfId="129" xr:uid="{00000000-0005-0000-0000-000033000000}"/>
    <cellStyle name="Vírgula 2 3 2 3 2" xfId="307" xr:uid="{00000000-0005-0000-0000-0000A3000000}"/>
    <cellStyle name="Vírgula 2 3 2 3 3" xfId="482" xr:uid="{00000000-0005-0000-0000-000033000000}"/>
    <cellStyle name="Vírgula 2 3 2 3 4" xfId="656" xr:uid="{00000000-0005-0000-0000-000033000000}"/>
    <cellStyle name="Vírgula 2 3 2 4" xfId="283" xr:uid="{00000000-0005-0000-0000-0000A1000000}"/>
    <cellStyle name="Vírgula 2 3 2 5" xfId="458" xr:uid="{00000000-0005-0000-0000-000031000000}"/>
    <cellStyle name="Vírgula 2 3 2 6" xfId="632" xr:uid="{00000000-0005-0000-0000-000031000000}"/>
    <cellStyle name="Vírgula 2 3 3" xfId="111" xr:uid="{00000000-0005-0000-0000-000034000000}"/>
    <cellStyle name="Vírgula 2 3 3 2" xfId="289" xr:uid="{00000000-0005-0000-0000-0000A4000000}"/>
    <cellStyle name="Vírgula 2 3 3 3" xfId="464" xr:uid="{00000000-0005-0000-0000-000034000000}"/>
    <cellStyle name="Vírgula 2 3 3 4" xfId="638" xr:uid="{00000000-0005-0000-0000-000034000000}"/>
    <cellStyle name="Vírgula 2 3 4" xfId="123" xr:uid="{00000000-0005-0000-0000-000035000000}"/>
    <cellStyle name="Vírgula 2 3 4 2" xfId="301" xr:uid="{00000000-0005-0000-0000-0000A5000000}"/>
    <cellStyle name="Vírgula 2 3 4 3" xfId="476" xr:uid="{00000000-0005-0000-0000-000035000000}"/>
    <cellStyle name="Vírgula 2 3 4 4" xfId="650" xr:uid="{00000000-0005-0000-0000-000035000000}"/>
    <cellStyle name="Vírgula 2 3 5" xfId="277" xr:uid="{00000000-0005-0000-0000-0000A0000000}"/>
    <cellStyle name="Vírgula 2 3 6" xfId="452" xr:uid="{00000000-0005-0000-0000-000030000000}"/>
    <cellStyle name="Vírgula 2 3 7" xfId="626" xr:uid="{00000000-0005-0000-0000-000030000000}"/>
    <cellStyle name="Vírgula 2 4" xfId="101" xr:uid="{00000000-0005-0000-0000-000036000000}"/>
    <cellStyle name="Vírgula 2 4 2" xfId="113" xr:uid="{00000000-0005-0000-0000-000037000000}"/>
    <cellStyle name="Vírgula 2 4 2 2" xfId="291" xr:uid="{00000000-0005-0000-0000-0000A7000000}"/>
    <cellStyle name="Vírgula 2 4 2 3" xfId="466" xr:uid="{00000000-0005-0000-0000-000037000000}"/>
    <cellStyle name="Vírgula 2 4 2 4" xfId="640" xr:uid="{00000000-0005-0000-0000-000037000000}"/>
    <cellStyle name="Vírgula 2 4 3" xfId="125" xr:uid="{00000000-0005-0000-0000-000038000000}"/>
    <cellStyle name="Vírgula 2 4 3 2" xfId="303" xr:uid="{00000000-0005-0000-0000-0000A8000000}"/>
    <cellStyle name="Vírgula 2 4 3 3" xfId="478" xr:uid="{00000000-0005-0000-0000-000038000000}"/>
    <cellStyle name="Vírgula 2 4 3 4" xfId="652" xr:uid="{00000000-0005-0000-0000-000038000000}"/>
    <cellStyle name="Vírgula 2 4 4" xfId="279" xr:uid="{00000000-0005-0000-0000-0000A6000000}"/>
    <cellStyle name="Vírgula 2 4 5" xfId="454" xr:uid="{00000000-0005-0000-0000-000036000000}"/>
    <cellStyle name="Vírgula 2 4 6" xfId="628" xr:uid="{00000000-0005-0000-0000-000036000000}"/>
    <cellStyle name="Vírgula 2 5" xfId="107" xr:uid="{00000000-0005-0000-0000-000039000000}"/>
    <cellStyle name="Vírgula 2 5 2" xfId="285" xr:uid="{00000000-0005-0000-0000-0000A9000000}"/>
    <cellStyle name="Vírgula 2 5 3" xfId="460" xr:uid="{00000000-0005-0000-0000-000039000000}"/>
    <cellStyle name="Vírgula 2 5 4" xfId="634" xr:uid="{00000000-0005-0000-0000-000039000000}"/>
    <cellStyle name="Vírgula 2 6" xfId="119" xr:uid="{00000000-0005-0000-0000-00003A000000}"/>
    <cellStyle name="Vírgula 2 6 2" xfId="297" xr:uid="{00000000-0005-0000-0000-0000AA000000}"/>
    <cellStyle name="Vírgula 2 6 3" xfId="472" xr:uid="{00000000-0005-0000-0000-00003A000000}"/>
    <cellStyle name="Vírgula 2 6 4" xfId="646" xr:uid="{00000000-0005-0000-0000-00003A000000}"/>
    <cellStyle name="Vírgula 2 7" xfId="272" xr:uid="{00000000-0005-0000-0000-000099000000}"/>
    <cellStyle name="Vírgula 2 8" xfId="447" xr:uid="{00000000-0005-0000-0000-000029000000}"/>
    <cellStyle name="Vírgula 2 9" xfId="621" xr:uid="{00000000-0005-0000-0000-000029000000}"/>
    <cellStyle name="Vírgula 3" xfId="94" xr:uid="{00000000-0005-0000-0000-00003B000000}"/>
    <cellStyle name="Vírgula 3 2" xfId="97" xr:uid="{00000000-0005-0000-0000-00003C000000}"/>
    <cellStyle name="Vírgula 3 2 2" xfId="104" xr:uid="{00000000-0005-0000-0000-00003D000000}"/>
    <cellStyle name="Vírgula 3 2 2 2" xfId="116" xr:uid="{00000000-0005-0000-0000-00003E000000}"/>
    <cellStyle name="Vírgula 3 2 2 2 2" xfId="294" xr:uid="{00000000-0005-0000-0000-0000AE000000}"/>
    <cellStyle name="Vírgula 3 2 2 2 3" xfId="469" xr:uid="{00000000-0005-0000-0000-00003E000000}"/>
    <cellStyle name="Vírgula 3 2 2 2 4" xfId="643" xr:uid="{00000000-0005-0000-0000-00003E000000}"/>
    <cellStyle name="Vírgula 3 2 2 3" xfId="128" xr:uid="{00000000-0005-0000-0000-00003F000000}"/>
    <cellStyle name="Vírgula 3 2 2 3 2" xfId="306" xr:uid="{00000000-0005-0000-0000-0000AF000000}"/>
    <cellStyle name="Vírgula 3 2 2 3 3" xfId="481" xr:uid="{00000000-0005-0000-0000-00003F000000}"/>
    <cellStyle name="Vírgula 3 2 2 3 4" xfId="655" xr:uid="{00000000-0005-0000-0000-00003F000000}"/>
    <cellStyle name="Vírgula 3 2 2 4" xfId="282" xr:uid="{00000000-0005-0000-0000-0000AD000000}"/>
    <cellStyle name="Vírgula 3 2 2 5" xfId="457" xr:uid="{00000000-0005-0000-0000-00003D000000}"/>
    <cellStyle name="Vírgula 3 2 2 6" xfId="631" xr:uid="{00000000-0005-0000-0000-00003D000000}"/>
    <cellStyle name="Vírgula 3 2 3" xfId="110" xr:uid="{00000000-0005-0000-0000-000040000000}"/>
    <cellStyle name="Vírgula 3 2 3 2" xfId="288" xr:uid="{00000000-0005-0000-0000-0000B0000000}"/>
    <cellStyle name="Vírgula 3 2 3 3" xfId="463" xr:uid="{00000000-0005-0000-0000-000040000000}"/>
    <cellStyle name="Vírgula 3 2 3 4" xfId="637" xr:uid="{00000000-0005-0000-0000-000040000000}"/>
    <cellStyle name="Vírgula 3 2 4" xfId="122" xr:uid="{00000000-0005-0000-0000-000041000000}"/>
    <cellStyle name="Vírgula 3 2 4 2" xfId="300" xr:uid="{00000000-0005-0000-0000-0000B1000000}"/>
    <cellStyle name="Vírgula 3 2 4 3" xfId="475" xr:uid="{00000000-0005-0000-0000-000041000000}"/>
    <cellStyle name="Vírgula 3 2 4 4" xfId="649" xr:uid="{00000000-0005-0000-0000-000041000000}"/>
    <cellStyle name="Vírgula 3 2 5" xfId="276" xr:uid="{00000000-0005-0000-0000-0000AC000000}"/>
    <cellStyle name="Vírgula 3 2 6" xfId="451" xr:uid="{00000000-0005-0000-0000-00003C000000}"/>
    <cellStyle name="Vírgula 3 2 7" xfId="625" xr:uid="{00000000-0005-0000-0000-00003C000000}"/>
    <cellStyle name="Vírgula 3 3" xfId="100" xr:uid="{00000000-0005-0000-0000-000042000000}"/>
    <cellStyle name="Vírgula 3 3 2" xfId="106" xr:uid="{00000000-0005-0000-0000-000043000000}"/>
    <cellStyle name="Vírgula 3 3 2 2" xfId="118" xr:uid="{00000000-0005-0000-0000-000044000000}"/>
    <cellStyle name="Vírgula 3 3 2 2 2" xfId="296" xr:uid="{00000000-0005-0000-0000-0000B4000000}"/>
    <cellStyle name="Vírgula 3 3 2 2 3" xfId="471" xr:uid="{00000000-0005-0000-0000-000044000000}"/>
    <cellStyle name="Vírgula 3 3 2 2 4" xfId="645" xr:uid="{00000000-0005-0000-0000-000044000000}"/>
    <cellStyle name="Vírgula 3 3 2 3" xfId="130" xr:uid="{00000000-0005-0000-0000-000045000000}"/>
    <cellStyle name="Vírgula 3 3 2 3 2" xfId="308" xr:uid="{00000000-0005-0000-0000-0000B5000000}"/>
    <cellStyle name="Vírgula 3 3 2 3 3" xfId="483" xr:uid="{00000000-0005-0000-0000-000045000000}"/>
    <cellStyle name="Vírgula 3 3 2 3 4" xfId="657" xr:uid="{00000000-0005-0000-0000-000045000000}"/>
    <cellStyle name="Vírgula 3 3 2 4" xfId="284" xr:uid="{00000000-0005-0000-0000-0000B3000000}"/>
    <cellStyle name="Vírgula 3 3 2 5" xfId="459" xr:uid="{00000000-0005-0000-0000-000043000000}"/>
    <cellStyle name="Vírgula 3 3 2 6" xfId="633" xr:uid="{00000000-0005-0000-0000-000043000000}"/>
    <cellStyle name="Vírgula 3 3 3" xfId="112" xr:uid="{00000000-0005-0000-0000-000046000000}"/>
    <cellStyle name="Vírgula 3 3 3 2" xfId="290" xr:uid="{00000000-0005-0000-0000-0000B6000000}"/>
    <cellStyle name="Vírgula 3 3 3 3" xfId="465" xr:uid="{00000000-0005-0000-0000-000046000000}"/>
    <cellStyle name="Vírgula 3 3 3 4" xfId="639" xr:uid="{00000000-0005-0000-0000-000046000000}"/>
    <cellStyle name="Vírgula 3 3 4" xfId="124" xr:uid="{00000000-0005-0000-0000-000047000000}"/>
    <cellStyle name="Vírgula 3 3 4 2" xfId="302" xr:uid="{00000000-0005-0000-0000-0000B7000000}"/>
    <cellStyle name="Vírgula 3 3 4 3" xfId="477" xr:uid="{00000000-0005-0000-0000-000047000000}"/>
    <cellStyle name="Vírgula 3 3 4 4" xfId="651" xr:uid="{00000000-0005-0000-0000-000047000000}"/>
    <cellStyle name="Vírgula 3 3 5" xfId="278" xr:uid="{00000000-0005-0000-0000-0000B2000000}"/>
    <cellStyle name="Vírgula 3 3 6" xfId="453" xr:uid="{00000000-0005-0000-0000-000042000000}"/>
    <cellStyle name="Vírgula 3 3 7" xfId="627" xr:uid="{00000000-0005-0000-0000-000042000000}"/>
    <cellStyle name="Vírgula 3 4" xfId="102" xr:uid="{00000000-0005-0000-0000-000048000000}"/>
    <cellStyle name="Vírgula 3 4 2" xfId="114" xr:uid="{00000000-0005-0000-0000-000049000000}"/>
    <cellStyle name="Vírgula 3 4 2 2" xfId="292" xr:uid="{00000000-0005-0000-0000-0000B9000000}"/>
    <cellStyle name="Vírgula 3 4 2 3" xfId="467" xr:uid="{00000000-0005-0000-0000-000049000000}"/>
    <cellStyle name="Vírgula 3 4 2 4" xfId="641" xr:uid="{00000000-0005-0000-0000-000049000000}"/>
    <cellStyle name="Vírgula 3 4 3" xfId="126" xr:uid="{00000000-0005-0000-0000-00004A000000}"/>
    <cellStyle name="Vírgula 3 4 3 2" xfId="304" xr:uid="{00000000-0005-0000-0000-0000BA000000}"/>
    <cellStyle name="Vírgula 3 4 3 3" xfId="479" xr:uid="{00000000-0005-0000-0000-00004A000000}"/>
    <cellStyle name="Vírgula 3 4 3 4" xfId="653" xr:uid="{00000000-0005-0000-0000-00004A000000}"/>
    <cellStyle name="Vírgula 3 4 4" xfId="280" xr:uid="{00000000-0005-0000-0000-0000B8000000}"/>
    <cellStyle name="Vírgula 3 4 5" xfId="455" xr:uid="{00000000-0005-0000-0000-000048000000}"/>
    <cellStyle name="Vírgula 3 4 6" xfId="629" xr:uid="{00000000-0005-0000-0000-000048000000}"/>
    <cellStyle name="Vírgula 3 5" xfId="108" xr:uid="{00000000-0005-0000-0000-00004B000000}"/>
    <cellStyle name="Vírgula 3 5 2" xfId="286" xr:uid="{00000000-0005-0000-0000-0000BB000000}"/>
    <cellStyle name="Vírgula 3 5 3" xfId="461" xr:uid="{00000000-0005-0000-0000-00004B000000}"/>
    <cellStyle name="Vírgula 3 5 4" xfId="635" xr:uid="{00000000-0005-0000-0000-00004B000000}"/>
    <cellStyle name="Vírgula 3 6" xfId="120" xr:uid="{00000000-0005-0000-0000-00004C000000}"/>
    <cellStyle name="Vírgula 3 6 2" xfId="298" xr:uid="{00000000-0005-0000-0000-0000BC000000}"/>
    <cellStyle name="Vírgula 3 6 3" xfId="473" xr:uid="{00000000-0005-0000-0000-00004C000000}"/>
    <cellStyle name="Vírgula 3 6 4" xfId="647" xr:uid="{00000000-0005-0000-0000-00004C000000}"/>
    <cellStyle name="Vírgula 3 7" xfId="274" xr:uid="{00000000-0005-0000-0000-0000AB000000}"/>
    <cellStyle name="Vírgula 3 8" xfId="449" xr:uid="{00000000-0005-0000-0000-00003B000000}"/>
    <cellStyle name="Vírgula 3 9" xfId="623" xr:uid="{00000000-0005-0000-0000-00003B000000}"/>
  </cellStyles>
  <dxfs count="20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27804E29-EB13-495D-8C58-39DC28477F3F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33C4444A-48D9-4ADB-A6A5-56CA5CB990B6}"/>
            </a:ext>
          </a:extLst>
        </xdr:cNvPr>
        <xdr:cNvSpPr>
          <a:spLocks noChangeArrowheads="1"/>
        </xdr:cNvSpPr>
      </xdr:nvSpPr>
      <xdr:spPr bwMode="auto">
        <a:xfrm>
          <a:off x="2600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8B98E5A6-CEA4-47A7-BB80-0C0B9098FF1F}"/>
            </a:ext>
          </a:extLst>
        </xdr:cNvPr>
        <xdr:cNvSpPr>
          <a:spLocks noChangeArrowheads="1"/>
        </xdr:cNvSpPr>
      </xdr:nvSpPr>
      <xdr:spPr bwMode="auto">
        <a:xfrm>
          <a:off x="2600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78EA8A18-8C02-4495-BE75-088B6D42F5DB}"/>
            </a:ext>
          </a:extLst>
        </xdr:cNvPr>
        <xdr:cNvSpPr>
          <a:spLocks noChangeArrowheads="1"/>
        </xdr:cNvSpPr>
      </xdr:nvSpPr>
      <xdr:spPr bwMode="auto">
        <a:xfrm>
          <a:off x="2600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181F1838-15A2-41D3-AFB3-6A95E156FEE7}"/>
            </a:ext>
          </a:extLst>
        </xdr:cNvPr>
        <xdr:cNvSpPr>
          <a:spLocks noChangeArrowheads="1"/>
        </xdr:cNvSpPr>
      </xdr:nvSpPr>
      <xdr:spPr bwMode="auto">
        <a:xfrm>
          <a:off x="2600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E62642E-AC07-4DC5-A914-0578B351ADB2}"/>
            </a:ext>
          </a:extLst>
        </xdr:cNvPr>
        <xdr:cNvSpPr>
          <a:spLocks noChangeArrowheads="1"/>
        </xdr:cNvSpPr>
      </xdr:nvSpPr>
      <xdr:spPr bwMode="auto">
        <a:xfrm>
          <a:off x="2600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68"/>
  <sheetViews>
    <sheetView zoomScale="84" zoomScaleNormal="84" workbookViewId="0">
      <selection activeCell="Q8" sqref="Q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126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122">
        <v>45156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/>
      <c r="M4" s="67">
        <f>L4-SUM(O4:X4)</f>
        <v>0</v>
      </c>
      <c r="N4" s="68" t="str">
        <f>IF(M4&lt;0,"ATENÇÃO","OK")</f>
        <v>OK</v>
      </c>
      <c r="O4" s="123"/>
      <c r="P4" s="55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/>
      <c r="M5" s="67">
        <f t="shared" ref="M5:M43" si="0">L5-SUM(O5:X5)</f>
        <v>0</v>
      </c>
      <c r="N5" s="68" t="str">
        <f t="shared" ref="N5:N43" si="1">IF(M5&lt;0,"ATENÇÃO","OK")</f>
        <v>OK</v>
      </c>
      <c r="O5" s="123"/>
      <c r="P5" s="55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/>
      <c r="M6" s="67">
        <f t="shared" si="0"/>
        <v>0</v>
      </c>
      <c r="N6" s="68" t="str">
        <f t="shared" si="1"/>
        <v>OK</v>
      </c>
      <c r="O6" s="123"/>
      <c r="P6" s="55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/>
      <c r="M7" s="67">
        <f t="shared" si="0"/>
        <v>0</v>
      </c>
      <c r="N7" s="68" t="str">
        <f t="shared" si="1"/>
        <v>OK</v>
      </c>
      <c r="O7" s="123"/>
      <c r="P7" s="55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/>
      <c r="M8" s="67">
        <f t="shared" si="0"/>
        <v>0</v>
      </c>
      <c r="N8" s="68" t="str">
        <f t="shared" si="1"/>
        <v>OK</v>
      </c>
      <c r="O8" s="123"/>
      <c r="P8" s="55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/>
      <c r="M9" s="67">
        <f t="shared" si="0"/>
        <v>0</v>
      </c>
      <c r="N9" s="68" t="str">
        <f t="shared" si="1"/>
        <v>OK</v>
      </c>
      <c r="O9" s="123"/>
      <c r="P9" s="55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/>
      <c r="M10" s="67">
        <f t="shared" si="0"/>
        <v>0</v>
      </c>
      <c r="N10" s="68" t="str">
        <f t="shared" si="1"/>
        <v>OK</v>
      </c>
      <c r="O10" s="123"/>
      <c r="P10" s="55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/>
      <c r="M11" s="67">
        <f t="shared" si="0"/>
        <v>0</v>
      </c>
      <c r="N11" s="68" t="str">
        <f t="shared" si="1"/>
        <v>OK</v>
      </c>
      <c r="O11" s="123"/>
      <c r="P11" s="55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/>
      <c r="M12" s="67">
        <f t="shared" si="0"/>
        <v>0</v>
      </c>
      <c r="N12" s="68" t="str">
        <f t="shared" si="1"/>
        <v>OK</v>
      </c>
      <c r="O12" s="123"/>
      <c r="P12" s="55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/>
      <c r="M13" s="67">
        <f t="shared" si="0"/>
        <v>0</v>
      </c>
      <c r="N13" s="68" t="str">
        <f t="shared" si="1"/>
        <v>OK</v>
      </c>
      <c r="O13" s="123"/>
      <c r="P13" s="55"/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/>
      <c r="M14" s="67">
        <f t="shared" si="0"/>
        <v>0</v>
      </c>
      <c r="N14" s="68" t="str">
        <f t="shared" si="1"/>
        <v>OK</v>
      </c>
      <c r="O14" s="123"/>
      <c r="P14" s="55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/>
      <c r="M15" s="67">
        <f t="shared" si="0"/>
        <v>0</v>
      </c>
      <c r="N15" s="68" t="str">
        <f t="shared" si="1"/>
        <v>OK</v>
      </c>
      <c r="O15" s="123"/>
      <c r="P15" s="55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>
        <v>10</v>
      </c>
      <c r="M16" s="67">
        <f t="shared" si="0"/>
        <v>10</v>
      </c>
      <c r="N16" s="68" t="str">
        <f t="shared" si="1"/>
        <v>OK</v>
      </c>
      <c r="O16" s="123"/>
      <c r="P16" s="55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>
        <v>10</v>
      </c>
      <c r="M17" s="67">
        <f t="shared" si="0"/>
        <v>10</v>
      </c>
      <c r="N17" s="68" t="str">
        <f t="shared" si="1"/>
        <v>OK</v>
      </c>
      <c r="O17" s="123"/>
      <c r="P17" s="55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>
        <v>10</v>
      </c>
      <c r="M18" s="67">
        <f t="shared" si="0"/>
        <v>10</v>
      </c>
      <c r="N18" s="68" t="str">
        <f t="shared" si="1"/>
        <v>OK</v>
      </c>
      <c r="O18" s="123"/>
      <c r="P18" s="55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>
        <v>5</v>
      </c>
      <c r="M19" s="67">
        <f t="shared" si="0"/>
        <v>5</v>
      </c>
      <c r="N19" s="68" t="str">
        <f t="shared" si="1"/>
        <v>OK</v>
      </c>
      <c r="O19" s="123"/>
      <c r="P19" s="55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>
        <v>5</v>
      </c>
      <c r="M20" s="67">
        <f t="shared" si="0"/>
        <v>5</v>
      </c>
      <c r="N20" s="68" t="str">
        <f t="shared" si="1"/>
        <v>OK</v>
      </c>
      <c r="O20" s="123"/>
      <c r="P20" s="55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>
        <v>10</v>
      </c>
      <c r="M21" s="67">
        <f t="shared" si="0"/>
        <v>10</v>
      </c>
      <c r="N21" s="68" t="str">
        <f t="shared" si="1"/>
        <v>OK</v>
      </c>
      <c r="O21" s="123"/>
      <c r="P21" s="55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>
        <v>300</v>
      </c>
      <c r="M22" s="67">
        <f t="shared" si="0"/>
        <v>300</v>
      </c>
      <c r="N22" s="68" t="str">
        <f t="shared" si="1"/>
        <v>OK</v>
      </c>
      <c r="O22" s="123"/>
      <c r="P22" s="55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>
        <v>1</v>
      </c>
      <c r="M23" s="67">
        <f t="shared" si="0"/>
        <v>1</v>
      </c>
      <c r="N23" s="68" t="str">
        <f t="shared" si="1"/>
        <v>OK</v>
      </c>
      <c r="O23" s="123"/>
      <c r="P23" s="55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>
        <v>1</v>
      </c>
      <c r="M24" s="67">
        <f t="shared" si="0"/>
        <v>1</v>
      </c>
      <c r="N24" s="68" t="str">
        <f t="shared" si="1"/>
        <v>OK</v>
      </c>
      <c r="O24" s="123"/>
      <c r="P24" s="55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>
        <v>1</v>
      </c>
      <c r="M25" s="67">
        <f t="shared" si="0"/>
        <v>1</v>
      </c>
      <c r="N25" s="68" t="str">
        <f t="shared" si="1"/>
        <v>OK</v>
      </c>
      <c r="O25" s="123"/>
      <c r="P25" s="55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>
        <v>300</v>
      </c>
      <c r="M26" s="67">
        <f t="shared" si="0"/>
        <v>200</v>
      </c>
      <c r="N26" s="68" t="str">
        <f t="shared" si="1"/>
        <v>OK</v>
      </c>
      <c r="O26" s="123">
        <v>100</v>
      </c>
      <c r="P26" s="55"/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>
        <v>40</v>
      </c>
      <c r="M27" s="67">
        <f t="shared" si="0"/>
        <v>20</v>
      </c>
      <c r="N27" s="68" t="str">
        <f t="shared" si="1"/>
        <v>OK</v>
      </c>
      <c r="O27" s="123">
        <v>20</v>
      </c>
      <c r="P27" s="55"/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>
        <v>0</v>
      </c>
      <c r="M28" s="67">
        <f t="shared" si="0"/>
        <v>0</v>
      </c>
      <c r="N28" s="68" t="str">
        <f t="shared" si="1"/>
        <v>OK</v>
      </c>
      <c r="O28" s="123"/>
      <c r="P28" s="55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>
        <v>0</v>
      </c>
      <c r="M29" s="67">
        <f t="shared" si="0"/>
        <v>0</v>
      </c>
      <c r="N29" s="68" t="str">
        <f t="shared" si="1"/>
        <v>OK</v>
      </c>
      <c r="O29" s="123"/>
      <c r="P29" s="55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>
        <v>30</v>
      </c>
      <c r="M30" s="67">
        <f t="shared" si="0"/>
        <v>15</v>
      </c>
      <c r="N30" s="68" t="str">
        <f t="shared" si="1"/>
        <v>OK</v>
      </c>
      <c r="O30" s="123">
        <v>15</v>
      </c>
      <c r="P30" s="55"/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>
        <v>20</v>
      </c>
      <c r="M31" s="67">
        <f t="shared" si="0"/>
        <v>10</v>
      </c>
      <c r="N31" s="68" t="str">
        <f t="shared" si="1"/>
        <v>OK</v>
      </c>
      <c r="O31" s="123">
        <v>10</v>
      </c>
      <c r="P31" s="55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>
        <v>20</v>
      </c>
      <c r="M32" s="67">
        <f t="shared" si="0"/>
        <v>20</v>
      </c>
      <c r="N32" s="68" t="str">
        <f t="shared" si="1"/>
        <v>OK</v>
      </c>
      <c r="O32" s="123"/>
      <c r="P32" s="55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>
        <v>20</v>
      </c>
      <c r="M33" s="67">
        <f t="shared" si="0"/>
        <v>20</v>
      </c>
      <c r="N33" s="68" t="str">
        <f t="shared" si="1"/>
        <v>OK</v>
      </c>
      <c r="O33" s="123"/>
      <c r="P33" s="55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>
        <v>30</v>
      </c>
      <c r="M34" s="67">
        <f t="shared" si="0"/>
        <v>30</v>
      </c>
      <c r="N34" s="68" t="str">
        <f t="shared" si="1"/>
        <v>OK</v>
      </c>
      <c r="O34" s="123"/>
      <c r="P34" s="55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>
        <v>30</v>
      </c>
      <c r="M35" s="67">
        <f t="shared" si="0"/>
        <v>30</v>
      </c>
      <c r="N35" s="68" t="str">
        <f t="shared" si="1"/>
        <v>OK</v>
      </c>
      <c r="O35" s="123"/>
      <c r="P35" s="55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>
        <v>20</v>
      </c>
      <c r="M36" s="67">
        <f t="shared" si="0"/>
        <v>10</v>
      </c>
      <c r="N36" s="68" t="str">
        <f t="shared" si="1"/>
        <v>OK</v>
      </c>
      <c r="O36" s="123">
        <v>10</v>
      </c>
      <c r="P36" s="55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>
        <v>20</v>
      </c>
      <c r="M37" s="67">
        <f t="shared" si="0"/>
        <v>20</v>
      </c>
      <c r="N37" s="68" t="str">
        <f t="shared" si="1"/>
        <v>OK</v>
      </c>
      <c r="O37" s="123"/>
      <c r="P37" s="55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>
        <v>15</v>
      </c>
      <c r="M38" s="67">
        <f t="shared" si="0"/>
        <v>8</v>
      </c>
      <c r="N38" s="68" t="str">
        <f t="shared" si="1"/>
        <v>OK</v>
      </c>
      <c r="O38" s="123">
        <v>7</v>
      </c>
      <c r="P38" s="57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>
        <v>30</v>
      </c>
      <c r="M39" s="67">
        <f t="shared" si="0"/>
        <v>20</v>
      </c>
      <c r="N39" s="68" t="str">
        <f t="shared" si="1"/>
        <v>OK</v>
      </c>
      <c r="O39" s="123">
        <v>10</v>
      </c>
      <c r="P39" s="55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>
        <v>30</v>
      </c>
      <c r="M40" s="67">
        <f t="shared" si="0"/>
        <v>30</v>
      </c>
      <c r="N40" s="68" t="str">
        <f t="shared" si="1"/>
        <v>OK</v>
      </c>
      <c r="O40" s="123"/>
      <c r="P40" s="55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>
        <v>20</v>
      </c>
      <c r="M41" s="67">
        <f t="shared" si="0"/>
        <v>10</v>
      </c>
      <c r="N41" s="68" t="str">
        <f t="shared" si="1"/>
        <v>OK</v>
      </c>
      <c r="O41" s="123">
        <v>10</v>
      </c>
      <c r="P41" s="55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>
        <v>30</v>
      </c>
      <c r="M42" s="67">
        <f t="shared" si="0"/>
        <v>30</v>
      </c>
      <c r="N42" s="68" t="str">
        <f t="shared" si="1"/>
        <v>OK</v>
      </c>
      <c r="O42" s="123"/>
      <c r="P42" s="55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>
        <v>30</v>
      </c>
      <c r="M43" s="67">
        <f t="shared" si="0"/>
        <v>30</v>
      </c>
      <c r="N43" s="68" t="str">
        <f t="shared" si="1"/>
        <v>OK</v>
      </c>
      <c r="O43" s="123"/>
      <c r="P43" s="55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9360.5</v>
      </c>
      <c r="P44" s="29">
        <f>SUMPRODUCT($K$4:$K$43,P4:P43)</f>
        <v>0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A4:A25"/>
    <mergeCell ref="B4:B25"/>
    <mergeCell ref="A26:A43"/>
    <mergeCell ref="B26:B43"/>
    <mergeCell ref="W1:W2"/>
    <mergeCell ref="X1:X2"/>
    <mergeCell ref="A2:N2"/>
    <mergeCell ref="D1:K1"/>
    <mergeCell ref="U1:U2"/>
    <mergeCell ref="V1:V2"/>
    <mergeCell ref="A1:C1"/>
    <mergeCell ref="S1:S2"/>
    <mergeCell ref="T1:T2"/>
    <mergeCell ref="P1:P2"/>
    <mergeCell ref="Q1:Q2"/>
    <mergeCell ref="R1:R2"/>
    <mergeCell ref="L1:N1"/>
    <mergeCell ref="O1:O2"/>
  </mergeCells>
  <conditionalFormatting sqref="M4 M5:P79">
    <cfRule type="cellIs" dxfId="202" priority="16" stopIfTrue="1" operator="greaterThan">
      <formula>0</formula>
    </cfRule>
    <cfRule type="cellIs" dxfId="201" priority="17" stopIfTrue="1" operator="greaterThan">
      <formula>0</formula>
    </cfRule>
    <cfRule type="cellIs" dxfId="200" priority="18" stopIfTrue="1" operator="greaterThan">
      <formula>0</formula>
    </cfRule>
  </conditionalFormatting>
  <conditionalFormatting sqref="N4">
    <cfRule type="cellIs" dxfId="199" priority="13" stopIfTrue="1" operator="greaterThan">
      <formula>0</formula>
    </cfRule>
    <cfRule type="cellIs" dxfId="198" priority="14" stopIfTrue="1" operator="greaterThan">
      <formula>0</formula>
    </cfRule>
    <cfRule type="cellIs" dxfId="197" priority="15" stopIfTrue="1" operator="greaterThan">
      <formula>0</formula>
    </cfRule>
  </conditionalFormatting>
  <conditionalFormatting sqref="P4">
    <cfRule type="cellIs" dxfId="196" priority="7" stopIfTrue="1" operator="greaterThan">
      <formula>0</formula>
    </cfRule>
    <cfRule type="cellIs" dxfId="195" priority="8" stopIfTrue="1" operator="greaterThan">
      <formula>0</formula>
    </cfRule>
    <cfRule type="cellIs" dxfId="194" priority="9" stopIfTrue="1" operator="greaterThan">
      <formula>0</formula>
    </cfRule>
  </conditionalFormatting>
  <conditionalFormatting sqref="O4">
    <cfRule type="cellIs" dxfId="193" priority="1" stopIfTrue="1" operator="greaterThan">
      <formula>0</formula>
    </cfRule>
    <cfRule type="cellIs" dxfId="192" priority="2" stopIfTrue="1" operator="greaterThan">
      <formula>0</formula>
    </cfRule>
    <cfRule type="cellIs" dxfId="19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36"/>
  <sheetViews>
    <sheetView zoomScale="84" zoomScaleNormal="84" workbookViewId="0">
      <selection activeCell="I27" sqref="I2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26</v>
      </c>
      <c r="B1" s="125"/>
      <c r="C1" s="125"/>
      <c r="D1" s="125" t="s">
        <v>25</v>
      </c>
      <c r="E1" s="125"/>
      <c r="F1" s="125"/>
      <c r="G1" s="125"/>
      <c r="H1" s="125"/>
      <c r="I1" s="125"/>
      <c r="J1" s="125"/>
      <c r="K1" s="125"/>
      <c r="L1" s="125" t="s">
        <v>27</v>
      </c>
      <c r="M1" s="125"/>
      <c r="N1" s="125"/>
      <c r="O1" s="124" t="s">
        <v>28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43.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56" t="s">
        <v>19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18" x14ac:dyDescent="0.25">
      <c r="A4" s="139" t="s">
        <v>29</v>
      </c>
      <c r="B4" s="129" t="s">
        <v>30</v>
      </c>
      <c r="C4" s="58">
        <v>41</v>
      </c>
      <c r="D4" s="59" t="s">
        <v>32</v>
      </c>
      <c r="E4" s="59" t="s">
        <v>33</v>
      </c>
      <c r="F4" s="59"/>
      <c r="G4" s="62">
        <v>436</v>
      </c>
      <c r="H4" s="63" t="s">
        <v>34</v>
      </c>
      <c r="I4" s="64" t="s">
        <v>35</v>
      </c>
      <c r="J4" s="64" t="s">
        <v>6</v>
      </c>
      <c r="K4" s="65">
        <v>115</v>
      </c>
      <c r="L4" s="66"/>
      <c r="M4" s="67">
        <f>L4-SUM(O4:X4)</f>
        <v>0</v>
      </c>
      <c r="N4" s="68" t="str">
        <f>IF(M4&lt;0,"ATENÇÃO","OK")</f>
        <v>OK</v>
      </c>
      <c r="O4" s="57"/>
      <c r="P4" s="55"/>
      <c r="Q4" s="55"/>
      <c r="R4" s="33"/>
      <c r="S4" s="33"/>
      <c r="T4" s="33"/>
      <c r="U4" s="33"/>
      <c r="V4" s="33"/>
      <c r="W4" s="33"/>
      <c r="X4" s="33"/>
    </row>
    <row r="5" spans="1:24" ht="18" x14ac:dyDescent="0.25">
      <c r="A5" s="140"/>
      <c r="B5" s="130"/>
      <c r="C5" s="58">
        <v>42</v>
      </c>
      <c r="D5" s="60" t="s">
        <v>36</v>
      </c>
      <c r="E5" s="60" t="s">
        <v>37</v>
      </c>
      <c r="F5" s="60"/>
      <c r="G5" s="62">
        <v>436</v>
      </c>
      <c r="H5" s="63" t="s">
        <v>38</v>
      </c>
      <c r="I5" s="69" t="s">
        <v>35</v>
      </c>
      <c r="J5" s="69" t="s">
        <v>6</v>
      </c>
      <c r="K5" s="65">
        <v>97.2</v>
      </c>
      <c r="L5" s="70"/>
      <c r="M5" s="67">
        <f t="shared" ref="M5:M11" si="0">L5-SUM(O5:X5)</f>
        <v>0</v>
      </c>
      <c r="N5" s="68" t="str">
        <f t="shared" ref="N5:N11" si="1">IF(M5&lt;0,"ATENÇÃO","OK")</f>
        <v>OK</v>
      </c>
      <c r="O5" s="57"/>
      <c r="P5" s="55"/>
      <c r="Q5" s="55"/>
      <c r="R5" s="33"/>
      <c r="S5" s="33"/>
      <c r="T5" s="33"/>
      <c r="U5" s="33"/>
      <c r="V5" s="33"/>
      <c r="W5" s="33"/>
      <c r="X5" s="33"/>
    </row>
    <row r="6" spans="1:24" ht="18" x14ac:dyDescent="0.25">
      <c r="A6" s="140"/>
      <c r="B6" s="130"/>
      <c r="C6" s="58">
        <v>43</v>
      </c>
      <c r="D6" s="60" t="s">
        <v>39</v>
      </c>
      <c r="E6" s="60" t="s">
        <v>40</v>
      </c>
      <c r="F6" s="60"/>
      <c r="G6" s="62">
        <v>436</v>
      </c>
      <c r="H6" s="63" t="s">
        <v>41</v>
      </c>
      <c r="I6" s="69" t="s">
        <v>35</v>
      </c>
      <c r="J6" s="69" t="s">
        <v>6</v>
      </c>
      <c r="K6" s="65">
        <v>142.84</v>
      </c>
      <c r="L6" s="70"/>
      <c r="M6" s="67">
        <f t="shared" si="0"/>
        <v>0</v>
      </c>
      <c r="N6" s="68" t="str">
        <f t="shared" si="1"/>
        <v>OK</v>
      </c>
      <c r="O6" s="57"/>
      <c r="P6" s="57"/>
      <c r="Q6" s="55"/>
      <c r="R6" s="33"/>
      <c r="S6" s="33"/>
      <c r="T6" s="33"/>
      <c r="U6" s="33"/>
      <c r="V6" s="33"/>
      <c r="W6" s="33"/>
      <c r="X6" s="33"/>
    </row>
    <row r="7" spans="1:24" ht="22.5" customHeight="1" x14ac:dyDescent="0.25">
      <c r="A7" s="140"/>
      <c r="B7" s="130"/>
      <c r="C7" s="58">
        <v>44</v>
      </c>
      <c r="D7" s="60" t="s">
        <v>42</v>
      </c>
      <c r="E7" s="60" t="s">
        <v>43</v>
      </c>
      <c r="F7" s="60"/>
      <c r="G7" s="62">
        <v>436</v>
      </c>
      <c r="H7" s="63" t="s">
        <v>38</v>
      </c>
      <c r="I7" s="69" t="s">
        <v>35</v>
      </c>
      <c r="J7" s="69" t="s">
        <v>6</v>
      </c>
      <c r="K7" s="65">
        <v>39.6</v>
      </c>
      <c r="L7" s="70"/>
      <c r="M7" s="67">
        <f t="shared" si="0"/>
        <v>0</v>
      </c>
      <c r="N7" s="68" t="str">
        <f t="shared" si="1"/>
        <v>OK</v>
      </c>
      <c r="O7" s="57"/>
      <c r="P7" s="55"/>
      <c r="Q7" s="55"/>
      <c r="R7" s="33"/>
      <c r="S7" s="33"/>
      <c r="T7" s="33"/>
      <c r="U7" s="34"/>
      <c r="V7" s="33"/>
      <c r="W7" s="33"/>
      <c r="X7" s="33"/>
    </row>
    <row r="8" spans="1:24" ht="31.5" x14ac:dyDescent="0.25">
      <c r="A8" s="140"/>
      <c r="B8" s="130"/>
      <c r="C8" s="58">
        <v>45</v>
      </c>
      <c r="D8" s="60" t="s">
        <v>44</v>
      </c>
      <c r="E8" s="60" t="s">
        <v>37</v>
      </c>
      <c r="F8" s="60"/>
      <c r="G8" s="62">
        <v>436</v>
      </c>
      <c r="H8" s="63" t="s">
        <v>45</v>
      </c>
      <c r="I8" s="69" t="s">
        <v>35</v>
      </c>
      <c r="J8" s="69" t="s">
        <v>6</v>
      </c>
      <c r="K8" s="65">
        <v>53</v>
      </c>
      <c r="L8" s="70"/>
      <c r="M8" s="67">
        <f t="shared" si="0"/>
        <v>0</v>
      </c>
      <c r="N8" s="68" t="str">
        <f t="shared" si="1"/>
        <v>OK</v>
      </c>
      <c r="O8" s="57"/>
      <c r="P8" s="55"/>
      <c r="Q8" s="55"/>
      <c r="R8" s="33"/>
      <c r="S8" s="33"/>
      <c r="T8" s="33"/>
      <c r="U8" s="33"/>
      <c r="V8" s="33"/>
      <c r="W8" s="33"/>
      <c r="X8" s="33"/>
    </row>
    <row r="9" spans="1:24" ht="18" x14ac:dyDescent="0.25">
      <c r="A9" s="140"/>
      <c r="B9" s="130"/>
      <c r="C9" s="58">
        <v>46</v>
      </c>
      <c r="D9" s="60" t="s">
        <v>46</v>
      </c>
      <c r="E9" s="60" t="s">
        <v>43</v>
      </c>
      <c r="F9" s="60"/>
      <c r="G9" s="62">
        <v>436</v>
      </c>
      <c r="H9" s="63" t="s">
        <v>47</v>
      </c>
      <c r="I9" s="69" t="s">
        <v>35</v>
      </c>
      <c r="J9" s="69" t="s">
        <v>6</v>
      </c>
      <c r="K9" s="65">
        <v>19.98</v>
      </c>
      <c r="L9" s="70"/>
      <c r="M9" s="67">
        <f t="shared" si="0"/>
        <v>0</v>
      </c>
      <c r="N9" s="68" t="str">
        <f t="shared" si="1"/>
        <v>OK</v>
      </c>
      <c r="O9" s="57"/>
      <c r="P9" s="55"/>
      <c r="Q9" s="55"/>
      <c r="R9" s="33"/>
      <c r="S9" s="33"/>
      <c r="T9" s="33"/>
      <c r="U9" s="33"/>
      <c r="V9" s="33"/>
      <c r="W9" s="33"/>
      <c r="X9" s="33"/>
    </row>
    <row r="10" spans="1:24" ht="18" x14ac:dyDescent="0.25">
      <c r="A10" s="140"/>
      <c r="B10" s="130"/>
      <c r="C10" s="58">
        <v>47</v>
      </c>
      <c r="D10" s="60" t="s">
        <v>48</v>
      </c>
      <c r="E10" s="60" t="s">
        <v>49</v>
      </c>
      <c r="F10" s="60"/>
      <c r="G10" s="62">
        <v>436</v>
      </c>
      <c r="H10" s="63" t="s">
        <v>50</v>
      </c>
      <c r="I10" s="69" t="s">
        <v>35</v>
      </c>
      <c r="J10" s="69" t="s">
        <v>6</v>
      </c>
      <c r="K10" s="65">
        <v>27</v>
      </c>
      <c r="L10" s="70"/>
      <c r="M10" s="67">
        <f t="shared" si="0"/>
        <v>0</v>
      </c>
      <c r="N10" s="68" t="str">
        <f t="shared" si="1"/>
        <v>OK</v>
      </c>
      <c r="O10" s="57"/>
      <c r="P10" s="55"/>
      <c r="Q10" s="57"/>
      <c r="R10" s="33"/>
      <c r="S10" s="33"/>
      <c r="T10" s="33"/>
      <c r="U10" s="33"/>
      <c r="V10" s="33"/>
      <c r="W10" s="33"/>
      <c r="X10" s="33"/>
    </row>
    <row r="11" spans="1:24" ht="18" x14ac:dyDescent="0.25">
      <c r="A11" s="141"/>
      <c r="B11" s="131"/>
      <c r="C11" s="58">
        <v>48</v>
      </c>
      <c r="D11" s="61" t="s">
        <v>51</v>
      </c>
      <c r="E11" s="61" t="s">
        <v>43</v>
      </c>
      <c r="F11" s="61"/>
      <c r="G11" s="62">
        <v>436</v>
      </c>
      <c r="H11" s="63" t="s">
        <v>52</v>
      </c>
      <c r="I11" s="71" t="s">
        <v>35</v>
      </c>
      <c r="J11" s="71" t="s">
        <v>6</v>
      </c>
      <c r="K11" s="65">
        <v>36.659999999999997</v>
      </c>
      <c r="L11" s="72"/>
      <c r="M11" s="67">
        <f t="shared" si="0"/>
        <v>0</v>
      </c>
      <c r="N11" s="68" t="str">
        <f t="shared" si="1"/>
        <v>OK</v>
      </c>
      <c r="O11" s="57"/>
      <c r="P11" s="55"/>
      <c r="Q11" s="55"/>
      <c r="R11" s="33"/>
      <c r="S11" s="33"/>
      <c r="T11" s="33"/>
      <c r="U11" s="34"/>
      <c r="V11" s="33"/>
      <c r="W11" s="33"/>
      <c r="X11" s="33"/>
    </row>
    <row r="12" spans="1:24" x14ac:dyDescent="0.25">
      <c r="O12" s="29">
        <f>SUMPRODUCT($K$4:$K$11,O4:O11)</f>
        <v>0</v>
      </c>
      <c r="P12" s="29">
        <f>SUMPRODUCT($K$4:$K$11,P4:P11)</f>
        <v>0</v>
      </c>
      <c r="Q12" s="29">
        <f>SUMPRODUCT($K$4:$K$11,Q4:Q11)</f>
        <v>0</v>
      </c>
      <c r="R12" s="29">
        <f>SUMPRODUCT($K$4:$K$11,R4:R11)</f>
        <v>0</v>
      </c>
      <c r="S12" s="29">
        <f>SUMPRODUCT(K4:K11,S4:S11)</f>
        <v>0</v>
      </c>
      <c r="T12" s="29">
        <f>SUMPRODUCT(K4:K11,T4:T11)</f>
        <v>0</v>
      </c>
      <c r="U12" s="30">
        <f>SUMPRODUCT(K4:K11,U4:U11)</f>
        <v>0</v>
      </c>
    </row>
    <row r="13" spans="1:24" x14ac:dyDescent="0.25">
      <c r="O13" s="48"/>
      <c r="P13" s="46"/>
      <c r="Q13" s="46"/>
      <c r="R13" s="46"/>
    </row>
    <row r="14" spans="1:24" x14ac:dyDescent="0.25">
      <c r="O14" s="48"/>
      <c r="P14" s="46"/>
      <c r="Q14" s="46"/>
      <c r="R14" s="46"/>
    </row>
    <row r="15" spans="1:24" x14ac:dyDescent="0.25">
      <c r="O15" s="48"/>
      <c r="P15" s="46"/>
      <c r="Q15" s="46"/>
      <c r="R15" s="46"/>
    </row>
    <row r="16" spans="1:24" x14ac:dyDescent="0.25">
      <c r="O16" s="48"/>
      <c r="P16" s="46"/>
      <c r="Q16" s="46"/>
      <c r="R16" s="46"/>
    </row>
    <row r="17" spans="15:18" x14ac:dyDescent="0.25">
      <c r="O17" s="48"/>
      <c r="P17" s="46"/>
      <c r="Q17" s="46"/>
      <c r="R17" s="46"/>
    </row>
    <row r="18" spans="15:18" ht="26.25" customHeight="1" x14ac:dyDescent="0.25">
      <c r="O18" s="48"/>
    </row>
    <row r="19" spans="15:18" x14ac:dyDescent="0.25">
      <c r="O19" s="48"/>
    </row>
    <row r="20" spans="15:18" x14ac:dyDescent="0.25">
      <c r="O20" s="48"/>
    </row>
    <row r="21" spans="15:18" x14ac:dyDescent="0.25">
      <c r="O21" s="48"/>
    </row>
    <row r="22" spans="15:18" x14ac:dyDescent="0.25">
      <c r="O22" s="48"/>
    </row>
    <row r="23" spans="15:18" x14ac:dyDescent="0.25">
      <c r="O23" s="48"/>
    </row>
    <row r="24" spans="15:18" x14ac:dyDescent="0.25">
      <c r="O24" s="48"/>
    </row>
    <row r="25" spans="15:18" x14ac:dyDescent="0.25">
      <c r="O25" s="48"/>
    </row>
    <row r="26" spans="15:18" x14ac:dyDescent="0.25">
      <c r="O26" s="48"/>
    </row>
    <row r="27" spans="15:18" ht="90" customHeight="1" x14ac:dyDescent="0.25">
      <c r="O27" s="48"/>
    </row>
    <row r="28" spans="15:18" x14ac:dyDescent="0.25">
      <c r="O28" s="48"/>
    </row>
    <row r="29" spans="15:18" x14ac:dyDescent="0.25">
      <c r="O29" s="48"/>
    </row>
    <row r="30" spans="15:18" x14ac:dyDescent="0.25">
      <c r="O30" s="48"/>
    </row>
    <row r="31" spans="15:18" x14ac:dyDescent="0.25">
      <c r="O31" s="48"/>
    </row>
    <row r="32" spans="15:18" x14ac:dyDescent="0.25">
      <c r="O32" s="48"/>
    </row>
    <row r="33" spans="15:15" x14ac:dyDescent="0.25">
      <c r="O33" s="48"/>
    </row>
    <row r="34" spans="15:15" x14ac:dyDescent="0.25">
      <c r="O34" s="48"/>
    </row>
    <row r="35" spans="15:15" x14ac:dyDescent="0.25">
      <c r="O35" s="48"/>
    </row>
    <row r="36" spans="15:15" x14ac:dyDescent="0.25">
      <c r="O36" s="48"/>
    </row>
    <row r="37" spans="15:15" x14ac:dyDescent="0.25">
      <c r="O37" s="48"/>
    </row>
    <row r="38" spans="15:15" x14ac:dyDescent="0.25">
      <c r="O38" s="48"/>
    </row>
    <row r="39" spans="15:15" x14ac:dyDescent="0.25">
      <c r="O39" s="48"/>
    </row>
    <row r="40" spans="15:15" x14ac:dyDescent="0.25">
      <c r="O40" s="48"/>
    </row>
    <row r="41" spans="15:15" x14ac:dyDescent="0.25">
      <c r="O41" s="48"/>
    </row>
    <row r="42" spans="15:15" x14ac:dyDescent="0.25">
      <c r="O42" s="48"/>
    </row>
    <row r="43" spans="15:15" x14ac:dyDescent="0.25">
      <c r="O43" s="48"/>
    </row>
    <row r="44" spans="15:15" x14ac:dyDescent="0.25">
      <c r="O44" s="48"/>
    </row>
    <row r="45" spans="15:15" x14ac:dyDescent="0.25">
      <c r="O45" s="48"/>
    </row>
    <row r="46" spans="15:15" x14ac:dyDescent="0.25">
      <c r="O46" s="48"/>
    </row>
    <row r="47" spans="15:15" x14ac:dyDescent="0.25">
      <c r="O47" s="48"/>
    </row>
    <row r="48" spans="15:15" x14ac:dyDescent="0.25">
      <c r="O48" s="48"/>
    </row>
    <row r="49" spans="15:15" x14ac:dyDescent="0.25">
      <c r="O49" s="48"/>
    </row>
    <row r="50" spans="15:15" x14ac:dyDescent="0.25">
      <c r="O50" s="48"/>
    </row>
    <row r="51" spans="15:15" x14ac:dyDescent="0.25">
      <c r="O51" s="48"/>
    </row>
    <row r="52" spans="15:15" x14ac:dyDescent="0.25">
      <c r="O52" s="48"/>
    </row>
    <row r="53" spans="15:15" x14ac:dyDescent="0.25">
      <c r="O53" s="48"/>
    </row>
    <row r="54" spans="15:15" x14ac:dyDescent="0.25">
      <c r="O54" s="48"/>
    </row>
    <row r="55" spans="15:15" x14ac:dyDescent="0.25">
      <c r="O55" s="48"/>
    </row>
    <row r="56" spans="15:15" x14ac:dyDescent="0.25">
      <c r="O56" s="48"/>
    </row>
    <row r="57" spans="15:15" x14ac:dyDescent="0.25">
      <c r="O57" s="48"/>
    </row>
    <row r="58" spans="15:15" x14ac:dyDescent="0.25">
      <c r="O58" s="48"/>
    </row>
    <row r="59" spans="15:15" x14ac:dyDescent="0.25">
      <c r="O59" s="48"/>
    </row>
    <row r="60" spans="15:15" x14ac:dyDescent="0.25">
      <c r="O60" s="48"/>
    </row>
    <row r="61" spans="15:15" x14ac:dyDescent="0.25">
      <c r="O61" s="48"/>
    </row>
    <row r="62" spans="15:15" x14ac:dyDescent="0.25">
      <c r="O62" s="48"/>
    </row>
    <row r="63" spans="15:15" x14ac:dyDescent="0.25">
      <c r="O63" s="48"/>
    </row>
    <row r="64" spans="15:15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</sheetData>
  <mergeCells count="16">
    <mergeCell ref="A4:A11"/>
    <mergeCell ref="B4:B11"/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O1:O2"/>
    <mergeCell ref="P1:P2"/>
    <mergeCell ref="Q1:Q2"/>
    <mergeCell ref="A1:C1"/>
  </mergeCells>
  <conditionalFormatting sqref="N5:P47">
    <cfRule type="cellIs" dxfId="94" priority="7" stopIfTrue="1" operator="greaterThan">
      <formula>0</formula>
    </cfRule>
    <cfRule type="cellIs" dxfId="93" priority="8" stopIfTrue="1" operator="greaterThan">
      <formula>0</formula>
    </cfRule>
    <cfRule type="cellIs" dxfId="92" priority="9" stopIfTrue="1" operator="greaterThan">
      <formula>0</formula>
    </cfRule>
  </conditionalFormatting>
  <conditionalFormatting sqref="N4:P4">
    <cfRule type="cellIs" dxfId="91" priority="4" stopIfTrue="1" operator="greaterThan">
      <formula>0</formula>
    </cfRule>
    <cfRule type="cellIs" dxfId="90" priority="5" stopIfTrue="1" operator="greaterThan">
      <formula>0</formula>
    </cfRule>
    <cfRule type="cellIs" dxfId="89" priority="6" stopIfTrue="1" operator="greaterThan">
      <formula>0</formula>
    </cfRule>
  </conditionalFormatting>
  <conditionalFormatting sqref="M4:M47">
    <cfRule type="cellIs" dxfId="88" priority="1" stopIfTrue="1" operator="greaterThan">
      <formula>0</formula>
    </cfRule>
    <cfRule type="cellIs" dxfId="87" priority="2" stopIfTrue="1" operator="greaterThan">
      <formula>0</formula>
    </cfRule>
    <cfRule type="cellIs" dxfId="8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36"/>
  <sheetViews>
    <sheetView zoomScale="84" zoomScaleNormal="84" workbookViewId="0">
      <selection activeCell="I23" sqref="I23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26</v>
      </c>
      <c r="B1" s="125"/>
      <c r="C1" s="125"/>
      <c r="D1" s="125" t="s">
        <v>25</v>
      </c>
      <c r="E1" s="125"/>
      <c r="F1" s="125"/>
      <c r="G1" s="125"/>
      <c r="H1" s="125"/>
      <c r="I1" s="125"/>
      <c r="J1" s="125"/>
      <c r="K1" s="125"/>
      <c r="L1" s="125" t="s">
        <v>27</v>
      </c>
      <c r="M1" s="125"/>
      <c r="N1" s="125"/>
      <c r="O1" s="124" t="s">
        <v>28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43.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56" t="s">
        <v>19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18" x14ac:dyDescent="0.25">
      <c r="A4" s="139" t="s">
        <v>29</v>
      </c>
      <c r="B4" s="129" t="s">
        <v>30</v>
      </c>
      <c r="C4" s="58">
        <v>41</v>
      </c>
      <c r="D4" s="59" t="s">
        <v>32</v>
      </c>
      <c r="E4" s="59" t="s">
        <v>33</v>
      </c>
      <c r="F4" s="59"/>
      <c r="G4" s="62">
        <v>436</v>
      </c>
      <c r="H4" s="63" t="s">
        <v>34</v>
      </c>
      <c r="I4" s="64" t="s">
        <v>35</v>
      </c>
      <c r="J4" s="64" t="s">
        <v>6</v>
      </c>
      <c r="K4" s="65">
        <v>115</v>
      </c>
      <c r="L4" s="66"/>
      <c r="M4" s="67">
        <f>L4-SUM(O4:X4)</f>
        <v>0</v>
      </c>
      <c r="N4" s="68" t="str">
        <f>IF(M4&lt;0,"ATENÇÃO","OK")</f>
        <v>OK</v>
      </c>
      <c r="O4" s="57"/>
      <c r="P4" s="55"/>
      <c r="Q4" s="55"/>
      <c r="R4" s="33"/>
      <c r="S4" s="33"/>
      <c r="T4" s="33"/>
      <c r="U4" s="33"/>
      <c r="V4" s="33"/>
      <c r="W4" s="33"/>
      <c r="X4" s="33"/>
    </row>
    <row r="5" spans="1:24" ht="18" x14ac:dyDescent="0.25">
      <c r="A5" s="140"/>
      <c r="B5" s="130"/>
      <c r="C5" s="58">
        <v>42</v>
      </c>
      <c r="D5" s="60" t="s">
        <v>36</v>
      </c>
      <c r="E5" s="60" t="s">
        <v>37</v>
      </c>
      <c r="F5" s="60"/>
      <c r="G5" s="62">
        <v>436</v>
      </c>
      <c r="H5" s="63" t="s">
        <v>38</v>
      </c>
      <c r="I5" s="69" t="s">
        <v>35</v>
      </c>
      <c r="J5" s="69" t="s">
        <v>6</v>
      </c>
      <c r="K5" s="65">
        <v>97.2</v>
      </c>
      <c r="L5" s="70"/>
      <c r="M5" s="67">
        <f t="shared" ref="M5:M11" si="0">L5-SUM(O5:X5)</f>
        <v>0</v>
      </c>
      <c r="N5" s="68" t="str">
        <f t="shared" ref="N5:N11" si="1">IF(M5&lt;0,"ATENÇÃO","OK")</f>
        <v>OK</v>
      </c>
      <c r="O5" s="57"/>
      <c r="P5" s="55"/>
      <c r="Q5" s="55"/>
      <c r="R5" s="33"/>
      <c r="S5" s="33"/>
      <c r="T5" s="33"/>
      <c r="U5" s="33"/>
      <c r="V5" s="33"/>
      <c r="W5" s="33"/>
      <c r="X5" s="33"/>
    </row>
    <row r="6" spans="1:24" ht="18" x14ac:dyDescent="0.25">
      <c r="A6" s="140"/>
      <c r="B6" s="130"/>
      <c r="C6" s="58">
        <v>43</v>
      </c>
      <c r="D6" s="60" t="s">
        <v>39</v>
      </c>
      <c r="E6" s="60" t="s">
        <v>40</v>
      </c>
      <c r="F6" s="60"/>
      <c r="G6" s="62">
        <v>436</v>
      </c>
      <c r="H6" s="63" t="s">
        <v>41</v>
      </c>
      <c r="I6" s="69" t="s">
        <v>35</v>
      </c>
      <c r="J6" s="69" t="s">
        <v>6</v>
      </c>
      <c r="K6" s="65">
        <v>142.84</v>
      </c>
      <c r="L6" s="70"/>
      <c r="M6" s="67">
        <f t="shared" si="0"/>
        <v>0</v>
      </c>
      <c r="N6" s="68" t="str">
        <f t="shared" si="1"/>
        <v>OK</v>
      </c>
      <c r="O6" s="57"/>
      <c r="P6" s="57"/>
      <c r="Q6" s="55"/>
      <c r="R6" s="33"/>
      <c r="S6" s="33"/>
      <c r="T6" s="33"/>
      <c r="U6" s="33"/>
      <c r="V6" s="33"/>
      <c r="W6" s="33"/>
      <c r="X6" s="33"/>
    </row>
    <row r="7" spans="1:24" ht="22.5" customHeight="1" x14ac:dyDescent="0.25">
      <c r="A7" s="140"/>
      <c r="B7" s="130"/>
      <c r="C7" s="58">
        <v>44</v>
      </c>
      <c r="D7" s="60" t="s">
        <v>42</v>
      </c>
      <c r="E7" s="60" t="s">
        <v>43</v>
      </c>
      <c r="F7" s="60"/>
      <c r="G7" s="62">
        <v>436</v>
      </c>
      <c r="H7" s="63" t="s">
        <v>38</v>
      </c>
      <c r="I7" s="69" t="s">
        <v>35</v>
      </c>
      <c r="J7" s="69" t="s">
        <v>6</v>
      </c>
      <c r="K7" s="65">
        <v>39.6</v>
      </c>
      <c r="L7" s="70"/>
      <c r="M7" s="67">
        <f t="shared" si="0"/>
        <v>0</v>
      </c>
      <c r="N7" s="68" t="str">
        <f t="shared" si="1"/>
        <v>OK</v>
      </c>
      <c r="O7" s="57"/>
      <c r="P7" s="55"/>
      <c r="Q7" s="55"/>
      <c r="R7" s="33"/>
      <c r="S7" s="33"/>
      <c r="T7" s="33"/>
      <c r="U7" s="34"/>
      <c r="V7" s="33"/>
      <c r="W7" s="33"/>
      <c r="X7" s="33"/>
    </row>
    <row r="8" spans="1:24" ht="31.5" x14ac:dyDescent="0.25">
      <c r="A8" s="140"/>
      <c r="B8" s="130"/>
      <c r="C8" s="58">
        <v>45</v>
      </c>
      <c r="D8" s="60" t="s">
        <v>44</v>
      </c>
      <c r="E8" s="60" t="s">
        <v>37</v>
      </c>
      <c r="F8" s="60"/>
      <c r="G8" s="62">
        <v>436</v>
      </c>
      <c r="H8" s="63" t="s">
        <v>45</v>
      </c>
      <c r="I8" s="69" t="s">
        <v>35</v>
      </c>
      <c r="J8" s="69" t="s">
        <v>6</v>
      </c>
      <c r="K8" s="65">
        <v>53</v>
      </c>
      <c r="L8" s="70"/>
      <c r="M8" s="67">
        <f t="shared" si="0"/>
        <v>0</v>
      </c>
      <c r="N8" s="68" t="str">
        <f t="shared" si="1"/>
        <v>OK</v>
      </c>
      <c r="O8" s="57"/>
      <c r="P8" s="55"/>
      <c r="Q8" s="55"/>
      <c r="R8" s="33"/>
      <c r="S8" s="33"/>
      <c r="T8" s="33"/>
      <c r="U8" s="33"/>
      <c r="V8" s="33"/>
      <c r="W8" s="33"/>
      <c r="X8" s="33"/>
    </row>
    <row r="9" spans="1:24" ht="18" x14ac:dyDescent="0.25">
      <c r="A9" s="140"/>
      <c r="B9" s="130"/>
      <c r="C9" s="58">
        <v>46</v>
      </c>
      <c r="D9" s="60" t="s">
        <v>46</v>
      </c>
      <c r="E9" s="60" t="s">
        <v>43</v>
      </c>
      <c r="F9" s="60"/>
      <c r="G9" s="62">
        <v>436</v>
      </c>
      <c r="H9" s="63" t="s">
        <v>47</v>
      </c>
      <c r="I9" s="69" t="s">
        <v>35</v>
      </c>
      <c r="J9" s="69" t="s">
        <v>6</v>
      </c>
      <c r="K9" s="65">
        <v>19.98</v>
      </c>
      <c r="L9" s="70"/>
      <c r="M9" s="67">
        <f t="shared" si="0"/>
        <v>0</v>
      </c>
      <c r="N9" s="68" t="str">
        <f t="shared" si="1"/>
        <v>OK</v>
      </c>
      <c r="O9" s="57"/>
      <c r="P9" s="55"/>
      <c r="Q9" s="55"/>
      <c r="R9" s="33"/>
      <c r="S9" s="33"/>
      <c r="T9" s="33"/>
      <c r="U9" s="33"/>
      <c r="V9" s="33"/>
      <c r="W9" s="33"/>
      <c r="X9" s="33"/>
    </row>
    <row r="10" spans="1:24" ht="18" x14ac:dyDescent="0.25">
      <c r="A10" s="140"/>
      <c r="B10" s="130"/>
      <c r="C10" s="58">
        <v>47</v>
      </c>
      <c r="D10" s="60" t="s">
        <v>48</v>
      </c>
      <c r="E10" s="60" t="s">
        <v>49</v>
      </c>
      <c r="F10" s="60"/>
      <c r="G10" s="62">
        <v>436</v>
      </c>
      <c r="H10" s="63" t="s">
        <v>50</v>
      </c>
      <c r="I10" s="69" t="s">
        <v>35</v>
      </c>
      <c r="J10" s="69" t="s">
        <v>6</v>
      </c>
      <c r="K10" s="65">
        <v>27</v>
      </c>
      <c r="L10" s="70"/>
      <c r="M10" s="67">
        <f t="shared" si="0"/>
        <v>0</v>
      </c>
      <c r="N10" s="68" t="str">
        <f t="shared" si="1"/>
        <v>OK</v>
      </c>
      <c r="O10" s="57"/>
      <c r="P10" s="55"/>
      <c r="Q10" s="57"/>
      <c r="R10" s="33"/>
      <c r="S10" s="33"/>
      <c r="T10" s="33"/>
      <c r="U10" s="33"/>
      <c r="V10" s="33"/>
      <c r="W10" s="33"/>
      <c r="X10" s="33"/>
    </row>
    <row r="11" spans="1:24" ht="18" x14ac:dyDescent="0.25">
      <c r="A11" s="141"/>
      <c r="B11" s="131"/>
      <c r="C11" s="58">
        <v>48</v>
      </c>
      <c r="D11" s="61" t="s">
        <v>51</v>
      </c>
      <c r="E11" s="61" t="s">
        <v>43</v>
      </c>
      <c r="F11" s="61"/>
      <c r="G11" s="62">
        <v>436</v>
      </c>
      <c r="H11" s="63" t="s">
        <v>52</v>
      </c>
      <c r="I11" s="71" t="s">
        <v>35</v>
      </c>
      <c r="J11" s="71" t="s">
        <v>6</v>
      </c>
      <c r="K11" s="65">
        <v>36.659999999999997</v>
      </c>
      <c r="L11" s="72"/>
      <c r="M11" s="67">
        <f t="shared" si="0"/>
        <v>0</v>
      </c>
      <c r="N11" s="68" t="str">
        <f t="shared" si="1"/>
        <v>OK</v>
      </c>
      <c r="O11" s="57"/>
      <c r="P11" s="55"/>
      <c r="Q11" s="55"/>
      <c r="R11" s="33"/>
      <c r="S11" s="33"/>
      <c r="T11" s="33"/>
      <c r="U11" s="34"/>
      <c r="V11" s="33"/>
      <c r="W11" s="33"/>
      <c r="X11" s="33"/>
    </row>
    <row r="12" spans="1:24" x14ac:dyDescent="0.25">
      <c r="O12" s="29">
        <f>SUMPRODUCT($K$4:$K$11,O4:O11)</f>
        <v>0</v>
      </c>
      <c r="P12" s="29">
        <f>SUMPRODUCT($K$4:$K$11,P4:P11)</f>
        <v>0</v>
      </c>
      <c r="Q12" s="29">
        <f>SUMPRODUCT($K$4:$K$11,Q4:Q11)</f>
        <v>0</v>
      </c>
      <c r="R12" s="29">
        <f>SUMPRODUCT($K$4:$K$11,R4:R11)</f>
        <v>0</v>
      </c>
      <c r="S12" s="29">
        <f>SUMPRODUCT(K4:K11,S4:S11)</f>
        <v>0</v>
      </c>
      <c r="T12" s="29">
        <f>SUMPRODUCT(K4:K11,T4:T11)</f>
        <v>0</v>
      </c>
      <c r="U12" s="30">
        <f>SUMPRODUCT(K4:K11,U4:U11)</f>
        <v>0</v>
      </c>
    </row>
    <row r="13" spans="1:24" x14ac:dyDescent="0.25">
      <c r="O13" s="48"/>
      <c r="P13" s="46"/>
      <c r="Q13" s="46"/>
      <c r="R13" s="46"/>
    </row>
    <row r="14" spans="1:24" x14ac:dyDescent="0.25">
      <c r="O14" s="48"/>
      <c r="P14" s="46"/>
      <c r="Q14" s="46"/>
      <c r="R14" s="46"/>
    </row>
    <row r="15" spans="1:24" x14ac:dyDescent="0.25">
      <c r="O15" s="48"/>
      <c r="P15" s="46"/>
      <c r="Q15" s="46"/>
      <c r="R15" s="46"/>
    </row>
    <row r="16" spans="1:24" x14ac:dyDescent="0.25">
      <c r="O16" s="48"/>
      <c r="P16" s="46"/>
      <c r="Q16" s="46"/>
      <c r="R16" s="46"/>
    </row>
    <row r="17" spans="15:18" x14ac:dyDescent="0.25">
      <c r="O17" s="48"/>
      <c r="P17" s="46"/>
      <c r="Q17" s="46"/>
      <c r="R17" s="46"/>
    </row>
    <row r="18" spans="15:18" ht="26.25" customHeight="1" x14ac:dyDescent="0.25">
      <c r="O18" s="48"/>
    </row>
    <row r="19" spans="15:18" x14ac:dyDescent="0.25">
      <c r="O19" s="48"/>
    </row>
    <row r="20" spans="15:18" x14ac:dyDescent="0.25">
      <c r="O20" s="48"/>
    </row>
    <row r="21" spans="15:18" x14ac:dyDescent="0.25">
      <c r="O21" s="48"/>
    </row>
    <row r="22" spans="15:18" x14ac:dyDescent="0.25">
      <c r="O22" s="48"/>
    </row>
    <row r="23" spans="15:18" x14ac:dyDescent="0.25">
      <c r="O23" s="48"/>
    </row>
    <row r="24" spans="15:18" x14ac:dyDescent="0.25">
      <c r="O24" s="48"/>
    </row>
    <row r="25" spans="15:18" x14ac:dyDescent="0.25">
      <c r="O25" s="48"/>
    </row>
    <row r="26" spans="15:18" x14ac:dyDescent="0.25">
      <c r="O26" s="48"/>
    </row>
    <row r="27" spans="15:18" ht="90" customHeight="1" x14ac:dyDescent="0.25">
      <c r="O27" s="48"/>
    </row>
    <row r="28" spans="15:18" x14ac:dyDescent="0.25">
      <c r="O28" s="48"/>
    </row>
    <row r="29" spans="15:18" x14ac:dyDescent="0.25">
      <c r="O29" s="48"/>
    </row>
    <row r="30" spans="15:18" x14ac:dyDescent="0.25">
      <c r="O30" s="48"/>
    </row>
    <row r="31" spans="15:18" x14ac:dyDescent="0.25">
      <c r="O31" s="48"/>
    </row>
    <row r="32" spans="15:18" x14ac:dyDescent="0.25">
      <c r="O32" s="48"/>
    </row>
    <row r="33" spans="15:15" x14ac:dyDescent="0.25">
      <c r="O33" s="48"/>
    </row>
    <row r="34" spans="15:15" x14ac:dyDescent="0.25">
      <c r="O34" s="48"/>
    </row>
    <row r="35" spans="15:15" x14ac:dyDescent="0.25">
      <c r="O35" s="48"/>
    </row>
    <row r="36" spans="15:15" x14ac:dyDescent="0.25">
      <c r="O36" s="48"/>
    </row>
    <row r="37" spans="15:15" x14ac:dyDescent="0.25">
      <c r="O37" s="48"/>
    </row>
    <row r="38" spans="15:15" x14ac:dyDescent="0.25">
      <c r="O38" s="48"/>
    </row>
    <row r="39" spans="15:15" x14ac:dyDescent="0.25">
      <c r="O39" s="48"/>
    </row>
    <row r="40" spans="15:15" x14ac:dyDescent="0.25">
      <c r="O40" s="48"/>
    </row>
    <row r="41" spans="15:15" x14ac:dyDescent="0.25">
      <c r="O41" s="48"/>
    </row>
    <row r="42" spans="15:15" x14ac:dyDescent="0.25">
      <c r="O42" s="48"/>
    </row>
    <row r="43" spans="15:15" x14ac:dyDescent="0.25">
      <c r="O43" s="48"/>
    </row>
    <row r="44" spans="15:15" x14ac:dyDescent="0.25">
      <c r="O44" s="48"/>
    </row>
    <row r="45" spans="15:15" x14ac:dyDescent="0.25">
      <c r="O45" s="48"/>
    </row>
    <row r="46" spans="15:15" x14ac:dyDescent="0.25">
      <c r="O46" s="48"/>
    </row>
    <row r="47" spans="15:15" x14ac:dyDescent="0.25">
      <c r="O47" s="48"/>
    </row>
    <row r="48" spans="15:15" x14ac:dyDescent="0.25">
      <c r="O48" s="48"/>
    </row>
    <row r="49" spans="15:15" x14ac:dyDescent="0.25">
      <c r="O49" s="48"/>
    </row>
    <row r="50" spans="15:15" x14ac:dyDescent="0.25">
      <c r="O50" s="48"/>
    </row>
    <row r="51" spans="15:15" x14ac:dyDescent="0.25">
      <c r="O51" s="48"/>
    </row>
    <row r="52" spans="15:15" x14ac:dyDescent="0.25">
      <c r="O52" s="48"/>
    </row>
    <row r="53" spans="15:15" x14ac:dyDescent="0.25">
      <c r="O53" s="48"/>
    </row>
    <row r="54" spans="15:15" x14ac:dyDescent="0.25">
      <c r="O54" s="48"/>
    </row>
    <row r="55" spans="15:15" x14ac:dyDescent="0.25">
      <c r="O55" s="48"/>
    </row>
    <row r="56" spans="15:15" x14ac:dyDescent="0.25">
      <c r="O56" s="48"/>
    </row>
    <row r="57" spans="15:15" x14ac:dyDescent="0.25">
      <c r="O57" s="48"/>
    </row>
    <row r="58" spans="15:15" x14ac:dyDescent="0.25">
      <c r="O58" s="48"/>
    </row>
    <row r="59" spans="15:15" x14ac:dyDescent="0.25">
      <c r="O59" s="48"/>
    </row>
    <row r="60" spans="15:15" x14ac:dyDescent="0.25">
      <c r="O60" s="48"/>
    </row>
    <row r="61" spans="15:15" x14ac:dyDescent="0.25">
      <c r="O61" s="48"/>
    </row>
    <row r="62" spans="15:15" x14ac:dyDescent="0.25">
      <c r="O62" s="48"/>
    </row>
    <row r="63" spans="15:15" x14ac:dyDescent="0.25">
      <c r="O63" s="48"/>
    </row>
    <row r="64" spans="15:15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</sheetData>
  <mergeCells count="16">
    <mergeCell ref="A4:A11"/>
    <mergeCell ref="B4:B11"/>
    <mergeCell ref="W1:W2"/>
    <mergeCell ref="X1:X2"/>
    <mergeCell ref="A2:N2"/>
    <mergeCell ref="V1:V2"/>
    <mergeCell ref="U1:U2"/>
    <mergeCell ref="R1:R2"/>
    <mergeCell ref="S1:S2"/>
    <mergeCell ref="T1:T2"/>
    <mergeCell ref="P1:P2"/>
    <mergeCell ref="Q1:Q2"/>
    <mergeCell ref="O1:O2"/>
    <mergeCell ref="A1:C1"/>
    <mergeCell ref="D1:K1"/>
    <mergeCell ref="L1:N1"/>
  </mergeCells>
  <conditionalFormatting sqref="M4 M5:N47 P5:P47">
    <cfRule type="cellIs" dxfId="85" priority="12" stopIfTrue="1" operator="greaterThan">
      <formula>0</formula>
    </cfRule>
    <cfRule type="cellIs" dxfId="84" priority="13" stopIfTrue="1" operator="greaterThan">
      <formula>0</formula>
    </cfRule>
    <cfRule type="cellIs" dxfId="83" priority="14" stopIfTrue="1" operator="greaterThan">
      <formula>0</formula>
    </cfRule>
  </conditionalFormatting>
  <conditionalFormatting sqref="N4 P4">
    <cfRule type="cellIs" dxfId="82" priority="9" stopIfTrue="1" operator="greaterThan">
      <formula>0</formula>
    </cfRule>
    <cfRule type="cellIs" dxfId="81" priority="10" stopIfTrue="1" operator="greaterThan">
      <formula>0</formula>
    </cfRule>
    <cfRule type="cellIs" dxfId="80" priority="11" stopIfTrue="1" operator="greaterThan">
      <formula>0</formula>
    </cfRule>
  </conditionalFormatting>
  <conditionalFormatting sqref="M4:N86 P4:S86">
    <cfRule type="cellIs" dxfId="79" priority="8" operator="greaterThan">
      <formula>0</formula>
    </cfRule>
  </conditionalFormatting>
  <conditionalFormatting sqref="O5:O47">
    <cfRule type="cellIs" dxfId="78" priority="5" stopIfTrue="1" operator="greaterThan">
      <formula>0</formula>
    </cfRule>
    <cfRule type="cellIs" dxfId="77" priority="6" stopIfTrue="1" operator="greaterThan">
      <formula>0</formula>
    </cfRule>
    <cfRule type="cellIs" dxfId="76" priority="7" stopIfTrue="1" operator="greaterThan">
      <formula>0</formula>
    </cfRule>
  </conditionalFormatting>
  <conditionalFormatting sqref="O4">
    <cfRule type="cellIs" dxfId="75" priority="2" stopIfTrue="1" operator="greaterThan">
      <formula>0</formula>
    </cfRule>
    <cfRule type="cellIs" dxfId="74" priority="3" stopIfTrue="1" operator="greaterThan">
      <formula>0</formula>
    </cfRule>
    <cfRule type="cellIs" dxfId="73" priority="4" stopIfTrue="1" operator="greaterThan">
      <formula>0</formula>
    </cfRule>
  </conditionalFormatting>
  <conditionalFormatting sqref="O4:O86">
    <cfRule type="cellIs" dxfId="72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36"/>
  <sheetViews>
    <sheetView zoomScale="84" zoomScaleNormal="84" workbookViewId="0">
      <selection activeCell="G23" sqref="G23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26</v>
      </c>
      <c r="B1" s="125"/>
      <c r="C1" s="125"/>
      <c r="D1" s="125" t="s">
        <v>25</v>
      </c>
      <c r="E1" s="125"/>
      <c r="F1" s="125"/>
      <c r="G1" s="125"/>
      <c r="H1" s="125"/>
      <c r="I1" s="125"/>
      <c r="J1" s="125"/>
      <c r="K1" s="125"/>
      <c r="L1" s="125" t="s">
        <v>27</v>
      </c>
      <c r="M1" s="125"/>
      <c r="N1" s="125"/>
      <c r="O1" s="124" t="s">
        <v>28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43.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56" t="s">
        <v>19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18" x14ac:dyDescent="0.25">
      <c r="A4" s="139" t="s">
        <v>29</v>
      </c>
      <c r="B4" s="129" t="s">
        <v>30</v>
      </c>
      <c r="C4" s="58">
        <v>41</v>
      </c>
      <c r="D4" s="59" t="s">
        <v>32</v>
      </c>
      <c r="E4" s="59" t="s">
        <v>33</v>
      </c>
      <c r="F4" s="59"/>
      <c r="G4" s="62">
        <v>436</v>
      </c>
      <c r="H4" s="63" t="s">
        <v>34</v>
      </c>
      <c r="I4" s="64" t="s">
        <v>35</v>
      </c>
      <c r="J4" s="64" t="s">
        <v>6</v>
      </c>
      <c r="K4" s="65">
        <v>115</v>
      </c>
      <c r="L4" s="66"/>
      <c r="M4" s="67">
        <f>L4-SUM(O4:X4)</f>
        <v>0</v>
      </c>
      <c r="N4" s="68" t="str">
        <f>IF(M4&lt;0,"ATENÇÃO","OK")</f>
        <v>OK</v>
      </c>
      <c r="O4" s="57"/>
      <c r="P4" s="55"/>
      <c r="Q4" s="55"/>
      <c r="R4" s="33"/>
      <c r="S4" s="33"/>
      <c r="T4" s="33"/>
      <c r="U4" s="33"/>
      <c r="V4" s="33"/>
      <c r="W4" s="33"/>
      <c r="X4" s="33"/>
    </row>
    <row r="5" spans="1:24" ht="18" x14ac:dyDescent="0.25">
      <c r="A5" s="140"/>
      <c r="B5" s="130"/>
      <c r="C5" s="58">
        <v>42</v>
      </c>
      <c r="D5" s="60" t="s">
        <v>36</v>
      </c>
      <c r="E5" s="60" t="s">
        <v>37</v>
      </c>
      <c r="F5" s="60"/>
      <c r="G5" s="62">
        <v>436</v>
      </c>
      <c r="H5" s="63" t="s">
        <v>38</v>
      </c>
      <c r="I5" s="69" t="s">
        <v>35</v>
      </c>
      <c r="J5" s="69" t="s">
        <v>6</v>
      </c>
      <c r="K5" s="65">
        <v>97.2</v>
      </c>
      <c r="L5" s="70"/>
      <c r="M5" s="67">
        <f t="shared" ref="M5:M11" si="0">L5-SUM(O5:X5)</f>
        <v>0</v>
      </c>
      <c r="N5" s="68" t="str">
        <f t="shared" ref="N5:N11" si="1">IF(M5&lt;0,"ATENÇÃO","OK")</f>
        <v>OK</v>
      </c>
      <c r="O5" s="57"/>
      <c r="P5" s="55"/>
      <c r="Q5" s="55"/>
      <c r="R5" s="33"/>
      <c r="S5" s="33"/>
      <c r="T5" s="33"/>
      <c r="U5" s="33"/>
      <c r="V5" s="33"/>
      <c r="W5" s="33"/>
      <c r="X5" s="33"/>
    </row>
    <row r="6" spans="1:24" ht="18" x14ac:dyDescent="0.25">
      <c r="A6" s="140"/>
      <c r="B6" s="130"/>
      <c r="C6" s="58">
        <v>43</v>
      </c>
      <c r="D6" s="60" t="s">
        <v>39</v>
      </c>
      <c r="E6" s="60" t="s">
        <v>40</v>
      </c>
      <c r="F6" s="60"/>
      <c r="G6" s="62">
        <v>436</v>
      </c>
      <c r="H6" s="63" t="s">
        <v>41</v>
      </c>
      <c r="I6" s="69" t="s">
        <v>35</v>
      </c>
      <c r="J6" s="69" t="s">
        <v>6</v>
      </c>
      <c r="K6" s="65">
        <v>142.84</v>
      </c>
      <c r="L6" s="70"/>
      <c r="M6" s="67">
        <f t="shared" si="0"/>
        <v>0</v>
      </c>
      <c r="N6" s="68" t="str">
        <f t="shared" si="1"/>
        <v>OK</v>
      </c>
      <c r="O6" s="57"/>
      <c r="P6" s="57"/>
      <c r="Q6" s="55"/>
      <c r="R6" s="33"/>
      <c r="S6" s="33"/>
      <c r="T6" s="33"/>
      <c r="U6" s="33"/>
      <c r="V6" s="33"/>
      <c r="W6" s="33"/>
      <c r="X6" s="33"/>
    </row>
    <row r="7" spans="1:24" ht="22.5" customHeight="1" x14ac:dyDescent="0.25">
      <c r="A7" s="140"/>
      <c r="B7" s="130"/>
      <c r="C7" s="58">
        <v>44</v>
      </c>
      <c r="D7" s="60" t="s">
        <v>42</v>
      </c>
      <c r="E7" s="60" t="s">
        <v>43</v>
      </c>
      <c r="F7" s="60"/>
      <c r="G7" s="62">
        <v>436</v>
      </c>
      <c r="H7" s="63" t="s">
        <v>38</v>
      </c>
      <c r="I7" s="69" t="s">
        <v>35</v>
      </c>
      <c r="J7" s="69" t="s">
        <v>6</v>
      </c>
      <c r="K7" s="65">
        <v>39.6</v>
      </c>
      <c r="L7" s="70"/>
      <c r="M7" s="67">
        <f t="shared" si="0"/>
        <v>0</v>
      </c>
      <c r="N7" s="68" t="str">
        <f t="shared" si="1"/>
        <v>OK</v>
      </c>
      <c r="O7" s="57"/>
      <c r="P7" s="55"/>
      <c r="Q7" s="55"/>
      <c r="R7" s="33"/>
      <c r="S7" s="33"/>
      <c r="T7" s="33"/>
      <c r="U7" s="34"/>
      <c r="V7" s="33"/>
      <c r="W7" s="33"/>
      <c r="X7" s="33"/>
    </row>
    <row r="8" spans="1:24" ht="31.5" x14ac:dyDescent="0.25">
      <c r="A8" s="140"/>
      <c r="B8" s="130"/>
      <c r="C8" s="58">
        <v>45</v>
      </c>
      <c r="D8" s="60" t="s">
        <v>44</v>
      </c>
      <c r="E8" s="60" t="s">
        <v>37</v>
      </c>
      <c r="F8" s="60"/>
      <c r="G8" s="62">
        <v>436</v>
      </c>
      <c r="H8" s="63" t="s">
        <v>45</v>
      </c>
      <c r="I8" s="69" t="s">
        <v>35</v>
      </c>
      <c r="J8" s="69" t="s">
        <v>6</v>
      </c>
      <c r="K8" s="65">
        <v>53</v>
      </c>
      <c r="L8" s="70"/>
      <c r="M8" s="67">
        <f t="shared" si="0"/>
        <v>0</v>
      </c>
      <c r="N8" s="68" t="str">
        <f t="shared" si="1"/>
        <v>OK</v>
      </c>
      <c r="O8" s="57"/>
      <c r="P8" s="55"/>
      <c r="Q8" s="55"/>
      <c r="R8" s="33"/>
      <c r="S8" s="33"/>
      <c r="T8" s="33"/>
      <c r="U8" s="33"/>
      <c r="V8" s="33"/>
      <c r="W8" s="33"/>
      <c r="X8" s="33"/>
    </row>
    <row r="9" spans="1:24" ht="18" x14ac:dyDescent="0.25">
      <c r="A9" s="140"/>
      <c r="B9" s="130"/>
      <c r="C9" s="58">
        <v>46</v>
      </c>
      <c r="D9" s="60" t="s">
        <v>46</v>
      </c>
      <c r="E9" s="60" t="s">
        <v>43</v>
      </c>
      <c r="F9" s="60"/>
      <c r="G9" s="62">
        <v>436</v>
      </c>
      <c r="H9" s="63" t="s">
        <v>47</v>
      </c>
      <c r="I9" s="69" t="s">
        <v>35</v>
      </c>
      <c r="J9" s="69" t="s">
        <v>6</v>
      </c>
      <c r="K9" s="65">
        <v>19.98</v>
      </c>
      <c r="L9" s="70"/>
      <c r="M9" s="67">
        <f t="shared" si="0"/>
        <v>0</v>
      </c>
      <c r="N9" s="68" t="str">
        <f t="shared" si="1"/>
        <v>OK</v>
      </c>
      <c r="O9" s="57"/>
      <c r="P9" s="55"/>
      <c r="Q9" s="55"/>
      <c r="R9" s="33"/>
      <c r="S9" s="33"/>
      <c r="T9" s="33"/>
      <c r="U9" s="33"/>
      <c r="V9" s="33"/>
      <c r="W9" s="33"/>
      <c r="X9" s="33"/>
    </row>
    <row r="10" spans="1:24" ht="18" x14ac:dyDescent="0.25">
      <c r="A10" s="140"/>
      <c r="B10" s="130"/>
      <c r="C10" s="58">
        <v>47</v>
      </c>
      <c r="D10" s="60" t="s">
        <v>48</v>
      </c>
      <c r="E10" s="60" t="s">
        <v>49</v>
      </c>
      <c r="F10" s="60"/>
      <c r="G10" s="62">
        <v>436</v>
      </c>
      <c r="H10" s="63" t="s">
        <v>50</v>
      </c>
      <c r="I10" s="69" t="s">
        <v>35</v>
      </c>
      <c r="J10" s="69" t="s">
        <v>6</v>
      </c>
      <c r="K10" s="65">
        <v>27</v>
      </c>
      <c r="L10" s="70"/>
      <c r="M10" s="67">
        <f t="shared" si="0"/>
        <v>0</v>
      </c>
      <c r="N10" s="68" t="str">
        <f t="shared" si="1"/>
        <v>OK</v>
      </c>
      <c r="O10" s="57"/>
      <c r="P10" s="55"/>
      <c r="Q10" s="57"/>
      <c r="R10" s="33"/>
      <c r="S10" s="33"/>
      <c r="T10" s="33"/>
      <c r="U10" s="33"/>
      <c r="V10" s="33"/>
      <c r="W10" s="33"/>
      <c r="X10" s="33"/>
    </row>
    <row r="11" spans="1:24" ht="18" x14ac:dyDescent="0.25">
      <c r="A11" s="141"/>
      <c r="B11" s="131"/>
      <c r="C11" s="58">
        <v>48</v>
      </c>
      <c r="D11" s="61" t="s">
        <v>51</v>
      </c>
      <c r="E11" s="61" t="s">
        <v>43</v>
      </c>
      <c r="F11" s="61"/>
      <c r="G11" s="62">
        <v>436</v>
      </c>
      <c r="H11" s="63" t="s">
        <v>52</v>
      </c>
      <c r="I11" s="71" t="s">
        <v>35</v>
      </c>
      <c r="J11" s="71" t="s">
        <v>6</v>
      </c>
      <c r="K11" s="65">
        <v>36.659999999999997</v>
      </c>
      <c r="L11" s="72"/>
      <c r="M11" s="67">
        <f t="shared" si="0"/>
        <v>0</v>
      </c>
      <c r="N11" s="68" t="str">
        <f t="shared" si="1"/>
        <v>OK</v>
      </c>
      <c r="O11" s="57"/>
      <c r="P11" s="55"/>
      <c r="Q11" s="55"/>
      <c r="R11" s="33"/>
      <c r="S11" s="33"/>
      <c r="T11" s="33"/>
      <c r="U11" s="34"/>
      <c r="V11" s="33"/>
      <c r="W11" s="33"/>
      <c r="X11" s="33"/>
    </row>
    <row r="12" spans="1:24" x14ac:dyDescent="0.25">
      <c r="O12" s="29">
        <f>SUMPRODUCT($K$4:$K$11,O4:O11)</f>
        <v>0</v>
      </c>
      <c r="P12" s="29">
        <f>SUMPRODUCT($K$4:$K$11,P4:P11)</f>
        <v>0</v>
      </c>
      <c r="Q12" s="29">
        <f>SUMPRODUCT($K$4:$K$11,Q4:Q11)</f>
        <v>0</v>
      </c>
      <c r="R12" s="29">
        <f>SUMPRODUCT($K$4:$K$11,R4:R11)</f>
        <v>0</v>
      </c>
      <c r="S12" s="29">
        <f>SUMPRODUCT(K4:K11,S4:S11)</f>
        <v>0</v>
      </c>
      <c r="T12" s="29">
        <f>SUMPRODUCT(K4:K11,T4:T11)</f>
        <v>0</v>
      </c>
      <c r="U12" s="30">
        <f>SUMPRODUCT(K4:K11,U4:U11)</f>
        <v>0</v>
      </c>
    </row>
    <row r="13" spans="1:24" x14ac:dyDescent="0.25">
      <c r="O13" s="48"/>
      <c r="P13" s="46"/>
      <c r="Q13" s="46"/>
      <c r="R13" s="46"/>
    </row>
    <row r="14" spans="1:24" x14ac:dyDescent="0.25">
      <c r="O14" s="48"/>
      <c r="P14" s="46"/>
      <c r="Q14" s="46"/>
      <c r="R14" s="46"/>
    </row>
    <row r="15" spans="1:24" x14ac:dyDescent="0.25">
      <c r="O15" s="48"/>
      <c r="P15" s="46"/>
      <c r="Q15" s="46"/>
      <c r="R15" s="46"/>
    </row>
    <row r="16" spans="1:24" x14ac:dyDescent="0.25">
      <c r="O16" s="48"/>
      <c r="P16" s="46"/>
      <c r="Q16" s="46"/>
      <c r="R16" s="46"/>
    </row>
    <row r="17" spans="15:18" x14ac:dyDescent="0.25">
      <c r="O17" s="48"/>
      <c r="P17" s="46"/>
      <c r="Q17" s="46"/>
      <c r="R17" s="46"/>
    </row>
    <row r="18" spans="15:18" ht="26.25" customHeight="1" x14ac:dyDescent="0.25">
      <c r="O18" s="48"/>
    </row>
    <row r="19" spans="15:18" x14ac:dyDescent="0.25">
      <c r="O19" s="48"/>
    </row>
    <row r="20" spans="15:18" x14ac:dyDescent="0.25">
      <c r="O20" s="48"/>
    </row>
    <row r="21" spans="15:18" x14ac:dyDescent="0.25">
      <c r="O21" s="48"/>
    </row>
    <row r="22" spans="15:18" x14ac:dyDescent="0.25">
      <c r="O22" s="48"/>
    </row>
    <row r="23" spans="15:18" x14ac:dyDescent="0.25">
      <c r="O23" s="48"/>
    </row>
    <row r="24" spans="15:18" x14ac:dyDescent="0.25">
      <c r="O24" s="48"/>
    </row>
    <row r="25" spans="15:18" x14ac:dyDescent="0.25">
      <c r="O25" s="48"/>
    </row>
    <row r="26" spans="15:18" x14ac:dyDescent="0.25">
      <c r="O26" s="48"/>
    </row>
    <row r="27" spans="15:18" ht="90" customHeight="1" x14ac:dyDescent="0.25">
      <c r="O27" s="48"/>
    </row>
    <row r="28" spans="15:18" x14ac:dyDescent="0.25">
      <c r="O28" s="48"/>
    </row>
    <row r="29" spans="15:18" x14ac:dyDescent="0.25">
      <c r="O29" s="48"/>
    </row>
    <row r="30" spans="15:18" x14ac:dyDescent="0.25">
      <c r="O30" s="48"/>
    </row>
    <row r="31" spans="15:18" x14ac:dyDescent="0.25">
      <c r="O31" s="48"/>
    </row>
    <row r="32" spans="15:18" x14ac:dyDescent="0.25">
      <c r="O32" s="48"/>
    </row>
    <row r="33" spans="15:15" x14ac:dyDescent="0.25">
      <c r="O33" s="48"/>
    </row>
    <row r="34" spans="15:15" x14ac:dyDescent="0.25">
      <c r="O34" s="48"/>
    </row>
    <row r="35" spans="15:15" x14ac:dyDescent="0.25">
      <c r="O35" s="48"/>
    </row>
    <row r="36" spans="15:15" x14ac:dyDescent="0.25">
      <c r="O36" s="48"/>
    </row>
    <row r="37" spans="15:15" x14ac:dyDescent="0.25">
      <c r="O37" s="48"/>
    </row>
    <row r="38" spans="15:15" x14ac:dyDescent="0.25">
      <c r="O38" s="48"/>
    </row>
    <row r="39" spans="15:15" x14ac:dyDescent="0.25">
      <c r="O39" s="48"/>
    </row>
    <row r="40" spans="15:15" x14ac:dyDescent="0.25">
      <c r="O40" s="48"/>
    </row>
    <row r="41" spans="15:15" x14ac:dyDescent="0.25">
      <c r="O41" s="48"/>
    </row>
    <row r="42" spans="15:15" x14ac:dyDescent="0.25">
      <c r="O42" s="48"/>
    </row>
    <row r="43" spans="15:15" x14ac:dyDescent="0.25">
      <c r="O43" s="48"/>
    </row>
    <row r="44" spans="15:15" x14ac:dyDescent="0.25">
      <c r="O44" s="48"/>
    </row>
    <row r="45" spans="15:15" x14ac:dyDescent="0.25">
      <c r="O45" s="48"/>
    </row>
    <row r="46" spans="15:15" x14ac:dyDescent="0.25">
      <c r="O46" s="48"/>
    </row>
    <row r="47" spans="15:15" x14ac:dyDescent="0.25">
      <c r="O47" s="48"/>
    </row>
    <row r="48" spans="15:15" x14ac:dyDescent="0.25">
      <c r="O48" s="48"/>
    </row>
    <row r="49" spans="15:15" x14ac:dyDescent="0.25">
      <c r="O49" s="48"/>
    </row>
    <row r="50" spans="15:15" x14ac:dyDescent="0.25">
      <c r="O50" s="48"/>
    </row>
    <row r="51" spans="15:15" x14ac:dyDescent="0.25">
      <c r="O51" s="48"/>
    </row>
    <row r="52" spans="15:15" x14ac:dyDescent="0.25">
      <c r="O52" s="48"/>
    </row>
    <row r="53" spans="15:15" x14ac:dyDescent="0.25">
      <c r="O53" s="48"/>
    </row>
    <row r="54" spans="15:15" x14ac:dyDescent="0.25">
      <c r="O54" s="48"/>
    </row>
    <row r="55" spans="15:15" x14ac:dyDescent="0.25">
      <c r="O55" s="48"/>
    </row>
    <row r="56" spans="15:15" x14ac:dyDescent="0.25">
      <c r="O56" s="48"/>
    </row>
    <row r="57" spans="15:15" x14ac:dyDescent="0.25">
      <c r="O57" s="48"/>
    </row>
    <row r="58" spans="15:15" x14ac:dyDescent="0.25">
      <c r="O58" s="48"/>
    </row>
    <row r="59" spans="15:15" x14ac:dyDescent="0.25">
      <c r="O59" s="48"/>
    </row>
    <row r="60" spans="15:15" x14ac:dyDescent="0.25">
      <c r="O60" s="48"/>
    </row>
    <row r="61" spans="15:15" x14ac:dyDescent="0.25">
      <c r="O61" s="48"/>
    </row>
    <row r="62" spans="15:15" x14ac:dyDescent="0.25">
      <c r="O62" s="48"/>
    </row>
    <row r="63" spans="15:15" x14ac:dyDescent="0.25">
      <c r="O63" s="48"/>
    </row>
    <row r="64" spans="15:15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</sheetData>
  <mergeCells count="16">
    <mergeCell ref="A4:A11"/>
    <mergeCell ref="B4:B11"/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P1:P2"/>
    <mergeCell ref="Q1:Q2"/>
    <mergeCell ref="A1:C1"/>
    <mergeCell ref="O1:O2"/>
  </mergeCells>
  <conditionalFormatting sqref="O5:P47">
    <cfRule type="cellIs" dxfId="71" priority="16" stopIfTrue="1" operator="greaterThan">
      <formula>0</formula>
    </cfRule>
    <cfRule type="cellIs" dxfId="70" priority="17" stopIfTrue="1" operator="greaterThan">
      <formula>0</formula>
    </cfRule>
    <cfRule type="cellIs" dxfId="69" priority="18" stopIfTrue="1" operator="greaterThan">
      <formula>0</formula>
    </cfRule>
  </conditionalFormatting>
  <conditionalFormatting sqref="O4:P4">
    <cfRule type="cellIs" dxfId="68" priority="13" stopIfTrue="1" operator="greaterThan">
      <formula>0</formula>
    </cfRule>
    <cfRule type="cellIs" dxfId="67" priority="14" stopIfTrue="1" operator="greaterThan">
      <formula>0</formula>
    </cfRule>
    <cfRule type="cellIs" dxfId="66" priority="15" stopIfTrue="1" operator="greaterThan">
      <formula>0</formula>
    </cfRule>
  </conditionalFormatting>
  <conditionalFormatting sqref="M4 M5:N47">
    <cfRule type="cellIs" dxfId="65" priority="4" stopIfTrue="1" operator="greaterThan">
      <formula>0</formula>
    </cfRule>
    <cfRule type="cellIs" dxfId="64" priority="5" stopIfTrue="1" operator="greaterThan">
      <formula>0</formula>
    </cfRule>
    <cfRule type="cellIs" dxfId="63" priority="6" stopIfTrue="1" operator="greaterThan">
      <formula>0</formula>
    </cfRule>
  </conditionalFormatting>
  <conditionalFormatting sqref="N4">
    <cfRule type="cellIs" dxfId="62" priority="1" stopIfTrue="1" operator="greaterThan">
      <formula>0</formula>
    </cfRule>
    <cfRule type="cellIs" dxfId="61" priority="2" stopIfTrue="1" operator="greaterThan">
      <formula>0</formula>
    </cfRule>
    <cfRule type="cellIs" dxfId="6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4653E-AA39-4548-8DC1-FA488EBEDD1D}">
  <dimension ref="A1:X236"/>
  <sheetViews>
    <sheetView zoomScale="84" zoomScaleNormal="84" workbookViewId="0">
      <selection activeCell="K28" sqref="K2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26</v>
      </c>
      <c r="B1" s="125"/>
      <c r="C1" s="125"/>
      <c r="D1" s="125" t="s">
        <v>25</v>
      </c>
      <c r="E1" s="125"/>
      <c r="F1" s="125"/>
      <c r="G1" s="125"/>
      <c r="H1" s="125"/>
      <c r="I1" s="125"/>
      <c r="J1" s="125"/>
      <c r="K1" s="125"/>
      <c r="L1" s="125" t="s">
        <v>27</v>
      </c>
      <c r="M1" s="125"/>
      <c r="N1" s="125"/>
      <c r="O1" s="124" t="s">
        <v>28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43.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56" t="s">
        <v>19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18" x14ac:dyDescent="0.25">
      <c r="A4" s="139" t="s">
        <v>29</v>
      </c>
      <c r="B4" s="129" t="s">
        <v>30</v>
      </c>
      <c r="C4" s="58">
        <v>41</v>
      </c>
      <c r="D4" s="59" t="s">
        <v>32</v>
      </c>
      <c r="E4" s="59" t="s">
        <v>33</v>
      </c>
      <c r="F4" s="59"/>
      <c r="G4" s="62">
        <v>436</v>
      </c>
      <c r="H4" s="63" t="s">
        <v>34</v>
      </c>
      <c r="I4" s="64" t="s">
        <v>35</v>
      </c>
      <c r="J4" s="64" t="s">
        <v>6</v>
      </c>
      <c r="K4" s="65">
        <v>115</v>
      </c>
      <c r="L4" s="66"/>
      <c r="M4" s="67">
        <f>L4-SUM(O4:X4)</f>
        <v>0</v>
      </c>
      <c r="N4" s="68" t="str">
        <f>IF(M4&lt;0,"ATENÇÃO","OK")</f>
        <v>OK</v>
      </c>
      <c r="O4" s="57"/>
      <c r="P4" s="55"/>
      <c r="Q4" s="55"/>
      <c r="R4" s="33"/>
      <c r="S4" s="33"/>
      <c r="T4" s="33"/>
      <c r="U4" s="33"/>
      <c r="V4" s="33"/>
      <c r="W4" s="33"/>
      <c r="X4" s="33"/>
    </row>
    <row r="5" spans="1:24" ht="18" x14ac:dyDescent="0.25">
      <c r="A5" s="140"/>
      <c r="B5" s="130"/>
      <c r="C5" s="58">
        <v>42</v>
      </c>
      <c r="D5" s="60" t="s">
        <v>36</v>
      </c>
      <c r="E5" s="60" t="s">
        <v>37</v>
      </c>
      <c r="F5" s="60"/>
      <c r="G5" s="62">
        <v>436</v>
      </c>
      <c r="H5" s="63" t="s">
        <v>38</v>
      </c>
      <c r="I5" s="69" t="s">
        <v>35</v>
      </c>
      <c r="J5" s="69" t="s">
        <v>6</v>
      </c>
      <c r="K5" s="65">
        <v>97.2</v>
      </c>
      <c r="L5" s="70"/>
      <c r="M5" s="67">
        <f t="shared" ref="M5:M11" si="0">L5-SUM(O5:X5)</f>
        <v>0</v>
      </c>
      <c r="N5" s="68" t="str">
        <f t="shared" ref="N5:N11" si="1">IF(M5&lt;0,"ATENÇÃO","OK")</f>
        <v>OK</v>
      </c>
      <c r="O5" s="57"/>
      <c r="P5" s="55"/>
      <c r="Q5" s="55"/>
      <c r="R5" s="33"/>
      <c r="S5" s="33"/>
      <c r="T5" s="33"/>
      <c r="U5" s="33"/>
      <c r="V5" s="33"/>
      <c r="W5" s="33"/>
      <c r="X5" s="33"/>
    </row>
    <row r="6" spans="1:24" ht="18" x14ac:dyDescent="0.25">
      <c r="A6" s="140"/>
      <c r="B6" s="130"/>
      <c r="C6" s="58">
        <v>43</v>
      </c>
      <c r="D6" s="60" t="s">
        <v>39</v>
      </c>
      <c r="E6" s="60" t="s">
        <v>40</v>
      </c>
      <c r="F6" s="60"/>
      <c r="G6" s="62">
        <v>436</v>
      </c>
      <c r="H6" s="63" t="s">
        <v>41</v>
      </c>
      <c r="I6" s="69" t="s">
        <v>35</v>
      </c>
      <c r="J6" s="69" t="s">
        <v>6</v>
      </c>
      <c r="K6" s="65">
        <v>142.84</v>
      </c>
      <c r="L6" s="70"/>
      <c r="M6" s="67">
        <f t="shared" si="0"/>
        <v>0</v>
      </c>
      <c r="N6" s="68" t="str">
        <f t="shared" si="1"/>
        <v>OK</v>
      </c>
      <c r="O6" s="57"/>
      <c r="P6" s="57"/>
      <c r="Q6" s="55"/>
      <c r="R6" s="33"/>
      <c r="S6" s="33"/>
      <c r="T6" s="33"/>
      <c r="U6" s="33"/>
      <c r="V6" s="33"/>
      <c r="W6" s="33"/>
      <c r="X6" s="33"/>
    </row>
    <row r="7" spans="1:24" ht="22.5" customHeight="1" x14ac:dyDescent="0.25">
      <c r="A7" s="140"/>
      <c r="B7" s="130"/>
      <c r="C7" s="58">
        <v>44</v>
      </c>
      <c r="D7" s="60" t="s">
        <v>42</v>
      </c>
      <c r="E7" s="60" t="s">
        <v>43</v>
      </c>
      <c r="F7" s="60"/>
      <c r="G7" s="62">
        <v>436</v>
      </c>
      <c r="H7" s="63" t="s">
        <v>38</v>
      </c>
      <c r="I7" s="69" t="s">
        <v>35</v>
      </c>
      <c r="J7" s="69" t="s">
        <v>6</v>
      </c>
      <c r="K7" s="65">
        <v>39.6</v>
      </c>
      <c r="L7" s="70"/>
      <c r="M7" s="67">
        <f t="shared" si="0"/>
        <v>0</v>
      </c>
      <c r="N7" s="68" t="str">
        <f t="shared" si="1"/>
        <v>OK</v>
      </c>
      <c r="O7" s="57"/>
      <c r="P7" s="55"/>
      <c r="Q7" s="55"/>
      <c r="R7" s="33"/>
      <c r="S7" s="33"/>
      <c r="T7" s="33"/>
      <c r="U7" s="34"/>
      <c r="V7" s="33"/>
      <c r="W7" s="33"/>
      <c r="X7" s="33"/>
    </row>
    <row r="8" spans="1:24" ht="31.5" x14ac:dyDescent="0.25">
      <c r="A8" s="140"/>
      <c r="B8" s="130"/>
      <c r="C8" s="58">
        <v>45</v>
      </c>
      <c r="D8" s="60" t="s">
        <v>44</v>
      </c>
      <c r="E8" s="60" t="s">
        <v>37</v>
      </c>
      <c r="F8" s="60"/>
      <c r="G8" s="62">
        <v>436</v>
      </c>
      <c r="H8" s="63" t="s">
        <v>45</v>
      </c>
      <c r="I8" s="69" t="s">
        <v>35</v>
      </c>
      <c r="J8" s="69" t="s">
        <v>6</v>
      </c>
      <c r="K8" s="65">
        <v>53</v>
      </c>
      <c r="L8" s="70"/>
      <c r="M8" s="67">
        <f t="shared" si="0"/>
        <v>0</v>
      </c>
      <c r="N8" s="68" t="str">
        <f t="shared" si="1"/>
        <v>OK</v>
      </c>
      <c r="O8" s="57"/>
      <c r="P8" s="55"/>
      <c r="Q8" s="55"/>
      <c r="R8" s="33"/>
      <c r="S8" s="33"/>
      <c r="T8" s="33"/>
      <c r="U8" s="33"/>
      <c r="V8" s="33"/>
      <c r="W8" s="33"/>
      <c r="X8" s="33"/>
    </row>
    <row r="9" spans="1:24" ht="18" x14ac:dyDescent="0.25">
      <c r="A9" s="140"/>
      <c r="B9" s="130"/>
      <c r="C9" s="58">
        <v>46</v>
      </c>
      <c r="D9" s="60" t="s">
        <v>46</v>
      </c>
      <c r="E9" s="60" t="s">
        <v>43</v>
      </c>
      <c r="F9" s="60"/>
      <c r="G9" s="62">
        <v>436</v>
      </c>
      <c r="H9" s="63" t="s">
        <v>47</v>
      </c>
      <c r="I9" s="69" t="s">
        <v>35</v>
      </c>
      <c r="J9" s="69" t="s">
        <v>6</v>
      </c>
      <c r="K9" s="65">
        <v>19.98</v>
      </c>
      <c r="L9" s="70"/>
      <c r="M9" s="67">
        <f t="shared" si="0"/>
        <v>0</v>
      </c>
      <c r="N9" s="68" t="str">
        <f t="shared" si="1"/>
        <v>OK</v>
      </c>
      <c r="O9" s="57"/>
      <c r="P9" s="55"/>
      <c r="Q9" s="55"/>
      <c r="R9" s="33"/>
      <c r="S9" s="33"/>
      <c r="T9" s="33"/>
      <c r="U9" s="33"/>
      <c r="V9" s="33"/>
      <c r="W9" s="33"/>
      <c r="X9" s="33"/>
    </row>
    <row r="10" spans="1:24" ht="18" x14ac:dyDescent="0.25">
      <c r="A10" s="140"/>
      <c r="B10" s="130"/>
      <c r="C10" s="58">
        <v>47</v>
      </c>
      <c r="D10" s="60" t="s">
        <v>48</v>
      </c>
      <c r="E10" s="60" t="s">
        <v>49</v>
      </c>
      <c r="F10" s="60"/>
      <c r="G10" s="62">
        <v>436</v>
      </c>
      <c r="H10" s="63" t="s">
        <v>50</v>
      </c>
      <c r="I10" s="69" t="s">
        <v>35</v>
      </c>
      <c r="J10" s="69" t="s">
        <v>6</v>
      </c>
      <c r="K10" s="65">
        <v>27</v>
      </c>
      <c r="L10" s="70"/>
      <c r="M10" s="67">
        <f t="shared" si="0"/>
        <v>0</v>
      </c>
      <c r="N10" s="68" t="str">
        <f t="shared" si="1"/>
        <v>OK</v>
      </c>
      <c r="O10" s="57"/>
      <c r="P10" s="55"/>
      <c r="Q10" s="57"/>
      <c r="R10" s="33"/>
      <c r="S10" s="33"/>
      <c r="T10" s="33"/>
      <c r="U10" s="33"/>
      <c r="V10" s="33"/>
      <c r="W10" s="33"/>
      <c r="X10" s="33"/>
    </row>
    <row r="11" spans="1:24" ht="18" x14ac:dyDescent="0.25">
      <c r="A11" s="141"/>
      <c r="B11" s="131"/>
      <c r="C11" s="58">
        <v>48</v>
      </c>
      <c r="D11" s="61" t="s">
        <v>51</v>
      </c>
      <c r="E11" s="61" t="s">
        <v>43</v>
      </c>
      <c r="F11" s="61"/>
      <c r="G11" s="62">
        <v>436</v>
      </c>
      <c r="H11" s="63" t="s">
        <v>52</v>
      </c>
      <c r="I11" s="71" t="s">
        <v>35</v>
      </c>
      <c r="J11" s="71" t="s">
        <v>6</v>
      </c>
      <c r="K11" s="65">
        <v>36.659999999999997</v>
      </c>
      <c r="L11" s="72"/>
      <c r="M11" s="67">
        <f t="shared" si="0"/>
        <v>0</v>
      </c>
      <c r="N11" s="68" t="str">
        <f t="shared" si="1"/>
        <v>OK</v>
      </c>
      <c r="O11" s="57"/>
      <c r="P11" s="55"/>
      <c r="Q11" s="55"/>
      <c r="R11" s="33"/>
      <c r="S11" s="33"/>
      <c r="T11" s="33"/>
      <c r="U11" s="34"/>
      <c r="V11" s="33"/>
      <c r="W11" s="33"/>
      <c r="X11" s="33"/>
    </row>
    <row r="12" spans="1:24" x14ac:dyDescent="0.25">
      <c r="O12" s="29">
        <f>SUMPRODUCT($K$4:$K$11,O4:O11)</f>
        <v>0</v>
      </c>
      <c r="P12" s="29">
        <f>SUMPRODUCT($K$4:$K$11,P4:P11)</f>
        <v>0</v>
      </c>
      <c r="Q12" s="29">
        <f>SUMPRODUCT($K$4:$K$11,Q4:Q11)</f>
        <v>0</v>
      </c>
      <c r="R12" s="29">
        <f>SUMPRODUCT($K$4:$K$11,R4:R11)</f>
        <v>0</v>
      </c>
      <c r="S12" s="29">
        <f>SUMPRODUCT(K4:K11,S4:S11)</f>
        <v>0</v>
      </c>
      <c r="T12" s="29">
        <f>SUMPRODUCT(K4:K11,T4:T11)</f>
        <v>0</v>
      </c>
      <c r="U12" s="30">
        <f>SUMPRODUCT(K4:K11,U4:U11)</f>
        <v>0</v>
      </c>
    </row>
    <row r="13" spans="1:24" x14ac:dyDescent="0.25">
      <c r="O13" s="48"/>
      <c r="P13" s="46"/>
      <c r="Q13" s="46"/>
      <c r="R13" s="46"/>
    </row>
    <row r="14" spans="1:24" x14ac:dyDescent="0.25">
      <c r="O14" s="48"/>
      <c r="P14" s="46"/>
      <c r="Q14" s="46"/>
      <c r="R14" s="46"/>
    </row>
    <row r="15" spans="1:24" x14ac:dyDescent="0.25">
      <c r="O15" s="48"/>
      <c r="P15" s="46"/>
      <c r="Q15" s="46"/>
      <c r="R15" s="46"/>
    </row>
    <row r="16" spans="1:24" x14ac:dyDescent="0.25">
      <c r="O16" s="48"/>
      <c r="P16" s="46"/>
      <c r="Q16" s="46"/>
      <c r="R16" s="46"/>
    </row>
    <row r="17" spans="15:18" x14ac:dyDescent="0.25">
      <c r="O17" s="48"/>
      <c r="P17" s="46"/>
      <c r="Q17" s="46"/>
      <c r="R17" s="46"/>
    </row>
    <row r="18" spans="15:18" ht="26.25" customHeight="1" x14ac:dyDescent="0.25">
      <c r="O18" s="48"/>
    </row>
    <row r="19" spans="15:18" x14ac:dyDescent="0.25">
      <c r="O19" s="48"/>
    </row>
    <row r="20" spans="15:18" x14ac:dyDescent="0.25">
      <c r="O20" s="48"/>
    </row>
    <row r="21" spans="15:18" x14ac:dyDescent="0.25">
      <c r="O21" s="48"/>
    </row>
    <row r="22" spans="15:18" x14ac:dyDescent="0.25">
      <c r="O22" s="48"/>
    </row>
    <row r="23" spans="15:18" x14ac:dyDescent="0.25">
      <c r="O23" s="48"/>
    </row>
    <row r="24" spans="15:18" x14ac:dyDescent="0.25">
      <c r="O24" s="48"/>
    </row>
    <row r="25" spans="15:18" x14ac:dyDescent="0.25">
      <c r="O25" s="48"/>
    </row>
    <row r="26" spans="15:18" x14ac:dyDescent="0.25">
      <c r="O26" s="48"/>
    </row>
    <row r="27" spans="15:18" ht="90" customHeight="1" x14ac:dyDescent="0.25">
      <c r="O27" s="48"/>
    </row>
    <row r="28" spans="15:18" x14ac:dyDescent="0.25">
      <c r="O28" s="48"/>
    </row>
    <row r="29" spans="15:18" x14ac:dyDescent="0.25">
      <c r="O29" s="48"/>
    </row>
    <row r="30" spans="15:18" x14ac:dyDescent="0.25">
      <c r="O30" s="48"/>
    </row>
    <row r="31" spans="15:18" x14ac:dyDescent="0.25">
      <c r="O31" s="48"/>
    </row>
    <row r="32" spans="15:18" x14ac:dyDescent="0.25">
      <c r="O32" s="48"/>
    </row>
    <row r="33" spans="15:15" x14ac:dyDescent="0.25">
      <c r="O33" s="48"/>
    </row>
    <row r="34" spans="15:15" x14ac:dyDescent="0.25">
      <c r="O34" s="48"/>
    </row>
    <row r="35" spans="15:15" x14ac:dyDescent="0.25">
      <c r="O35" s="48"/>
    </row>
    <row r="36" spans="15:15" x14ac:dyDescent="0.25">
      <c r="O36" s="48"/>
    </row>
    <row r="37" spans="15:15" x14ac:dyDescent="0.25">
      <c r="O37" s="48"/>
    </row>
    <row r="38" spans="15:15" x14ac:dyDescent="0.25">
      <c r="O38" s="48"/>
    </row>
    <row r="39" spans="15:15" x14ac:dyDescent="0.25">
      <c r="O39" s="48"/>
    </row>
    <row r="40" spans="15:15" x14ac:dyDescent="0.25">
      <c r="O40" s="48"/>
    </row>
    <row r="41" spans="15:15" x14ac:dyDescent="0.25">
      <c r="O41" s="48"/>
    </row>
    <row r="42" spans="15:15" x14ac:dyDescent="0.25">
      <c r="O42" s="48"/>
    </row>
    <row r="43" spans="15:15" x14ac:dyDescent="0.25">
      <c r="O43" s="48"/>
    </row>
    <row r="44" spans="15:15" x14ac:dyDescent="0.25">
      <c r="O44" s="48"/>
    </row>
    <row r="45" spans="15:15" x14ac:dyDescent="0.25">
      <c r="O45" s="48"/>
    </row>
    <row r="46" spans="15:15" x14ac:dyDescent="0.25">
      <c r="O46" s="48"/>
    </row>
    <row r="47" spans="15:15" x14ac:dyDescent="0.25">
      <c r="O47" s="48"/>
    </row>
    <row r="48" spans="15:15" x14ac:dyDescent="0.25">
      <c r="O48" s="48"/>
    </row>
    <row r="49" spans="15:15" x14ac:dyDescent="0.25">
      <c r="O49" s="48"/>
    </row>
    <row r="50" spans="15:15" x14ac:dyDescent="0.25">
      <c r="O50" s="48"/>
    </row>
    <row r="51" spans="15:15" x14ac:dyDescent="0.25">
      <c r="O51" s="48"/>
    </row>
    <row r="52" spans="15:15" x14ac:dyDescent="0.25">
      <c r="O52" s="48"/>
    </row>
    <row r="53" spans="15:15" x14ac:dyDescent="0.25">
      <c r="O53" s="48"/>
    </row>
    <row r="54" spans="15:15" x14ac:dyDescent="0.25">
      <c r="O54" s="48"/>
    </row>
    <row r="55" spans="15:15" x14ac:dyDescent="0.25">
      <c r="O55" s="48"/>
    </row>
    <row r="56" spans="15:15" x14ac:dyDescent="0.25">
      <c r="O56" s="48"/>
    </row>
    <row r="57" spans="15:15" x14ac:dyDescent="0.25">
      <c r="O57" s="48"/>
    </row>
    <row r="58" spans="15:15" x14ac:dyDescent="0.25">
      <c r="O58" s="48"/>
    </row>
    <row r="59" spans="15:15" x14ac:dyDescent="0.25">
      <c r="O59" s="48"/>
    </row>
    <row r="60" spans="15:15" x14ac:dyDescent="0.25">
      <c r="O60" s="48"/>
    </row>
    <row r="61" spans="15:15" x14ac:dyDescent="0.25">
      <c r="O61" s="48"/>
    </row>
    <row r="62" spans="15:15" x14ac:dyDescent="0.25">
      <c r="O62" s="48"/>
    </row>
    <row r="63" spans="15:15" x14ac:dyDescent="0.25">
      <c r="O63" s="48"/>
    </row>
    <row r="64" spans="15:15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</sheetData>
  <mergeCells count="16">
    <mergeCell ref="A4:A11"/>
    <mergeCell ref="B4:B11"/>
    <mergeCell ref="O1:O2"/>
    <mergeCell ref="X1:X2"/>
    <mergeCell ref="A2:N2"/>
    <mergeCell ref="R1:R2"/>
    <mergeCell ref="S1:S2"/>
    <mergeCell ref="T1:T2"/>
    <mergeCell ref="U1:U2"/>
    <mergeCell ref="V1:V2"/>
    <mergeCell ref="W1:W2"/>
    <mergeCell ref="A1:C1"/>
    <mergeCell ref="D1:K1"/>
    <mergeCell ref="L1:N1"/>
    <mergeCell ref="P1:P2"/>
    <mergeCell ref="Q1:Q2"/>
  </mergeCells>
  <conditionalFormatting sqref="M4 M5:O47">
    <cfRule type="cellIs" dxfId="59" priority="10" stopIfTrue="1" operator="greaterThan">
      <formula>0</formula>
    </cfRule>
    <cfRule type="cellIs" dxfId="58" priority="11" stopIfTrue="1" operator="greaterThan">
      <formula>0</formula>
    </cfRule>
    <cfRule type="cellIs" dxfId="57" priority="12" stopIfTrue="1" operator="greaterThan">
      <formula>0</formula>
    </cfRule>
  </conditionalFormatting>
  <conditionalFormatting sqref="N4:O4">
    <cfRule type="cellIs" dxfId="56" priority="7" stopIfTrue="1" operator="greaterThan">
      <formula>0</formula>
    </cfRule>
    <cfRule type="cellIs" dxfId="55" priority="8" stopIfTrue="1" operator="greaterThan">
      <formula>0</formula>
    </cfRule>
    <cfRule type="cellIs" dxfId="54" priority="9" stopIfTrue="1" operator="greaterThan">
      <formula>0</formula>
    </cfRule>
  </conditionalFormatting>
  <conditionalFormatting sqref="P5:P47">
    <cfRule type="cellIs" dxfId="53" priority="4" stopIfTrue="1" operator="greaterThan">
      <formula>0</formula>
    </cfRule>
    <cfRule type="cellIs" dxfId="52" priority="5" stopIfTrue="1" operator="greaterThan">
      <formula>0</formula>
    </cfRule>
    <cfRule type="cellIs" dxfId="51" priority="6" stopIfTrue="1" operator="greaterThan">
      <formula>0</formula>
    </cfRule>
  </conditionalFormatting>
  <conditionalFormatting sqref="P4">
    <cfRule type="cellIs" dxfId="50" priority="1" stopIfTrue="1" operator="greaterThan">
      <formula>0</formula>
    </cfRule>
    <cfRule type="cellIs" dxfId="49" priority="2" stopIfTrue="1" operator="greaterThan">
      <formula>0</formula>
    </cfRule>
    <cfRule type="cellIs" dxfId="4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0EF5-A483-4EB3-B082-C226107C571F}">
  <dimension ref="A1:X268"/>
  <sheetViews>
    <sheetView topLeftCell="A28" zoomScale="84" zoomScaleNormal="84" workbookViewId="0">
      <selection activeCell="R9" sqref="R9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128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164">
        <v>45243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>
        <v>5</v>
      </c>
      <c r="M4" s="67">
        <f>L4-SUM(O4:X4)</f>
        <v>0</v>
      </c>
      <c r="N4" s="68" t="str">
        <f>IF(M4&lt;0,"ATENÇÃO","OK")</f>
        <v>OK</v>
      </c>
      <c r="O4" s="166">
        <v>5</v>
      </c>
      <c r="P4" s="55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>
        <v>20</v>
      </c>
      <c r="M5" s="67">
        <f t="shared" ref="M5:M43" si="0">L5-SUM(O5:X5)</f>
        <v>0</v>
      </c>
      <c r="N5" s="68" t="str">
        <f t="shared" ref="N5:N43" si="1">IF(M5&lt;0,"ATENÇÃO","OK")</f>
        <v>OK</v>
      </c>
      <c r="O5" s="166">
        <v>20</v>
      </c>
      <c r="P5" s="55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5</v>
      </c>
      <c r="M6" s="67">
        <f t="shared" si="0"/>
        <v>2</v>
      </c>
      <c r="N6" s="68" t="str">
        <f t="shared" si="1"/>
        <v>OK</v>
      </c>
      <c r="O6" s="166">
        <v>3</v>
      </c>
      <c r="P6" s="55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>
        <v>2</v>
      </c>
      <c r="M7" s="67">
        <f t="shared" si="0"/>
        <v>0</v>
      </c>
      <c r="N7" s="68" t="str">
        <f t="shared" si="1"/>
        <v>OK</v>
      </c>
      <c r="O7" s="166">
        <v>2</v>
      </c>
      <c r="P7" s="55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2</v>
      </c>
      <c r="M8" s="67">
        <f t="shared" si="0"/>
        <v>2</v>
      </c>
      <c r="N8" s="68" t="str">
        <f t="shared" si="1"/>
        <v>OK</v>
      </c>
      <c r="O8" s="166"/>
      <c r="P8" s="55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>
        <v>2</v>
      </c>
      <c r="M9" s="67">
        <f t="shared" si="0"/>
        <v>0</v>
      </c>
      <c r="N9" s="68" t="str">
        <f t="shared" si="1"/>
        <v>OK</v>
      </c>
      <c r="O9" s="166">
        <v>2</v>
      </c>
      <c r="P9" s="55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>
        <v>2</v>
      </c>
      <c r="M10" s="67">
        <f t="shared" si="0"/>
        <v>0</v>
      </c>
      <c r="N10" s="68" t="str">
        <f t="shared" si="1"/>
        <v>OK</v>
      </c>
      <c r="O10" s="166">
        <v>2</v>
      </c>
      <c r="P10" s="55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>
        <v>2</v>
      </c>
      <c r="M11" s="67">
        <f t="shared" si="0"/>
        <v>2</v>
      </c>
      <c r="N11" s="68" t="str">
        <f t="shared" si="1"/>
        <v>OK</v>
      </c>
      <c r="O11" s="165"/>
      <c r="P11" s="55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>
        <v>2</v>
      </c>
      <c r="M12" s="67">
        <f t="shared" si="0"/>
        <v>2</v>
      </c>
      <c r="N12" s="68" t="str">
        <f t="shared" si="1"/>
        <v>OK</v>
      </c>
      <c r="O12" s="165"/>
      <c r="P12" s="55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>
        <v>2</v>
      </c>
      <c r="M13" s="67">
        <f t="shared" si="0"/>
        <v>2</v>
      </c>
      <c r="N13" s="68" t="str">
        <f t="shared" si="1"/>
        <v>OK</v>
      </c>
      <c r="O13" s="165"/>
      <c r="P13" s="55"/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/>
      <c r="M14" s="67">
        <f t="shared" si="0"/>
        <v>0</v>
      </c>
      <c r="N14" s="68" t="str">
        <f t="shared" si="1"/>
        <v>OK</v>
      </c>
      <c r="O14" s="165"/>
      <c r="P14" s="55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/>
      <c r="M15" s="67">
        <f t="shared" si="0"/>
        <v>0</v>
      </c>
      <c r="N15" s="68" t="str">
        <f t="shared" si="1"/>
        <v>OK</v>
      </c>
      <c r="O15" s="165"/>
      <c r="P15" s="55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/>
      <c r="M16" s="67">
        <f t="shared" si="0"/>
        <v>0</v>
      </c>
      <c r="N16" s="68" t="str">
        <f t="shared" si="1"/>
        <v>OK</v>
      </c>
      <c r="O16" s="165"/>
      <c r="P16" s="55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/>
      <c r="M17" s="67">
        <f t="shared" si="0"/>
        <v>0</v>
      </c>
      <c r="N17" s="68" t="str">
        <f t="shared" si="1"/>
        <v>OK</v>
      </c>
      <c r="O17" s="165"/>
      <c r="P17" s="55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/>
      <c r="M18" s="67">
        <f t="shared" si="0"/>
        <v>0</v>
      </c>
      <c r="N18" s="68" t="str">
        <f t="shared" si="1"/>
        <v>OK</v>
      </c>
      <c r="O18" s="165"/>
      <c r="P18" s="55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/>
      <c r="M19" s="67">
        <f t="shared" si="0"/>
        <v>0</v>
      </c>
      <c r="N19" s="68" t="str">
        <f t="shared" si="1"/>
        <v>OK</v>
      </c>
      <c r="O19" s="165"/>
      <c r="P19" s="55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/>
      <c r="M20" s="67">
        <f t="shared" si="0"/>
        <v>0</v>
      </c>
      <c r="N20" s="68" t="str">
        <f t="shared" si="1"/>
        <v>OK</v>
      </c>
      <c r="O20" s="165"/>
      <c r="P20" s="55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/>
      <c r="M21" s="67">
        <f t="shared" si="0"/>
        <v>0</v>
      </c>
      <c r="N21" s="68" t="str">
        <f t="shared" si="1"/>
        <v>OK</v>
      </c>
      <c r="O21" s="165"/>
      <c r="P21" s="55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/>
      <c r="M22" s="67">
        <f t="shared" si="0"/>
        <v>0</v>
      </c>
      <c r="N22" s="68" t="str">
        <f t="shared" si="1"/>
        <v>OK</v>
      </c>
      <c r="O22" s="165"/>
      <c r="P22" s="55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/>
      <c r="M23" s="67">
        <f t="shared" si="0"/>
        <v>0</v>
      </c>
      <c r="N23" s="68" t="str">
        <f t="shared" si="1"/>
        <v>OK</v>
      </c>
      <c r="O23" s="165"/>
      <c r="P23" s="55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/>
      <c r="M24" s="67">
        <f t="shared" si="0"/>
        <v>0</v>
      </c>
      <c r="N24" s="68" t="str">
        <f t="shared" si="1"/>
        <v>OK</v>
      </c>
      <c r="O24" s="165"/>
      <c r="P24" s="55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/>
      <c r="M25" s="67">
        <f t="shared" si="0"/>
        <v>0</v>
      </c>
      <c r="N25" s="68" t="str">
        <f t="shared" si="1"/>
        <v>OK</v>
      </c>
      <c r="O25" s="165"/>
      <c r="P25" s="55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/>
      <c r="M26" s="67">
        <f t="shared" si="0"/>
        <v>0</v>
      </c>
      <c r="N26" s="68" t="str">
        <f t="shared" si="1"/>
        <v>OK</v>
      </c>
      <c r="O26" s="165"/>
      <c r="P26" s="55"/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/>
      <c r="M27" s="67">
        <f t="shared" si="0"/>
        <v>0</v>
      </c>
      <c r="N27" s="68" t="str">
        <f t="shared" si="1"/>
        <v>OK</v>
      </c>
      <c r="O27" s="165"/>
      <c r="P27" s="55"/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/>
      <c r="M28" s="67">
        <f t="shared" si="0"/>
        <v>0</v>
      </c>
      <c r="N28" s="68" t="str">
        <f t="shared" si="1"/>
        <v>OK</v>
      </c>
      <c r="O28" s="165"/>
      <c r="P28" s="55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/>
      <c r="M29" s="67">
        <f t="shared" si="0"/>
        <v>0</v>
      </c>
      <c r="N29" s="68" t="str">
        <f t="shared" si="1"/>
        <v>OK</v>
      </c>
      <c r="O29" s="165"/>
      <c r="P29" s="55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/>
      <c r="M30" s="67">
        <f t="shared" si="0"/>
        <v>0</v>
      </c>
      <c r="N30" s="68" t="str">
        <f t="shared" si="1"/>
        <v>OK</v>
      </c>
      <c r="O30" s="165"/>
      <c r="P30" s="55"/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/>
      <c r="M31" s="67">
        <f t="shared" si="0"/>
        <v>0</v>
      </c>
      <c r="N31" s="68" t="str">
        <f t="shared" si="1"/>
        <v>OK</v>
      </c>
      <c r="O31" s="165"/>
      <c r="P31" s="55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/>
      <c r="M32" s="67">
        <f t="shared" si="0"/>
        <v>0</v>
      </c>
      <c r="N32" s="68" t="str">
        <f t="shared" si="1"/>
        <v>OK</v>
      </c>
      <c r="O32" s="165"/>
      <c r="P32" s="55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/>
      <c r="M33" s="67">
        <f t="shared" si="0"/>
        <v>0</v>
      </c>
      <c r="N33" s="68" t="str">
        <f t="shared" si="1"/>
        <v>OK</v>
      </c>
      <c r="O33" s="165"/>
      <c r="P33" s="55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/>
      <c r="M34" s="67">
        <f t="shared" si="0"/>
        <v>0</v>
      </c>
      <c r="N34" s="68" t="str">
        <f t="shared" si="1"/>
        <v>OK</v>
      </c>
      <c r="O34" s="165"/>
      <c r="P34" s="55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/>
      <c r="M35" s="67">
        <f t="shared" si="0"/>
        <v>0</v>
      </c>
      <c r="N35" s="68" t="str">
        <f t="shared" si="1"/>
        <v>OK</v>
      </c>
      <c r="O35" s="165"/>
      <c r="P35" s="55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/>
      <c r="M36" s="67">
        <f t="shared" si="0"/>
        <v>0</v>
      </c>
      <c r="N36" s="68" t="str">
        <f t="shared" si="1"/>
        <v>OK</v>
      </c>
      <c r="O36" s="165"/>
      <c r="P36" s="55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/>
      <c r="M37" s="67">
        <f t="shared" si="0"/>
        <v>0</v>
      </c>
      <c r="N37" s="68" t="str">
        <f t="shared" si="1"/>
        <v>OK</v>
      </c>
      <c r="O37" s="165"/>
      <c r="P37" s="55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/>
      <c r="M38" s="67">
        <f t="shared" si="0"/>
        <v>0</v>
      </c>
      <c r="N38" s="68" t="str">
        <f t="shared" si="1"/>
        <v>OK</v>
      </c>
      <c r="O38" s="165"/>
      <c r="P38" s="57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/>
      <c r="M39" s="67">
        <f t="shared" si="0"/>
        <v>0</v>
      </c>
      <c r="N39" s="68" t="str">
        <f t="shared" si="1"/>
        <v>OK</v>
      </c>
      <c r="O39" s="165"/>
      <c r="P39" s="55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/>
      <c r="M40" s="67">
        <f t="shared" si="0"/>
        <v>0</v>
      </c>
      <c r="N40" s="68" t="str">
        <f t="shared" si="1"/>
        <v>OK</v>
      </c>
      <c r="O40" s="165"/>
      <c r="P40" s="55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/>
      <c r="M41" s="67">
        <f t="shared" si="0"/>
        <v>0</v>
      </c>
      <c r="N41" s="68" t="str">
        <f t="shared" si="1"/>
        <v>OK</v>
      </c>
      <c r="O41" s="165"/>
      <c r="P41" s="55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/>
      <c r="M42" s="67">
        <f t="shared" si="0"/>
        <v>0</v>
      </c>
      <c r="N42" s="68" t="str">
        <f t="shared" si="1"/>
        <v>OK</v>
      </c>
      <c r="O42" s="165"/>
      <c r="P42" s="55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/>
      <c r="M43" s="67">
        <f t="shared" si="0"/>
        <v>0</v>
      </c>
      <c r="N43" s="68" t="str">
        <f t="shared" si="1"/>
        <v>OK</v>
      </c>
      <c r="O43" s="165"/>
      <c r="P43" s="55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1400.8</v>
      </c>
      <c r="P44" s="29">
        <f>SUMPRODUCT($K$4:$K$43,P4:P43)</f>
        <v>0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X1:X2"/>
    <mergeCell ref="A2:N2"/>
    <mergeCell ref="A4:A25"/>
    <mergeCell ref="B4:B25"/>
    <mergeCell ref="U1:U2"/>
    <mergeCell ref="V1:V2"/>
    <mergeCell ref="W1:W2"/>
    <mergeCell ref="O1:O2"/>
    <mergeCell ref="A26:A43"/>
    <mergeCell ref="B26:B43"/>
    <mergeCell ref="R1:R2"/>
    <mergeCell ref="S1:S2"/>
    <mergeCell ref="T1:T2"/>
    <mergeCell ref="A1:C1"/>
    <mergeCell ref="D1:K1"/>
    <mergeCell ref="L1:N1"/>
    <mergeCell ref="P1:P2"/>
    <mergeCell ref="Q1:Q2"/>
  </mergeCells>
  <conditionalFormatting sqref="M4 M5:P79">
    <cfRule type="cellIs" dxfId="47" priority="10" stopIfTrue="1" operator="greaterThan">
      <formula>0</formula>
    </cfRule>
    <cfRule type="cellIs" dxfId="46" priority="11" stopIfTrue="1" operator="greaterThan">
      <formula>0</formula>
    </cfRule>
    <cfRule type="cellIs" dxfId="45" priority="12" stopIfTrue="1" operator="greaterThan">
      <formula>0</formula>
    </cfRule>
  </conditionalFormatting>
  <conditionalFormatting sqref="N4">
    <cfRule type="cellIs" dxfId="44" priority="7" stopIfTrue="1" operator="greaterThan">
      <formula>0</formula>
    </cfRule>
    <cfRule type="cellIs" dxfId="43" priority="8" stopIfTrue="1" operator="greaterThan">
      <formula>0</formula>
    </cfRule>
    <cfRule type="cellIs" dxfId="42" priority="9" stopIfTrue="1" operator="greaterThan">
      <formula>0</formula>
    </cfRule>
  </conditionalFormatting>
  <conditionalFormatting sqref="P4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conditionalFormatting sqref="O4">
    <cfRule type="cellIs" dxfId="38" priority="1" stopIfTrue="1" operator="greaterThan">
      <formula>0</formula>
    </cfRule>
    <cfRule type="cellIs" dxfId="37" priority="2" stopIfTrue="1" operator="greaterThan">
      <formula>0</formula>
    </cfRule>
    <cfRule type="cellIs" dxfId="3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8520A-E140-4D15-AA7B-1A60294C9A71}">
  <dimension ref="A1:X268"/>
  <sheetViews>
    <sheetView zoomScale="84" zoomScaleNormal="84" workbookViewId="0">
      <selection activeCell="Q6" sqref="Q6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28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56" t="s">
        <v>19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>
        <v>12</v>
      </c>
      <c r="M4" s="67">
        <f>L4-SUM(O4:X4)</f>
        <v>12</v>
      </c>
      <c r="N4" s="68" t="str">
        <f>IF(M4&lt;0,"ATENÇÃO","OK")</f>
        <v>OK</v>
      </c>
      <c r="O4" s="57"/>
      <c r="P4" s="55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>
        <v>9</v>
      </c>
      <c r="M5" s="67">
        <f t="shared" ref="M5:M43" si="0">L5-SUM(O5:X5)</f>
        <v>9</v>
      </c>
      <c r="N5" s="68" t="str">
        <f t="shared" ref="N5:N43" si="1">IF(M5&lt;0,"ATENÇÃO","OK")</f>
        <v>OK</v>
      </c>
      <c r="O5" s="57"/>
      <c r="P5" s="55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12</v>
      </c>
      <c r="M6" s="67">
        <f t="shared" si="0"/>
        <v>12</v>
      </c>
      <c r="N6" s="68" t="str">
        <f t="shared" si="1"/>
        <v>OK</v>
      </c>
      <c r="O6" s="57"/>
      <c r="P6" s="55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>
        <v>6</v>
      </c>
      <c r="M7" s="67">
        <f t="shared" si="0"/>
        <v>6</v>
      </c>
      <c r="N7" s="68" t="str">
        <f t="shared" si="1"/>
        <v>OK</v>
      </c>
      <c r="O7" s="57"/>
      <c r="P7" s="55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6</v>
      </c>
      <c r="M8" s="67">
        <f t="shared" si="0"/>
        <v>6</v>
      </c>
      <c r="N8" s="68" t="str">
        <f t="shared" si="1"/>
        <v>OK</v>
      </c>
      <c r="O8" s="57"/>
      <c r="P8" s="55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>
        <v>6</v>
      </c>
      <c r="M9" s="67">
        <f t="shared" si="0"/>
        <v>6</v>
      </c>
      <c r="N9" s="68" t="str">
        <f t="shared" si="1"/>
        <v>OK</v>
      </c>
      <c r="O9" s="57"/>
      <c r="P9" s="55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>
        <v>5</v>
      </c>
      <c r="M10" s="67">
        <f t="shared" si="0"/>
        <v>5</v>
      </c>
      <c r="N10" s="68" t="str">
        <f t="shared" si="1"/>
        <v>OK</v>
      </c>
      <c r="O10" s="57"/>
      <c r="P10" s="55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>
        <v>5</v>
      </c>
      <c r="M11" s="67">
        <f t="shared" si="0"/>
        <v>5</v>
      </c>
      <c r="N11" s="68" t="str">
        <f t="shared" si="1"/>
        <v>OK</v>
      </c>
      <c r="O11" s="57"/>
      <c r="P11" s="55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>
        <v>7</v>
      </c>
      <c r="M12" s="67">
        <f t="shared" si="0"/>
        <v>7</v>
      </c>
      <c r="N12" s="68" t="str">
        <f t="shared" si="1"/>
        <v>OK</v>
      </c>
      <c r="O12" s="57"/>
      <c r="P12" s="55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>
        <v>8</v>
      </c>
      <c r="M13" s="67">
        <f t="shared" si="0"/>
        <v>8</v>
      </c>
      <c r="N13" s="68" t="str">
        <f t="shared" si="1"/>
        <v>OK</v>
      </c>
      <c r="O13" s="57"/>
      <c r="P13" s="55"/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>
        <v>12</v>
      </c>
      <c r="M14" s="67">
        <f t="shared" si="0"/>
        <v>12</v>
      </c>
      <c r="N14" s="68" t="str">
        <f t="shared" si="1"/>
        <v>OK</v>
      </c>
      <c r="O14" s="57"/>
      <c r="P14" s="55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>
        <v>7</v>
      </c>
      <c r="M15" s="67">
        <f t="shared" si="0"/>
        <v>7</v>
      </c>
      <c r="N15" s="68" t="str">
        <f t="shared" si="1"/>
        <v>OK</v>
      </c>
      <c r="O15" s="57"/>
      <c r="P15" s="55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>
        <v>7</v>
      </c>
      <c r="M16" s="67">
        <f t="shared" si="0"/>
        <v>7</v>
      </c>
      <c r="N16" s="68" t="str">
        <f t="shared" si="1"/>
        <v>OK</v>
      </c>
      <c r="O16" s="57"/>
      <c r="P16" s="55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>
        <v>7</v>
      </c>
      <c r="M17" s="67">
        <f t="shared" si="0"/>
        <v>7</v>
      </c>
      <c r="N17" s="68" t="str">
        <f t="shared" si="1"/>
        <v>OK</v>
      </c>
      <c r="O17" s="57"/>
      <c r="P17" s="55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>
        <v>7</v>
      </c>
      <c r="M18" s="67">
        <f t="shared" si="0"/>
        <v>7</v>
      </c>
      <c r="N18" s="68" t="str">
        <f t="shared" si="1"/>
        <v>OK</v>
      </c>
      <c r="O18" s="57"/>
      <c r="P18" s="55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>
        <v>7</v>
      </c>
      <c r="M19" s="67">
        <f t="shared" si="0"/>
        <v>7</v>
      </c>
      <c r="N19" s="68" t="str">
        <f t="shared" si="1"/>
        <v>OK</v>
      </c>
      <c r="O19" s="57"/>
      <c r="P19" s="55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>
        <v>5</v>
      </c>
      <c r="M20" s="67">
        <f t="shared" si="0"/>
        <v>5</v>
      </c>
      <c r="N20" s="68" t="str">
        <f t="shared" si="1"/>
        <v>OK</v>
      </c>
      <c r="O20" s="57"/>
      <c r="P20" s="55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>
        <v>5</v>
      </c>
      <c r="M21" s="67">
        <f t="shared" si="0"/>
        <v>5</v>
      </c>
      <c r="N21" s="68" t="str">
        <f t="shared" si="1"/>
        <v>OK</v>
      </c>
      <c r="O21" s="57"/>
      <c r="P21" s="55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>
        <v>12</v>
      </c>
      <c r="M22" s="67">
        <f t="shared" si="0"/>
        <v>12</v>
      </c>
      <c r="N22" s="68" t="str">
        <f t="shared" si="1"/>
        <v>OK</v>
      </c>
      <c r="O22" s="57"/>
      <c r="P22" s="55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/>
      <c r="M23" s="67">
        <f t="shared" si="0"/>
        <v>0</v>
      </c>
      <c r="N23" s="68" t="str">
        <f t="shared" si="1"/>
        <v>OK</v>
      </c>
      <c r="O23" s="57"/>
      <c r="P23" s="55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/>
      <c r="M24" s="67">
        <f t="shared" si="0"/>
        <v>0</v>
      </c>
      <c r="N24" s="68" t="str">
        <f t="shared" si="1"/>
        <v>OK</v>
      </c>
      <c r="O24" s="57"/>
      <c r="P24" s="55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/>
      <c r="M25" s="67">
        <f t="shared" si="0"/>
        <v>0</v>
      </c>
      <c r="N25" s="68" t="str">
        <f t="shared" si="1"/>
        <v>OK</v>
      </c>
      <c r="O25" s="57"/>
      <c r="P25" s="55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/>
      <c r="M26" s="67">
        <f t="shared" si="0"/>
        <v>0</v>
      </c>
      <c r="N26" s="68" t="str">
        <f t="shared" si="1"/>
        <v>OK</v>
      </c>
      <c r="O26" s="57"/>
      <c r="P26" s="55"/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/>
      <c r="M27" s="67">
        <f t="shared" si="0"/>
        <v>0</v>
      </c>
      <c r="N27" s="68" t="str">
        <f t="shared" si="1"/>
        <v>OK</v>
      </c>
      <c r="O27" s="57"/>
      <c r="P27" s="55"/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/>
      <c r="M28" s="67">
        <f t="shared" si="0"/>
        <v>0</v>
      </c>
      <c r="N28" s="68" t="str">
        <f t="shared" si="1"/>
        <v>OK</v>
      </c>
      <c r="O28" s="57"/>
      <c r="P28" s="55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/>
      <c r="M29" s="67">
        <f t="shared" si="0"/>
        <v>0</v>
      </c>
      <c r="N29" s="68" t="str">
        <f t="shared" si="1"/>
        <v>OK</v>
      </c>
      <c r="O29" s="57"/>
      <c r="P29" s="55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/>
      <c r="M30" s="67">
        <f t="shared" si="0"/>
        <v>0</v>
      </c>
      <c r="N30" s="68" t="str">
        <f t="shared" si="1"/>
        <v>OK</v>
      </c>
      <c r="O30" s="57"/>
      <c r="P30" s="55"/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/>
      <c r="M31" s="67">
        <f t="shared" si="0"/>
        <v>0</v>
      </c>
      <c r="N31" s="68" t="str">
        <f t="shared" si="1"/>
        <v>OK</v>
      </c>
      <c r="O31" s="57"/>
      <c r="P31" s="55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/>
      <c r="M32" s="67">
        <f t="shared" si="0"/>
        <v>0</v>
      </c>
      <c r="N32" s="68" t="str">
        <f t="shared" si="1"/>
        <v>OK</v>
      </c>
      <c r="O32" s="57"/>
      <c r="P32" s="55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/>
      <c r="M33" s="67">
        <f t="shared" si="0"/>
        <v>0</v>
      </c>
      <c r="N33" s="68" t="str">
        <f t="shared" si="1"/>
        <v>OK</v>
      </c>
      <c r="O33" s="57"/>
      <c r="P33" s="55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/>
      <c r="M34" s="67">
        <f t="shared" si="0"/>
        <v>0</v>
      </c>
      <c r="N34" s="68" t="str">
        <f t="shared" si="1"/>
        <v>OK</v>
      </c>
      <c r="O34" s="57"/>
      <c r="P34" s="55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/>
      <c r="M35" s="67">
        <f t="shared" si="0"/>
        <v>0</v>
      </c>
      <c r="N35" s="68" t="str">
        <f t="shared" si="1"/>
        <v>OK</v>
      </c>
      <c r="O35" s="57"/>
      <c r="P35" s="55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/>
      <c r="M36" s="67">
        <f t="shared" si="0"/>
        <v>0</v>
      </c>
      <c r="N36" s="68" t="str">
        <f t="shared" si="1"/>
        <v>OK</v>
      </c>
      <c r="O36" s="57"/>
      <c r="P36" s="55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/>
      <c r="M37" s="67">
        <f t="shared" si="0"/>
        <v>0</v>
      </c>
      <c r="N37" s="68" t="str">
        <f t="shared" si="1"/>
        <v>OK</v>
      </c>
      <c r="O37" s="57"/>
      <c r="P37" s="55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/>
      <c r="M38" s="67">
        <f t="shared" si="0"/>
        <v>0</v>
      </c>
      <c r="N38" s="68" t="str">
        <f t="shared" si="1"/>
        <v>OK</v>
      </c>
      <c r="O38" s="57"/>
      <c r="P38" s="57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/>
      <c r="M39" s="67">
        <f t="shared" si="0"/>
        <v>0</v>
      </c>
      <c r="N39" s="68" t="str">
        <f t="shared" si="1"/>
        <v>OK</v>
      </c>
      <c r="O39" s="57"/>
      <c r="P39" s="55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/>
      <c r="M40" s="67">
        <f t="shared" si="0"/>
        <v>0</v>
      </c>
      <c r="N40" s="68" t="str">
        <f t="shared" si="1"/>
        <v>OK</v>
      </c>
      <c r="O40" s="57"/>
      <c r="P40" s="55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/>
      <c r="M41" s="67">
        <f t="shared" si="0"/>
        <v>0</v>
      </c>
      <c r="N41" s="68" t="str">
        <f t="shared" si="1"/>
        <v>OK</v>
      </c>
      <c r="O41" s="57"/>
      <c r="P41" s="55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/>
      <c r="M42" s="67">
        <f t="shared" si="0"/>
        <v>0</v>
      </c>
      <c r="N42" s="68" t="str">
        <f t="shared" si="1"/>
        <v>OK</v>
      </c>
      <c r="O42" s="57"/>
      <c r="P42" s="55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/>
      <c r="M43" s="67">
        <f t="shared" si="0"/>
        <v>0</v>
      </c>
      <c r="N43" s="68" t="str">
        <f t="shared" si="1"/>
        <v>OK</v>
      </c>
      <c r="O43" s="57"/>
      <c r="P43" s="55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0</v>
      </c>
      <c r="P44" s="29">
        <f>SUMPRODUCT($K$4:$K$43,P4:P43)</f>
        <v>0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X1:X2"/>
    <mergeCell ref="A2:N2"/>
    <mergeCell ref="A4:A25"/>
    <mergeCell ref="B4:B25"/>
    <mergeCell ref="U1:U2"/>
    <mergeCell ref="V1:V2"/>
    <mergeCell ref="W1:W2"/>
    <mergeCell ref="A26:A43"/>
    <mergeCell ref="B26:B43"/>
    <mergeCell ref="R1:R2"/>
    <mergeCell ref="S1:S2"/>
    <mergeCell ref="T1:T2"/>
    <mergeCell ref="A1:C1"/>
    <mergeCell ref="D1:K1"/>
    <mergeCell ref="L1:N1"/>
    <mergeCell ref="O1:O2"/>
    <mergeCell ref="P1:P2"/>
    <mergeCell ref="Q1:Q2"/>
  </mergeCells>
  <conditionalFormatting sqref="M4 M5:P79">
    <cfRule type="cellIs" dxfId="35" priority="10" stopIfTrue="1" operator="greaterThan">
      <formula>0</formula>
    </cfRule>
    <cfRule type="cellIs" dxfId="34" priority="11" stopIfTrue="1" operator="greaterThan">
      <formula>0</formula>
    </cfRule>
    <cfRule type="cellIs" dxfId="33" priority="12" stopIfTrue="1" operator="greaterThan">
      <formula>0</formula>
    </cfRule>
  </conditionalFormatting>
  <conditionalFormatting sqref="N4">
    <cfRule type="cellIs" dxfId="32" priority="7" stopIfTrue="1" operator="greaterThan">
      <formula>0</formula>
    </cfRule>
    <cfRule type="cellIs" dxfId="31" priority="8" stopIfTrue="1" operator="greaterThan">
      <formula>0</formula>
    </cfRule>
    <cfRule type="cellIs" dxfId="30" priority="9" stopIfTrue="1" operator="greaterThan">
      <formula>0</formula>
    </cfRule>
  </conditionalFormatting>
  <conditionalFormatting sqref="P4">
    <cfRule type="cellIs" dxfId="29" priority="4" stopIfTrue="1" operator="greaterThan">
      <formula>0</formula>
    </cfRule>
    <cfRule type="cellIs" dxfId="28" priority="5" stopIfTrue="1" operator="greaterThan">
      <formula>0</formula>
    </cfRule>
    <cfRule type="cellIs" dxfId="27" priority="6" stopIfTrue="1" operator="greaterThan">
      <formula>0</formula>
    </cfRule>
  </conditionalFormatting>
  <conditionalFormatting sqref="O4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F50A-241B-4E57-B205-B2A847A6ED8F}">
  <dimension ref="A1:X268"/>
  <sheetViews>
    <sheetView zoomScale="84" zoomScaleNormal="84" workbookViewId="0">
      <selection activeCell="Q7" sqref="Q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28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56" t="s">
        <v>19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>
        <v>2</v>
      </c>
      <c r="M4" s="67">
        <f>L4-SUM(O4:X4)</f>
        <v>2</v>
      </c>
      <c r="N4" s="68" t="str">
        <f>IF(M4&lt;0,"ATENÇÃO","OK")</f>
        <v>OK</v>
      </c>
      <c r="O4" s="57"/>
      <c r="P4" s="55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>
        <v>5</v>
      </c>
      <c r="M5" s="67">
        <f t="shared" ref="M5:M43" si="0">L5-SUM(O5:X5)</f>
        <v>5</v>
      </c>
      <c r="N5" s="68" t="str">
        <f t="shared" ref="N5:N43" si="1">IF(M5&lt;0,"ATENÇÃO","OK")</f>
        <v>OK</v>
      </c>
      <c r="O5" s="57"/>
      <c r="P5" s="55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10</v>
      </c>
      <c r="M6" s="67">
        <f t="shared" si="0"/>
        <v>10</v>
      </c>
      <c r="N6" s="68" t="str">
        <f t="shared" si="1"/>
        <v>OK</v>
      </c>
      <c r="O6" s="57"/>
      <c r="P6" s="55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>
        <v>2</v>
      </c>
      <c r="M7" s="67">
        <f t="shared" si="0"/>
        <v>2</v>
      </c>
      <c r="N7" s="68" t="str">
        <f t="shared" si="1"/>
        <v>OK</v>
      </c>
      <c r="O7" s="57"/>
      <c r="P7" s="55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2</v>
      </c>
      <c r="M8" s="67">
        <f t="shared" si="0"/>
        <v>2</v>
      </c>
      <c r="N8" s="68" t="str">
        <f t="shared" si="1"/>
        <v>OK</v>
      </c>
      <c r="O8" s="57"/>
      <c r="P8" s="55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>
        <v>2</v>
      </c>
      <c r="M9" s="67">
        <f t="shared" si="0"/>
        <v>2</v>
      </c>
      <c r="N9" s="68" t="str">
        <f t="shared" si="1"/>
        <v>OK</v>
      </c>
      <c r="O9" s="57"/>
      <c r="P9" s="55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>
        <v>10</v>
      </c>
      <c r="M10" s="67">
        <f t="shared" si="0"/>
        <v>10</v>
      </c>
      <c r="N10" s="68" t="str">
        <f t="shared" si="1"/>
        <v>OK</v>
      </c>
      <c r="O10" s="57"/>
      <c r="P10" s="55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>
        <v>2</v>
      </c>
      <c r="M11" s="67">
        <f t="shared" si="0"/>
        <v>2</v>
      </c>
      <c r="N11" s="68" t="str">
        <f t="shared" si="1"/>
        <v>OK</v>
      </c>
      <c r="O11" s="57"/>
      <c r="P11" s="55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>
        <v>2</v>
      </c>
      <c r="M12" s="67">
        <f t="shared" si="0"/>
        <v>2</v>
      </c>
      <c r="N12" s="68" t="str">
        <f t="shared" si="1"/>
        <v>OK</v>
      </c>
      <c r="O12" s="57"/>
      <c r="P12" s="55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>
        <v>2</v>
      </c>
      <c r="M13" s="67">
        <f t="shared" si="0"/>
        <v>2</v>
      </c>
      <c r="N13" s="68" t="str">
        <f t="shared" si="1"/>
        <v>OK</v>
      </c>
      <c r="O13" s="57"/>
      <c r="P13" s="55"/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>
        <v>2</v>
      </c>
      <c r="M14" s="67">
        <f t="shared" si="0"/>
        <v>2</v>
      </c>
      <c r="N14" s="68" t="str">
        <f t="shared" si="1"/>
        <v>OK</v>
      </c>
      <c r="O14" s="57"/>
      <c r="P14" s="55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>
        <v>2</v>
      </c>
      <c r="M15" s="67">
        <f t="shared" si="0"/>
        <v>2</v>
      </c>
      <c r="N15" s="68" t="str">
        <f t="shared" si="1"/>
        <v>OK</v>
      </c>
      <c r="O15" s="57"/>
      <c r="P15" s="55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>
        <v>2</v>
      </c>
      <c r="M16" s="67">
        <f t="shared" si="0"/>
        <v>2</v>
      </c>
      <c r="N16" s="68" t="str">
        <f t="shared" si="1"/>
        <v>OK</v>
      </c>
      <c r="O16" s="57"/>
      <c r="P16" s="55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>
        <v>2</v>
      </c>
      <c r="M17" s="67">
        <f t="shared" si="0"/>
        <v>2</v>
      </c>
      <c r="N17" s="68" t="str">
        <f t="shared" si="1"/>
        <v>OK</v>
      </c>
      <c r="O17" s="57"/>
      <c r="P17" s="55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>
        <v>2</v>
      </c>
      <c r="M18" s="67">
        <f t="shared" si="0"/>
        <v>2</v>
      </c>
      <c r="N18" s="68" t="str">
        <f t="shared" si="1"/>
        <v>OK</v>
      </c>
      <c r="O18" s="57"/>
      <c r="P18" s="55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>
        <v>2</v>
      </c>
      <c r="M19" s="67">
        <f t="shared" si="0"/>
        <v>2</v>
      </c>
      <c r="N19" s="68" t="str">
        <f t="shared" si="1"/>
        <v>OK</v>
      </c>
      <c r="O19" s="57"/>
      <c r="P19" s="55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>
        <v>2</v>
      </c>
      <c r="M20" s="67">
        <f t="shared" si="0"/>
        <v>2</v>
      </c>
      <c r="N20" s="68" t="str">
        <f t="shared" si="1"/>
        <v>OK</v>
      </c>
      <c r="O20" s="57"/>
      <c r="P20" s="55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>
        <v>2</v>
      </c>
      <c r="M21" s="67">
        <f t="shared" si="0"/>
        <v>2</v>
      </c>
      <c r="N21" s="68" t="str">
        <f t="shared" si="1"/>
        <v>OK</v>
      </c>
      <c r="O21" s="57"/>
      <c r="P21" s="55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>
        <v>20</v>
      </c>
      <c r="M22" s="67">
        <f t="shared" si="0"/>
        <v>20</v>
      </c>
      <c r="N22" s="68" t="str">
        <f t="shared" si="1"/>
        <v>OK</v>
      </c>
      <c r="O22" s="57"/>
      <c r="P22" s="55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>
        <v>2</v>
      </c>
      <c r="M23" s="67">
        <f t="shared" si="0"/>
        <v>2</v>
      </c>
      <c r="N23" s="68" t="str">
        <f t="shared" si="1"/>
        <v>OK</v>
      </c>
      <c r="O23" s="57"/>
      <c r="P23" s="55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/>
      <c r="M24" s="67">
        <f t="shared" si="0"/>
        <v>0</v>
      </c>
      <c r="N24" s="68" t="str">
        <f t="shared" si="1"/>
        <v>OK</v>
      </c>
      <c r="O24" s="57"/>
      <c r="P24" s="55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/>
      <c r="M25" s="67">
        <f t="shared" si="0"/>
        <v>0</v>
      </c>
      <c r="N25" s="68" t="str">
        <f t="shared" si="1"/>
        <v>OK</v>
      </c>
      <c r="O25" s="57"/>
      <c r="P25" s="55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/>
      <c r="M26" s="67">
        <f t="shared" si="0"/>
        <v>0</v>
      </c>
      <c r="N26" s="68" t="str">
        <f t="shared" si="1"/>
        <v>OK</v>
      </c>
      <c r="O26" s="57"/>
      <c r="P26" s="55"/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/>
      <c r="M27" s="67">
        <f t="shared" si="0"/>
        <v>0</v>
      </c>
      <c r="N27" s="68" t="str">
        <f t="shared" si="1"/>
        <v>OK</v>
      </c>
      <c r="O27" s="57"/>
      <c r="P27" s="55"/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/>
      <c r="M28" s="67">
        <f t="shared" si="0"/>
        <v>0</v>
      </c>
      <c r="N28" s="68" t="str">
        <f t="shared" si="1"/>
        <v>OK</v>
      </c>
      <c r="O28" s="57"/>
      <c r="P28" s="55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/>
      <c r="M29" s="67">
        <f t="shared" si="0"/>
        <v>0</v>
      </c>
      <c r="N29" s="68" t="str">
        <f t="shared" si="1"/>
        <v>OK</v>
      </c>
      <c r="O29" s="57"/>
      <c r="P29" s="55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/>
      <c r="M30" s="67">
        <f t="shared" si="0"/>
        <v>0</v>
      </c>
      <c r="N30" s="68" t="str">
        <f t="shared" si="1"/>
        <v>OK</v>
      </c>
      <c r="O30" s="57"/>
      <c r="P30" s="55"/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/>
      <c r="M31" s="67">
        <f t="shared" si="0"/>
        <v>0</v>
      </c>
      <c r="N31" s="68" t="str">
        <f t="shared" si="1"/>
        <v>OK</v>
      </c>
      <c r="O31" s="57"/>
      <c r="P31" s="55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/>
      <c r="M32" s="67">
        <f t="shared" si="0"/>
        <v>0</v>
      </c>
      <c r="N32" s="68" t="str">
        <f t="shared" si="1"/>
        <v>OK</v>
      </c>
      <c r="O32" s="57"/>
      <c r="P32" s="55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/>
      <c r="M33" s="67">
        <f t="shared" si="0"/>
        <v>0</v>
      </c>
      <c r="N33" s="68" t="str">
        <f t="shared" si="1"/>
        <v>OK</v>
      </c>
      <c r="O33" s="57"/>
      <c r="P33" s="55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/>
      <c r="M34" s="67">
        <f t="shared" si="0"/>
        <v>0</v>
      </c>
      <c r="N34" s="68" t="str">
        <f t="shared" si="1"/>
        <v>OK</v>
      </c>
      <c r="O34" s="57"/>
      <c r="P34" s="55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/>
      <c r="M35" s="67">
        <f t="shared" si="0"/>
        <v>0</v>
      </c>
      <c r="N35" s="68" t="str">
        <f t="shared" si="1"/>
        <v>OK</v>
      </c>
      <c r="O35" s="57"/>
      <c r="P35" s="55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/>
      <c r="M36" s="67">
        <f t="shared" si="0"/>
        <v>0</v>
      </c>
      <c r="N36" s="68" t="str">
        <f t="shared" si="1"/>
        <v>OK</v>
      </c>
      <c r="O36" s="57"/>
      <c r="P36" s="55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/>
      <c r="M37" s="67">
        <f t="shared" si="0"/>
        <v>0</v>
      </c>
      <c r="N37" s="68" t="str">
        <f t="shared" si="1"/>
        <v>OK</v>
      </c>
      <c r="O37" s="57"/>
      <c r="P37" s="55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/>
      <c r="M38" s="67">
        <f t="shared" si="0"/>
        <v>0</v>
      </c>
      <c r="N38" s="68" t="str">
        <f t="shared" si="1"/>
        <v>OK</v>
      </c>
      <c r="O38" s="57"/>
      <c r="P38" s="57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/>
      <c r="M39" s="67">
        <f t="shared" si="0"/>
        <v>0</v>
      </c>
      <c r="N39" s="68" t="str">
        <f t="shared" si="1"/>
        <v>OK</v>
      </c>
      <c r="O39" s="57"/>
      <c r="P39" s="55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/>
      <c r="M40" s="67">
        <f t="shared" si="0"/>
        <v>0</v>
      </c>
      <c r="N40" s="68" t="str">
        <f t="shared" si="1"/>
        <v>OK</v>
      </c>
      <c r="O40" s="57"/>
      <c r="P40" s="55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/>
      <c r="M41" s="67">
        <f t="shared" si="0"/>
        <v>0</v>
      </c>
      <c r="N41" s="68" t="str">
        <f t="shared" si="1"/>
        <v>OK</v>
      </c>
      <c r="O41" s="57"/>
      <c r="P41" s="55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/>
      <c r="M42" s="67">
        <f t="shared" si="0"/>
        <v>0</v>
      </c>
      <c r="N42" s="68" t="str">
        <f t="shared" si="1"/>
        <v>OK</v>
      </c>
      <c r="O42" s="57"/>
      <c r="P42" s="55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/>
      <c r="M43" s="67">
        <f t="shared" si="0"/>
        <v>0</v>
      </c>
      <c r="N43" s="68" t="str">
        <f t="shared" si="1"/>
        <v>OK</v>
      </c>
      <c r="O43" s="57"/>
      <c r="P43" s="55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0</v>
      </c>
      <c r="P44" s="29">
        <f>SUMPRODUCT($K$4:$K$43,P4:P43)</f>
        <v>0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X1:X2"/>
    <mergeCell ref="A2:N2"/>
    <mergeCell ref="A4:A25"/>
    <mergeCell ref="B4:B25"/>
    <mergeCell ref="U1:U2"/>
    <mergeCell ref="V1:V2"/>
    <mergeCell ref="W1:W2"/>
    <mergeCell ref="A26:A43"/>
    <mergeCell ref="B26:B43"/>
    <mergeCell ref="R1:R2"/>
    <mergeCell ref="S1:S2"/>
    <mergeCell ref="T1:T2"/>
    <mergeCell ref="A1:C1"/>
    <mergeCell ref="D1:K1"/>
    <mergeCell ref="L1:N1"/>
    <mergeCell ref="O1:O2"/>
    <mergeCell ref="P1:P2"/>
    <mergeCell ref="Q1:Q2"/>
  </mergeCells>
  <conditionalFormatting sqref="M4 M5:P79">
    <cfRule type="cellIs" dxfId="23" priority="10" stopIfTrue="1" operator="greaterThan">
      <formula>0</formula>
    </cfRule>
    <cfRule type="cellIs" dxfId="22" priority="11" stopIfTrue="1" operator="greaterThan">
      <formula>0</formula>
    </cfRule>
    <cfRule type="cellIs" dxfId="21" priority="12" stopIfTrue="1" operator="greaterThan">
      <formula>0</formula>
    </cfRule>
  </conditionalFormatting>
  <conditionalFormatting sqref="N4">
    <cfRule type="cellIs" dxfId="20" priority="7" stopIfTrue="1" operator="greaterThan">
      <formula>0</formula>
    </cfRule>
    <cfRule type="cellIs" dxfId="19" priority="8" stopIfTrue="1" operator="greaterThan">
      <formula>0</formula>
    </cfRule>
    <cfRule type="cellIs" dxfId="18" priority="9" stopIfTrue="1" operator="greaterThan">
      <formula>0</formula>
    </cfRule>
  </conditionalFormatting>
  <conditionalFormatting sqref="P4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O4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1C946-7719-4D8F-8933-0581B28CB153}">
  <dimension ref="A1:X268"/>
  <sheetViews>
    <sheetView zoomScale="84" zoomScaleNormal="84" workbookViewId="0">
      <selection activeCell="M11" sqref="M11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28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56" t="s">
        <v>19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>
        <v>3</v>
      </c>
      <c r="M4" s="67">
        <f>L4-SUM(O4:X4)</f>
        <v>3</v>
      </c>
      <c r="N4" s="68" t="str">
        <f>IF(M4&lt;0,"ATENÇÃO","OK")</f>
        <v>OK</v>
      </c>
      <c r="O4" s="57"/>
      <c r="P4" s="55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>
        <v>10</v>
      </c>
      <c r="M5" s="67">
        <f t="shared" ref="M5:M43" si="0">L5-SUM(O5:X5)</f>
        <v>10</v>
      </c>
      <c r="N5" s="68" t="str">
        <f t="shared" ref="N5:N43" si="1">IF(M5&lt;0,"ATENÇÃO","OK")</f>
        <v>OK</v>
      </c>
      <c r="O5" s="57"/>
      <c r="P5" s="55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20</v>
      </c>
      <c r="M6" s="67">
        <f t="shared" si="0"/>
        <v>20</v>
      </c>
      <c r="N6" s="68" t="str">
        <f t="shared" si="1"/>
        <v>OK</v>
      </c>
      <c r="O6" s="57"/>
      <c r="P6" s="55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>
        <v>10</v>
      </c>
      <c r="M7" s="67">
        <f t="shared" si="0"/>
        <v>10</v>
      </c>
      <c r="N7" s="68" t="str">
        <f t="shared" si="1"/>
        <v>OK</v>
      </c>
      <c r="O7" s="57"/>
      <c r="P7" s="55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3</v>
      </c>
      <c r="M8" s="67">
        <f t="shared" si="0"/>
        <v>3</v>
      </c>
      <c r="N8" s="68" t="str">
        <f t="shared" si="1"/>
        <v>OK</v>
      </c>
      <c r="O8" s="57"/>
      <c r="P8" s="55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>
        <v>3</v>
      </c>
      <c r="M9" s="67">
        <f t="shared" si="0"/>
        <v>3</v>
      </c>
      <c r="N9" s="68" t="str">
        <f t="shared" si="1"/>
        <v>OK</v>
      </c>
      <c r="O9" s="57"/>
      <c r="P9" s="55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>
        <v>5</v>
      </c>
      <c r="M10" s="67">
        <f t="shared" si="0"/>
        <v>5</v>
      </c>
      <c r="N10" s="68" t="str">
        <f t="shared" si="1"/>
        <v>OK</v>
      </c>
      <c r="O10" s="57"/>
      <c r="P10" s="55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>
        <v>0</v>
      </c>
      <c r="M11" s="67">
        <f t="shared" si="0"/>
        <v>0</v>
      </c>
      <c r="N11" s="68" t="str">
        <f t="shared" si="1"/>
        <v>OK</v>
      </c>
      <c r="O11" s="57"/>
      <c r="P11" s="55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>
        <v>3</v>
      </c>
      <c r="M12" s="67">
        <f t="shared" si="0"/>
        <v>3</v>
      </c>
      <c r="N12" s="68" t="str">
        <f t="shared" si="1"/>
        <v>OK</v>
      </c>
      <c r="O12" s="57"/>
      <c r="P12" s="55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>
        <v>3</v>
      </c>
      <c r="M13" s="67">
        <f t="shared" si="0"/>
        <v>3</v>
      </c>
      <c r="N13" s="68" t="str">
        <f t="shared" si="1"/>
        <v>OK</v>
      </c>
      <c r="O13" s="57"/>
      <c r="P13" s="55"/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>
        <v>3</v>
      </c>
      <c r="M14" s="67">
        <f t="shared" si="0"/>
        <v>3</v>
      </c>
      <c r="N14" s="68" t="str">
        <f t="shared" si="1"/>
        <v>OK</v>
      </c>
      <c r="O14" s="57"/>
      <c r="P14" s="55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>
        <v>10</v>
      </c>
      <c r="M15" s="67">
        <f t="shared" si="0"/>
        <v>10</v>
      </c>
      <c r="N15" s="68" t="str">
        <f t="shared" si="1"/>
        <v>OK</v>
      </c>
      <c r="O15" s="57"/>
      <c r="P15" s="55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>
        <v>10</v>
      </c>
      <c r="M16" s="67">
        <f t="shared" si="0"/>
        <v>10</v>
      </c>
      <c r="N16" s="68" t="str">
        <f t="shared" si="1"/>
        <v>OK</v>
      </c>
      <c r="O16" s="57"/>
      <c r="P16" s="55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>
        <v>10</v>
      </c>
      <c r="M17" s="67">
        <f t="shared" si="0"/>
        <v>10</v>
      </c>
      <c r="N17" s="68" t="str">
        <f t="shared" si="1"/>
        <v>OK</v>
      </c>
      <c r="O17" s="57"/>
      <c r="P17" s="55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>
        <v>3</v>
      </c>
      <c r="M18" s="67">
        <f t="shared" si="0"/>
        <v>3</v>
      </c>
      <c r="N18" s="68" t="str">
        <f t="shared" si="1"/>
        <v>OK</v>
      </c>
      <c r="O18" s="57"/>
      <c r="P18" s="55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>
        <v>3</v>
      </c>
      <c r="M19" s="67">
        <f t="shared" si="0"/>
        <v>3</v>
      </c>
      <c r="N19" s="68" t="str">
        <f t="shared" si="1"/>
        <v>OK</v>
      </c>
      <c r="O19" s="57"/>
      <c r="P19" s="55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>
        <v>5</v>
      </c>
      <c r="M20" s="67">
        <f t="shared" si="0"/>
        <v>5</v>
      </c>
      <c r="N20" s="68" t="str">
        <f t="shared" si="1"/>
        <v>OK</v>
      </c>
      <c r="O20" s="57"/>
      <c r="P20" s="55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>
        <v>0</v>
      </c>
      <c r="M21" s="67">
        <f t="shared" si="0"/>
        <v>0</v>
      </c>
      <c r="N21" s="68" t="str">
        <f t="shared" si="1"/>
        <v>OK</v>
      </c>
      <c r="O21" s="57"/>
      <c r="P21" s="55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>
        <v>0</v>
      </c>
      <c r="M22" s="67">
        <f t="shared" si="0"/>
        <v>0</v>
      </c>
      <c r="N22" s="68" t="str">
        <f t="shared" si="1"/>
        <v>OK</v>
      </c>
      <c r="O22" s="57"/>
      <c r="P22" s="55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>
        <v>3</v>
      </c>
      <c r="M23" s="67">
        <f t="shared" si="0"/>
        <v>3</v>
      </c>
      <c r="N23" s="68" t="str">
        <f t="shared" si="1"/>
        <v>OK</v>
      </c>
      <c r="O23" s="57"/>
      <c r="P23" s="55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>
        <v>3</v>
      </c>
      <c r="M24" s="67">
        <f t="shared" si="0"/>
        <v>3</v>
      </c>
      <c r="N24" s="68" t="str">
        <f t="shared" si="1"/>
        <v>OK</v>
      </c>
      <c r="O24" s="57"/>
      <c r="P24" s="55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/>
      <c r="M25" s="67">
        <f t="shared" si="0"/>
        <v>0</v>
      </c>
      <c r="N25" s="68" t="str">
        <f t="shared" si="1"/>
        <v>OK</v>
      </c>
      <c r="O25" s="57"/>
      <c r="P25" s="55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/>
      <c r="M26" s="67">
        <f t="shared" si="0"/>
        <v>0</v>
      </c>
      <c r="N26" s="68" t="str">
        <f t="shared" si="1"/>
        <v>OK</v>
      </c>
      <c r="O26" s="57"/>
      <c r="P26" s="55"/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/>
      <c r="M27" s="67">
        <f t="shared" si="0"/>
        <v>0</v>
      </c>
      <c r="N27" s="68" t="str">
        <f t="shared" si="1"/>
        <v>OK</v>
      </c>
      <c r="O27" s="57"/>
      <c r="P27" s="55"/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/>
      <c r="M28" s="67">
        <f t="shared" si="0"/>
        <v>0</v>
      </c>
      <c r="N28" s="68" t="str">
        <f t="shared" si="1"/>
        <v>OK</v>
      </c>
      <c r="O28" s="57"/>
      <c r="P28" s="55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/>
      <c r="M29" s="67">
        <f t="shared" si="0"/>
        <v>0</v>
      </c>
      <c r="N29" s="68" t="str">
        <f t="shared" si="1"/>
        <v>OK</v>
      </c>
      <c r="O29" s="57"/>
      <c r="P29" s="55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/>
      <c r="M30" s="67">
        <f t="shared" si="0"/>
        <v>0</v>
      </c>
      <c r="N30" s="68" t="str">
        <f t="shared" si="1"/>
        <v>OK</v>
      </c>
      <c r="O30" s="57"/>
      <c r="P30" s="55"/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/>
      <c r="M31" s="67">
        <f t="shared" si="0"/>
        <v>0</v>
      </c>
      <c r="N31" s="68" t="str">
        <f t="shared" si="1"/>
        <v>OK</v>
      </c>
      <c r="O31" s="57"/>
      <c r="P31" s="55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/>
      <c r="M32" s="67">
        <f t="shared" si="0"/>
        <v>0</v>
      </c>
      <c r="N32" s="68" t="str">
        <f t="shared" si="1"/>
        <v>OK</v>
      </c>
      <c r="O32" s="57"/>
      <c r="P32" s="55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/>
      <c r="M33" s="67">
        <f t="shared" si="0"/>
        <v>0</v>
      </c>
      <c r="N33" s="68" t="str">
        <f t="shared" si="1"/>
        <v>OK</v>
      </c>
      <c r="O33" s="57"/>
      <c r="P33" s="55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/>
      <c r="M34" s="67">
        <f t="shared" si="0"/>
        <v>0</v>
      </c>
      <c r="N34" s="68" t="str">
        <f t="shared" si="1"/>
        <v>OK</v>
      </c>
      <c r="O34" s="57"/>
      <c r="P34" s="55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/>
      <c r="M35" s="67">
        <f t="shared" si="0"/>
        <v>0</v>
      </c>
      <c r="N35" s="68" t="str">
        <f t="shared" si="1"/>
        <v>OK</v>
      </c>
      <c r="O35" s="57"/>
      <c r="P35" s="55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/>
      <c r="M36" s="67">
        <f t="shared" si="0"/>
        <v>0</v>
      </c>
      <c r="N36" s="68" t="str">
        <f t="shared" si="1"/>
        <v>OK</v>
      </c>
      <c r="O36" s="57"/>
      <c r="P36" s="55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/>
      <c r="M37" s="67">
        <f t="shared" si="0"/>
        <v>0</v>
      </c>
      <c r="N37" s="68" t="str">
        <f t="shared" si="1"/>
        <v>OK</v>
      </c>
      <c r="O37" s="57"/>
      <c r="P37" s="55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/>
      <c r="M38" s="67">
        <f t="shared" si="0"/>
        <v>0</v>
      </c>
      <c r="N38" s="68" t="str">
        <f t="shared" si="1"/>
        <v>OK</v>
      </c>
      <c r="O38" s="57"/>
      <c r="P38" s="57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/>
      <c r="M39" s="67">
        <f t="shared" si="0"/>
        <v>0</v>
      </c>
      <c r="N39" s="68" t="str">
        <f t="shared" si="1"/>
        <v>OK</v>
      </c>
      <c r="O39" s="57"/>
      <c r="P39" s="55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/>
      <c r="M40" s="67">
        <f t="shared" si="0"/>
        <v>0</v>
      </c>
      <c r="N40" s="68" t="str">
        <f t="shared" si="1"/>
        <v>OK</v>
      </c>
      <c r="O40" s="57"/>
      <c r="P40" s="55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/>
      <c r="M41" s="67">
        <f t="shared" si="0"/>
        <v>0</v>
      </c>
      <c r="N41" s="68" t="str">
        <f t="shared" si="1"/>
        <v>OK</v>
      </c>
      <c r="O41" s="57"/>
      <c r="P41" s="55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/>
      <c r="M42" s="67">
        <f t="shared" si="0"/>
        <v>0</v>
      </c>
      <c r="N42" s="68" t="str">
        <f t="shared" si="1"/>
        <v>OK</v>
      </c>
      <c r="O42" s="57"/>
      <c r="P42" s="55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/>
      <c r="M43" s="67">
        <f t="shared" si="0"/>
        <v>0</v>
      </c>
      <c r="N43" s="68" t="str">
        <f t="shared" si="1"/>
        <v>OK</v>
      </c>
      <c r="O43" s="57"/>
      <c r="P43" s="55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0</v>
      </c>
      <c r="P44" s="29">
        <f>SUMPRODUCT($K$4:$K$43,P4:P43)</f>
        <v>0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X1:X2"/>
    <mergeCell ref="A2:N2"/>
    <mergeCell ref="A4:A25"/>
    <mergeCell ref="B4:B25"/>
    <mergeCell ref="U1:U2"/>
    <mergeCell ref="V1:V2"/>
    <mergeCell ref="W1:W2"/>
    <mergeCell ref="A26:A43"/>
    <mergeCell ref="B26:B43"/>
    <mergeCell ref="R1:R2"/>
    <mergeCell ref="S1:S2"/>
    <mergeCell ref="T1:T2"/>
    <mergeCell ref="A1:C1"/>
    <mergeCell ref="D1:K1"/>
    <mergeCell ref="L1:N1"/>
    <mergeCell ref="O1:O2"/>
    <mergeCell ref="P1:P2"/>
    <mergeCell ref="Q1:Q2"/>
  </mergeCells>
  <conditionalFormatting sqref="M4 M5:P79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N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P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O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79"/>
  <sheetViews>
    <sheetView tabSelected="1" topLeftCell="A31" zoomScale="80" zoomScaleNormal="80" workbookViewId="0">
      <selection activeCell="P51" sqref="P51"/>
    </sheetView>
  </sheetViews>
  <sheetFormatPr defaultColWidth="9.7109375" defaultRowHeight="15" x14ac:dyDescent="0.25"/>
  <cols>
    <col min="1" max="1" width="8.7109375" style="1" customWidth="1"/>
    <col min="2" max="2" width="24.5703125" style="1" customWidth="1"/>
    <col min="3" max="3" width="6.140625" style="1" customWidth="1"/>
    <col min="4" max="4" width="70.7109375" style="27" customWidth="1"/>
    <col min="5" max="5" width="12.7109375" style="1" bestFit="1" customWidth="1"/>
    <col min="6" max="6" width="13.42578125" style="1" customWidth="1"/>
    <col min="7" max="7" width="13.42578125" style="18" customWidth="1"/>
    <col min="8" max="8" width="13.28515625" style="16" customWidth="1"/>
    <col min="9" max="9" width="12.5703125" style="4" customWidth="1"/>
    <col min="10" max="10" width="15.7109375" style="2" bestFit="1" customWidth="1"/>
    <col min="11" max="11" width="16" style="2" bestFit="1" customWidth="1"/>
    <col min="12" max="12" width="15.28515625" style="2" bestFit="1" customWidth="1"/>
    <col min="13" max="16384" width="9.7109375" style="2"/>
  </cols>
  <sheetData>
    <row r="1" spans="1:11" ht="51" customHeight="1" x14ac:dyDescent="0.25">
      <c r="A1" s="125" t="s">
        <v>53</v>
      </c>
      <c r="B1" s="125"/>
      <c r="C1" s="145" t="s">
        <v>54</v>
      </c>
      <c r="D1" s="146"/>
      <c r="E1" s="146"/>
      <c r="F1" s="147"/>
      <c r="G1" s="144" t="s">
        <v>55</v>
      </c>
      <c r="H1" s="144"/>
      <c r="I1" s="144"/>
      <c r="J1" s="144"/>
      <c r="K1" s="144"/>
    </row>
    <row r="2" spans="1:11" s="3" customFormat="1" ht="58.5" customHeight="1" x14ac:dyDescent="0.2">
      <c r="A2" s="35" t="s">
        <v>4</v>
      </c>
      <c r="B2" s="35" t="s">
        <v>20</v>
      </c>
      <c r="C2" s="35" t="s">
        <v>2</v>
      </c>
      <c r="D2" s="36" t="s">
        <v>15</v>
      </c>
      <c r="E2" s="36" t="s">
        <v>3</v>
      </c>
      <c r="F2" s="44" t="s">
        <v>21</v>
      </c>
      <c r="G2" s="13" t="s">
        <v>5</v>
      </c>
      <c r="H2" s="14" t="s">
        <v>7</v>
      </c>
      <c r="I2" s="12" t="s">
        <v>8</v>
      </c>
      <c r="J2" s="12" t="s">
        <v>10</v>
      </c>
      <c r="K2" s="12" t="s">
        <v>11</v>
      </c>
    </row>
    <row r="3" spans="1:11" ht="30" customHeight="1" x14ac:dyDescent="0.25">
      <c r="A3" s="151" t="s">
        <v>56</v>
      </c>
      <c r="B3" s="148" t="s">
        <v>57</v>
      </c>
      <c r="C3" s="37">
        <v>1</v>
      </c>
      <c r="D3" s="38" t="s">
        <v>58</v>
      </c>
      <c r="E3" s="41" t="s">
        <v>6</v>
      </c>
      <c r="F3" s="45">
        <v>36</v>
      </c>
      <c r="G3" s="20">
        <f>Reitoria!L4+ESAG!L4+CEAD!L4+CEART!L4+FAED!L4+CEFID!L4+CERES!L4+CESFI!L4+'CCT1'!L4+'CEO1'!L4+CEPLAN1!L4+CEAVI!L4+'CAV1'!L4</f>
        <v>51</v>
      </c>
      <c r="H3" s="7">
        <f>SUM((Reitoria!L4-Reitoria!M4),(ESAG!L4-ESAG!M4),(CEAD!L4-CEAD!M4),(CEART!L4-CEART!M4),(FAED!L4-FAED!M4),(CEFID!L4-CEFID!M4),(CERES!L4-CERES!M4),(CESFI!L4-CESFI!M4),('CCT1'!L4-'CCT1'!M4),('CEO1'!L4-'CEO1'!M4),(CEPLAN1!L4-CEPLAN1!M4),(CEAVI!L4-CEAVI!M4),('CAV1'!L4-'CAV1'!M4))</f>
        <v>7</v>
      </c>
      <c r="I3" s="8">
        <f>G3-H3</f>
        <v>44</v>
      </c>
      <c r="J3" s="9">
        <f t="shared" ref="J3:J42" si="0">G3*F3</f>
        <v>1836</v>
      </c>
      <c r="K3" s="9">
        <f t="shared" ref="K3:K42" si="1">F3*H3</f>
        <v>252</v>
      </c>
    </row>
    <row r="4" spans="1:11" ht="30" customHeight="1" x14ac:dyDescent="0.25">
      <c r="A4" s="152"/>
      <c r="B4" s="149"/>
      <c r="C4" s="37">
        <v>2</v>
      </c>
      <c r="D4" s="39" t="s">
        <v>59</v>
      </c>
      <c r="E4" s="42" t="s">
        <v>6</v>
      </c>
      <c r="F4" s="45">
        <v>35</v>
      </c>
      <c r="G4" s="20">
        <f>Reitoria!L5+ESAG!L5+CEAD!L5+CEART!L5+FAED!L5+CEFID!L5+CERES!L5+CESFI!L5+'CCT1'!L5+'CEO1'!L5+CEPLAN1!L5+CEAVI!L5+'CAV1'!L5</f>
        <v>91</v>
      </c>
      <c r="H4" s="7">
        <f>SUM((Reitoria!L5-Reitoria!M5),(ESAG!L5-ESAG!M5),(CEAD!L5-CEAD!M5),(CEART!L5-CEART!M5),(FAED!L5-FAED!M5),(CEFID!L5-CEFID!M5),(CERES!L5-CERES!M5),(CESFI!L5-CESFI!M5),('CCT1'!L5-'CCT1'!M5),('CEO1'!L5-'CEO1'!M5),(CEPLAN1!L5-CEPLAN1!M5),(CEAVI!L5-CEAVI!M5),('CAV1'!L5-'CAV1'!M5))</f>
        <v>25</v>
      </c>
      <c r="I4" s="8">
        <f t="shared" ref="I4:I42" si="2">G4-H4</f>
        <v>66</v>
      </c>
      <c r="J4" s="9">
        <f t="shared" si="0"/>
        <v>3185</v>
      </c>
      <c r="K4" s="9">
        <f t="shared" si="1"/>
        <v>875</v>
      </c>
    </row>
    <row r="5" spans="1:11" ht="30" customHeight="1" x14ac:dyDescent="0.25">
      <c r="A5" s="152"/>
      <c r="B5" s="149"/>
      <c r="C5" s="37">
        <v>3</v>
      </c>
      <c r="D5" s="39" t="s">
        <v>60</v>
      </c>
      <c r="E5" s="42" t="s">
        <v>6</v>
      </c>
      <c r="F5" s="45">
        <v>44.32</v>
      </c>
      <c r="G5" s="20">
        <f>Reitoria!L6+ESAG!L6+CEAD!L6+CEART!L6+FAED!L6+CEFID!L6+CERES!L6+CESFI!L6+'CCT1'!L6+'CEO1'!L6+CEPLAN1!L6+CEAVI!L6+'CAV1'!L6</f>
        <v>127</v>
      </c>
      <c r="H5" s="7">
        <f>SUM((Reitoria!L6-Reitoria!M6),(ESAG!L6-ESAG!M6),(CEAD!L6-CEAD!M6),(CEART!L6-CEART!M6),(FAED!L6-FAED!M6),(CEFID!L6-CEFID!M6),(CERES!L6-CERES!M6),(CESFI!L6-CESFI!M6),('CCT1'!L6-'CCT1'!M6),('CEO1'!L6-'CEO1'!M6),(CEPLAN1!L6-CEPLAN1!M6),(CEAVI!L6-CEAVI!M6),('CAV1'!L6-'CAV1'!M6))</f>
        <v>9</v>
      </c>
      <c r="I5" s="8">
        <f t="shared" si="2"/>
        <v>118</v>
      </c>
      <c r="J5" s="9">
        <f t="shared" si="0"/>
        <v>5628.64</v>
      </c>
      <c r="K5" s="9">
        <f t="shared" si="1"/>
        <v>398.88</v>
      </c>
    </row>
    <row r="6" spans="1:11" ht="30" customHeight="1" x14ac:dyDescent="0.25">
      <c r="A6" s="152"/>
      <c r="B6" s="149"/>
      <c r="C6" s="37">
        <v>4</v>
      </c>
      <c r="D6" s="39" t="s">
        <v>61</v>
      </c>
      <c r="E6" s="42" t="s">
        <v>6</v>
      </c>
      <c r="F6" s="45">
        <v>51.53</v>
      </c>
      <c r="G6" s="20">
        <f>Reitoria!L7+ESAG!L7+CEAD!L7+CEART!L7+FAED!L7+CEFID!L7+CERES!L7+CESFI!L7+'CCT1'!L7+'CEO1'!L7+CEPLAN1!L7+CEAVI!L7+'CAV1'!L7</f>
        <v>63</v>
      </c>
      <c r="H6" s="7">
        <f>SUM((Reitoria!L7-Reitoria!M7),(ESAG!L7-ESAG!M7),(CEAD!L7-CEAD!M7),(CEART!L7-CEART!M7),(FAED!L7-FAED!M7),(CEFID!L7-CEFID!M7),(CERES!L7-CERES!M7),(CESFI!L7-CESFI!M7),('CCT1'!L7-'CCT1'!M7),('CEO1'!L7-'CEO1'!M7),(CEPLAN1!L7-CEPLAN1!M7),(CEAVI!L7-CEAVI!M7),('CAV1'!L7-'CAV1'!M7))</f>
        <v>9</v>
      </c>
      <c r="I6" s="8">
        <f t="shared" si="2"/>
        <v>54</v>
      </c>
      <c r="J6" s="9">
        <f t="shared" si="0"/>
        <v>3246.39</v>
      </c>
      <c r="K6" s="9">
        <f t="shared" si="1"/>
        <v>463.77</v>
      </c>
    </row>
    <row r="7" spans="1:11" ht="30" customHeight="1" x14ac:dyDescent="0.25">
      <c r="A7" s="152"/>
      <c r="B7" s="149"/>
      <c r="C7" s="37">
        <v>5</v>
      </c>
      <c r="D7" s="39" t="s">
        <v>62</v>
      </c>
      <c r="E7" s="42" t="s">
        <v>6</v>
      </c>
      <c r="F7" s="45">
        <v>68.87</v>
      </c>
      <c r="G7" s="20">
        <f>Reitoria!L8+ESAG!L8+CEAD!L8+CEART!L8+FAED!L8+CEFID!L8+CERES!L8+CESFI!L8+'CCT1'!L8+'CEO1'!L8+CEPLAN1!L8+CEAVI!L8+'CAV1'!L8</f>
        <v>49</v>
      </c>
      <c r="H7" s="7">
        <f>SUM((Reitoria!L8-Reitoria!M8),(ESAG!L8-ESAG!M8),(CEAD!L8-CEAD!M8),(CEART!L8-CEART!M8),(FAED!L8-FAED!M8),(CEFID!L8-CEFID!M8),(CERES!L8-CERES!M8),(CESFI!L8-CESFI!M8),('CCT1'!L8-'CCT1'!M8),('CEO1'!L8-'CEO1'!M8),(CEPLAN1!L8-CEPLAN1!M8),(CEAVI!L8-CEAVI!M8),('CAV1'!L8-'CAV1'!M8))</f>
        <v>5</v>
      </c>
      <c r="I7" s="8">
        <f t="shared" si="2"/>
        <v>44</v>
      </c>
      <c r="J7" s="9">
        <f t="shared" si="0"/>
        <v>3374.63</v>
      </c>
      <c r="K7" s="9">
        <f t="shared" si="1"/>
        <v>344.35</v>
      </c>
    </row>
    <row r="8" spans="1:11" ht="30" customHeight="1" x14ac:dyDescent="0.25">
      <c r="A8" s="152"/>
      <c r="B8" s="149"/>
      <c r="C8" s="37">
        <v>6</v>
      </c>
      <c r="D8" s="39" t="s">
        <v>63</v>
      </c>
      <c r="E8" s="42" t="s">
        <v>6</v>
      </c>
      <c r="F8" s="45">
        <v>64.260000000000005</v>
      </c>
      <c r="G8" s="20">
        <f>Reitoria!L9+ESAG!L9+CEAD!L9+CEART!L9+FAED!L9+CEFID!L9+CERES!L9+CESFI!L9+'CCT1'!L9+'CEO1'!L9+CEPLAN1!L9+CEAVI!L9+'CAV1'!L9</f>
        <v>36</v>
      </c>
      <c r="H8" s="7">
        <f>SUM((Reitoria!L9-Reitoria!M9),(ESAG!L9-ESAG!M9),(CEAD!L9-CEAD!M9),(CEART!L9-CEART!M9),(FAED!L9-FAED!M9),(CEFID!L9-CEFID!M9),(CERES!L9-CERES!M9),(CESFI!L9-CESFI!M9),('CCT1'!L9-'CCT1'!M9),('CEO1'!L9-'CEO1'!M9),(CEPLAN1!L9-CEPLAN1!M9),(CEAVI!L9-CEAVI!M9),('CAV1'!L9-'CAV1'!M9))</f>
        <v>4</v>
      </c>
      <c r="I8" s="8">
        <f t="shared" si="2"/>
        <v>32</v>
      </c>
      <c r="J8" s="9">
        <f t="shared" si="0"/>
        <v>2313.36</v>
      </c>
      <c r="K8" s="9">
        <f t="shared" si="1"/>
        <v>257.04000000000002</v>
      </c>
    </row>
    <row r="9" spans="1:11" ht="30" customHeight="1" x14ac:dyDescent="0.25">
      <c r="A9" s="152"/>
      <c r="B9" s="149"/>
      <c r="C9" s="37">
        <v>7</v>
      </c>
      <c r="D9" s="39" t="s">
        <v>64</v>
      </c>
      <c r="E9" s="42" t="s">
        <v>6</v>
      </c>
      <c r="F9" s="45">
        <v>78.13</v>
      </c>
      <c r="G9" s="20">
        <f>Reitoria!L10+ESAG!L10+CEAD!L10+CEART!L10+FAED!L10+CEFID!L10+CERES!L10+CESFI!L10+'CCT1'!L10+'CEO1'!L10+CEPLAN1!L10+CEAVI!L10+'CAV1'!L10</f>
        <v>41</v>
      </c>
      <c r="H9" s="7">
        <f>SUM((Reitoria!L10-Reitoria!M10),(ESAG!L10-ESAG!M10),(CEAD!L10-CEAD!M10),(CEART!L10-CEART!M10),(FAED!L10-FAED!M10),(CEFID!L10-CEFID!M10),(CERES!L10-CERES!M10),(CESFI!L10-CESFI!M10),('CCT1'!L10-'CCT1'!M10),('CEO1'!L10-'CEO1'!M10),(CEPLAN1!L10-CEPLAN1!M10),(CEAVI!L10-CEAVI!M10),('CAV1'!L10-'CAV1'!M10))</f>
        <v>4</v>
      </c>
      <c r="I9" s="8">
        <f t="shared" si="2"/>
        <v>37</v>
      </c>
      <c r="J9" s="9">
        <f t="shared" si="0"/>
        <v>3203.33</v>
      </c>
      <c r="K9" s="9">
        <f t="shared" si="1"/>
        <v>312.52</v>
      </c>
    </row>
    <row r="10" spans="1:11" ht="30" customHeight="1" x14ac:dyDescent="0.25">
      <c r="A10" s="152"/>
      <c r="B10" s="149"/>
      <c r="C10" s="37">
        <v>8</v>
      </c>
      <c r="D10" s="40" t="s">
        <v>65</v>
      </c>
      <c r="E10" s="43" t="s">
        <v>9</v>
      </c>
      <c r="F10" s="45">
        <v>50</v>
      </c>
      <c r="G10" s="20">
        <f>Reitoria!L11+ESAG!L11+CEAD!L11+CEART!L11+FAED!L11+CEFID!L11+CERES!L11+CESFI!L11+'CCT1'!L11+'CEO1'!L11+CEPLAN1!L11+CEAVI!L11+'CAV1'!L11</f>
        <v>23</v>
      </c>
      <c r="H10" s="7">
        <f>SUM((Reitoria!L11-Reitoria!M11),(ESAG!L11-ESAG!M11),(CEAD!L11-CEAD!M11),(CEART!L11-CEART!M11),(FAED!L11-FAED!M11),(CEFID!L11-CEFID!M11),(CERES!L11-CERES!M11),(CESFI!L11-CESFI!M11),('CCT1'!L11-'CCT1'!M11),('CEO1'!L11-'CEO1'!M11),(CEPLAN1!L11-CEPLAN1!M11),(CEAVI!L11-CEAVI!M11),('CAV1'!L11-'CAV1'!M11))</f>
        <v>0</v>
      </c>
      <c r="I10" s="8">
        <f t="shared" si="2"/>
        <v>23</v>
      </c>
      <c r="J10" s="9">
        <f t="shared" si="0"/>
        <v>1150</v>
      </c>
      <c r="K10" s="9">
        <f t="shared" si="1"/>
        <v>0</v>
      </c>
    </row>
    <row r="11" spans="1:11" ht="30" customHeight="1" x14ac:dyDescent="0.25">
      <c r="A11" s="152"/>
      <c r="B11" s="149"/>
      <c r="C11" s="37">
        <v>9</v>
      </c>
      <c r="D11" s="82" t="s">
        <v>66</v>
      </c>
      <c r="E11" s="81" t="s">
        <v>9</v>
      </c>
      <c r="F11" s="45">
        <v>75.599999999999994</v>
      </c>
      <c r="G11" s="20">
        <f>Reitoria!L12+ESAG!L12+CEAD!L12+CEART!L12+FAED!L12+CEFID!L12+CERES!L12+CESFI!L12+'CCT1'!L12+'CEO1'!L12+CEPLAN1!L12+CEAVI!L12+'CAV1'!L12</f>
        <v>30</v>
      </c>
      <c r="H11" s="7">
        <f>SUM((Reitoria!L12-Reitoria!M12),(ESAG!L12-ESAG!M12),(CEAD!L12-CEAD!M12),(CEART!L12-CEART!M12),(FAED!L12-FAED!M12),(CEFID!L12-CEFID!M12),(CERES!L12-CERES!M12),(CESFI!L12-CESFI!M12),('CCT1'!L12-'CCT1'!M12),('CEO1'!L12-'CEO1'!M12),(CEPLAN1!L12-CEPLAN1!M12),(CEAVI!L12-CEAVI!M12),('CAV1'!L12-'CAV1'!M12))</f>
        <v>0</v>
      </c>
      <c r="I11" s="8">
        <f t="shared" si="2"/>
        <v>30</v>
      </c>
      <c r="J11" s="9">
        <f t="shared" si="0"/>
        <v>2268</v>
      </c>
      <c r="K11" s="9">
        <f t="shared" si="1"/>
        <v>0</v>
      </c>
    </row>
    <row r="12" spans="1:11" ht="30" customHeight="1" x14ac:dyDescent="0.25">
      <c r="A12" s="152"/>
      <c r="B12" s="149"/>
      <c r="C12" s="37">
        <v>10</v>
      </c>
      <c r="D12" s="82" t="s">
        <v>67</v>
      </c>
      <c r="E12" s="81" t="s">
        <v>6</v>
      </c>
      <c r="F12" s="45">
        <v>61.4</v>
      </c>
      <c r="G12" s="20">
        <f>Reitoria!L13+ESAG!L13+CEAD!L13+CEART!L13+FAED!L13+CEFID!L13+CERES!L13+CESFI!L13+'CCT1'!L13+'CEO1'!L13+CEPLAN1!L13+CEAVI!L13+'CAV1'!L13</f>
        <v>39</v>
      </c>
      <c r="H12" s="7">
        <f>SUM((Reitoria!L13-Reitoria!M13),(ESAG!L13-ESAG!M13),(CEAD!L13-CEAD!M13),(CEART!L13-CEART!M13),(FAED!L13-FAED!M13),(CEFID!L13-CEFID!M13),(CERES!L13-CERES!M13),(CESFI!L13-CESFI!M13),('CCT1'!L13-'CCT1'!M13),('CEO1'!L13-'CEO1'!M13),(CEPLAN1!L13-CEPLAN1!M13),(CEAVI!L13-CEAVI!M13),('CAV1'!L13-'CAV1'!M13))</f>
        <v>4</v>
      </c>
      <c r="I12" s="8">
        <f t="shared" si="2"/>
        <v>35</v>
      </c>
      <c r="J12" s="9">
        <f t="shared" si="0"/>
        <v>2394.6</v>
      </c>
      <c r="K12" s="9">
        <f t="shared" si="1"/>
        <v>245.6</v>
      </c>
    </row>
    <row r="13" spans="1:11" ht="30" customHeight="1" x14ac:dyDescent="0.25">
      <c r="A13" s="152"/>
      <c r="B13" s="149"/>
      <c r="C13" s="37">
        <v>11</v>
      </c>
      <c r="D13" s="92" t="s">
        <v>68</v>
      </c>
      <c r="E13" s="41" t="s">
        <v>6</v>
      </c>
      <c r="F13" s="45">
        <v>9</v>
      </c>
      <c r="G13" s="20">
        <f>Reitoria!L14+ESAG!L14+CEAD!L14+CEART!L14+FAED!L14+CEFID!L14+CERES!L14+CESFI!L14+'CCT1'!L14+'CEO1'!L14+CEPLAN1!L14+CEAVI!L14+'CAV1'!L14</f>
        <v>34</v>
      </c>
      <c r="H13" s="7">
        <f>SUM((Reitoria!L14-Reitoria!M14),(ESAG!L14-ESAG!M14),(CEAD!L14-CEAD!M14),(CEART!L14-CEART!M14),(FAED!L14-FAED!M14),(CEFID!L14-CEFID!M14),(CERES!L14-CERES!M14),(CESFI!L14-CESFI!M14),('CCT1'!L14-'CCT1'!M14),('CEO1'!L14-'CEO1'!M14),(CEPLAN1!L14-CEPLAN1!M14),(CEAVI!L14-CEAVI!M14),('CAV1'!L14-'CAV1'!M14))</f>
        <v>1</v>
      </c>
      <c r="I13" s="8">
        <f t="shared" si="2"/>
        <v>33</v>
      </c>
      <c r="J13" s="9">
        <f t="shared" si="0"/>
        <v>306</v>
      </c>
      <c r="K13" s="9">
        <f t="shared" si="1"/>
        <v>9</v>
      </c>
    </row>
    <row r="14" spans="1:11" ht="30" customHeight="1" x14ac:dyDescent="0.25">
      <c r="A14" s="152"/>
      <c r="B14" s="149"/>
      <c r="C14" s="37">
        <v>12</v>
      </c>
      <c r="D14" s="92" t="s">
        <v>69</v>
      </c>
      <c r="E14" s="41" t="s">
        <v>6</v>
      </c>
      <c r="F14" s="45">
        <v>3</v>
      </c>
      <c r="G14" s="20">
        <f>Reitoria!L15+ESAG!L15+CEAD!L15+CEART!L15+FAED!L15+CEFID!L15+CERES!L15+CESFI!L15+'CCT1'!L15+'CEO1'!L15+CEPLAN1!L15+CEAVI!L15+'CAV1'!L15</f>
        <v>48</v>
      </c>
      <c r="H14" s="7">
        <f>SUM((Reitoria!L15-Reitoria!M15),(ESAG!L15-ESAG!M15),(CEAD!L15-CEAD!M15),(CEART!L15-CEART!M15),(FAED!L15-FAED!M15),(CEFID!L15-CEFID!M15),(CERES!L15-CERES!M15),(CESFI!L15-CESFI!M15),('CCT1'!L15-'CCT1'!M15),('CEO1'!L15-'CEO1'!M15),(CEPLAN1!L15-CEPLAN1!M15),(CEAVI!L15-CEAVI!M15),('CAV1'!L15-'CAV1'!M15))</f>
        <v>1</v>
      </c>
      <c r="I14" s="8">
        <f t="shared" si="2"/>
        <v>47</v>
      </c>
      <c r="J14" s="9">
        <f t="shared" si="0"/>
        <v>144</v>
      </c>
      <c r="K14" s="9">
        <f t="shared" si="1"/>
        <v>3</v>
      </c>
    </row>
    <row r="15" spans="1:11" ht="30" customHeight="1" x14ac:dyDescent="0.25">
      <c r="A15" s="152"/>
      <c r="B15" s="149"/>
      <c r="C15" s="37">
        <v>13</v>
      </c>
      <c r="D15" s="92" t="s">
        <v>70</v>
      </c>
      <c r="E15" s="41" t="s">
        <v>6</v>
      </c>
      <c r="F15" s="45">
        <v>10</v>
      </c>
      <c r="G15" s="20">
        <f>Reitoria!L16+ESAG!L16+CEAD!L16+CEART!L16+FAED!L16+CEFID!L16+CERES!L16+CESFI!L16+'CCT1'!L16+'CEO1'!L16+CEPLAN1!L16+CEAVI!L16+'CAV1'!L16</f>
        <v>50</v>
      </c>
      <c r="H15" s="7">
        <f>SUM((Reitoria!L16-Reitoria!M16),(ESAG!L16-ESAG!M16),(CEAD!L16-CEAD!M16),(CEART!L16-CEART!M16),(FAED!L16-FAED!M16),(CEFID!L16-CEFID!M16),(CERES!L16-CERES!M16),(CESFI!L16-CESFI!M16),('CCT1'!L16-'CCT1'!M16),('CEO1'!L16-'CEO1'!M16),(CEPLAN1!L16-CEPLAN1!M16),(CEAVI!L16-CEAVI!M16),('CAV1'!L16-'CAV1'!M16))</f>
        <v>1</v>
      </c>
      <c r="I15" s="8">
        <f t="shared" si="2"/>
        <v>49</v>
      </c>
      <c r="J15" s="9">
        <f t="shared" si="0"/>
        <v>500</v>
      </c>
      <c r="K15" s="9">
        <f t="shared" si="1"/>
        <v>10</v>
      </c>
    </row>
    <row r="16" spans="1:11" ht="30" customHeight="1" x14ac:dyDescent="0.25">
      <c r="A16" s="152"/>
      <c r="B16" s="149"/>
      <c r="C16" s="37">
        <v>14</v>
      </c>
      <c r="D16" s="92" t="s">
        <v>71</v>
      </c>
      <c r="E16" s="41" t="s">
        <v>6</v>
      </c>
      <c r="F16" s="45">
        <v>9</v>
      </c>
      <c r="G16" s="20">
        <f>Reitoria!L17+ESAG!L17+CEAD!L17+CEART!L17+FAED!L17+CEFID!L17+CERES!L17+CESFI!L17+'CCT1'!L17+'CEO1'!L17+CEPLAN1!L17+CEAVI!L17+'CAV1'!L17</f>
        <v>50</v>
      </c>
      <c r="H16" s="7">
        <f>SUM((Reitoria!L17-Reitoria!M17),(ESAG!L17-ESAG!M17),(CEAD!L17-CEAD!M17),(CEART!L17-CEART!M17),(FAED!L17-FAED!M17),(CEFID!L17-CEFID!M17),(CERES!L17-CERES!M17),(CESFI!L17-CESFI!M17),('CCT1'!L17-'CCT1'!M17),('CEO1'!L17-'CEO1'!M17),(CEPLAN1!L17-CEPLAN1!M17),(CEAVI!L17-CEAVI!M17),('CAV1'!L17-'CAV1'!M17))</f>
        <v>1</v>
      </c>
      <c r="I16" s="8">
        <f t="shared" si="2"/>
        <v>49</v>
      </c>
      <c r="J16" s="9">
        <f t="shared" si="0"/>
        <v>450</v>
      </c>
      <c r="K16" s="9">
        <f t="shared" si="1"/>
        <v>9</v>
      </c>
    </row>
    <row r="17" spans="1:11" ht="30" customHeight="1" x14ac:dyDescent="0.25">
      <c r="A17" s="152"/>
      <c r="B17" s="149"/>
      <c r="C17" s="37">
        <v>15</v>
      </c>
      <c r="D17" s="92" t="s">
        <v>72</v>
      </c>
      <c r="E17" s="41" t="s">
        <v>6</v>
      </c>
      <c r="F17" s="45">
        <v>10</v>
      </c>
      <c r="G17" s="20">
        <f>Reitoria!L18+ESAG!L18+CEAD!L18+CEART!L18+FAED!L18+CEFID!L18+CERES!L18+CESFI!L18+'CCT1'!L18+'CEO1'!L18+CEPLAN1!L18+CEAVI!L18+'CAV1'!L18</f>
        <v>43</v>
      </c>
      <c r="H17" s="7">
        <f>SUM((Reitoria!L18-Reitoria!M18),(ESAG!L18-ESAG!M18),(CEAD!L18-CEAD!M18),(CEART!L18-CEART!M18),(FAED!L18-FAED!M18),(CEFID!L18-CEFID!M18),(CERES!L18-CERES!M18),(CESFI!L18-CESFI!M18),('CCT1'!L18-'CCT1'!M18),('CEO1'!L18-'CEO1'!M18),(CEPLAN1!L18-CEPLAN1!M18),(CEAVI!L18-CEAVI!M18),('CAV1'!L18-'CAV1'!M18))</f>
        <v>1</v>
      </c>
      <c r="I17" s="8">
        <f t="shared" si="2"/>
        <v>42</v>
      </c>
      <c r="J17" s="9">
        <f t="shared" si="0"/>
        <v>430</v>
      </c>
      <c r="K17" s="9">
        <f t="shared" si="1"/>
        <v>10</v>
      </c>
    </row>
    <row r="18" spans="1:11" ht="30" customHeight="1" x14ac:dyDescent="0.25">
      <c r="A18" s="152"/>
      <c r="B18" s="149"/>
      <c r="C18" s="37">
        <v>16</v>
      </c>
      <c r="D18" s="92" t="s">
        <v>73</v>
      </c>
      <c r="E18" s="41" t="s">
        <v>6</v>
      </c>
      <c r="F18" s="45">
        <v>12</v>
      </c>
      <c r="G18" s="20">
        <f>Reitoria!L19+ESAG!L19+CEAD!L19+CEART!L19+FAED!L19+CEFID!L19+CERES!L19+CESFI!L19+'CCT1'!L19+'CEO1'!L19+CEPLAN1!L19+CEAVI!L19+'CAV1'!L19</f>
        <v>39</v>
      </c>
      <c r="H18" s="7">
        <f>SUM((Reitoria!L19-Reitoria!M19),(ESAG!L19-ESAG!M19),(CEAD!L19-CEAD!M19),(CEART!L19-CEART!M19),(FAED!L19-FAED!M19),(CEFID!L19-CEFID!M19),(CERES!L19-CERES!M19),(CESFI!L19-CESFI!M19),('CCT1'!L19-'CCT1'!M19),('CEO1'!L19-'CEO1'!M19),(CEPLAN1!L19-CEPLAN1!M19),(CEAVI!L19-CEAVI!M19),('CAV1'!L19-'CAV1'!M19))</f>
        <v>1</v>
      </c>
      <c r="I18" s="8">
        <f t="shared" si="2"/>
        <v>38</v>
      </c>
      <c r="J18" s="9">
        <f t="shared" si="0"/>
        <v>468</v>
      </c>
      <c r="K18" s="9">
        <f t="shared" si="1"/>
        <v>12</v>
      </c>
    </row>
    <row r="19" spans="1:11" ht="30" customHeight="1" x14ac:dyDescent="0.25">
      <c r="A19" s="152"/>
      <c r="B19" s="149"/>
      <c r="C19" s="37">
        <v>17</v>
      </c>
      <c r="D19" s="92" t="s">
        <v>74</v>
      </c>
      <c r="E19" s="41" t="s">
        <v>6</v>
      </c>
      <c r="F19" s="45">
        <v>10</v>
      </c>
      <c r="G19" s="20">
        <f>Reitoria!L20+ESAG!L20+CEAD!L20+CEART!L20+FAED!L20+CEFID!L20+CERES!L20+CESFI!L20+'CCT1'!L20+'CEO1'!L20+CEPLAN1!L20+CEAVI!L20+'CAV1'!L20</f>
        <v>39</v>
      </c>
      <c r="H19" s="7">
        <f>SUM((Reitoria!L20-Reitoria!M20),(ESAG!L20-ESAG!M20),(CEAD!L20-CEAD!M20),(CEART!L20-CEART!M20),(FAED!L20-FAED!M20),(CEFID!L20-CEFID!M20),(CERES!L20-CERES!M20),(CESFI!L20-CESFI!M20),('CCT1'!L20-'CCT1'!M20),('CEO1'!L20-'CEO1'!M20),(CEPLAN1!L20-CEPLAN1!M20),(CEAVI!L20-CEAVI!M20),('CAV1'!L20-'CAV1'!M20))</f>
        <v>1</v>
      </c>
      <c r="I19" s="8">
        <f t="shared" si="2"/>
        <v>38</v>
      </c>
      <c r="J19" s="9">
        <f t="shared" si="0"/>
        <v>390</v>
      </c>
      <c r="K19" s="9">
        <f t="shared" si="1"/>
        <v>10</v>
      </c>
    </row>
    <row r="20" spans="1:11" ht="30" customHeight="1" x14ac:dyDescent="0.25">
      <c r="A20" s="152"/>
      <c r="B20" s="149"/>
      <c r="C20" s="37">
        <v>18</v>
      </c>
      <c r="D20" s="85" t="s">
        <v>75</v>
      </c>
      <c r="E20" s="81" t="s">
        <v>6</v>
      </c>
      <c r="F20" s="45">
        <v>10.6</v>
      </c>
      <c r="G20" s="20">
        <f>Reitoria!L21+ESAG!L21+CEAD!L21+CEART!L21+FAED!L21+CEFID!L21+CERES!L21+CESFI!L21+'CCT1'!L21+'CEO1'!L21+CEPLAN1!L21+CEAVI!L21+'CAV1'!L21</f>
        <v>32</v>
      </c>
      <c r="H20" s="7">
        <f>SUM((Reitoria!L21-Reitoria!M21),(ESAG!L21-ESAG!M21),(CEAD!L21-CEAD!M21),(CEART!L21-CEART!M21),(FAED!L21-FAED!M21),(CEFID!L21-CEFID!M21),(CERES!L21-CERES!M21),(CESFI!L21-CESFI!M21),('CCT1'!L21-'CCT1'!M21),('CEO1'!L21-'CEO1'!M21),(CEPLAN1!L21-CEPLAN1!M21),(CEAVI!L21-CEAVI!M21),('CAV1'!L21-'CAV1'!M21))</f>
        <v>0</v>
      </c>
      <c r="I20" s="8">
        <f t="shared" si="2"/>
        <v>32</v>
      </c>
      <c r="J20" s="9">
        <f t="shared" si="0"/>
        <v>339.2</v>
      </c>
      <c r="K20" s="9">
        <f t="shared" si="1"/>
        <v>0</v>
      </c>
    </row>
    <row r="21" spans="1:11" ht="30" customHeight="1" x14ac:dyDescent="0.25">
      <c r="A21" s="152"/>
      <c r="B21" s="149"/>
      <c r="C21" s="37">
        <v>19</v>
      </c>
      <c r="D21" s="39" t="s">
        <v>76</v>
      </c>
      <c r="E21" s="42" t="s">
        <v>6</v>
      </c>
      <c r="F21" s="45">
        <v>2.37</v>
      </c>
      <c r="G21" s="20">
        <f>Reitoria!L22+ESAG!L22+CEAD!L22+CEART!L22+FAED!L22+CEFID!L22+CERES!L22+CESFI!L22+'CCT1'!L22+'CEO1'!L22+CEPLAN1!L22+CEAVI!L22+'CAV1'!L22</f>
        <v>457</v>
      </c>
      <c r="H21" s="7">
        <f>SUM((Reitoria!L22-Reitoria!M22),(ESAG!L22-ESAG!M22),(CEAD!L22-CEAD!M22),(CEART!L22-CEART!M22),(FAED!L22-FAED!M22),(CEFID!L22-CEFID!M22),(CERES!L22-CERES!M22),(CESFI!L22-CESFI!M22),('CCT1'!L22-'CCT1'!M22),('CEO1'!L22-'CEO1'!M22),(CEPLAN1!L22-CEPLAN1!M22),(CEAVI!L22-CEAVI!M22),('CAV1'!L22-'CAV1'!M22))</f>
        <v>0</v>
      </c>
      <c r="I21" s="8">
        <f t="shared" si="2"/>
        <v>457</v>
      </c>
      <c r="J21" s="9">
        <f t="shared" si="0"/>
        <v>1083.0900000000001</v>
      </c>
      <c r="K21" s="9">
        <f t="shared" si="1"/>
        <v>0</v>
      </c>
    </row>
    <row r="22" spans="1:11" ht="30" customHeight="1" x14ac:dyDescent="0.25">
      <c r="A22" s="152"/>
      <c r="B22" s="149"/>
      <c r="C22" s="37">
        <v>20</v>
      </c>
      <c r="D22" s="39" t="s">
        <v>77</v>
      </c>
      <c r="E22" s="42" t="s">
        <v>6</v>
      </c>
      <c r="F22" s="45">
        <v>28.97</v>
      </c>
      <c r="G22" s="20">
        <f>Reitoria!L23+ESAG!L23+CEAD!L23+CEART!L23+FAED!L23+CEFID!L23+CERES!L23+CESFI!L23+'CCT1'!L23+'CEO1'!L23+CEPLAN1!L23+CEAVI!L23+'CAV1'!L23</f>
        <v>13</v>
      </c>
      <c r="H22" s="7">
        <f>SUM((Reitoria!L23-Reitoria!M23),(ESAG!L23-ESAG!M23),(CEAD!L23-CEAD!M23),(CEART!L23-CEART!M23),(FAED!L23-FAED!M23),(CEFID!L23-CEFID!M23),(CERES!L23-CERES!M23),(CESFI!L23-CESFI!M23),('CCT1'!L23-'CCT1'!M23),('CEO1'!L23-'CEO1'!M23),(CEPLAN1!L23-CEPLAN1!M23),(CEAVI!L23-CEAVI!M23),('CAV1'!L23-'CAV1'!M23))</f>
        <v>0</v>
      </c>
      <c r="I22" s="8">
        <f t="shared" si="2"/>
        <v>13</v>
      </c>
      <c r="J22" s="9">
        <f t="shared" si="0"/>
        <v>376.61</v>
      </c>
      <c r="K22" s="9">
        <f t="shared" si="1"/>
        <v>0</v>
      </c>
    </row>
    <row r="23" spans="1:11" ht="30" customHeight="1" x14ac:dyDescent="0.25">
      <c r="A23" s="152"/>
      <c r="B23" s="149"/>
      <c r="C23" s="37">
        <v>21</v>
      </c>
      <c r="D23" s="39" t="s">
        <v>78</v>
      </c>
      <c r="E23" s="42" t="s">
        <v>6</v>
      </c>
      <c r="F23" s="45">
        <v>53.01</v>
      </c>
      <c r="G23" s="20">
        <f>Reitoria!L24+ESAG!L24+CEAD!L24+CEART!L24+FAED!L24+CEFID!L24+CERES!L24+CESFI!L24+'CCT1'!L24+'CEO1'!L24+CEPLAN1!L24+CEAVI!L24+'CAV1'!L24</f>
        <v>11</v>
      </c>
      <c r="H23" s="7">
        <f>SUM((Reitoria!L24-Reitoria!M24),(ESAG!L24-ESAG!M24),(CEAD!L24-CEAD!M24),(CEART!L24-CEART!M24),(FAED!L24-FAED!M24),(CEFID!L24-CEFID!M24),(CERES!L24-CERES!M24),(CESFI!L24-CESFI!M24),('CCT1'!L24-'CCT1'!M24),('CEO1'!L24-'CEO1'!M24),(CEPLAN1!L24-CEPLAN1!M24),(CEAVI!L24-CEAVI!M24),('CAV1'!L24-'CAV1'!M24))</f>
        <v>0</v>
      </c>
      <c r="I23" s="8">
        <f t="shared" si="2"/>
        <v>11</v>
      </c>
      <c r="J23" s="9">
        <f t="shared" si="0"/>
        <v>583.11</v>
      </c>
      <c r="K23" s="9">
        <f t="shared" si="1"/>
        <v>0</v>
      </c>
    </row>
    <row r="24" spans="1:11" ht="30" customHeight="1" x14ac:dyDescent="0.25">
      <c r="A24" s="153"/>
      <c r="B24" s="150"/>
      <c r="C24" s="97">
        <v>22</v>
      </c>
      <c r="D24" s="100" t="s">
        <v>79</v>
      </c>
      <c r="E24" s="75" t="s">
        <v>6</v>
      </c>
      <c r="F24" s="45">
        <v>40</v>
      </c>
      <c r="G24" s="20">
        <f>Reitoria!L25+ESAG!L25+CEAD!L25+CEART!L25+FAED!L25+CEFID!L25+CERES!L25+CESFI!L25+'CCT1'!L25+'CEO1'!L25+CEPLAN1!L25+CEAVI!L25+'CAV1'!L25</f>
        <v>2</v>
      </c>
      <c r="H24" s="7">
        <f>SUM((Reitoria!L25-Reitoria!M25),(ESAG!L25-ESAG!M25),(CEAD!L25-CEAD!M25),(CEART!L25-CEART!M25),(FAED!L25-FAED!M25),(CEFID!L25-CEFID!M25),(CERES!L25-CERES!M25),(CESFI!L25-CESFI!M25),('CCT1'!L25-'CCT1'!M25),('CEO1'!L25-'CEO1'!M25),(CEPLAN1!L25-CEPLAN1!M25),(CEAVI!L25-CEAVI!M25),('CAV1'!L25-'CAV1'!M25))</f>
        <v>1</v>
      </c>
      <c r="I24" s="8">
        <f t="shared" si="2"/>
        <v>1</v>
      </c>
      <c r="J24" s="9">
        <f t="shared" si="0"/>
        <v>80</v>
      </c>
      <c r="K24" s="9">
        <f t="shared" si="1"/>
        <v>40</v>
      </c>
    </row>
    <row r="25" spans="1:11" ht="30" customHeight="1" x14ac:dyDescent="0.25">
      <c r="A25" s="157" t="s">
        <v>94</v>
      </c>
      <c r="B25" s="154" t="s">
        <v>57</v>
      </c>
      <c r="C25" s="98">
        <v>23</v>
      </c>
      <c r="D25" s="101" t="s">
        <v>95</v>
      </c>
      <c r="E25" s="98" t="s">
        <v>115</v>
      </c>
      <c r="F25" s="99">
        <v>12.9</v>
      </c>
      <c r="G25" s="20">
        <f>Reitoria!L26+ESAG!L26+CEAD!L26+CEART!L26+FAED!L26+CEFID!L26+CERES!L26+CESFI!L26+'CCT1'!L26+'CEO1'!L26+CEPLAN1!L26+CEAVI!L26+'CAV1'!L26</f>
        <v>1140</v>
      </c>
      <c r="H25" s="7">
        <f>SUM((Reitoria!L26-Reitoria!M26),(ESAG!L26-ESAG!M26),(CEAD!L26-CEAD!M26),(CEART!L26-CEART!M26),(FAED!L26-FAED!M26),(CEFID!L26-CEFID!M26),(CERES!L26-CERES!M26),(CESFI!L26-CESFI!M26),('CCT1'!L26-'CCT1'!M26),('CEO1'!L26-'CEO1'!M26),(CEPLAN1!L26-CEPLAN1!M26),(CEAVI!L26-CEAVI!M26),('CAV1'!L26-'CAV1'!M26))</f>
        <v>390</v>
      </c>
      <c r="I25" s="8">
        <f t="shared" si="2"/>
        <v>750</v>
      </c>
      <c r="J25" s="9">
        <f t="shared" si="0"/>
        <v>14706</v>
      </c>
      <c r="K25" s="9">
        <f t="shared" si="1"/>
        <v>5031</v>
      </c>
    </row>
    <row r="26" spans="1:11" ht="30" customHeight="1" x14ac:dyDescent="0.25">
      <c r="A26" s="158"/>
      <c r="B26" s="155"/>
      <c r="C26" s="98">
        <v>24</v>
      </c>
      <c r="D26" s="101" t="s">
        <v>96</v>
      </c>
      <c r="E26" s="98" t="s">
        <v>115</v>
      </c>
      <c r="F26" s="99">
        <v>32.65</v>
      </c>
      <c r="G26" s="20">
        <f>Reitoria!L27+ESAG!L27+CEAD!L27+CEART!L27+FAED!L27+CEFID!L27+CERES!L27+CESFI!L27+'CCT1'!L27+'CEO1'!L27+CEPLAN1!L27+CEAVI!L27+'CAV1'!L27</f>
        <v>373</v>
      </c>
      <c r="H26" s="7">
        <f>SUM((Reitoria!L27-Reitoria!M27),(ESAG!L27-ESAG!M27),(CEAD!L27-CEAD!M27),(CEART!L27-CEART!M27),(FAED!L27-FAED!M27),(CEFID!L27-CEFID!M27),(CERES!L27-CERES!M27),(CESFI!L27-CESFI!M27),('CCT1'!L27-'CCT1'!M27),('CEO1'!L27-'CEO1'!M27),(CEPLAN1!L27-CEPLAN1!M27),(CEAVI!L27-CEAVI!M27),('CAV1'!L27-'CAV1'!M27))</f>
        <v>95</v>
      </c>
      <c r="I26" s="8">
        <f t="shared" si="2"/>
        <v>278</v>
      </c>
      <c r="J26" s="9">
        <f t="shared" si="0"/>
        <v>12178.449999999999</v>
      </c>
      <c r="K26" s="9">
        <f t="shared" si="1"/>
        <v>3101.75</v>
      </c>
    </row>
    <row r="27" spans="1:11" ht="30" customHeight="1" x14ac:dyDescent="0.25">
      <c r="A27" s="158"/>
      <c r="B27" s="155"/>
      <c r="C27" s="98">
        <v>25</v>
      </c>
      <c r="D27" s="101" t="s">
        <v>97</v>
      </c>
      <c r="E27" s="98" t="s">
        <v>115</v>
      </c>
      <c r="F27" s="99">
        <v>70.819999999999993</v>
      </c>
      <c r="G27" s="20">
        <f>Reitoria!L28+ESAG!L28+CEAD!L28+CEART!L28+FAED!L28+CEFID!L28+CERES!L28+CESFI!L28+'CCT1'!L28+'CEO1'!L28+CEPLAN1!L28+CEAVI!L28+'CAV1'!L28</f>
        <v>15</v>
      </c>
      <c r="H27" s="7">
        <f>SUM((Reitoria!L28-Reitoria!M28),(ESAG!L28-ESAG!M28),(CEAD!L28-CEAD!M28),(CEART!L28-CEART!M28),(FAED!L28-FAED!M28),(CEFID!L28-CEFID!M28),(CERES!L28-CERES!M28),(CESFI!L28-CESFI!M28),('CCT1'!L28-'CCT1'!M28),('CEO1'!L28-'CEO1'!M28),(CEPLAN1!L28-CEPLAN1!M28),(CEAVI!L28-CEAVI!M28),('CAV1'!L28-'CAV1'!M28))</f>
        <v>0</v>
      </c>
      <c r="I27" s="8">
        <f t="shared" si="2"/>
        <v>15</v>
      </c>
      <c r="J27" s="9">
        <f t="shared" si="0"/>
        <v>1062.3</v>
      </c>
      <c r="K27" s="9">
        <f t="shared" si="1"/>
        <v>0</v>
      </c>
    </row>
    <row r="28" spans="1:11" ht="30" customHeight="1" x14ac:dyDescent="0.25">
      <c r="A28" s="158"/>
      <c r="B28" s="155"/>
      <c r="C28" s="98">
        <v>26</v>
      </c>
      <c r="D28" s="101" t="s">
        <v>98</v>
      </c>
      <c r="E28" s="98" t="s">
        <v>115</v>
      </c>
      <c r="F28" s="99">
        <v>164.99</v>
      </c>
      <c r="G28" s="20">
        <f>Reitoria!L29+ESAG!L29+CEAD!L29+CEART!L29+FAED!L29+CEFID!L29+CERES!L29+CESFI!L29+'CCT1'!L29+'CEO1'!L29+CEPLAN1!L29+CEAVI!L29+'CAV1'!L29</f>
        <v>9</v>
      </c>
      <c r="H28" s="7">
        <f>SUM((Reitoria!L29-Reitoria!M29),(ESAG!L29-ESAG!M29),(CEAD!L29-CEAD!M29),(CEART!L29-CEART!M29),(FAED!L29-FAED!M29),(CEFID!L29-CEFID!M29),(CERES!L29-CERES!M29),(CESFI!L29-CESFI!M29),('CCT1'!L29-'CCT1'!M29),('CEO1'!L29-'CEO1'!M29),(CEPLAN1!L29-CEPLAN1!M29),(CEAVI!L29-CEAVI!M29),('CAV1'!L29-'CAV1'!M29))</f>
        <v>0</v>
      </c>
      <c r="I28" s="8">
        <f t="shared" si="2"/>
        <v>9</v>
      </c>
      <c r="J28" s="9">
        <f t="shared" si="0"/>
        <v>1484.91</v>
      </c>
      <c r="K28" s="9">
        <f t="shared" si="1"/>
        <v>0</v>
      </c>
    </row>
    <row r="29" spans="1:11" ht="30" customHeight="1" x14ac:dyDescent="0.25">
      <c r="A29" s="158"/>
      <c r="B29" s="155"/>
      <c r="C29" s="98">
        <v>27</v>
      </c>
      <c r="D29" s="101" t="s">
        <v>99</v>
      </c>
      <c r="E29" s="98" t="s">
        <v>115</v>
      </c>
      <c r="F29" s="99">
        <v>24.99</v>
      </c>
      <c r="G29" s="20">
        <f>Reitoria!L30+ESAG!L30+CEAD!L30+CEART!L30+FAED!L30+CEFID!L30+CERES!L30+CESFI!L30+'CCT1'!L30+'CEO1'!L30+CEPLAN1!L30+CEAVI!L30+'CAV1'!L30</f>
        <v>212</v>
      </c>
      <c r="H29" s="7">
        <f>SUM((Reitoria!L30-Reitoria!M30),(ESAG!L30-ESAG!M30),(CEAD!L30-CEAD!M30),(CEART!L30-CEART!M30),(FAED!L30-FAED!M30),(CEFID!L30-CEFID!M30),(CERES!L30-CERES!M30),(CESFI!L30-CESFI!M30),('CCT1'!L30-'CCT1'!M30),('CEO1'!L30-'CEO1'!M30),(CEPLAN1!L30-CEPLAN1!M30),(CEAVI!L30-CEAVI!M30),('CAV1'!L30-'CAV1'!M30))</f>
        <v>72</v>
      </c>
      <c r="I29" s="8">
        <f t="shared" si="2"/>
        <v>140</v>
      </c>
      <c r="J29" s="9">
        <f t="shared" si="0"/>
        <v>5297.88</v>
      </c>
      <c r="K29" s="9">
        <f t="shared" si="1"/>
        <v>1799.28</v>
      </c>
    </row>
    <row r="30" spans="1:11" ht="30" customHeight="1" x14ac:dyDescent="0.25">
      <c r="A30" s="158"/>
      <c r="B30" s="155"/>
      <c r="C30" s="98">
        <v>28</v>
      </c>
      <c r="D30" s="101" t="s">
        <v>100</v>
      </c>
      <c r="E30" s="98" t="s">
        <v>115</v>
      </c>
      <c r="F30" s="99">
        <v>94.15</v>
      </c>
      <c r="G30" s="20">
        <f>Reitoria!L31+ESAG!L31+CEAD!L31+CEART!L31+FAED!L31+CEFID!L31+CERES!L31+CESFI!L31+'CCT1'!L31+'CEO1'!L31+CEPLAN1!L31+CEAVI!L31+'CAV1'!L31</f>
        <v>127</v>
      </c>
      <c r="H30" s="7">
        <f>SUM((Reitoria!L31-Reitoria!M31),(ESAG!L31-ESAG!M31),(CEAD!L31-CEAD!M31),(CEART!L31-CEART!M31),(FAED!L31-FAED!M31),(CEFID!L31-CEFID!M31),(CERES!L31-CERES!M31),(CESFI!L31-CESFI!M31),('CCT1'!L31-'CCT1'!M31),('CEO1'!L31-'CEO1'!M31),(CEPLAN1!L31-CEPLAN1!M31),(CEAVI!L31-CEAVI!M31),('CAV1'!L31-'CAV1'!M31))</f>
        <v>18</v>
      </c>
      <c r="I30" s="8">
        <f t="shared" si="2"/>
        <v>109</v>
      </c>
      <c r="J30" s="9">
        <f t="shared" si="0"/>
        <v>11957.050000000001</v>
      </c>
      <c r="K30" s="9">
        <f t="shared" si="1"/>
        <v>1694.7</v>
      </c>
    </row>
    <row r="31" spans="1:11" ht="30" customHeight="1" x14ac:dyDescent="0.25">
      <c r="A31" s="158"/>
      <c r="B31" s="155"/>
      <c r="C31" s="98">
        <v>29</v>
      </c>
      <c r="D31" s="101" t="s">
        <v>101</v>
      </c>
      <c r="E31" s="98" t="s">
        <v>115</v>
      </c>
      <c r="F31" s="99">
        <v>95.82</v>
      </c>
      <c r="G31" s="20">
        <f>Reitoria!L32+ESAG!L32+CEAD!L32+CEART!L32+FAED!L32+CEFID!L32+CERES!L32+CESFI!L32+'CCT1'!L32+'CEO1'!L32+CEPLAN1!L32+CEAVI!L32+'CAV1'!L32</f>
        <v>151</v>
      </c>
      <c r="H31" s="7">
        <f>SUM((Reitoria!L32-Reitoria!M32),(ESAG!L32-ESAG!M32),(CEAD!L32-CEAD!M32),(CEART!L32-CEART!M32),(FAED!L32-FAED!M32),(CEFID!L32-CEFID!M32),(CERES!L32-CERES!M32),(CESFI!L32-CESFI!M32),('CCT1'!L32-'CCT1'!M32),('CEO1'!L32-'CEO1'!M32),(CEPLAN1!L32-CEPLAN1!M32),(CEAVI!L32-CEAVI!M32),('CAV1'!L32-'CAV1'!M32))</f>
        <v>16</v>
      </c>
      <c r="I31" s="8">
        <f t="shared" si="2"/>
        <v>135</v>
      </c>
      <c r="J31" s="9">
        <f t="shared" si="0"/>
        <v>14468.82</v>
      </c>
      <c r="K31" s="9">
        <f t="shared" si="1"/>
        <v>1533.12</v>
      </c>
    </row>
    <row r="32" spans="1:11" ht="30" customHeight="1" x14ac:dyDescent="0.25">
      <c r="A32" s="158"/>
      <c r="B32" s="155"/>
      <c r="C32" s="98">
        <v>30</v>
      </c>
      <c r="D32" s="101" t="s">
        <v>102</v>
      </c>
      <c r="E32" s="98" t="s">
        <v>115</v>
      </c>
      <c r="F32" s="99">
        <v>178.32</v>
      </c>
      <c r="G32" s="20">
        <f>Reitoria!L33+ESAG!L33+CEAD!L33+CEART!L33+FAED!L33+CEFID!L33+CERES!L33+CESFI!L33+'CCT1'!L33+'CEO1'!L33+CEPLAN1!L33+CEAVI!L33+'CAV1'!L33</f>
        <v>96</v>
      </c>
      <c r="H32" s="7">
        <f>SUM((Reitoria!L33-Reitoria!M33),(ESAG!L33-ESAG!M33),(CEAD!L33-CEAD!M33),(CEART!L33-CEART!M33),(FAED!L33-FAED!M33),(CEFID!L33-CEFID!M33),(CERES!L33-CERES!M33),(CESFI!L33-CESFI!M33),('CCT1'!L33-'CCT1'!M33),('CEO1'!L33-'CEO1'!M33),(CEPLAN1!L33-CEPLAN1!M33),(CEAVI!L33-CEAVI!M33),('CAV1'!L33-'CAV1'!M33))</f>
        <v>4</v>
      </c>
      <c r="I32" s="8">
        <f t="shared" si="2"/>
        <v>92</v>
      </c>
      <c r="J32" s="9">
        <f t="shared" si="0"/>
        <v>17118.72</v>
      </c>
      <c r="K32" s="9">
        <f t="shared" si="1"/>
        <v>713.28</v>
      </c>
    </row>
    <row r="33" spans="1:12" ht="30" customHeight="1" x14ac:dyDescent="0.25">
      <c r="A33" s="158"/>
      <c r="B33" s="155"/>
      <c r="C33" s="98">
        <v>31</v>
      </c>
      <c r="D33" s="101" t="s">
        <v>103</v>
      </c>
      <c r="E33" s="98" t="s">
        <v>115</v>
      </c>
      <c r="F33" s="99">
        <v>70.819999999999993</v>
      </c>
      <c r="G33" s="20">
        <f>Reitoria!L34+ESAG!L34+CEAD!L34+CEART!L34+FAED!L34+CEFID!L34+CERES!L34+CESFI!L34+'CCT1'!L34+'CEO1'!L34+CEPLAN1!L34+CEAVI!L34+'CAV1'!L34</f>
        <v>135</v>
      </c>
      <c r="H33" s="7">
        <f>SUM((Reitoria!L34-Reitoria!M34),(ESAG!L34-ESAG!M34),(CEAD!L34-CEAD!M34),(CEART!L34-CEART!M34),(FAED!L34-FAED!M34),(CEFID!L34-CEFID!M34),(CERES!L34-CERES!M34),(CESFI!L34-CESFI!M34),('CCT1'!L34-'CCT1'!M34),('CEO1'!L34-'CEO1'!M34),(CEPLAN1!L34-CEPLAN1!M34),(CEAVI!L34-CEAVI!M34),('CAV1'!L34-'CAV1'!M34))</f>
        <v>16</v>
      </c>
      <c r="I33" s="8">
        <f t="shared" si="2"/>
        <v>119</v>
      </c>
      <c r="J33" s="9">
        <f t="shared" si="0"/>
        <v>9560.6999999999989</v>
      </c>
      <c r="K33" s="9">
        <f t="shared" si="1"/>
        <v>1133.1199999999999</v>
      </c>
    </row>
    <row r="34" spans="1:12" ht="30" customHeight="1" x14ac:dyDescent="0.25">
      <c r="A34" s="158"/>
      <c r="B34" s="155"/>
      <c r="C34" s="98">
        <v>32</v>
      </c>
      <c r="D34" s="101" t="s">
        <v>104</v>
      </c>
      <c r="E34" s="98" t="s">
        <v>115</v>
      </c>
      <c r="F34" s="99">
        <v>235.32</v>
      </c>
      <c r="G34" s="20">
        <f>Reitoria!L35+ESAG!L35+CEAD!L35+CEART!L35+FAED!L35+CEFID!L35+CERES!L35+CESFI!L35+'CCT1'!L35+'CEO1'!L35+CEPLAN1!L35+CEAVI!L35+'CAV1'!L35</f>
        <v>115</v>
      </c>
      <c r="H34" s="7">
        <f>SUM((Reitoria!L35-Reitoria!M35),(ESAG!L35-ESAG!M35),(CEAD!L35-CEAD!M35),(CEART!L35-CEART!M35),(FAED!L35-FAED!M35),(CEFID!L35-CEFID!M35),(CERES!L35-CERES!M35),(CESFI!L35-CESFI!M35),('CCT1'!L35-'CCT1'!M35),('CEO1'!L35-'CEO1'!M35),(CEPLAN1!L35-CEPLAN1!M35),(CEAVI!L35-CEAVI!M35),('CAV1'!L35-'CAV1'!M35))</f>
        <v>14</v>
      </c>
      <c r="I34" s="8">
        <f t="shared" si="2"/>
        <v>101</v>
      </c>
      <c r="J34" s="9">
        <f t="shared" si="0"/>
        <v>27061.8</v>
      </c>
      <c r="K34" s="9">
        <f t="shared" si="1"/>
        <v>3294.48</v>
      </c>
    </row>
    <row r="35" spans="1:12" ht="30" customHeight="1" x14ac:dyDescent="0.25">
      <c r="A35" s="158"/>
      <c r="B35" s="155"/>
      <c r="C35" s="98">
        <v>33</v>
      </c>
      <c r="D35" s="102" t="s">
        <v>105</v>
      </c>
      <c r="E35" s="98" t="s">
        <v>115</v>
      </c>
      <c r="F35" s="99">
        <v>86.65</v>
      </c>
      <c r="G35" s="20">
        <f>Reitoria!L36+ESAG!L36+CEAD!L36+CEART!L36+FAED!L36+CEFID!L36+CERES!L36+CESFI!L36+'CCT1'!L36+'CEO1'!L36+CEPLAN1!L36+CEAVI!L36+'CAV1'!L36</f>
        <v>140</v>
      </c>
      <c r="H35" s="7">
        <f>SUM((Reitoria!L36-Reitoria!M36),(ESAG!L36-ESAG!M36),(CEAD!L36-CEAD!M36),(CEART!L36-CEART!M36),(FAED!L36-FAED!M36),(CEFID!L36-CEFID!M36),(CERES!L36-CERES!M36),(CESFI!L36-CESFI!M36),('CCT1'!L36-'CCT1'!M36),('CEO1'!L36-'CEO1'!M36),(CEPLAN1!L36-CEPLAN1!M36),(CEAVI!L36-CEAVI!M36),('CAV1'!L36-'CAV1'!M36))</f>
        <v>26</v>
      </c>
      <c r="I35" s="8">
        <f t="shared" si="2"/>
        <v>114</v>
      </c>
      <c r="J35" s="9">
        <f t="shared" si="0"/>
        <v>12131</v>
      </c>
      <c r="K35" s="9">
        <f t="shared" si="1"/>
        <v>2252.9</v>
      </c>
    </row>
    <row r="36" spans="1:12" ht="30" customHeight="1" x14ac:dyDescent="0.25">
      <c r="A36" s="158"/>
      <c r="B36" s="155"/>
      <c r="C36" s="98">
        <v>34</v>
      </c>
      <c r="D36" s="103" t="s">
        <v>106</v>
      </c>
      <c r="E36" s="98" t="s">
        <v>115</v>
      </c>
      <c r="F36" s="99">
        <v>131.65</v>
      </c>
      <c r="G36" s="20">
        <f>Reitoria!L37+ESAG!L37+CEAD!L37+CEART!L37+FAED!L37+CEFID!L37+CERES!L37+CESFI!L37+'CCT1'!L37+'CEO1'!L37+CEPLAN1!L37+CEAVI!L37+'CAV1'!L37</f>
        <v>200</v>
      </c>
      <c r="H36" s="7">
        <f>SUM((Reitoria!L37-Reitoria!M37),(ESAG!L37-ESAG!M37),(CEAD!L37-CEAD!M37),(CEART!L37-CEART!M37),(FAED!L37-FAED!M37),(CEFID!L37-CEFID!M37),(CERES!L37-CERES!M37),(CESFI!L37-CESFI!M37),('CCT1'!L37-'CCT1'!M37),('CEO1'!L37-'CEO1'!M37),(CEPLAN1!L37-CEPLAN1!M37),(CEAVI!L37-CEAVI!M37),('CAV1'!L37-'CAV1'!M37))</f>
        <v>10</v>
      </c>
      <c r="I36" s="8">
        <f t="shared" si="2"/>
        <v>190</v>
      </c>
      <c r="J36" s="9">
        <f t="shared" si="0"/>
        <v>26330</v>
      </c>
      <c r="K36" s="9">
        <f t="shared" si="1"/>
        <v>1316.5</v>
      </c>
    </row>
    <row r="37" spans="1:12" ht="30" customHeight="1" x14ac:dyDescent="0.25">
      <c r="A37" s="158"/>
      <c r="B37" s="155"/>
      <c r="C37" s="98">
        <v>35</v>
      </c>
      <c r="D37" s="103" t="s">
        <v>107</v>
      </c>
      <c r="E37" s="98" t="s">
        <v>115</v>
      </c>
      <c r="F37" s="99">
        <v>271.64999999999998</v>
      </c>
      <c r="G37" s="20">
        <f>Reitoria!L38+ESAG!L38+CEAD!L38+CEART!L38+FAED!L38+CEFID!L38+CERES!L38+CESFI!L38+'CCT1'!L38+'CEO1'!L38+CEPLAN1!L38+CEAVI!L38+'CAV1'!L38</f>
        <v>108</v>
      </c>
      <c r="H37" s="7">
        <f>SUM((Reitoria!L38-Reitoria!M38),(ESAG!L38-ESAG!M38),(CEAD!L38-CEAD!M38),(CEART!L38-CEART!M38),(FAED!L38-FAED!M38),(CEFID!L38-CEFID!M38),(CERES!L38-CERES!M38),(CESFI!L38-CESFI!M38),('CCT1'!L38-'CCT1'!M38),('CEO1'!L38-'CEO1'!M38),(CEPLAN1!L38-CEPLAN1!M38),(CEAVI!L38-CEAVI!M38),('CAV1'!L38-'CAV1'!M38))</f>
        <v>16</v>
      </c>
      <c r="I37" s="8">
        <f t="shared" si="2"/>
        <v>92</v>
      </c>
      <c r="J37" s="9">
        <f t="shared" si="0"/>
        <v>29338.199999999997</v>
      </c>
      <c r="K37" s="9">
        <f t="shared" si="1"/>
        <v>4346.3999999999996</v>
      </c>
    </row>
    <row r="38" spans="1:12" ht="30" customHeight="1" x14ac:dyDescent="0.25">
      <c r="A38" s="158"/>
      <c r="B38" s="155"/>
      <c r="C38" s="98">
        <v>36</v>
      </c>
      <c r="D38" s="103" t="s">
        <v>108</v>
      </c>
      <c r="E38" s="98" t="s">
        <v>115</v>
      </c>
      <c r="F38" s="99">
        <v>148.32</v>
      </c>
      <c r="G38" s="20">
        <f>Reitoria!L39+ESAG!L39+CEAD!L39+CEART!L39+FAED!L39+CEFID!L39+CERES!L39+CESFI!L39+'CCT1'!L39+'CEO1'!L39+CEPLAN1!L39+CEAVI!L39+'CAV1'!L39</f>
        <v>192</v>
      </c>
      <c r="H38" s="7">
        <f>SUM((Reitoria!L39-Reitoria!M39),(ESAG!L39-ESAG!M39),(CEAD!L39-CEAD!M39),(CEART!L39-CEART!M39),(FAED!L39-FAED!M39),(CEFID!L39-CEFID!M39),(CERES!L39-CERES!M39),(CESFI!L39-CESFI!M39),('CCT1'!L39-'CCT1'!M39),('CEO1'!L39-'CEO1'!M39),(CEPLAN1!L39-CEPLAN1!M39),(CEAVI!L39-CEAVI!M39),('CAV1'!L39-'CAV1'!M39))</f>
        <v>33</v>
      </c>
      <c r="I38" s="8">
        <f t="shared" si="2"/>
        <v>159</v>
      </c>
      <c r="J38" s="9">
        <f t="shared" si="0"/>
        <v>28477.439999999999</v>
      </c>
      <c r="K38" s="9">
        <f t="shared" si="1"/>
        <v>4894.5599999999995</v>
      </c>
    </row>
    <row r="39" spans="1:12" ht="30" customHeight="1" x14ac:dyDescent="0.25">
      <c r="A39" s="158"/>
      <c r="B39" s="155"/>
      <c r="C39" s="98">
        <v>37</v>
      </c>
      <c r="D39" s="103" t="s">
        <v>109</v>
      </c>
      <c r="E39" s="98" t="s">
        <v>115</v>
      </c>
      <c r="F39" s="99">
        <v>140.82</v>
      </c>
      <c r="G39" s="20">
        <f>Reitoria!L40+ESAG!L40+CEAD!L40+CEART!L40+FAED!L40+CEFID!L40+CERES!L40+CESFI!L40+'CCT1'!L40+'CEO1'!L40+CEPLAN1!L40+CEAVI!L40+'CAV1'!L40</f>
        <v>156</v>
      </c>
      <c r="H39" s="7">
        <f>SUM((Reitoria!L40-Reitoria!M40),(ESAG!L40-ESAG!M40),(CEAD!L40-CEAD!M40),(CEART!L40-CEART!M40),(FAED!L40-FAED!M40),(CEFID!L40-CEFID!M40),(CERES!L40-CERES!M40),(CESFI!L40-CESFI!M40),('CCT1'!L40-'CCT1'!M40),('CEO1'!L40-'CEO1'!M40),(CEPLAN1!L40-CEPLAN1!M40),(CEAVI!L40-CEAVI!M40),('CAV1'!L40-'CAV1'!M40))</f>
        <v>10</v>
      </c>
      <c r="I39" s="8">
        <f t="shared" si="2"/>
        <v>146</v>
      </c>
      <c r="J39" s="9">
        <f t="shared" si="0"/>
        <v>21967.919999999998</v>
      </c>
      <c r="K39" s="9">
        <f t="shared" si="1"/>
        <v>1408.1999999999998</v>
      </c>
    </row>
    <row r="40" spans="1:12" ht="30" customHeight="1" x14ac:dyDescent="0.25">
      <c r="A40" s="158"/>
      <c r="B40" s="155"/>
      <c r="C40" s="98">
        <v>38</v>
      </c>
      <c r="D40" s="103" t="s">
        <v>110</v>
      </c>
      <c r="E40" s="98" t="s">
        <v>115</v>
      </c>
      <c r="F40" s="99">
        <v>184.99</v>
      </c>
      <c r="G40" s="20">
        <f>Reitoria!L41+ESAG!L41+CEAD!L41+CEART!L41+FAED!L41+CEFID!L41+CERES!L41+CESFI!L41+'CCT1'!L41+'CEO1'!L41+CEPLAN1!L41+CEAVI!L41+'CAV1'!L41</f>
        <v>106</v>
      </c>
      <c r="H40" s="7">
        <f>SUM((Reitoria!L41-Reitoria!M41),(ESAG!L41-ESAG!M41),(CEAD!L41-CEAD!M41),(CEART!L41-CEART!M41),(FAED!L41-FAED!M41),(CEFID!L41-CEFID!M41),(CERES!L41-CERES!M41),(CESFI!L41-CESFI!M41),('CCT1'!L41-'CCT1'!M41),('CEO1'!L41-'CEO1'!M41),(CEPLAN1!L41-CEPLAN1!M41),(CEAVI!L41-CEAVI!M41),('CAV1'!L41-'CAV1'!M41))</f>
        <v>21</v>
      </c>
      <c r="I40" s="8">
        <f t="shared" si="2"/>
        <v>85</v>
      </c>
      <c r="J40" s="9">
        <f t="shared" si="0"/>
        <v>19608.940000000002</v>
      </c>
      <c r="K40" s="9">
        <f t="shared" si="1"/>
        <v>3884.79</v>
      </c>
    </row>
    <row r="41" spans="1:12" ht="30" customHeight="1" x14ac:dyDescent="0.25">
      <c r="A41" s="158"/>
      <c r="B41" s="155"/>
      <c r="C41" s="98">
        <v>39</v>
      </c>
      <c r="D41" s="103" t="s">
        <v>111</v>
      </c>
      <c r="E41" s="98" t="s">
        <v>115</v>
      </c>
      <c r="F41" s="99">
        <v>114.99</v>
      </c>
      <c r="G41" s="20">
        <f>Reitoria!L42+ESAG!L42+CEAD!L42+CEART!L42+FAED!L42+CEFID!L42+CERES!L42+CESFI!L42+'CCT1'!L42+'CEO1'!L42+CEPLAN1!L42+CEAVI!L42+'CAV1'!L42</f>
        <v>165</v>
      </c>
      <c r="H41" s="7">
        <f>SUM((Reitoria!L42-Reitoria!M42),(ESAG!L42-ESAG!M42),(CEAD!L42-CEAD!M42),(CEART!L42-CEART!M42),(FAED!L42-FAED!M42),(CEFID!L42-CEFID!M42),(CERES!L42-CERES!M42),(CESFI!L42-CESFI!M42),('CCT1'!L42-'CCT1'!M42),('CEO1'!L42-'CEO1'!M42),(CEPLAN1!L42-CEPLAN1!M42),(CEAVI!L42-CEAVI!M42),('CAV1'!L42-'CAV1'!M42))</f>
        <v>20</v>
      </c>
      <c r="I41" s="8">
        <f t="shared" si="2"/>
        <v>145</v>
      </c>
      <c r="J41" s="9">
        <f t="shared" si="0"/>
        <v>18973.349999999999</v>
      </c>
      <c r="K41" s="9">
        <f t="shared" si="1"/>
        <v>2299.7999999999997</v>
      </c>
    </row>
    <row r="42" spans="1:12" ht="30" customHeight="1" x14ac:dyDescent="0.25">
      <c r="A42" s="159"/>
      <c r="B42" s="156"/>
      <c r="C42" s="98">
        <v>40</v>
      </c>
      <c r="D42" s="103" t="s">
        <v>112</v>
      </c>
      <c r="E42" s="98" t="s">
        <v>115</v>
      </c>
      <c r="F42" s="99">
        <v>221.65</v>
      </c>
      <c r="G42" s="20">
        <f>Reitoria!L43+ESAG!L43+CEAD!L43+CEART!L43+FAED!L43+CEFID!L43+CERES!L43+CESFI!L43+'CCT1'!L43+'CEO1'!L43+CEPLAN1!L43+CEAVI!L43+'CAV1'!L43</f>
        <v>136</v>
      </c>
      <c r="H42" s="7">
        <f>SUM((Reitoria!L43-Reitoria!M43),(ESAG!L43-ESAG!M43),(CEAD!L43-CEAD!M43),(CEART!L43-CEART!M43),(FAED!L43-FAED!M43),(CEFID!L43-CEFID!M43),(CERES!L43-CERES!M43),(CESFI!L43-CESFI!M43),('CCT1'!L43-'CCT1'!M43),('CEO1'!L43-'CEO1'!M43),(CEPLAN1!L43-CEPLAN1!M43),(CEAVI!L43-CEAVI!M43),('CAV1'!L43-'CAV1'!M43))</f>
        <v>12</v>
      </c>
      <c r="I42" s="8">
        <f t="shared" si="2"/>
        <v>124</v>
      </c>
      <c r="J42" s="9">
        <f t="shared" si="0"/>
        <v>30144.400000000001</v>
      </c>
      <c r="K42" s="9">
        <f t="shared" si="1"/>
        <v>2659.8</v>
      </c>
    </row>
    <row r="43" spans="1:12" s="11" customFormat="1" ht="36.75" customHeight="1" x14ac:dyDescent="0.25">
      <c r="A43" s="1"/>
      <c r="B43" s="1"/>
      <c r="C43" s="1"/>
      <c r="D43" s="27"/>
      <c r="E43" s="1"/>
      <c r="F43" s="1"/>
      <c r="G43" s="18"/>
      <c r="H43" s="16"/>
      <c r="I43" s="10"/>
      <c r="J43" s="49">
        <f>SUM(J3:J42)</f>
        <v>335617.83999999997</v>
      </c>
      <c r="K43" s="49">
        <f>SUM(K3:K42)</f>
        <v>44615.840000000004</v>
      </c>
    </row>
    <row r="44" spans="1:12" s="11" customFormat="1" ht="36.75" customHeight="1" x14ac:dyDescent="0.25">
      <c r="A44" s="1"/>
      <c r="B44" s="1"/>
      <c r="C44" s="1"/>
      <c r="D44" s="27"/>
      <c r="E44" s="1"/>
      <c r="F44" s="1"/>
      <c r="G44" s="18"/>
      <c r="H44" s="16"/>
      <c r="I44" s="10"/>
      <c r="J44" s="49"/>
    </row>
    <row r="45" spans="1:12" s="11" customFormat="1" ht="27.75" customHeight="1" x14ac:dyDescent="0.25">
      <c r="A45" s="1"/>
      <c r="B45" s="1"/>
      <c r="C45" s="1"/>
      <c r="D45" s="27"/>
      <c r="E45" s="1"/>
      <c r="F45" s="1"/>
      <c r="G45" s="18"/>
      <c r="H45" s="142" t="str">
        <f>A1</f>
        <v>PROCESSO: 625/2023</v>
      </c>
      <c r="I45" s="143"/>
      <c r="J45" s="143"/>
      <c r="K45" s="143"/>
      <c r="L45" s="50"/>
    </row>
    <row r="46" spans="1:12" s="11" customFormat="1" ht="15.75" customHeight="1" x14ac:dyDescent="0.25">
      <c r="A46" s="1"/>
      <c r="B46" s="1"/>
      <c r="C46" s="1"/>
      <c r="D46" s="27"/>
      <c r="E46" s="1"/>
      <c r="F46" s="1"/>
      <c r="G46" s="18"/>
      <c r="H46" s="142" t="s">
        <v>17</v>
      </c>
      <c r="I46" s="143"/>
      <c r="J46" s="143"/>
      <c r="K46" s="143"/>
      <c r="L46" s="50"/>
    </row>
    <row r="47" spans="1:12" s="11" customFormat="1" ht="20.25" customHeight="1" x14ac:dyDescent="0.25">
      <c r="A47" s="1"/>
      <c r="B47" s="1"/>
      <c r="C47" s="1"/>
      <c r="D47" s="27"/>
      <c r="E47" s="1"/>
      <c r="F47" s="1"/>
      <c r="G47" s="18"/>
      <c r="H47" s="142" t="str">
        <f>G1</f>
        <v>VIGÊNCIA DA ATA:  19/05/2023 a 19/05/2024</v>
      </c>
      <c r="I47" s="143"/>
      <c r="J47" s="143"/>
      <c r="K47" s="143"/>
      <c r="L47" s="50"/>
    </row>
    <row r="48" spans="1:12" s="11" customFormat="1" ht="15.75" x14ac:dyDescent="0.25">
      <c r="A48" s="1"/>
      <c r="B48" s="1"/>
      <c r="C48" s="1"/>
      <c r="D48" s="27"/>
      <c r="E48" s="1"/>
      <c r="F48" s="1"/>
      <c r="G48" s="18"/>
      <c r="H48" s="162" t="s">
        <v>12</v>
      </c>
      <c r="I48" s="162"/>
      <c r="J48" s="162"/>
      <c r="K48" s="163"/>
      <c r="L48" s="52">
        <f>J43</f>
        <v>335617.83999999997</v>
      </c>
    </row>
    <row r="49" spans="1:12" s="11" customFormat="1" ht="26.25" customHeight="1" x14ac:dyDescent="0.25">
      <c r="A49" s="1"/>
      <c r="B49" s="1"/>
      <c r="C49" s="1"/>
      <c r="D49" s="27"/>
      <c r="E49" s="1"/>
      <c r="F49" s="1"/>
      <c r="G49" s="18"/>
      <c r="H49" s="162" t="s">
        <v>24</v>
      </c>
      <c r="I49" s="162"/>
      <c r="J49" s="162"/>
      <c r="K49" s="163"/>
      <c r="L49" s="52">
        <f>K43</f>
        <v>44615.840000000004</v>
      </c>
    </row>
    <row r="50" spans="1:12" s="22" customFormat="1" ht="15.75" customHeight="1" x14ac:dyDescent="0.25">
      <c r="A50" s="1"/>
      <c r="B50" s="1"/>
      <c r="C50" s="1"/>
      <c r="D50" s="27"/>
      <c r="E50" s="1"/>
      <c r="F50" s="1"/>
      <c r="G50" s="18"/>
      <c r="H50" s="162" t="s">
        <v>13</v>
      </c>
      <c r="I50" s="162"/>
      <c r="J50" s="162"/>
      <c r="K50" s="163"/>
      <c r="L50" s="51"/>
    </row>
    <row r="51" spans="1:12" s="11" customFormat="1" ht="15.75" x14ac:dyDescent="0.25">
      <c r="A51" s="1"/>
      <c r="B51" s="1"/>
      <c r="C51" s="1"/>
      <c r="D51" s="27"/>
      <c r="E51" s="1"/>
      <c r="F51" s="1"/>
      <c r="G51" s="18"/>
      <c r="H51" s="162" t="s">
        <v>14</v>
      </c>
      <c r="I51" s="162"/>
      <c r="J51" s="162"/>
      <c r="K51" s="163"/>
      <c r="L51" s="54">
        <f>L49/L48</f>
        <v>0.13293643746709058</v>
      </c>
    </row>
    <row r="52" spans="1:12" s="11" customFormat="1" ht="45" customHeight="1" x14ac:dyDescent="0.25">
      <c r="A52" s="1"/>
      <c r="B52" s="1"/>
      <c r="C52" s="1"/>
      <c r="D52" s="27"/>
      <c r="E52" s="1"/>
      <c r="F52" s="1"/>
      <c r="G52" s="18"/>
      <c r="H52" s="160" t="s">
        <v>127</v>
      </c>
      <c r="I52" s="161"/>
      <c r="J52" s="161"/>
      <c r="K52" s="161"/>
      <c r="L52" s="53"/>
    </row>
    <row r="53" spans="1:12" s="11" customFormat="1" x14ac:dyDescent="0.25">
      <c r="A53" s="1"/>
      <c r="B53" s="1"/>
      <c r="C53" s="1"/>
      <c r="D53" s="27"/>
      <c r="E53" s="1"/>
      <c r="F53" s="1"/>
      <c r="G53" s="18"/>
      <c r="H53" s="16"/>
      <c r="I53" s="10"/>
    </row>
    <row r="54" spans="1:12" s="11" customFormat="1" x14ac:dyDescent="0.25">
      <c r="A54" s="1"/>
      <c r="B54" s="1"/>
      <c r="C54" s="1"/>
      <c r="D54" s="27"/>
      <c r="E54" s="1"/>
      <c r="F54" s="1"/>
      <c r="G54" s="18"/>
      <c r="H54" s="16"/>
      <c r="I54" s="10"/>
    </row>
    <row r="55" spans="1:12" s="11" customFormat="1" x14ac:dyDescent="0.25">
      <c r="A55" s="1"/>
      <c r="B55" s="1"/>
      <c r="C55" s="1"/>
      <c r="D55" s="27"/>
      <c r="E55" s="1"/>
      <c r="F55" s="1"/>
      <c r="G55" s="18"/>
      <c r="H55" s="16"/>
      <c r="I55" s="10"/>
    </row>
    <row r="56" spans="1:12" s="11" customFormat="1" x14ac:dyDescent="0.25">
      <c r="A56" s="1"/>
      <c r="B56" s="1"/>
      <c r="C56" s="1"/>
      <c r="D56" s="27"/>
      <c r="E56" s="1"/>
      <c r="F56" s="1"/>
      <c r="G56" s="18"/>
      <c r="H56" s="16"/>
      <c r="I56" s="10"/>
    </row>
    <row r="57" spans="1:12" s="11" customFormat="1" x14ac:dyDescent="0.25">
      <c r="A57" s="1"/>
      <c r="B57" s="1"/>
      <c r="C57" s="1"/>
      <c r="D57" s="27"/>
      <c r="E57" s="1"/>
      <c r="F57" s="1"/>
      <c r="G57" s="18"/>
      <c r="H57" s="16"/>
      <c r="I57" s="10"/>
    </row>
    <row r="58" spans="1:12" s="11" customFormat="1" ht="90" customHeight="1" x14ac:dyDescent="0.25">
      <c r="A58" s="1"/>
      <c r="B58" s="1"/>
      <c r="C58" s="1"/>
      <c r="D58" s="27"/>
      <c r="E58" s="1"/>
      <c r="F58" s="1"/>
      <c r="G58" s="18"/>
      <c r="H58" s="16"/>
      <c r="I58" s="10"/>
    </row>
    <row r="59" spans="1:12" s="11" customFormat="1" x14ac:dyDescent="0.25">
      <c r="A59" s="1"/>
      <c r="B59" s="1"/>
      <c r="C59" s="1"/>
      <c r="D59" s="27"/>
      <c r="E59" s="1"/>
      <c r="F59" s="1"/>
      <c r="G59" s="18"/>
      <c r="H59" s="16"/>
      <c r="I59" s="10"/>
    </row>
    <row r="60" spans="1:12" s="11" customFormat="1" x14ac:dyDescent="0.25">
      <c r="A60" s="1"/>
      <c r="B60" s="1"/>
      <c r="C60" s="1"/>
      <c r="D60" s="27"/>
      <c r="E60" s="1"/>
      <c r="F60" s="1"/>
      <c r="G60" s="18"/>
      <c r="H60" s="16"/>
      <c r="I60" s="10"/>
    </row>
    <row r="61" spans="1:12" s="11" customFormat="1" x14ac:dyDescent="0.25">
      <c r="A61" s="1"/>
      <c r="B61" s="1"/>
      <c r="C61" s="1"/>
      <c r="D61" s="27"/>
      <c r="E61" s="1"/>
      <c r="F61" s="1"/>
      <c r="G61" s="18"/>
      <c r="H61" s="16"/>
      <c r="I61" s="10"/>
    </row>
    <row r="62" spans="1:12" s="11" customFormat="1" x14ac:dyDescent="0.25">
      <c r="A62" s="1"/>
      <c r="B62" s="1"/>
      <c r="C62" s="1"/>
      <c r="D62" s="27"/>
      <c r="E62" s="1"/>
      <c r="F62" s="1"/>
      <c r="G62" s="18"/>
      <c r="H62" s="16"/>
      <c r="I62" s="10"/>
    </row>
    <row r="63" spans="1:12" s="11" customFormat="1" x14ac:dyDescent="0.25">
      <c r="A63" s="1"/>
      <c r="B63" s="1"/>
      <c r="C63" s="1"/>
      <c r="D63" s="27"/>
      <c r="E63" s="1"/>
      <c r="F63" s="1"/>
      <c r="G63" s="18"/>
      <c r="H63" s="16"/>
      <c r="I63" s="10"/>
    </row>
    <row r="64" spans="1:12" s="11" customFormat="1" x14ac:dyDescent="0.25">
      <c r="A64" s="1"/>
      <c r="B64" s="1"/>
      <c r="C64" s="1"/>
      <c r="D64" s="27"/>
      <c r="E64" s="1"/>
      <c r="F64" s="1"/>
      <c r="G64" s="18"/>
      <c r="H64" s="16"/>
      <c r="I64" s="10"/>
    </row>
    <row r="65" spans="1:12" s="11" customFormat="1" x14ac:dyDescent="0.25">
      <c r="A65" s="1"/>
      <c r="B65" s="1"/>
      <c r="C65" s="1"/>
      <c r="D65" s="27"/>
      <c r="E65" s="1"/>
      <c r="F65" s="1"/>
      <c r="G65" s="18"/>
      <c r="H65" s="16"/>
      <c r="I65" s="10"/>
    </row>
    <row r="66" spans="1:12" s="11" customFormat="1" x14ac:dyDescent="0.25">
      <c r="A66" s="1"/>
      <c r="B66" s="1"/>
      <c r="C66" s="1"/>
      <c r="D66" s="27"/>
      <c r="E66" s="1"/>
      <c r="F66" s="1"/>
      <c r="G66" s="18"/>
      <c r="H66" s="16"/>
      <c r="I66" s="10"/>
    </row>
    <row r="67" spans="1:12" s="11" customFormat="1" x14ac:dyDescent="0.25">
      <c r="A67" s="1"/>
      <c r="B67" s="1"/>
      <c r="C67" s="1"/>
      <c r="D67" s="27"/>
      <c r="E67" s="1"/>
      <c r="F67" s="1"/>
      <c r="G67" s="18"/>
      <c r="H67" s="16"/>
      <c r="I67" s="10"/>
    </row>
    <row r="68" spans="1:12" s="11" customFormat="1" x14ac:dyDescent="0.25">
      <c r="A68" s="1"/>
      <c r="B68" s="1"/>
      <c r="C68" s="1"/>
      <c r="D68" s="27"/>
      <c r="E68" s="1"/>
      <c r="F68" s="1"/>
      <c r="G68" s="18"/>
      <c r="H68" s="16"/>
      <c r="I68" s="10"/>
    </row>
    <row r="69" spans="1:12" s="11" customFormat="1" x14ac:dyDescent="0.25">
      <c r="A69" s="1"/>
      <c r="B69" s="1"/>
      <c r="C69" s="1"/>
      <c r="D69" s="27"/>
      <c r="E69" s="1"/>
      <c r="F69" s="1"/>
      <c r="G69" s="18"/>
      <c r="H69" s="16"/>
      <c r="I69" s="10"/>
    </row>
    <row r="70" spans="1:12" s="11" customFormat="1" x14ac:dyDescent="0.25">
      <c r="A70" s="1"/>
      <c r="B70" s="1"/>
      <c r="C70" s="1"/>
      <c r="D70" s="27"/>
      <c r="E70" s="1"/>
      <c r="F70" s="1"/>
      <c r="G70" s="18"/>
      <c r="H70" s="16"/>
      <c r="I70" s="10"/>
    </row>
    <row r="71" spans="1:12" s="11" customFormat="1" x14ac:dyDescent="0.25">
      <c r="A71" s="1"/>
      <c r="B71" s="1"/>
      <c r="C71" s="1"/>
      <c r="D71" s="27"/>
      <c r="E71" s="1"/>
      <c r="F71" s="1"/>
      <c r="G71" s="18"/>
      <c r="H71" s="16"/>
      <c r="I71" s="10"/>
    </row>
    <row r="72" spans="1:12" s="11" customFormat="1" x14ac:dyDescent="0.25">
      <c r="A72" s="1"/>
      <c r="B72" s="1"/>
      <c r="C72" s="1"/>
      <c r="D72" s="27"/>
      <c r="E72" s="1"/>
      <c r="F72" s="1"/>
      <c r="G72" s="18"/>
      <c r="H72" s="16"/>
      <c r="I72" s="10"/>
    </row>
    <row r="73" spans="1:12" s="11" customFormat="1" x14ac:dyDescent="0.25">
      <c r="A73" s="1"/>
      <c r="B73" s="1"/>
      <c r="C73" s="1"/>
      <c r="D73" s="27"/>
      <c r="E73" s="1"/>
      <c r="F73" s="1"/>
      <c r="G73" s="18"/>
      <c r="H73" s="16"/>
      <c r="I73" s="10"/>
    </row>
    <row r="74" spans="1:12" s="11" customFormat="1" ht="15.75" customHeight="1" x14ac:dyDescent="0.25">
      <c r="A74" s="1"/>
      <c r="B74" s="1"/>
      <c r="C74" s="1"/>
      <c r="D74" s="27"/>
      <c r="E74" s="1"/>
      <c r="F74" s="1"/>
      <c r="G74" s="18"/>
      <c r="H74" s="16"/>
      <c r="I74" s="10"/>
      <c r="L74" s="31"/>
    </row>
    <row r="75" spans="1:12" s="11" customFormat="1" ht="15.75" customHeight="1" x14ac:dyDescent="0.25">
      <c r="A75" s="1"/>
      <c r="B75" s="1"/>
      <c r="C75" s="1"/>
      <c r="D75" s="27"/>
      <c r="E75" s="1"/>
      <c r="F75" s="1"/>
      <c r="G75" s="18"/>
      <c r="H75" s="16"/>
      <c r="I75" s="10"/>
      <c r="L75" s="31"/>
    </row>
    <row r="76" spans="1:12" s="11" customFormat="1" ht="15.75" customHeight="1" x14ac:dyDescent="0.25">
      <c r="A76" s="1"/>
      <c r="B76" s="1"/>
      <c r="C76" s="1"/>
      <c r="D76" s="27"/>
      <c r="E76" s="1"/>
      <c r="F76" s="1"/>
      <c r="G76" s="18"/>
      <c r="H76" s="16"/>
      <c r="I76" s="10"/>
      <c r="L76" s="32"/>
    </row>
    <row r="77" spans="1:12" s="11" customFormat="1" ht="15.75" x14ac:dyDescent="0.25">
      <c r="A77" s="1"/>
      <c r="B77" s="1"/>
      <c r="C77" s="1"/>
      <c r="D77" s="27"/>
      <c r="E77" s="1"/>
      <c r="F77" s="1"/>
      <c r="G77" s="18"/>
      <c r="H77" s="16"/>
      <c r="I77" s="10"/>
      <c r="L77" s="23">
        <f>SUM(J3:J42)</f>
        <v>335617.83999999997</v>
      </c>
    </row>
    <row r="78" spans="1:12" s="11" customFormat="1" ht="15.75" x14ac:dyDescent="0.25">
      <c r="A78" s="1"/>
      <c r="B78" s="1"/>
      <c r="C78" s="1"/>
      <c r="D78" s="27"/>
      <c r="E78" s="1"/>
      <c r="F78" s="1"/>
      <c r="G78" s="18"/>
      <c r="H78" s="16"/>
      <c r="I78" s="10"/>
      <c r="L78" s="24">
        <f>SUM(K3:K42)</f>
        <v>44615.840000000004</v>
      </c>
    </row>
    <row r="79" spans="1:12" s="11" customFormat="1" ht="15.75" x14ac:dyDescent="0.25">
      <c r="A79" s="1"/>
      <c r="B79" s="1"/>
      <c r="C79" s="1"/>
      <c r="D79" s="27"/>
      <c r="E79" s="1"/>
      <c r="F79" s="1"/>
      <c r="G79" s="18"/>
      <c r="H79" s="16"/>
      <c r="I79" s="10"/>
      <c r="L79" s="24"/>
    </row>
    <row r="80" spans="1:12" s="11" customFormat="1" ht="15.75" x14ac:dyDescent="0.25">
      <c r="A80" s="1"/>
      <c r="B80" s="1"/>
      <c r="C80" s="1"/>
      <c r="D80" s="27"/>
      <c r="E80" s="1"/>
      <c r="F80" s="1"/>
      <c r="G80" s="18"/>
      <c r="H80" s="16"/>
      <c r="I80" s="10"/>
      <c r="L80" s="25">
        <f>L78/L77</f>
        <v>0.13293643746709058</v>
      </c>
    </row>
    <row r="81" spans="1:12" s="11" customFormat="1" x14ac:dyDescent="0.25">
      <c r="A81" s="1"/>
      <c r="B81" s="1"/>
      <c r="C81" s="1"/>
      <c r="D81" s="27"/>
      <c r="E81" s="1"/>
      <c r="F81" s="1"/>
      <c r="G81" s="18"/>
      <c r="H81" s="16"/>
      <c r="I81" s="10"/>
      <c r="L81" s="26"/>
    </row>
    <row r="82" spans="1:12" s="11" customFormat="1" x14ac:dyDescent="0.25">
      <c r="A82" s="1"/>
      <c r="B82" s="1"/>
      <c r="C82" s="1"/>
      <c r="D82" s="27"/>
      <c r="E82" s="1"/>
      <c r="F82" s="1"/>
      <c r="G82" s="18"/>
      <c r="H82" s="16"/>
      <c r="I82" s="10"/>
    </row>
    <row r="83" spans="1:12" s="11" customFormat="1" x14ac:dyDescent="0.25">
      <c r="A83" s="1"/>
      <c r="B83" s="1"/>
      <c r="C83" s="1"/>
      <c r="D83" s="27"/>
      <c r="E83" s="1"/>
      <c r="F83" s="1"/>
      <c r="G83" s="18"/>
      <c r="H83" s="16"/>
      <c r="I83" s="10"/>
    </row>
    <row r="84" spans="1:12" s="11" customFormat="1" x14ac:dyDescent="0.25">
      <c r="A84" s="1"/>
      <c r="B84" s="1"/>
      <c r="C84" s="1"/>
      <c r="D84" s="27"/>
      <c r="E84" s="1"/>
      <c r="F84" s="1"/>
      <c r="G84" s="18"/>
      <c r="H84" s="16"/>
      <c r="I84" s="10"/>
    </row>
    <row r="85" spans="1:12" s="11" customFormat="1" x14ac:dyDescent="0.25">
      <c r="A85" s="1"/>
      <c r="B85" s="1"/>
      <c r="C85" s="1"/>
      <c r="D85" s="27"/>
      <c r="E85" s="1"/>
      <c r="F85" s="1"/>
      <c r="G85" s="18"/>
      <c r="H85" s="16"/>
      <c r="I85" s="10"/>
    </row>
    <row r="86" spans="1:12" s="11" customFormat="1" x14ac:dyDescent="0.25">
      <c r="A86" s="1"/>
      <c r="B86" s="1"/>
      <c r="C86" s="1"/>
      <c r="D86" s="27"/>
      <c r="E86" s="1"/>
      <c r="F86" s="1"/>
      <c r="G86" s="18"/>
      <c r="H86" s="16"/>
      <c r="I86" s="10"/>
    </row>
    <row r="87" spans="1:12" s="11" customFormat="1" x14ac:dyDescent="0.25">
      <c r="A87" s="1"/>
      <c r="B87" s="1"/>
      <c r="C87" s="1"/>
      <c r="D87" s="27"/>
      <c r="E87" s="1"/>
      <c r="F87" s="1"/>
      <c r="G87" s="18"/>
      <c r="H87" s="16"/>
      <c r="I87" s="10"/>
    </row>
    <row r="88" spans="1:12" s="11" customFormat="1" x14ac:dyDescent="0.25">
      <c r="A88" s="1"/>
      <c r="B88" s="1"/>
      <c r="C88" s="1"/>
      <c r="D88" s="27"/>
      <c r="E88" s="1"/>
      <c r="F88" s="1"/>
      <c r="G88" s="18"/>
      <c r="H88" s="16"/>
      <c r="I88" s="10"/>
    </row>
    <row r="89" spans="1:12" s="11" customFormat="1" x14ac:dyDescent="0.25">
      <c r="A89" s="1"/>
      <c r="B89" s="1"/>
      <c r="C89" s="1"/>
      <c r="D89" s="27"/>
      <c r="E89" s="1"/>
      <c r="F89" s="1"/>
      <c r="G89" s="18"/>
      <c r="H89" s="16"/>
      <c r="I89" s="10"/>
    </row>
    <row r="90" spans="1:12" s="11" customFormat="1" x14ac:dyDescent="0.25">
      <c r="A90" s="1"/>
      <c r="B90" s="1"/>
      <c r="C90" s="1"/>
      <c r="D90" s="27"/>
      <c r="E90" s="1"/>
      <c r="F90" s="1"/>
      <c r="G90" s="18"/>
      <c r="H90" s="16"/>
      <c r="I90" s="10"/>
    </row>
    <row r="91" spans="1:12" s="11" customFormat="1" x14ac:dyDescent="0.25">
      <c r="A91" s="1"/>
      <c r="B91" s="1"/>
      <c r="C91" s="1"/>
      <c r="D91" s="27"/>
      <c r="E91" s="1"/>
      <c r="F91" s="1"/>
      <c r="G91" s="18"/>
      <c r="H91" s="16"/>
      <c r="I91" s="10"/>
    </row>
    <row r="92" spans="1:12" s="11" customFormat="1" x14ac:dyDescent="0.25">
      <c r="A92" s="1"/>
      <c r="B92" s="1"/>
      <c r="C92" s="1"/>
      <c r="D92" s="27"/>
      <c r="E92" s="1"/>
      <c r="F92" s="1"/>
      <c r="G92" s="18"/>
      <c r="H92" s="16"/>
      <c r="I92" s="10"/>
    </row>
    <row r="93" spans="1:12" s="11" customFormat="1" x14ac:dyDescent="0.25">
      <c r="A93" s="1"/>
      <c r="B93" s="1"/>
      <c r="C93" s="1"/>
      <c r="D93" s="27"/>
      <c r="E93" s="1"/>
      <c r="F93" s="1"/>
      <c r="G93" s="18"/>
      <c r="H93" s="16"/>
      <c r="I93" s="10"/>
    </row>
    <row r="94" spans="1:12" s="11" customFormat="1" x14ac:dyDescent="0.25">
      <c r="A94" s="1"/>
      <c r="B94" s="1"/>
      <c r="C94" s="1"/>
      <c r="D94" s="27"/>
      <c r="E94" s="1"/>
      <c r="F94" s="1"/>
      <c r="G94" s="18"/>
      <c r="H94" s="16"/>
      <c r="I94" s="10"/>
    </row>
    <row r="95" spans="1:12" s="11" customFormat="1" x14ac:dyDescent="0.25">
      <c r="A95" s="1"/>
      <c r="B95" s="1"/>
      <c r="C95" s="1"/>
      <c r="D95" s="27"/>
      <c r="E95" s="1"/>
      <c r="F95" s="1"/>
      <c r="G95" s="18"/>
      <c r="H95" s="16"/>
      <c r="I95" s="10"/>
    </row>
    <row r="96" spans="1:12" s="11" customFormat="1" x14ac:dyDescent="0.25">
      <c r="A96" s="1"/>
      <c r="B96" s="1"/>
      <c r="C96" s="1"/>
      <c r="D96" s="27"/>
      <c r="E96" s="1"/>
      <c r="F96" s="1"/>
      <c r="G96" s="18"/>
      <c r="H96" s="16"/>
      <c r="I96" s="10"/>
    </row>
    <row r="97" spans="1:9" s="11" customFormat="1" x14ac:dyDescent="0.25">
      <c r="A97" s="1"/>
      <c r="B97" s="1"/>
      <c r="C97" s="1"/>
      <c r="D97" s="27"/>
      <c r="E97" s="1"/>
      <c r="F97" s="1"/>
      <c r="G97" s="18"/>
      <c r="H97" s="16"/>
      <c r="I97" s="10"/>
    </row>
    <row r="98" spans="1:9" s="11" customFormat="1" x14ac:dyDescent="0.25">
      <c r="A98" s="1"/>
      <c r="B98" s="1"/>
      <c r="C98" s="1"/>
      <c r="D98" s="27"/>
      <c r="E98" s="1"/>
      <c r="F98" s="1"/>
      <c r="G98" s="18"/>
      <c r="H98" s="16"/>
      <c r="I98" s="10"/>
    </row>
    <row r="99" spans="1:9" s="11" customFormat="1" x14ac:dyDescent="0.25">
      <c r="A99" s="1"/>
      <c r="B99" s="1"/>
      <c r="C99" s="1"/>
      <c r="D99" s="27"/>
      <c r="E99" s="1"/>
      <c r="F99" s="1"/>
      <c r="G99" s="18"/>
      <c r="H99" s="16"/>
      <c r="I99" s="10"/>
    </row>
    <row r="100" spans="1:9" s="11" customFormat="1" x14ac:dyDescent="0.25">
      <c r="A100" s="1"/>
      <c r="B100" s="1"/>
      <c r="C100" s="1"/>
      <c r="D100" s="27"/>
      <c r="E100" s="1"/>
      <c r="F100" s="1"/>
      <c r="G100" s="18"/>
      <c r="H100" s="16"/>
      <c r="I100" s="10"/>
    </row>
    <row r="101" spans="1:9" s="11" customFormat="1" x14ac:dyDescent="0.25">
      <c r="A101" s="1"/>
      <c r="B101" s="1"/>
      <c r="C101" s="1"/>
      <c r="D101" s="27"/>
      <c r="E101" s="1"/>
      <c r="F101" s="1"/>
      <c r="G101" s="18"/>
      <c r="H101" s="16"/>
      <c r="I101" s="10"/>
    </row>
    <row r="102" spans="1:9" s="11" customFormat="1" x14ac:dyDescent="0.25">
      <c r="A102" s="1"/>
      <c r="B102" s="1"/>
      <c r="C102" s="1"/>
      <c r="D102" s="27"/>
      <c r="E102" s="1"/>
      <c r="F102" s="1"/>
      <c r="G102" s="18"/>
      <c r="H102" s="16"/>
      <c r="I102" s="10"/>
    </row>
    <row r="103" spans="1:9" s="11" customFormat="1" x14ac:dyDescent="0.25">
      <c r="A103" s="1"/>
      <c r="B103" s="1"/>
      <c r="C103" s="1"/>
      <c r="D103" s="27"/>
      <c r="E103" s="1"/>
      <c r="F103" s="1"/>
      <c r="G103" s="18"/>
      <c r="H103" s="16"/>
      <c r="I103" s="10"/>
    </row>
    <row r="104" spans="1:9" s="11" customFormat="1" x14ac:dyDescent="0.25">
      <c r="A104" s="1"/>
      <c r="B104" s="1"/>
      <c r="C104" s="1"/>
      <c r="D104" s="27"/>
      <c r="E104" s="1"/>
      <c r="F104" s="1"/>
      <c r="G104" s="18"/>
      <c r="H104" s="16"/>
      <c r="I104" s="10"/>
    </row>
    <row r="105" spans="1:9" s="11" customFormat="1" x14ac:dyDescent="0.25">
      <c r="A105" s="1"/>
      <c r="B105" s="1"/>
      <c r="C105" s="1"/>
      <c r="D105" s="27"/>
      <c r="E105" s="1"/>
      <c r="F105" s="1"/>
      <c r="G105" s="18"/>
      <c r="H105" s="16"/>
      <c r="I105" s="10"/>
    </row>
    <row r="106" spans="1:9" s="11" customFormat="1" x14ac:dyDescent="0.25">
      <c r="A106" s="1"/>
      <c r="B106" s="1"/>
      <c r="C106" s="1"/>
      <c r="D106" s="27"/>
      <c r="E106" s="1"/>
      <c r="F106" s="1"/>
      <c r="G106" s="18"/>
      <c r="H106" s="16"/>
      <c r="I106" s="10"/>
    </row>
    <row r="107" spans="1:9" s="11" customFormat="1" x14ac:dyDescent="0.25">
      <c r="A107" s="1"/>
      <c r="B107" s="1"/>
      <c r="C107" s="1"/>
      <c r="D107" s="27"/>
      <c r="E107" s="1"/>
      <c r="F107" s="1"/>
      <c r="G107" s="18"/>
      <c r="H107" s="16"/>
      <c r="I107" s="10"/>
    </row>
    <row r="108" spans="1:9" s="11" customFormat="1" x14ac:dyDescent="0.25">
      <c r="A108" s="1"/>
      <c r="B108" s="1"/>
      <c r="C108" s="1"/>
      <c r="D108" s="27"/>
      <c r="E108" s="1"/>
      <c r="F108" s="1"/>
      <c r="G108" s="18"/>
      <c r="H108" s="16"/>
      <c r="I108" s="10"/>
    </row>
    <row r="109" spans="1:9" s="11" customFormat="1" x14ac:dyDescent="0.25">
      <c r="A109" s="1"/>
      <c r="B109" s="1"/>
      <c r="C109" s="1"/>
      <c r="D109" s="27"/>
      <c r="E109" s="1"/>
      <c r="F109" s="1"/>
      <c r="G109" s="18"/>
      <c r="H109" s="16"/>
      <c r="I109" s="10"/>
    </row>
    <row r="110" spans="1:9" s="11" customFormat="1" x14ac:dyDescent="0.25">
      <c r="A110" s="1"/>
      <c r="B110" s="1"/>
      <c r="C110" s="1"/>
      <c r="D110" s="27"/>
      <c r="E110" s="1"/>
      <c r="F110" s="1"/>
      <c r="G110" s="18"/>
      <c r="H110" s="16"/>
      <c r="I110" s="10"/>
    </row>
    <row r="111" spans="1:9" s="11" customFormat="1" x14ac:dyDescent="0.25">
      <c r="A111" s="1"/>
      <c r="B111" s="1"/>
      <c r="C111" s="1"/>
      <c r="D111" s="27"/>
      <c r="E111" s="1"/>
      <c r="F111" s="1"/>
      <c r="G111" s="18"/>
      <c r="H111" s="16"/>
      <c r="I111" s="10"/>
    </row>
    <row r="112" spans="1:9" s="11" customFormat="1" x14ac:dyDescent="0.25">
      <c r="A112" s="1"/>
      <c r="B112" s="1"/>
      <c r="C112" s="1"/>
      <c r="D112" s="27"/>
      <c r="E112" s="1"/>
      <c r="F112" s="1"/>
      <c r="G112" s="18"/>
      <c r="H112" s="16"/>
      <c r="I112" s="10"/>
    </row>
    <row r="113" spans="1:9" s="11" customFormat="1" x14ac:dyDescent="0.25">
      <c r="A113" s="1"/>
      <c r="B113" s="1"/>
      <c r="C113" s="1"/>
      <c r="D113" s="27"/>
      <c r="E113" s="1"/>
      <c r="F113" s="1"/>
      <c r="G113" s="18"/>
      <c r="H113" s="16"/>
      <c r="I113" s="10"/>
    </row>
    <row r="114" spans="1:9" s="11" customFormat="1" x14ac:dyDescent="0.25">
      <c r="A114" s="1"/>
      <c r="B114" s="1"/>
      <c r="C114" s="1"/>
      <c r="D114" s="27"/>
      <c r="E114" s="1"/>
      <c r="F114" s="1"/>
      <c r="G114" s="18"/>
      <c r="H114" s="16"/>
      <c r="I114" s="10"/>
    </row>
    <row r="115" spans="1:9" s="11" customFormat="1" x14ac:dyDescent="0.25">
      <c r="A115" s="1"/>
      <c r="B115" s="1"/>
      <c r="C115" s="1"/>
      <c r="D115" s="27"/>
      <c r="E115" s="1"/>
      <c r="F115" s="1"/>
      <c r="G115" s="18"/>
      <c r="H115" s="16"/>
      <c r="I115" s="10"/>
    </row>
    <row r="116" spans="1:9" s="11" customFormat="1" x14ac:dyDescent="0.25">
      <c r="A116" s="1"/>
      <c r="B116" s="1"/>
      <c r="C116" s="1"/>
      <c r="D116" s="27"/>
      <c r="E116" s="1"/>
      <c r="F116" s="1"/>
      <c r="G116" s="18"/>
      <c r="H116" s="16"/>
      <c r="I116" s="10"/>
    </row>
    <row r="117" spans="1:9" s="11" customFormat="1" x14ac:dyDescent="0.25">
      <c r="A117" s="1"/>
      <c r="B117" s="1"/>
      <c r="C117" s="1"/>
      <c r="D117" s="27"/>
      <c r="E117" s="1"/>
      <c r="F117" s="1"/>
      <c r="G117" s="18"/>
      <c r="H117" s="16"/>
      <c r="I117" s="10"/>
    </row>
    <row r="118" spans="1:9" s="11" customFormat="1" x14ac:dyDescent="0.25">
      <c r="A118" s="1"/>
      <c r="B118" s="1"/>
      <c r="C118" s="1"/>
      <c r="D118" s="27"/>
      <c r="E118" s="1"/>
      <c r="F118" s="1"/>
      <c r="G118" s="18"/>
      <c r="H118" s="16"/>
      <c r="I118" s="10"/>
    </row>
    <row r="119" spans="1:9" s="11" customFormat="1" x14ac:dyDescent="0.25">
      <c r="A119" s="1"/>
      <c r="B119" s="1"/>
      <c r="C119" s="1"/>
      <c r="D119" s="27"/>
      <c r="E119" s="1"/>
      <c r="F119" s="1"/>
      <c r="G119" s="18"/>
      <c r="H119" s="16"/>
      <c r="I119" s="10"/>
    </row>
    <row r="120" spans="1:9" s="11" customFormat="1" x14ac:dyDescent="0.25">
      <c r="A120" s="1"/>
      <c r="B120" s="1"/>
      <c r="C120" s="1"/>
      <c r="D120" s="27"/>
      <c r="E120" s="1"/>
      <c r="F120" s="1"/>
      <c r="G120" s="18"/>
      <c r="H120" s="16"/>
      <c r="I120" s="10"/>
    </row>
    <row r="121" spans="1:9" s="11" customFormat="1" x14ac:dyDescent="0.25">
      <c r="A121" s="1"/>
      <c r="B121" s="1"/>
      <c r="C121" s="1"/>
      <c r="D121" s="27"/>
      <c r="E121" s="1"/>
      <c r="F121" s="1"/>
      <c r="G121" s="18"/>
      <c r="H121" s="16"/>
      <c r="I121" s="10"/>
    </row>
    <row r="122" spans="1:9" s="11" customFormat="1" x14ac:dyDescent="0.25">
      <c r="A122" s="1"/>
      <c r="B122" s="1"/>
      <c r="C122" s="1"/>
      <c r="D122" s="27"/>
      <c r="E122" s="1"/>
      <c r="F122" s="1"/>
      <c r="G122" s="18"/>
      <c r="H122" s="16"/>
      <c r="I122" s="10"/>
    </row>
    <row r="123" spans="1:9" s="11" customFormat="1" x14ac:dyDescent="0.25">
      <c r="A123" s="1"/>
      <c r="B123" s="1"/>
      <c r="C123" s="1"/>
      <c r="D123" s="27"/>
      <c r="E123" s="1"/>
      <c r="F123" s="1"/>
      <c r="G123" s="18"/>
      <c r="H123" s="16"/>
      <c r="I123" s="10"/>
    </row>
    <row r="124" spans="1:9" s="11" customFormat="1" x14ac:dyDescent="0.25">
      <c r="A124" s="1"/>
      <c r="B124" s="1"/>
      <c r="C124" s="1"/>
      <c r="D124" s="27"/>
      <c r="E124" s="1"/>
      <c r="F124" s="1"/>
      <c r="G124" s="18"/>
      <c r="H124" s="16"/>
      <c r="I124" s="10"/>
    </row>
    <row r="125" spans="1:9" s="11" customFormat="1" x14ac:dyDescent="0.25">
      <c r="A125" s="1"/>
      <c r="B125" s="1"/>
      <c r="C125" s="1"/>
      <c r="D125" s="27"/>
      <c r="E125" s="1"/>
      <c r="F125" s="1"/>
      <c r="G125" s="18"/>
      <c r="H125" s="16"/>
      <c r="I125" s="10"/>
    </row>
    <row r="126" spans="1:9" s="11" customFormat="1" x14ac:dyDescent="0.25">
      <c r="A126" s="1"/>
      <c r="B126" s="1"/>
      <c r="C126" s="1"/>
      <c r="D126" s="27"/>
      <c r="E126" s="1"/>
      <c r="F126" s="1"/>
      <c r="G126" s="18"/>
      <c r="H126" s="16"/>
      <c r="I126" s="10"/>
    </row>
    <row r="127" spans="1:9" s="11" customFormat="1" x14ac:dyDescent="0.25">
      <c r="A127" s="1"/>
      <c r="B127" s="1"/>
      <c r="C127" s="1"/>
      <c r="D127" s="27"/>
      <c r="E127" s="1"/>
      <c r="F127" s="1"/>
      <c r="G127" s="18"/>
      <c r="H127" s="16"/>
      <c r="I127" s="10"/>
    </row>
    <row r="128" spans="1:9" s="11" customFormat="1" x14ac:dyDescent="0.25">
      <c r="A128" s="1"/>
      <c r="B128" s="1"/>
      <c r="C128" s="1"/>
      <c r="D128" s="27"/>
      <c r="E128" s="1"/>
      <c r="F128" s="1"/>
      <c r="G128" s="18"/>
      <c r="H128" s="16"/>
      <c r="I128" s="10"/>
    </row>
    <row r="129" spans="1:9" s="11" customFormat="1" x14ac:dyDescent="0.25">
      <c r="A129" s="1"/>
      <c r="B129" s="1"/>
      <c r="C129" s="1"/>
      <c r="D129" s="27"/>
      <c r="E129" s="1"/>
      <c r="F129" s="1"/>
      <c r="G129" s="18"/>
      <c r="H129" s="16"/>
      <c r="I129" s="10"/>
    </row>
    <row r="130" spans="1:9" s="11" customFormat="1" x14ac:dyDescent="0.25">
      <c r="A130" s="1"/>
      <c r="B130" s="1"/>
      <c r="C130" s="1"/>
      <c r="D130" s="27"/>
      <c r="E130" s="1"/>
      <c r="F130" s="1"/>
      <c r="G130" s="18"/>
      <c r="H130" s="16"/>
      <c r="I130" s="10"/>
    </row>
    <row r="131" spans="1:9" s="11" customFormat="1" x14ac:dyDescent="0.25">
      <c r="A131" s="1"/>
      <c r="B131" s="1"/>
      <c r="C131" s="1"/>
      <c r="D131" s="27"/>
      <c r="E131" s="1"/>
      <c r="F131" s="1"/>
      <c r="G131" s="18"/>
      <c r="H131" s="16"/>
      <c r="I131" s="10"/>
    </row>
    <row r="132" spans="1:9" s="11" customFormat="1" x14ac:dyDescent="0.25">
      <c r="A132" s="1"/>
      <c r="B132" s="1"/>
      <c r="C132" s="1"/>
      <c r="D132" s="27"/>
      <c r="E132" s="1"/>
      <c r="F132" s="1"/>
      <c r="G132" s="18"/>
      <c r="H132" s="16"/>
      <c r="I132" s="10"/>
    </row>
    <row r="133" spans="1:9" s="11" customFormat="1" x14ac:dyDescent="0.25">
      <c r="A133" s="1"/>
      <c r="B133" s="1"/>
      <c r="C133" s="1"/>
      <c r="D133" s="27"/>
      <c r="E133" s="1"/>
      <c r="F133" s="1"/>
      <c r="G133" s="18"/>
      <c r="H133" s="16"/>
      <c r="I133" s="10"/>
    </row>
    <row r="134" spans="1:9" s="11" customFormat="1" x14ac:dyDescent="0.25">
      <c r="A134" s="1"/>
      <c r="B134" s="1"/>
      <c r="C134" s="1"/>
      <c r="D134" s="27"/>
      <c r="E134" s="1"/>
      <c r="F134" s="1"/>
      <c r="G134" s="18"/>
      <c r="H134" s="16"/>
      <c r="I134" s="10"/>
    </row>
    <row r="135" spans="1:9" s="11" customFormat="1" x14ac:dyDescent="0.25">
      <c r="A135" s="1"/>
      <c r="B135" s="1"/>
      <c r="C135" s="1"/>
      <c r="D135" s="27"/>
      <c r="E135" s="1"/>
      <c r="F135" s="1"/>
      <c r="G135" s="18"/>
      <c r="H135" s="16"/>
      <c r="I135" s="10"/>
    </row>
    <row r="136" spans="1:9" s="11" customFormat="1" x14ac:dyDescent="0.25">
      <c r="A136" s="1"/>
      <c r="B136" s="1"/>
      <c r="C136" s="1"/>
      <c r="D136" s="27"/>
      <c r="E136" s="1"/>
      <c r="F136" s="1"/>
      <c r="G136" s="18"/>
      <c r="H136" s="16"/>
      <c r="I136" s="10"/>
    </row>
    <row r="137" spans="1:9" s="11" customFormat="1" x14ac:dyDescent="0.25">
      <c r="A137" s="1"/>
      <c r="B137" s="1"/>
      <c r="C137" s="1"/>
      <c r="D137" s="27"/>
      <c r="E137" s="1"/>
      <c r="F137" s="1"/>
      <c r="G137" s="18"/>
      <c r="H137" s="16"/>
      <c r="I137" s="10"/>
    </row>
    <row r="138" spans="1:9" s="11" customFormat="1" x14ac:dyDescent="0.25">
      <c r="A138" s="1"/>
      <c r="B138" s="1"/>
      <c r="C138" s="1"/>
      <c r="D138" s="27"/>
      <c r="E138" s="1"/>
      <c r="F138" s="1"/>
      <c r="G138" s="18"/>
      <c r="H138" s="16"/>
      <c r="I138" s="10"/>
    </row>
    <row r="139" spans="1:9" s="11" customFormat="1" x14ac:dyDescent="0.25">
      <c r="A139" s="1"/>
      <c r="B139" s="1"/>
      <c r="C139" s="1"/>
      <c r="D139" s="27"/>
      <c r="E139" s="1"/>
      <c r="F139" s="1"/>
      <c r="G139" s="18"/>
      <c r="H139" s="16"/>
      <c r="I139" s="10"/>
    </row>
    <row r="140" spans="1:9" s="11" customFormat="1" x14ac:dyDescent="0.25">
      <c r="A140" s="1"/>
      <c r="B140" s="1"/>
      <c r="C140" s="1"/>
      <c r="D140" s="27"/>
      <c r="E140" s="1"/>
      <c r="F140" s="1"/>
      <c r="G140" s="18"/>
      <c r="H140" s="16"/>
      <c r="I140" s="10"/>
    </row>
    <row r="141" spans="1:9" s="11" customFormat="1" x14ac:dyDescent="0.25">
      <c r="A141" s="1"/>
      <c r="B141" s="1"/>
      <c r="C141" s="1"/>
      <c r="D141" s="27"/>
      <c r="E141" s="1"/>
      <c r="F141" s="1"/>
      <c r="G141" s="18"/>
      <c r="H141" s="16"/>
      <c r="I141" s="10"/>
    </row>
    <row r="142" spans="1:9" s="11" customFormat="1" x14ac:dyDescent="0.25">
      <c r="A142" s="1"/>
      <c r="B142" s="1"/>
      <c r="C142" s="1"/>
      <c r="D142" s="27"/>
      <c r="E142" s="1"/>
      <c r="F142" s="1"/>
      <c r="G142" s="18"/>
      <c r="H142" s="16"/>
      <c r="I142" s="10"/>
    </row>
    <row r="143" spans="1:9" s="11" customFormat="1" x14ac:dyDescent="0.25">
      <c r="A143" s="1"/>
      <c r="B143" s="1"/>
      <c r="C143" s="1"/>
      <c r="D143" s="27"/>
      <c r="E143" s="1"/>
      <c r="F143" s="1"/>
      <c r="G143" s="18"/>
      <c r="H143" s="16"/>
      <c r="I143" s="10"/>
    </row>
    <row r="144" spans="1:9" s="11" customFormat="1" x14ac:dyDescent="0.25">
      <c r="A144" s="1"/>
      <c r="B144" s="1"/>
      <c r="C144" s="1"/>
      <c r="D144" s="27"/>
      <c r="E144" s="1"/>
      <c r="F144" s="1"/>
      <c r="G144" s="18"/>
      <c r="H144" s="16"/>
      <c r="I144" s="10"/>
    </row>
    <row r="145" spans="1:11" s="11" customFormat="1" x14ac:dyDescent="0.25">
      <c r="A145" s="1"/>
      <c r="B145" s="1"/>
      <c r="C145" s="1"/>
      <c r="D145" s="27"/>
      <c r="E145" s="1"/>
      <c r="F145" s="1"/>
      <c r="G145" s="18"/>
      <c r="H145" s="16"/>
      <c r="I145" s="10"/>
    </row>
    <row r="146" spans="1:11" s="11" customFormat="1" x14ac:dyDescent="0.25">
      <c r="A146" s="1"/>
      <c r="B146" s="1"/>
      <c r="C146" s="1"/>
      <c r="D146" s="27"/>
      <c r="E146" s="1"/>
      <c r="F146" s="1"/>
      <c r="G146" s="18"/>
      <c r="H146" s="16"/>
      <c r="I146" s="10"/>
    </row>
    <row r="147" spans="1:11" s="11" customFormat="1" x14ac:dyDescent="0.25">
      <c r="A147" s="1"/>
      <c r="B147" s="1"/>
      <c r="C147" s="1"/>
      <c r="D147" s="27"/>
      <c r="E147" s="1"/>
      <c r="F147" s="1"/>
      <c r="G147" s="18"/>
      <c r="H147" s="16"/>
      <c r="I147" s="10"/>
    </row>
    <row r="148" spans="1:11" s="11" customFormat="1" x14ac:dyDescent="0.25">
      <c r="A148" s="1"/>
      <c r="B148" s="1"/>
      <c r="C148" s="1"/>
      <c r="D148" s="27"/>
      <c r="E148" s="1"/>
      <c r="F148" s="1"/>
      <c r="G148" s="18"/>
      <c r="H148" s="16"/>
      <c r="I148" s="10"/>
    </row>
    <row r="149" spans="1:11" s="11" customFormat="1" x14ac:dyDescent="0.25">
      <c r="A149" s="1"/>
      <c r="B149" s="1"/>
      <c r="C149" s="1"/>
      <c r="D149" s="27"/>
      <c r="E149" s="1"/>
      <c r="F149" s="1"/>
      <c r="G149" s="18"/>
      <c r="H149" s="16"/>
      <c r="I149" s="10"/>
    </row>
    <row r="150" spans="1:11" s="11" customFormat="1" x14ac:dyDescent="0.25">
      <c r="A150" s="5"/>
      <c r="B150" s="5"/>
      <c r="C150" s="5"/>
      <c r="D150" s="28"/>
      <c r="E150" s="5"/>
      <c r="F150" s="5"/>
      <c r="G150" s="19"/>
      <c r="H150" s="16"/>
      <c r="I150" s="10"/>
    </row>
    <row r="151" spans="1:11" s="11" customFormat="1" x14ac:dyDescent="0.25">
      <c r="A151" s="5"/>
      <c r="B151" s="5"/>
      <c r="C151" s="5"/>
      <c r="D151" s="28"/>
      <c r="E151" s="5"/>
      <c r="F151" s="5"/>
      <c r="G151" s="19"/>
      <c r="H151" s="17"/>
      <c r="I151" s="6"/>
      <c r="J151" s="2"/>
      <c r="K151" s="2"/>
    </row>
    <row r="152" spans="1:11" s="11" customFormat="1" x14ac:dyDescent="0.25">
      <c r="A152" s="1"/>
      <c r="B152" s="1"/>
      <c r="C152" s="1"/>
      <c r="D152" s="27"/>
      <c r="E152" s="1"/>
      <c r="F152" s="1"/>
      <c r="G152" s="18"/>
      <c r="H152" s="17"/>
      <c r="I152" s="6"/>
      <c r="J152" s="2"/>
      <c r="K152" s="2"/>
    </row>
    <row r="153" spans="1:11" s="11" customFormat="1" x14ac:dyDescent="0.25">
      <c r="A153" s="1"/>
      <c r="B153" s="1"/>
      <c r="C153" s="1"/>
      <c r="D153" s="27"/>
      <c r="E153" s="1"/>
      <c r="F153" s="1"/>
      <c r="G153" s="18"/>
      <c r="H153" s="16"/>
      <c r="I153" s="4"/>
      <c r="J153" s="2"/>
      <c r="K153" s="2"/>
    </row>
    <row r="154" spans="1:11" s="11" customFormat="1" x14ac:dyDescent="0.25">
      <c r="A154" s="1"/>
      <c r="B154" s="1"/>
      <c r="C154" s="1"/>
      <c r="D154" s="27"/>
      <c r="E154" s="1"/>
      <c r="F154" s="1"/>
      <c r="G154" s="18"/>
      <c r="H154" s="16"/>
      <c r="I154" s="4"/>
      <c r="J154" s="2"/>
      <c r="K154" s="2"/>
    </row>
    <row r="155" spans="1:11" s="11" customFormat="1" x14ac:dyDescent="0.25">
      <c r="A155" s="1"/>
      <c r="B155" s="1"/>
      <c r="C155" s="1"/>
      <c r="D155" s="27"/>
      <c r="E155" s="1"/>
      <c r="F155" s="1"/>
      <c r="G155" s="18"/>
      <c r="H155" s="16"/>
      <c r="I155" s="4"/>
      <c r="J155" s="2"/>
      <c r="K155" s="2"/>
    </row>
    <row r="156" spans="1:11" s="11" customFormat="1" x14ac:dyDescent="0.25">
      <c r="A156" s="1"/>
      <c r="B156" s="1"/>
      <c r="C156" s="1"/>
      <c r="D156" s="27"/>
      <c r="E156" s="1"/>
      <c r="F156" s="1"/>
      <c r="G156" s="18"/>
      <c r="H156" s="16"/>
      <c r="I156" s="4"/>
      <c r="J156" s="2"/>
      <c r="K156" s="2"/>
    </row>
    <row r="157" spans="1:11" s="11" customFormat="1" x14ac:dyDescent="0.25">
      <c r="A157" s="1"/>
      <c r="B157" s="1"/>
      <c r="C157" s="1"/>
      <c r="D157" s="27"/>
      <c r="E157" s="1"/>
      <c r="F157" s="1"/>
      <c r="G157" s="18"/>
      <c r="H157" s="16"/>
      <c r="I157" s="4"/>
      <c r="J157" s="2"/>
      <c r="K157" s="2"/>
    </row>
    <row r="158" spans="1:11" s="11" customFormat="1" x14ac:dyDescent="0.25">
      <c r="A158" s="1"/>
      <c r="B158" s="1"/>
      <c r="C158" s="1"/>
      <c r="D158" s="27"/>
      <c r="E158" s="1"/>
      <c r="F158" s="1"/>
      <c r="G158" s="18"/>
      <c r="H158" s="16"/>
      <c r="I158" s="4"/>
      <c r="J158" s="2"/>
      <c r="K158" s="2"/>
    </row>
    <row r="159" spans="1:11" s="11" customFormat="1" x14ac:dyDescent="0.25">
      <c r="A159" s="1"/>
      <c r="B159" s="1"/>
      <c r="C159" s="1"/>
      <c r="D159" s="27"/>
      <c r="E159" s="1"/>
      <c r="F159" s="1"/>
      <c r="G159" s="18"/>
      <c r="H159" s="16"/>
      <c r="I159" s="4"/>
      <c r="J159" s="2"/>
      <c r="K159" s="2"/>
    </row>
    <row r="160" spans="1:11" s="11" customFormat="1" x14ac:dyDescent="0.25">
      <c r="A160" s="1"/>
      <c r="B160" s="1"/>
      <c r="C160" s="1"/>
      <c r="D160" s="27"/>
      <c r="E160" s="1"/>
      <c r="F160" s="1"/>
      <c r="G160" s="18"/>
      <c r="H160" s="16"/>
      <c r="I160" s="4"/>
      <c r="J160" s="2"/>
      <c r="K160" s="2"/>
    </row>
    <row r="161" spans="1:11" s="11" customFormat="1" x14ac:dyDescent="0.25">
      <c r="A161" s="1"/>
      <c r="B161" s="1"/>
      <c r="C161" s="1"/>
      <c r="D161" s="27"/>
      <c r="E161" s="1"/>
      <c r="F161" s="1"/>
      <c r="G161" s="18"/>
      <c r="H161" s="16"/>
      <c r="I161" s="4"/>
      <c r="J161" s="2"/>
      <c r="K161" s="2"/>
    </row>
    <row r="162" spans="1:11" s="11" customFormat="1" x14ac:dyDescent="0.25">
      <c r="A162" s="1"/>
      <c r="B162" s="1"/>
      <c r="C162" s="1"/>
      <c r="D162" s="27"/>
      <c r="E162" s="1"/>
      <c r="F162" s="1"/>
      <c r="G162" s="18"/>
      <c r="H162" s="16"/>
      <c r="I162" s="4"/>
      <c r="J162" s="2"/>
      <c r="K162" s="2"/>
    </row>
    <row r="163" spans="1:11" s="11" customFormat="1" x14ac:dyDescent="0.25">
      <c r="A163" s="1"/>
      <c r="B163" s="1"/>
      <c r="C163" s="1"/>
      <c r="D163" s="27"/>
      <c r="E163" s="1"/>
      <c r="F163" s="1"/>
      <c r="G163" s="18"/>
      <c r="H163" s="16"/>
      <c r="I163" s="4"/>
      <c r="J163" s="2"/>
      <c r="K163" s="2"/>
    </row>
    <row r="164" spans="1:11" s="11" customFormat="1" x14ac:dyDescent="0.25">
      <c r="A164" s="1"/>
      <c r="B164" s="1"/>
      <c r="C164" s="1"/>
      <c r="D164" s="27"/>
      <c r="E164" s="1"/>
      <c r="F164" s="1"/>
      <c r="G164" s="18"/>
      <c r="H164" s="16"/>
      <c r="I164" s="4"/>
      <c r="J164" s="2"/>
      <c r="K164" s="2"/>
    </row>
    <row r="165" spans="1:11" s="11" customFormat="1" x14ac:dyDescent="0.25">
      <c r="A165" s="1"/>
      <c r="B165" s="1"/>
      <c r="C165" s="1"/>
      <c r="D165" s="27"/>
      <c r="E165" s="1"/>
      <c r="F165" s="1"/>
      <c r="G165" s="18"/>
      <c r="H165" s="16"/>
      <c r="I165" s="4"/>
      <c r="J165" s="2"/>
      <c r="K165" s="2"/>
    </row>
    <row r="166" spans="1:11" s="11" customFormat="1" x14ac:dyDescent="0.25">
      <c r="A166" s="1"/>
      <c r="B166" s="1"/>
      <c r="C166" s="1"/>
      <c r="D166" s="27"/>
      <c r="E166" s="1"/>
      <c r="F166" s="1"/>
      <c r="G166" s="18"/>
      <c r="H166" s="16"/>
      <c r="I166" s="4"/>
      <c r="J166" s="2"/>
      <c r="K166" s="2"/>
    </row>
    <row r="167" spans="1:11" s="11" customFormat="1" x14ac:dyDescent="0.25">
      <c r="A167" s="1"/>
      <c r="B167" s="1"/>
      <c r="C167" s="1"/>
      <c r="D167" s="27"/>
      <c r="E167" s="1"/>
      <c r="F167" s="1"/>
      <c r="G167" s="18"/>
      <c r="H167" s="16"/>
      <c r="I167" s="4"/>
      <c r="J167" s="2"/>
      <c r="K167" s="2"/>
    </row>
    <row r="168" spans="1:11" s="11" customFormat="1" x14ac:dyDescent="0.25">
      <c r="A168" s="1"/>
      <c r="B168" s="1"/>
      <c r="C168" s="1"/>
      <c r="D168" s="27"/>
      <c r="E168" s="1"/>
      <c r="F168" s="1"/>
      <c r="G168" s="18"/>
      <c r="H168" s="16"/>
      <c r="I168" s="4"/>
      <c r="J168" s="2"/>
      <c r="K168" s="2"/>
    </row>
    <row r="169" spans="1:11" s="11" customFormat="1" x14ac:dyDescent="0.25">
      <c r="A169" s="1"/>
      <c r="B169" s="1"/>
      <c r="C169" s="1"/>
      <c r="D169" s="27"/>
      <c r="E169" s="1"/>
      <c r="F169" s="1"/>
      <c r="G169" s="18"/>
      <c r="H169" s="16"/>
      <c r="I169" s="4"/>
      <c r="J169" s="2"/>
      <c r="K169" s="2"/>
    </row>
    <row r="170" spans="1:11" s="11" customFormat="1" x14ac:dyDescent="0.25">
      <c r="A170" s="1"/>
      <c r="B170" s="1"/>
      <c r="C170" s="1"/>
      <c r="D170" s="27"/>
      <c r="E170" s="1"/>
      <c r="F170" s="1"/>
      <c r="G170" s="18"/>
      <c r="H170" s="16"/>
      <c r="I170" s="4"/>
      <c r="J170" s="2"/>
      <c r="K170" s="2"/>
    </row>
    <row r="171" spans="1:11" s="11" customFormat="1" x14ac:dyDescent="0.25">
      <c r="A171" s="1"/>
      <c r="B171" s="1"/>
      <c r="C171" s="1"/>
      <c r="D171" s="27"/>
      <c r="E171" s="1"/>
      <c r="F171" s="1"/>
      <c r="G171" s="18"/>
      <c r="H171" s="16"/>
      <c r="I171" s="4"/>
      <c r="J171" s="2"/>
      <c r="K171" s="2"/>
    </row>
    <row r="172" spans="1:11" s="11" customFormat="1" x14ac:dyDescent="0.25">
      <c r="A172" s="1"/>
      <c r="B172" s="1"/>
      <c r="C172" s="1"/>
      <c r="D172" s="27"/>
      <c r="E172" s="1"/>
      <c r="F172" s="1"/>
      <c r="G172" s="18"/>
      <c r="H172" s="16"/>
      <c r="I172" s="4"/>
      <c r="J172" s="2"/>
      <c r="K172" s="2"/>
    </row>
    <row r="173" spans="1:11" s="11" customFormat="1" x14ac:dyDescent="0.25">
      <c r="A173" s="1"/>
      <c r="B173" s="1"/>
      <c r="C173" s="1"/>
      <c r="D173" s="27"/>
      <c r="E173" s="1"/>
      <c r="F173" s="1"/>
      <c r="G173" s="18"/>
      <c r="H173" s="16"/>
      <c r="I173" s="4"/>
      <c r="J173" s="2"/>
      <c r="K173" s="2"/>
    </row>
    <row r="174" spans="1:11" s="11" customFormat="1" x14ac:dyDescent="0.25">
      <c r="A174" s="1"/>
      <c r="B174" s="1"/>
      <c r="C174" s="1"/>
      <c r="D174" s="27"/>
      <c r="E174" s="1"/>
      <c r="F174" s="1"/>
      <c r="G174" s="18"/>
      <c r="H174" s="16"/>
      <c r="I174" s="4"/>
      <c r="J174" s="2"/>
      <c r="K174" s="2"/>
    </row>
    <row r="175" spans="1:11" s="11" customFormat="1" x14ac:dyDescent="0.25">
      <c r="A175" s="1"/>
      <c r="B175" s="1"/>
      <c r="C175" s="1"/>
      <c r="D175" s="27"/>
      <c r="E175" s="1"/>
      <c r="F175" s="1"/>
      <c r="G175" s="18"/>
      <c r="H175" s="16"/>
      <c r="I175" s="4"/>
      <c r="J175" s="2"/>
      <c r="K175" s="2"/>
    </row>
    <row r="176" spans="1:11" s="11" customFormat="1" x14ac:dyDescent="0.25">
      <c r="A176" s="1"/>
      <c r="B176" s="1"/>
      <c r="C176" s="1"/>
      <c r="D176" s="27"/>
      <c r="E176" s="1"/>
      <c r="F176" s="1"/>
      <c r="G176" s="18"/>
      <c r="H176" s="16"/>
      <c r="I176" s="4"/>
      <c r="J176" s="2"/>
      <c r="K176" s="2"/>
    </row>
    <row r="177" spans="1:11" s="11" customFormat="1" x14ac:dyDescent="0.25">
      <c r="A177" s="1"/>
      <c r="B177" s="1"/>
      <c r="C177" s="1"/>
      <c r="D177" s="27"/>
      <c r="E177" s="1"/>
      <c r="F177" s="1"/>
      <c r="G177" s="18"/>
      <c r="H177" s="16"/>
      <c r="I177" s="4"/>
      <c r="J177" s="2"/>
      <c r="K177" s="2"/>
    </row>
    <row r="178" spans="1:11" s="11" customFormat="1" x14ac:dyDescent="0.25">
      <c r="A178" s="1"/>
      <c r="B178" s="1"/>
      <c r="C178" s="1"/>
      <c r="D178" s="27"/>
      <c r="E178" s="1"/>
      <c r="F178" s="1"/>
      <c r="G178" s="18"/>
      <c r="H178" s="16"/>
      <c r="I178" s="4"/>
      <c r="J178" s="2"/>
      <c r="K178" s="2"/>
    </row>
    <row r="179" spans="1:11" s="11" customFormat="1" x14ac:dyDescent="0.25">
      <c r="A179" s="1"/>
      <c r="B179" s="1"/>
      <c r="C179" s="1"/>
      <c r="D179" s="27"/>
      <c r="E179" s="1"/>
      <c r="F179" s="1"/>
      <c r="G179" s="18"/>
      <c r="H179" s="16"/>
      <c r="I179" s="4"/>
      <c r="J179" s="2"/>
      <c r="K179" s="2"/>
    </row>
  </sheetData>
  <mergeCells count="15">
    <mergeCell ref="H52:K52"/>
    <mergeCell ref="H48:K48"/>
    <mergeCell ref="H49:K49"/>
    <mergeCell ref="H50:K50"/>
    <mergeCell ref="H51:K51"/>
    <mergeCell ref="H45:K45"/>
    <mergeCell ref="H46:K46"/>
    <mergeCell ref="H47:K47"/>
    <mergeCell ref="A1:B1"/>
    <mergeCell ref="G1:K1"/>
    <mergeCell ref="C1:F1"/>
    <mergeCell ref="B3:B24"/>
    <mergeCell ref="A3:A24"/>
    <mergeCell ref="B25:B42"/>
    <mergeCell ref="A25:A4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68"/>
  <sheetViews>
    <sheetView topLeftCell="A25" zoomScale="84" zoomScaleNormal="84" workbookViewId="0">
      <selection activeCell="R9" sqref="R9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117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104">
        <v>45112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>
        <v>10</v>
      </c>
      <c r="M4" s="67">
        <f>L4-SUM(O4:X4)</f>
        <v>10</v>
      </c>
      <c r="N4" s="68" t="str">
        <f>IF(M4&lt;0,"ATENÇÃO","OK")</f>
        <v>OK</v>
      </c>
      <c r="O4" s="106"/>
      <c r="P4" s="55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>
        <v>15</v>
      </c>
      <c r="M5" s="67">
        <f t="shared" ref="M5:M43" si="0">L5-SUM(O5:X5)</f>
        <v>15</v>
      </c>
      <c r="N5" s="68" t="str">
        <f t="shared" ref="N5:N43" si="1">IF(M5&lt;0,"ATENÇÃO","OK")</f>
        <v>OK</v>
      </c>
      <c r="O5" s="106"/>
      <c r="P5" s="55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5</v>
      </c>
      <c r="M6" s="67">
        <f t="shared" si="0"/>
        <v>3</v>
      </c>
      <c r="N6" s="68" t="str">
        <f t="shared" si="1"/>
        <v>OK</v>
      </c>
      <c r="O6" s="107">
        <v>2</v>
      </c>
      <c r="P6" s="55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>
        <v>10</v>
      </c>
      <c r="M7" s="67">
        <f t="shared" si="0"/>
        <v>6</v>
      </c>
      <c r="N7" s="68" t="str">
        <f t="shared" si="1"/>
        <v>OK</v>
      </c>
      <c r="O7" s="107">
        <v>4</v>
      </c>
      <c r="P7" s="55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5</v>
      </c>
      <c r="M8" s="67">
        <f t="shared" si="0"/>
        <v>3</v>
      </c>
      <c r="N8" s="68" t="str">
        <f t="shared" si="1"/>
        <v>OK</v>
      </c>
      <c r="O8" s="107">
        <v>2</v>
      </c>
      <c r="P8" s="55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>
        <v>5</v>
      </c>
      <c r="M9" s="67">
        <f t="shared" si="0"/>
        <v>5</v>
      </c>
      <c r="N9" s="68" t="str">
        <f t="shared" si="1"/>
        <v>OK</v>
      </c>
      <c r="O9" s="106"/>
      <c r="P9" s="55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/>
      <c r="M10" s="67">
        <f t="shared" si="0"/>
        <v>0</v>
      </c>
      <c r="N10" s="68" t="str">
        <f t="shared" si="1"/>
        <v>OK</v>
      </c>
      <c r="O10" s="106"/>
      <c r="P10" s="55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/>
      <c r="M11" s="67">
        <f t="shared" si="0"/>
        <v>0</v>
      </c>
      <c r="N11" s="68" t="str">
        <f t="shared" si="1"/>
        <v>OK</v>
      </c>
      <c r="O11" s="106"/>
      <c r="P11" s="55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/>
      <c r="M12" s="67">
        <f t="shared" si="0"/>
        <v>0</v>
      </c>
      <c r="N12" s="68" t="str">
        <f t="shared" si="1"/>
        <v>OK</v>
      </c>
      <c r="O12" s="106"/>
      <c r="P12" s="55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>
        <v>10</v>
      </c>
      <c r="M13" s="67">
        <f t="shared" si="0"/>
        <v>10</v>
      </c>
      <c r="N13" s="68" t="str">
        <f t="shared" si="1"/>
        <v>OK</v>
      </c>
      <c r="O13" s="106"/>
      <c r="P13" s="55"/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/>
      <c r="M14" s="67">
        <f t="shared" si="0"/>
        <v>0</v>
      </c>
      <c r="N14" s="68" t="str">
        <f t="shared" si="1"/>
        <v>OK</v>
      </c>
      <c r="O14" s="106"/>
      <c r="P14" s="55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>
        <v>10</v>
      </c>
      <c r="M15" s="67">
        <f t="shared" si="0"/>
        <v>10</v>
      </c>
      <c r="N15" s="68" t="str">
        <f t="shared" si="1"/>
        <v>OK</v>
      </c>
      <c r="O15" s="106"/>
      <c r="P15" s="55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/>
      <c r="M16" s="67">
        <f t="shared" si="0"/>
        <v>0</v>
      </c>
      <c r="N16" s="68" t="str">
        <f t="shared" si="1"/>
        <v>OK</v>
      </c>
      <c r="O16" s="106"/>
      <c r="P16" s="55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/>
      <c r="M17" s="67">
        <f t="shared" si="0"/>
        <v>0</v>
      </c>
      <c r="N17" s="68" t="str">
        <f t="shared" si="1"/>
        <v>OK</v>
      </c>
      <c r="O17" s="106"/>
      <c r="P17" s="55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/>
      <c r="M18" s="67">
        <f t="shared" si="0"/>
        <v>0</v>
      </c>
      <c r="N18" s="68" t="str">
        <f t="shared" si="1"/>
        <v>OK</v>
      </c>
      <c r="O18" s="106"/>
      <c r="P18" s="55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/>
      <c r="M19" s="67">
        <f t="shared" si="0"/>
        <v>0</v>
      </c>
      <c r="N19" s="68" t="str">
        <f t="shared" si="1"/>
        <v>OK</v>
      </c>
      <c r="O19" s="106"/>
      <c r="P19" s="55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/>
      <c r="M20" s="67">
        <f t="shared" si="0"/>
        <v>0</v>
      </c>
      <c r="N20" s="68" t="str">
        <f t="shared" si="1"/>
        <v>OK</v>
      </c>
      <c r="O20" s="106"/>
      <c r="P20" s="55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>
        <v>5</v>
      </c>
      <c r="M21" s="67">
        <f t="shared" si="0"/>
        <v>5</v>
      </c>
      <c r="N21" s="68" t="str">
        <f t="shared" si="1"/>
        <v>OK</v>
      </c>
      <c r="O21" s="106"/>
      <c r="P21" s="55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>
        <v>20</v>
      </c>
      <c r="M22" s="67">
        <f t="shared" si="0"/>
        <v>20</v>
      </c>
      <c r="N22" s="68" t="str">
        <f t="shared" si="1"/>
        <v>OK</v>
      </c>
      <c r="O22" s="106"/>
      <c r="P22" s="55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/>
      <c r="M23" s="67">
        <f t="shared" si="0"/>
        <v>0</v>
      </c>
      <c r="N23" s="68" t="str">
        <f t="shared" si="1"/>
        <v>OK</v>
      </c>
      <c r="O23" s="106"/>
      <c r="P23" s="55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/>
      <c r="M24" s="67">
        <f t="shared" si="0"/>
        <v>0</v>
      </c>
      <c r="N24" s="68" t="str">
        <f t="shared" si="1"/>
        <v>OK</v>
      </c>
      <c r="O24" s="106"/>
      <c r="P24" s="55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/>
      <c r="M25" s="67">
        <f t="shared" si="0"/>
        <v>0</v>
      </c>
      <c r="N25" s="68" t="str">
        <f t="shared" si="1"/>
        <v>OK</v>
      </c>
      <c r="O25" s="106"/>
      <c r="P25" s="55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>
        <v>150</v>
      </c>
      <c r="M26" s="67">
        <f t="shared" si="0"/>
        <v>130</v>
      </c>
      <c r="N26" s="68" t="str">
        <f t="shared" si="1"/>
        <v>OK</v>
      </c>
      <c r="O26" s="107">
        <v>20</v>
      </c>
      <c r="P26" s="55"/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>
        <v>120</v>
      </c>
      <c r="M27" s="67">
        <f t="shared" si="0"/>
        <v>115</v>
      </c>
      <c r="N27" s="68" t="str">
        <f t="shared" si="1"/>
        <v>OK</v>
      </c>
      <c r="O27" s="107">
        <v>5</v>
      </c>
      <c r="P27" s="55"/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>
        <v>1</v>
      </c>
      <c r="M28" s="67">
        <f t="shared" si="0"/>
        <v>1</v>
      </c>
      <c r="N28" s="68" t="str">
        <f t="shared" si="1"/>
        <v>OK</v>
      </c>
      <c r="O28" s="106"/>
      <c r="P28" s="55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>
        <v>1</v>
      </c>
      <c r="M29" s="67">
        <f t="shared" si="0"/>
        <v>1</v>
      </c>
      <c r="N29" s="68" t="str">
        <f t="shared" si="1"/>
        <v>OK</v>
      </c>
      <c r="O29" s="106"/>
      <c r="P29" s="55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>
        <v>70</v>
      </c>
      <c r="M30" s="67">
        <f t="shared" si="0"/>
        <v>65</v>
      </c>
      <c r="N30" s="68" t="str">
        <f t="shared" si="1"/>
        <v>OK</v>
      </c>
      <c r="O30" s="107">
        <v>5</v>
      </c>
      <c r="P30" s="55"/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>
        <v>50</v>
      </c>
      <c r="M31" s="67">
        <f t="shared" si="0"/>
        <v>48</v>
      </c>
      <c r="N31" s="68" t="str">
        <f t="shared" si="1"/>
        <v>OK</v>
      </c>
      <c r="O31" s="107">
        <v>2</v>
      </c>
      <c r="P31" s="55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>
        <v>40</v>
      </c>
      <c r="M32" s="67">
        <f t="shared" si="0"/>
        <v>38</v>
      </c>
      <c r="N32" s="68" t="str">
        <f t="shared" si="1"/>
        <v>OK</v>
      </c>
      <c r="O32" s="107">
        <v>2</v>
      </c>
      <c r="P32" s="55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>
        <v>30</v>
      </c>
      <c r="M33" s="67">
        <f t="shared" si="0"/>
        <v>28</v>
      </c>
      <c r="N33" s="68" t="str">
        <f t="shared" si="1"/>
        <v>OK</v>
      </c>
      <c r="O33" s="107">
        <v>2</v>
      </c>
      <c r="P33" s="55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>
        <v>45</v>
      </c>
      <c r="M34" s="67">
        <f t="shared" si="0"/>
        <v>38</v>
      </c>
      <c r="N34" s="68" t="str">
        <f t="shared" si="1"/>
        <v>OK</v>
      </c>
      <c r="O34" s="107">
        <v>7</v>
      </c>
      <c r="P34" s="55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>
        <v>35</v>
      </c>
      <c r="M35" s="67">
        <f t="shared" si="0"/>
        <v>33</v>
      </c>
      <c r="N35" s="68" t="str">
        <f t="shared" si="1"/>
        <v>OK</v>
      </c>
      <c r="O35" s="107">
        <v>2</v>
      </c>
      <c r="P35" s="55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>
        <v>40</v>
      </c>
      <c r="M36" s="67">
        <f t="shared" si="0"/>
        <v>35</v>
      </c>
      <c r="N36" s="68" t="str">
        <f t="shared" si="1"/>
        <v>OK</v>
      </c>
      <c r="O36" s="107">
        <v>5</v>
      </c>
      <c r="P36" s="55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>
        <v>50</v>
      </c>
      <c r="M37" s="67">
        <f t="shared" si="0"/>
        <v>50</v>
      </c>
      <c r="N37" s="68" t="str">
        <f t="shared" si="1"/>
        <v>OK</v>
      </c>
      <c r="O37" s="106"/>
      <c r="P37" s="55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>
        <v>40</v>
      </c>
      <c r="M38" s="67">
        <f t="shared" si="0"/>
        <v>40</v>
      </c>
      <c r="N38" s="68" t="str">
        <f t="shared" si="1"/>
        <v>OK</v>
      </c>
      <c r="O38" s="106"/>
      <c r="P38" s="57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>
        <v>60</v>
      </c>
      <c r="M39" s="67">
        <f t="shared" si="0"/>
        <v>57</v>
      </c>
      <c r="N39" s="68" t="str">
        <f t="shared" si="1"/>
        <v>OK</v>
      </c>
      <c r="O39" s="107">
        <v>3</v>
      </c>
      <c r="P39" s="55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>
        <v>30</v>
      </c>
      <c r="M40" s="67">
        <f t="shared" si="0"/>
        <v>30</v>
      </c>
      <c r="N40" s="68" t="str">
        <f t="shared" si="1"/>
        <v>OK</v>
      </c>
      <c r="O40" s="106"/>
      <c r="P40" s="55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>
        <v>35</v>
      </c>
      <c r="M41" s="67">
        <f t="shared" si="0"/>
        <v>33</v>
      </c>
      <c r="N41" s="68" t="str">
        <f t="shared" si="1"/>
        <v>OK</v>
      </c>
      <c r="O41" s="107">
        <v>2</v>
      </c>
      <c r="P41" s="55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>
        <v>45</v>
      </c>
      <c r="M42" s="67">
        <f t="shared" si="0"/>
        <v>45</v>
      </c>
      <c r="N42" s="68" t="str">
        <f t="shared" si="1"/>
        <v>OK</v>
      </c>
      <c r="O42" s="106"/>
      <c r="P42" s="55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>
        <v>30</v>
      </c>
      <c r="M43" s="67">
        <f t="shared" si="0"/>
        <v>30</v>
      </c>
      <c r="N43" s="68" t="str">
        <f t="shared" si="1"/>
        <v>OK</v>
      </c>
      <c r="O43" s="105"/>
      <c r="P43" s="55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3929.8499999999995</v>
      </c>
      <c r="P44" s="29">
        <f>SUMPRODUCT($K$4:$K$43,P4:P43)</f>
        <v>0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Q1:Q2"/>
    <mergeCell ref="A1:C1"/>
    <mergeCell ref="P1:P2"/>
    <mergeCell ref="O1:O2"/>
    <mergeCell ref="A4:A25"/>
    <mergeCell ref="B4:B25"/>
    <mergeCell ref="A26:A43"/>
    <mergeCell ref="B26:B43"/>
    <mergeCell ref="W1:W2"/>
  </mergeCells>
  <conditionalFormatting sqref="M4 M5:P79">
    <cfRule type="cellIs" dxfId="190" priority="10" stopIfTrue="1" operator="greaterThan">
      <formula>0</formula>
    </cfRule>
    <cfRule type="cellIs" dxfId="189" priority="11" stopIfTrue="1" operator="greaterThan">
      <formula>0</formula>
    </cfRule>
    <cfRule type="cellIs" dxfId="188" priority="12" stopIfTrue="1" operator="greaterThan">
      <formula>0</formula>
    </cfRule>
  </conditionalFormatting>
  <conditionalFormatting sqref="N4">
    <cfRule type="cellIs" dxfId="187" priority="7" stopIfTrue="1" operator="greaterThan">
      <formula>0</formula>
    </cfRule>
    <cfRule type="cellIs" dxfId="186" priority="8" stopIfTrue="1" operator="greaterThan">
      <formula>0</formula>
    </cfRule>
    <cfRule type="cellIs" dxfId="185" priority="9" stopIfTrue="1" operator="greaterThan">
      <formula>0</formula>
    </cfRule>
  </conditionalFormatting>
  <conditionalFormatting sqref="P4">
    <cfRule type="cellIs" dxfId="184" priority="4" stopIfTrue="1" operator="greaterThan">
      <formula>0</formula>
    </cfRule>
    <cfRule type="cellIs" dxfId="183" priority="5" stopIfTrue="1" operator="greaterThan">
      <formula>0</formula>
    </cfRule>
    <cfRule type="cellIs" dxfId="182" priority="6" stopIfTrue="1" operator="greaterThan">
      <formula>0</formula>
    </cfRule>
  </conditionalFormatting>
  <conditionalFormatting sqref="O4">
    <cfRule type="cellIs" dxfId="181" priority="1" stopIfTrue="1" operator="greaterThan">
      <formula>0</formula>
    </cfRule>
    <cfRule type="cellIs" dxfId="180" priority="2" stopIfTrue="1" operator="greaterThan">
      <formula>0</formula>
    </cfRule>
    <cfRule type="cellIs" dxfId="17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68"/>
  <sheetViews>
    <sheetView zoomScale="82" zoomScaleNormal="82" workbookViewId="0">
      <selection activeCell="S8" sqref="S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121</v>
      </c>
      <c r="P1" s="124" t="s">
        <v>122</v>
      </c>
      <c r="Q1" s="124" t="s">
        <v>123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115">
        <v>45068</v>
      </c>
      <c r="P3" s="115">
        <v>45152</v>
      </c>
      <c r="Q3" s="115">
        <v>45182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>
        <v>2</v>
      </c>
      <c r="M4" s="67">
        <f>L4-SUM(O4:X4)</f>
        <v>0</v>
      </c>
      <c r="N4" s="68" t="str">
        <f>IF(M4&lt;0,"ATENÇÃO","OK")</f>
        <v>OK</v>
      </c>
      <c r="O4" s="116"/>
      <c r="P4" s="114">
        <v>2</v>
      </c>
      <c r="Q4" s="114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>
        <v>15</v>
      </c>
      <c r="M5" s="67">
        <f t="shared" ref="M5:M43" si="0">L5-SUM(O5:X5)</f>
        <v>12</v>
      </c>
      <c r="N5" s="68" t="str">
        <f t="shared" ref="N5:N43" si="1">IF(M5&lt;0,"ATENÇÃO","OK")</f>
        <v>OK</v>
      </c>
      <c r="O5" s="116"/>
      <c r="P5" s="114">
        <v>3</v>
      </c>
      <c r="Q5" s="114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15</v>
      </c>
      <c r="M6" s="67">
        <f t="shared" si="0"/>
        <v>12</v>
      </c>
      <c r="N6" s="68" t="str">
        <f t="shared" si="1"/>
        <v>OK</v>
      </c>
      <c r="O6" s="116"/>
      <c r="P6" s="114">
        <v>3</v>
      </c>
      <c r="Q6" s="114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>
        <v>6</v>
      </c>
      <c r="M7" s="67">
        <f t="shared" si="0"/>
        <v>4</v>
      </c>
      <c r="N7" s="68" t="str">
        <f t="shared" si="1"/>
        <v>OK</v>
      </c>
      <c r="O7" s="116"/>
      <c r="P7" s="114">
        <v>2</v>
      </c>
      <c r="Q7" s="114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4</v>
      </c>
      <c r="M8" s="67">
        <f t="shared" si="0"/>
        <v>2</v>
      </c>
      <c r="N8" s="68" t="str">
        <f t="shared" si="1"/>
        <v>OK</v>
      </c>
      <c r="O8" s="116"/>
      <c r="P8" s="114">
        <v>2</v>
      </c>
      <c r="Q8" s="114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>
        <v>4</v>
      </c>
      <c r="M9" s="67">
        <f t="shared" si="0"/>
        <v>2</v>
      </c>
      <c r="N9" s="68" t="str">
        <f t="shared" si="1"/>
        <v>OK</v>
      </c>
      <c r="O9" s="116"/>
      <c r="P9" s="114">
        <v>2</v>
      </c>
      <c r="Q9" s="114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>
        <v>6</v>
      </c>
      <c r="M10" s="67">
        <f t="shared" si="0"/>
        <v>4</v>
      </c>
      <c r="N10" s="68" t="str">
        <f t="shared" si="1"/>
        <v>OK</v>
      </c>
      <c r="O10" s="116"/>
      <c r="P10" s="114">
        <v>2</v>
      </c>
      <c r="Q10" s="114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/>
      <c r="M11" s="67">
        <f t="shared" si="0"/>
        <v>0</v>
      </c>
      <c r="N11" s="68" t="str">
        <f t="shared" si="1"/>
        <v>OK</v>
      </c>
      <c r="O11" s="116"/>
      <c r="P11" s="114"/>
      <c r="Q11" s="114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/>
      <c r="M12" s="67">
        <f t="shared" si="0"/>
        <v>0</v>
      </c>
      <c r="N12" s="68" t="str">
        <f t="shared" si="1"/>
        <v>OK</v>
      </c>
      <c r="O12" s="116"/>
      <c r="P12" s="114"/>
      <c r="Q12" s="114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/>
      <c r="M13" s="67">
        <f t="shared" si="0"/>
        <v>0</v>
      </c>
      <c r="N13" s="68" t="str">
        <f t="shared" si="1"/>
        <v>OK</v>
      </c>
      <c r="O13" s="116"/>
      <c r="P13" s="114"/>
      <c r="Q13" s="114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>
        <v>4</v>
      </c>
      <c r="M14" s="67">
        <f t="shared" si="0"/>
        <v>3</v>
      </c>
      <c r="N14" s="68" t="str">
        <f t="shared" si="1"/>
        <v>OK</v>
      </c>
      <c r="O14" s="116"/>
      <c r="P14" s="114">
        <v>1</v>
      </c>
      <c r="Q14" s="114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>
        <v>6</v>
      </c>
      <c r="M15" s="67">
        <f t="shared" si="0"/>
        <v>5</v>
      </c>
      <c r="N15" s="68" t="str">
        <f t="shared" si="1"/>
        <v>OK</v>
      </c>
      <c r="O15" s="116"/>
      <c r="P15" s="114">
        <v>1</v>
      </c>
      <c r="Q15" s="114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>
        <v>6</v>
      </c>
      <c r="M16" s="67">
        <f t="shared" si="0"/>
        <v>5</v>
      </c>
      <c r="N16" s="68" t="str">
        <f t="shared" si="1"/>
        <v>OK</v>
      </c>
      <c r="O16" s="116"/>
      <c r="P16" s="114">
        <v>1</v>
      </c>
      <c r="Q16" s="114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>
        <v>6</v>
      </c>
      <c r="M17" s="67">
        <f t="shared" si="0"/>
        <v>5</v>
      </c>
      <c r="N17" s="68" t="str">
        <f t="shared" si="1"/>
        <v>OK</v>
      </c>
      <c r="O17" s="116"/>
      <c r="P17" s="114">
        <v>1</v>
      </c>
      <c r="Q17" s="114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>
        <v>6</v>
      </c>
      <c r="M18" s="67">
        <f t="shared" si="0"/>
        <v>5</v>
      </c>
      <c r="N18" s="68" t="str">
        <f t="shared" si="1"/>
        <v>OK</v>
      </c>
      <c r="O18" s="116"/>
      <c r="P18" s="114">
        <v>1</v>
      </c>
      <c r="Q18" s="114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>
        <v>9</v>
      </c>
      <c r="M19" s="67">
        <f t="shared" si="0"/>
        <v>8</v>
      </c>
      <c r="N19" s="68" t="str">
        <f t="shared" si="1"/>
        <v>OK</v>
      </c>
      <c r="O19" s="116"/>
      <c r="P19" s="114">
        <v>1</v>
      </c>
      <c r="Q19" s="114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>
        <v>9</v>
      </c>
      <c r="M20" s="67">
        <f t="shared" si="0"/>
        <v>8</v>
      </c>
      <c r="N20" s="68" t="str">
        <f t="shared" si="1"/>
        <v>OK</v>
      </c>
      <c r="O20" s="116"/>
      <c r="P20" s="114">
        <v>1</v>
      </c>
      <c r="Q20" s="114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/>
      <c r="M21" s="67">
        <f t="shared" si="0"/>
        <v>0</v>
      </c>
      <c r="N21" s="68" t="str">
        <f t="shared" si="1"/>
        <v>OK</v>
      </c>
      <c r="O21" s="116"/>
      <c r="P21" s="114"/>
      <c r="Q21" s="114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>
        <v>20</v>
      </c>
      <c r="M22" s="67">
        <f t="shared" si="0"/>
        <v>20</v>
      </c>
      <c r="N22" s="68" t="str">
        <f t="shared" si="1"/>
        <v>OK</v>
      </c>
      <c r="O22" s="116"/>
      <c r="P22" s="114"/>
      <c r="Q22" s="114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>
        <v>3</v>
      </c>
      <c r="M23" s="67">
        <f t="shared" si="0"/>
        <v>3</v>
      </c>
      <c r="N23" s="68" t="str">
        <f t="shared" si="1"/>
        <v>OK</v>
      </c>
      <c r="O23" s="116"/>
      <c r="P23" s="114"/>
      <c r="Q23" s="114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>
        <v>3</v>
      </c>
      <c r="M24" s="67">
        <f t="shared" si="0"/>
        <v>3</v>
      </c>
      <c r="N24" s="68" t="str">
        <f t="shared" si="1"/>
        <v>OK</v>
      </c>
      <c r="O24" s="116"/>
      <c r="P24" s="114"/>
      <c r="Q24" s="114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/>
      <c r="M25" s="67">
        <f t="shared" si="0"/>
        <v>0</v>
      </c>
      <c r="N25" s="68" t="str">
        <f t="shared" si="1"/>
        <v>OK</v>
      </c>
      <c r="O25" s="116"/>
      <c r="P25" s="114"/>
      <c r="Q25" s="114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>
        <v>150</v>
      </c>
      <c r="M26" s="67">
        <f t="shared" si="0"/>
        <v>100</v>
      </c>
      <c r="N26" s="68" t="str">
        <f t="shared" si="1"/>
        <v>OK</v>
      </c>
      <c r="O26" s="116">
        <v>50</v>
      </c>
      <c r="P26" s="114"/>
      <c r="Q26" s="114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>
        <v>20</v>
      </c>
      <c r="M27" s="67">
        <f t="shared" si="0"/>
        <v>0</v>
      </c>
      <c r="N27" s="68" t="str">
        <f t="shared" si="1"/>
        <v>OK</v>
      </c>
      <c r="O27" s="116">
        <v>20</v>
      </c>
      <c r="P27" s="114"/>
      <c r="Q27" s="114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/>
      <c r="M28" s="67">
        <f t="shared" si="0"/>
        <v>0</v>
      </c>
      <c r="N28" s="68" t="str">
        <f t="shared" si="1"/>
        <v>OK</v>
      </c>
      <c r="O28" s="116"/>
      <c r="P28" s="114"/>
      <c r="Q28" s="114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/>
      <c r="M29" s="67">
        <f t="shared" si="0"/>
        <v>0</v>
      </c>
      <c r="N29" s="68" t="str">
        <f t="shared" si="1"/>
        <v>OK</v>
      </c>
      <c r="O29" s="116"/>
      <c r="P29" s="114"/>
      <c r="Q29" s="114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>
        <v>30</v>
      </c>
      <c r="M30" s="67">
        <f t="shared" si="0"/>
        <v>0</v>
      </c>
      <c r="N30" s="68" t="str">
        <f t="shared" si="1"/>
        <v>OK</v>
      </c>
      <c r="O30" s="116">
        <v>30</v>
      </c>
      <c r="P30" s="114"/>
      <c r="Q30" s="114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>
        <v>20</v>
      </c>
      <c r="M31" s="67">
        <f t="shared" si="0"/>
        <v>20</v>
      </c>
      <c r="N31" s="68" t="str">
        <f t="shared" si="1"/>
        <v>OK</v>
      </c>
      <c r="O31" s="116"/>
      <c r="P31" s="114"/>
      <c r="Q31" s="114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>
        <v>15</v>
      </c>
      <c r="M32" s="67">
        <f t="shared" si="0"/>
        <v>15</v>
      </c>
      <c r="N32" s="68" t="str">
        <f t="shared" si="1"/>
        <v>OK</v>
      </c>
      <c r="O32" s="116"/>
      <c r="P32" s="114"/>
      <c r="Q32" s="114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>
        <v>10</v>
      </c>
      <c r="M33" s="67">
        <f t="shared" si="0"/>
        <v>10</v>
      </c>
      <c r="N33" s="68" t="str">
        <f t="shared" si="1"/>
        <v>OK</v>
      </c>
      <c r="O33" s="116"/>
      <c r="P33" s="114"/>
      <c r="Q33" s="114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>
        <v>20</v>
      </c>
      <c r="M34" s="67">
        <f t="shared" si="0"/>
        <v>15</v>
      </c>
      <c r="N34" s="68" t="str">
        <f t="shared" si="1"/>
        <v>OK</v>
      </c>
      <c r="O34" s="116">
        <v>5</v>
      </c>
      <c r="P34" s="114"/>
      <c r="Q34" s="114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>
        <v>20</v>
      </c>
      <c r="M35" s="67">
        <f t="shared" si="0"/>
        <v>10</v>
      </c>
      <c r="N35" s="68" t="str">
        <f t="shared" si="1"/>
        <v>OK</v>
      </c>
      <c r="O35" s="116"/>
      <c r="P35" s="114"/>
      <c r="Q35" s="117">
        <v>10</v>
      </c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>
        <v>20</v>
      </c>
      <c r="M36" s="67">
        <f t="shared" si="0"/>
        <v>15</v>
      </c>
      <c r="N36" s="68" t="str">
        <f t="shared" si="1"/>
        <v>OK</v>
      </c>
      <c r="O36" s="116">
        <v>5</v>
      </c>
      <c r="P36" s="114"/>
      <c r="Q36" s="114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>
        <v>10</v>
      </c>
      <c r="M37" s="67">
        <f t="shared" si="0"/>
        <v>10</v>
      </c>
      <c r="N37" s="68" t="str">
        <f t="shared" si="1"/>
        <v>OK</v>
      </c>
      <c r="O37" s="116"/>
      <c r="P37" s="114"/>
      <c r="Q37" s="114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>
        <v>20</v>
      </c>
      <c r="M38" s="67">
        <f t="shared" si="0"/>
        <v>13</v>
      </c>
      <c r="N38" s="68" t="str">
        <f t="shared" si="1"/>
        <v>OK</v>
      </c>
      <c r="O38" s="116"/>
      <c r="P38" s="116"/>
      <c r="Q38" s="117">
        <v>7</v>
      </c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>
        <v>20</v>
      </c>
      <c r="M39" s="67">
        <f t="shared" si="0"/>
        <v>20</v>
      </c>
      <c r="N39" s="68" t="str">
        <f t="shared" si="1"/>
        <v>OK</v>
      </c>
      <c r="O39" s="116"/>
      <c r="P39" s="114"/>
      <c r="Q39" s="114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>
        <v>20</v>
      </c>
      <c r="M40" s="67">
        <f t="shared" si="0"/>
        <v>20</v>
      </c>
      <c r="N40" s="68" t="str">
        <f t="shared" si="1"/>
        <v>OK</v>
      </c>
      <c r="O40" s="116"/>
      <c r="P40" s="114"/>
      <c r="Q40" s="114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>
        <v>20</v>
      </c>
      <c r="M41" s="67">
        <f t="shared" si="0"/>
        <v>15</v>
      </c>
      <c r="N41" s="68" t="str">
        <f t="shared" si="1"/>
        <v>OK</v>
      </c>
      <c r="O41" s="116"/>
      <c r="P41" s="114"/>
      <c r="Q41" s="117">
        <v>5</v>
      </c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>
        <v>10</v>
      </c>
      <c r="M42" s="67">
        <f t="shared" si="0"/>
        <v>10</v>
      </c>
      <c r="N42" s="68" t="str">
        <f t="shared" si="1"/>
        <v>OK</v>
      </c>
      <c r="O42" s="116"/>
      <c r="P42" s="114"/>
      <c r="Q42" s="116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>
        <v>20</v>
      </c>
      <c r="M43" s="67">
        <f t="shared" si="0"/>
        <v>15</v>
      </c>
      <c r="N43" s="68" t="str">
        <f t="shared" si="1"/>
        <v>OK</v>
      </c>
      <c r="O43" s="116">
        <v>5</v>
      </c>
      <c r="P43" s="114"/>
      <c r="Q43" s="114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3943.2999999999997</v>
      </c>
      <c r="P44" s="29">
        <f>SUMPRODUCT($K$4:$K$43,P4:P43)</f>
        <v>898.54</v>
      </c>
      <c r="Q44" s="29">
        <f>SUMPRODUCT($K$4:$K$43,Q4:Q43)</f>
        <v>5179.7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X1:X2"/>
    <mergeCell ref="A2:N2"/>
    <mergeCell ref="U1:U2"/>
    <mergeCell ref="V1:V2"/>
    <mergeCell ref="T1:T2"/>
    <mergeCell ref="S1:S2"/>
    <mergeCell ref="R1:R2"/>
    <mergeCell ref="A1:C1"/>
    <mergeCell ref="D1:K1"/>
    <mergeCell ref="L1:N1"/>
    <mergeCell ref="A4:A25"/>
    <mergeCell ref="B4:B25"/>
    <mergeCell ref="A26:A43"/>
    <mergeCell ref="B26:B43"/>
    <mergeCell ref="W1:W2"/>
    <mergeCell ref="O1:O2"/>
    <mergeCell ref="P1:P2"/>
    <mergeCell ref="Q1:Q2"/>
  </mergeCells>
  <conditionalFormatting sqref="P4">
    <cfRule type="cellIs" dxfId="178" priority="4" stopIfTrue="1" operator="greaterThan">
      <formula>0</formula>
    </cfRule>
    <cfRule type="cellIs" dxfId="177" priority="5" stopIfTrue="1" operator="greaterThan">
      <formula>0</formula>
    </cfRule>
    <cfRule type="cellIs" dxfId="176" priority="6" stopIfTrue="1" operator="greaterThan">
      <formula>0</formula>
    </cfRule>
  </conditionalFormatting>
  <conditionalFormatting sqref="O4">
    <cfRule type="cellIs" dxfId="175" priority="1" stopIfTrue="1" operator="greaterThan">
      <formula>0</formula>
    </cfRule>
    <cfRule type="cellIs" dxfId="174" priority="2" stopIfTrue="1" operator="greaterThan">
      <formula>0</formula>
    </cfRule>
    <cfRule type="cellIs" dxfId="173" priority="3" stopIfTrue="1" operator="greaterThan">
      <formula>0</formula>
    </cfRule>
  </conditionalFormatting>
  <conditionalFormatting sqref="M4 M5:P79">
    <cfRule type="cellIs" dxfId="172" priority="10" stopIfTrue="1" operator="greaterThan">
      <formula>0</formula>
    </cfRule>
    <cfRule type="cellIs" dxfId="171" priority="11" stopIfTrue="1" operator="greaterThan">
      <formula>0</formula>
    </cfRule>
    <cfRule type="cellIs" dxfId="170" priority="12" stopIfTrue="1" operator="greaterThan">
      <formula>0</formula>
    </cfRule>
  </conditionalFormatting>
  <conditionalFormatting sqref="N4">
    <cfRule type="cellIs" dxfId="169" priority="7" stopIfTrue="1" operator="greaterThan">
      <formula>0</formula>
    </cfRule>
    <cfRule type="cellIs" dxfId="168" priority="8" stopIfTrue="1" operator="greaterThan">
      <formula>0</formula>
    </cfRule>
    <cfRule type="cellIs" dxfId="167" priority="9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68"/>
  <sheetViews>
    <sheetView zoomScale="84" zoomScaleNormal="84" workbookViewId="0">
      <selection activeCell="S9" sqref="S9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124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118">
        <v>45078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>
        <v>8</v>
      </c>
      <c r="M4" s="67">
        <f>L4-SUM(O4:X4)</f>
        <v>8</v>
      </c>
      <c r="N4" s="68" t="str">
        <f>IF(M4&lt;0,"ATENÇÃO","OK")</f>
        <v>OK</v>
      </c>
      <c r="O4" s="119"/>
      <c r="P4" s="55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>
        <v>8</v>
      </c>
      <c r="M5" s="67">
        <f t="shared" ref="M5:M43" si="0">L5-SUM(O5:X5)</f>
        <v>8</v>
      </c>
      <c r="N5" s="68" t="str">
        <f t="shared" ref="N5:N43" si="1">IF(M5&lt;0,"ATENÇÃO","OK")</f>
        <v>OK</v>
      </c>
      <c r="O5" s="119"/>
      <c r="P5" s="55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8</v>
      </c>
      <c r="M6" s="67">
        <f t="shared" si="0"/>
        <v>8</v>
      </c>
      <c r="N6" s="68" t="str">
        <f t="shared" si="1"/>
        <v>OK</v>
      </c>
      <c r="O6" s="119"/>
      <c r="P6" s="55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>
        <v>8</v>
      </c>
      <c r="M7" s="67">
        <f t="shared" si="0"/>
        <v>8</v>
      </c>
      <c r="N7" s="68" t="str">
        <f t="shared" si="1"/>
        <v>OK</v>
      </c>
      <c r="O7" s="119"/>
      <c r="P7" s="55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4</v>
      </c>
      <c r="M8" s="67">
        <f t="shared" si="0"/>
        <v>4</v>
      </c>
      <c r="N8" s="68" t="str">
        <f t="shared" si="1"/>
        <v>OK</v>
      </c>
      <c r="O8" s="119"/>
      <c r="P8" s="55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>
        <v>4</v>
      </c>
      <c r="M9" s="67">
        <f t="shared" si="0"/>
        <v>4</v>
      </c>
      <c r="N9" s="68" t="str">
        <f t="shared" si="1"/>
        <v>OK</v>
      </c>
      <c r="O9" s="119"/>
      <c r="P9" s="55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>
        <v>4</v>
      </c>
      <c r="M10" s="67">
        <f t="shared" si="0"/>
        <v>4</v>
      </c>
      <c r="N10" s="68" t="str">
        <f t="shared" si="1"/>
        <v>OK</v>
      </c>
      <c r="O10" s="119"/>
      <c r="P10" s="55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>
        <v>4</v>
      </c>
      <c r="M11" s="67">
        <f t="shared" si="0"/>
        <v>4</v>
      </c>
      <c r="N11" s="68" t="str">
        <f t="shared" si="1"/>
        <v>OK</v>
      </c>
      <c r="O11" s="119"/>
      <c r="P11" s="55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>
        <v>4</v>
      </c>
      <c r="M12" s="67">
        <f t="shared" si="0"/>
        <v>4</v>
      </c>
      <c r="N12" s="68" t="str">
        <f t="shared" si="1"/>
        <v>OK</v>
      </c>
      <c r="O12" s="119"/>
      <c r="P12" s="55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>
        <v>4</v>
      </c>
      <c r="M13" s="67">
        <f t="shared" si="0"/>
        <v>4</v>
      </c>
      <c r="N13" s="68" t="str">
        <f t="shared" si="1"/>
        <v>OK</v>
      </c>
      <c r="O13" s="119"/>
      <c r="P13" s="55"/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>
        <v>1</v>
      </c>
      <c r="M14" s="67">
        <f t="shared" si="0"/>
        <v>1</v>
      </c>
      <c r="N14" s="68" t="str">
        <f t="shared" si="1"/>
        <v>OK</v>
      </c>
      <c r="O14" s="119"/>
      <c r="P14" s="55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>
        <v>1</v>
      </c>
      <c r="M15" s="67">
        <f t="shared" si="0"/>
        <v>1</v>
      </c>
      <c r="N15" s="68" t="str">
        <f t="shared" si="1"/>
        <v>OK</v>
      </c>
      <c r="O15" s="119"/>
      <c r="P15" s="55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>
        <v>1</v>
      </c>
      <c r="M16" s="67">
        <f t="shared" si="0"/>
        <v>1</v>
      </c>
      <c r="N16" s="68" t="str">
        <f t="shared" si="1"/>
        <v>OK</v>
      </c>
      <c r="O16" s="119"/>
      <c r="P16" s="55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>
        <v>1</v>
      </c>
      <c r="M17" s="67">
        <f t="shared" si="0"/>
        <v>1</v>
      </c>
      <c r="N17" s="68" t="str">
        <f t="shared" si="1"/>
        <v>OK</v>
      </c>
      <c r="O17" s="119"/>
      <c r="P17" s="55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>
        <v>1</v>
      </c>
      <c r="M18" s="67">
        <f t="shared" si="0"/>
        <v>1</v>
      </c>
      <c r="N18" s="68" t="str">
        <f t="shared" si="1"/>
        <v>OK</v>
      </c>
      <c r="O18" s="119"/>
      <c r="P18" s="55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>
        <v>1</v>
      </c>
      <c r="M19" s="67">
        <f t="shared" si="0"/>
        <v>1</v>
      </c>
      <c r="N19" s="68" t="str">
        <f t="shared" si="1"/>
        <v>OK</v>
      </c>
      <c r="O19" s="119"/>
      <c r="P19" s="55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>
        <v>1</v>
      </c>
      <c r="M20" s="67">
        <f t="shared" si="0"/>
        <v>1</v>
      </c>
      <c r="N20" s="68" t="str">
        <f t="shared" si="1"/>
        <v>OK</v>
      </c>
      <c r="O20" s="119"/>
      <c r="P20" s="55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>
        <v>1</v>
      </c>
      <c r="M21" s="67">
        <f t="shared" si="0"/>
        <v>1</v>
      </c>
      <c r="N21" s="68" t="str">
        <f t="shared" si="1"/>
        <v>OK</v>
      </c>
      <c r="O21" s="119"/>
      <c r="P21" s="55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>
        <v>1</v>
      </c>
      <c r="M22" s="67">
        <f t="shared" si="0"/>
        <v>1</v>
      </c>
      <c r="N22" s="68" t="str">
        <f t="shared" si="1"/>
        <v>OK</v>
      </c>
      <c r="O22" s="119"/>
      <c r="P22" s="55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>
        <v>0</v>
      </c>
      <c r="M23" s="67">
        <f t="shared" si="0"/>
        <v>0</v>
      </c>
      <c r="N23" s="68" t="str">
        <f t="shared" si="1"/>
        <v>OK</v>
      </c>
      <c r="O23" s="119"/>
      <c r="P23" s="55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>
        <v>0</v>
      </c>
      <c r="M24" s="67">
        <f t="shared" si="0"/>
        <v>0</v>
      </c>
      <c r="N24" s="68" t="str">
        <f t="shared" si="1"/>
        <v>OK</v>
      </c>
      <c r="O24" s="119"/>
      <c r="P24" s="55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/>
      <c r="M25" s="67">
        <f t="shared" si="0"/>
        <v>0</v>
      </c>
      <c r="N25" s="68" t="str">
        <f t="shared" si="1"/>
        <v>OK</v>
      </c>
      <c r="O25" s="119"/>
      <c r="P25" s="55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>
        <v>80</v>
      </c>
      <c r="M26" s="67">
        <f t="shared" si="0"/>
        <v>10</v>
      </c>
      <c r="N26" s="68" t="str">
        <f t="shared" si="1"/>
        <v>OK</v>
      </c>
      <c r="O26" s="119">
        <v>70</v>
      </c>
      <c r="P26" s="55"/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>
        <v>40</v>
      </c>
      <c r="M27" s="67">
        <f t="shared" si="0"/>
        <v>20</v>
      </c>
      <c r="N27" s="68" t="str">
        <f t="shared" si="1"/>
        <v>OK</v>
      </c>
      <c r="O27" s="119">
        <v>20</v>
      </c>
      <c r="P27" s="55"/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>
        <v>1</v>
      </c>
      <c r="M28" s="67">
        <f t="shared" si="0"/>
        <v>1</v>
      </c>
      <c r="N28" s="68" t="str">
        <f t="shared" si="1"/>
        <v>OK</v>
      </c>
      <c r="O28" s="119"/>
      <c r="P28" s="55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>
        <v>1</v>
      </c>
      <c r="M29" s="67">
        <f t="shared" si="0"/>
        <v>1</v>
      </c>
      <c r="N29" s="68" t="str">
        <f t="shared" si="1"/>
        <v>OK</v>
      </c>
      <c r="O29" s="119"/>
      <c r="P29" s="55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>
        <v>16</v>
      </c>
      <c r="M30" s="67">
        <f t="shared" si="0"/>
        <v>6</v>
      </c>
      <c r="N30" s="68" t="str">
        <f t="shared" si="1"/>
        <v>OK</v>
      </c>
      <c r="O30" s="119">
        <v>10</v>
      </c>
      <c r="P30" s="55"/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>
        <v>12</v>
      </c>
      <c r="M31" s="67">
        <f t="shared" si="0"/>
        <v>6</v>
      </c>
      <c r="N31" s="68" t="str">
        <f t="shared" si="1"/>
        <v>OK</v>
      </c>
      <c r="O31" s="119">
        <v>6</v>
      </c>
      <c r="P31" s="55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>
        <v>20</v>
      </c>
      <c r="M32" s="67">
        <f t="shared" si="0"/>
        <v>10</v>
      </c>
      <c r="N32" s="68" t="str">
        <f t="shared" si="1"/>
        <v>OK</v>
      </c>
      <c r="O32" s="119">
        <v>10</v>
      </c>
      <c r="P32" s="55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>
        <v>6</v>
      </c>
      <c r="M33" s="67">
        <f t="shared" si="0"/>
        <v>6</v>
      </c>
      <c r="N33" s="68" t="str">
        <f t="shared" si="1"/>
        <v>OK</v>
      </c>
      <c r="O33" s="119"/>
      <c r="P33" s="55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>
        <v>8</v>
      </c>
      <c r="M34" s="67">
        <f t="shared" si="0"/>
        <v>4</v>
      </c>
      <c r="N34" s="68" t="str">
        <f t="shared" si="1"/>
        <v>OK</v>
      </c>
      <c r="O34" s="119">
        <v>4</v>
      </c>
      <c r="P34" s="55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>
        <v>8</v>
      </c>
      <c r="M35" s="67">
        <f t="shared" si="0"/>
        <v>6</v>
      </c>
      <c r="N35" s="68" t="str">
        <f t="shared" si="1"/>
        <v>OK</v>
      </c>
      <c r="O35" s="119">
        <v>2</v>
      </c>
      <c r="P35" s="55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>
        <v>30</v>
      </c>
      <c r="M36" s="67">
        <f t="shared" si="0"/>
        <v>24</v>
      </c>
      <c r="N36" s="68" t="str">
        <f t="shared" si="1"/>
        <v>OK</v>
      </c>
      <c r="O36" s="119">
        <v>6</v>
      </c>
      <c r="P36" s="55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>
        <v>30</v>
      </c>
      <c r="M37" s="67">
        <f t="shared" si="0"/>
        <v>20</v>
      </c>
      <c r="N37" s="68" t="str">
        <f t="shared" si="1"/>
        <v>OK</v>
      </c>
      <c r="O37" s="119">
        <v>10</v>
      </c>
      <c r="P37" s="55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>
        <v>10</v>
      </c>
      <c r="M38" s="67">
        <f t="shared" si="0"/>
        <v>10</v>
      </c>
      <c r="N38" s="68" t="str">
        <f t="shared" si="1"/>
        <v>OK</v>
      </c>
      <c r="O38" s="119"/>
      <c r="P38" s="57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>
        <v>30</v>
      </c>
      <c r="M39" s="67">
        <f t="shared" si="0"/>
        <v>10</v>
      </c>
      <c r="N39" s="68" t="str">
        <f t="shared" si="1"/>
        <v>OK</v>
      </c>
      <c r="O39" s="119">
        <v>20</v>
      </c>
      <c r="P39" s="55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>
        <v>40</v>
      </c>
      <c r="M40" s="67">
        <f t="shared" si="0"/>
        <v>30</v>
      </c>
      <c r="N40" s="68" t="str">
        <f t="shared" si="1"/>
        <v>OK</v>
      </c>
      <c r="O40" s="119">
        <v>10</v>
      </c>
      <c r="P40" s="55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>
        <v>10</v>
      </c>
      <c r="M41" s="67">
        <f t="shared" si="0"/>
        <v>6</v>
      </c>
      <c r="N41" s="68" t="str">
        <f t="shared" si="1"/>
        <v>OK</v>
      </c>
      <c r="O41" s="119">
        <v>4</v>
      </c>
      <c r="P41" s="55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>
        <v>30</v>
      </c>
      <c r="M42" s="67">
        <f t="shared" si="0"/>
        <v>10</v>
      </c>
      <c r="N42" s="68" t="str">
        <f t="shared" si="1"/>
        <v>OK</v>
      </c>
      <c r="O42" s="119">
        <v>20</v>
      </c>
      <c r="P42" s="55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>
        <v>20</v>
      </c>
      <c r="M43" s="67">
        <f t="shared" si="0"/>
        <v>16</v>
      </c>
      <c r="N43" s="68" t="str">
        <f t="shared" si="1"/>
        <v>OK</v>
      </c>
      <c r="O43" s="119">
        <v>4</v>
      </c>
      <c r="P43" s="55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14220.279999999997</v>
      </c>
      <c r="P44" s="29">
        <f>SUMPRODUCT($K$4:$K$43,P4:P43)</f>
        <v>0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P1:P2"/>
    <mergeCell ref="Q1:Q2"/>
    <mergeCell ref="A1:C1"/>
    <mergeCell ref="O1:O2"/>
    <mergeCell ref="A4:A25"/>
    <mergeCell ref="B4:B25"/>
    <mergeCell ref="A26:A43"/>
    <mergeCell ref="B26:B43"/>
    <mergeCell ref="W1:W2"/>
  </mergeCells>
  <conditionalFormatting sqref="P4">
    <cfRule type="cellIs" dxfId="166" priority="4" stopIfTrue="1" operator="greaterThan">
      <formula>0</formula>
    </cfRule>
    <cfRule type="cellIs" dxfId="165" priority="5" stopIfTrue="1" operator="greaterThan">
      <formula>0</formula>
    </cfRule>
    <cfRule type="cellIs" dxfId="164" priority="6" stopIfTrue="1" operator="greaterThan">
      <formula>0</formula>
    </cfRule>
  </conditionalFormatting>
  <conditionalFormatting sqref="O4">
    <cfRule type="cellIs" dxfId="163" priority="1" stopIfTrue="1" operator="greaterThan">
      <formula>0</formula>
    </cfRule>
    <cfRule type="cellIs" dxfId="162" priority="2" stopIfTrue="1" operator="greaterThan">
      <formula>0</formula>
    </cfRule>
    <cfRule type="cellIs" dxfId="161" priority="3" stopIfTrue="1" operator="greaterThan">
      <formula>0</formula>
    </cfRule>
  </conditionalFormatting>
  <conditionalFormatting sqref="M4 M5:P79">
    <cfRule type="cellIs" dxfId="160" priority="10" stopIfTrue="1" operator="greaterThan">
      <formula>0</formula>
    </cfRule>
    <cfRule type="cellIs" dxfId="159" priority="11" stopIfTrue="1" operator="greaterThan">
      <formula>0</formula>
    </cfRule>
    <cfRule type="cellIs" dxfId="158" priority="12" stopIfTrue="1" operator="greaterThan">
      <formula>0</formula>
    </cfRule>
  </conditionalFormatting>
  <conditionalFormatting sqref="N4">
    <cfRule type="cellIs" dxfId="157" priority="7" stopIfTrue="1" operator="greaterThan">
      <formula>0</formula>
    </cfRule>
    <cfRule type="cellIs" dxfId="156" priority="8" stopIfTrue="1" operator="greaterThan">
      <formula>0</formula>
    </cfRule>
    <cfRule type="cellIs" dxfId="155" priority="9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8"/>
  <sheetViews>
    <sheetView zoomScale="84" zoomScaleNormal="84" workbookViewId="0">
      <selection activeCell="Q8" sqref="Q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28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56" t="s">
        <v>19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/>
      <c r="M4" s="67">
        <f>L4-SUM(O4:X4)</f>
        <v>0</v>
      </c>
      <c r="N4" s="68" t="str">
        <f>IF(M4&lt;0,"ATENÇÃO","OK")</f>
        <v>OK</v>
      </c>
      <c r="O4" s="57"/>
      <c r="P4" s="55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/>
      <c r="M5" s="67">
        <f t="shared" ref="M5:M43" si="0">L5-SUM(O5:X5)</f>
        <v>0</v>
      </c>
      <c r="N5" s="68" t="str">
        <f t="shared" ref="N5:N43" si="1">IF(M5&lt;0,"ATENÇÃO","OK")</f>
        <v>OK</v>
      </c>
      <c r="O5" s="57"/>
      <c r="P5" s="55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5</v>
      </c>
      <c r="M6" s="67">
        <f t="shared" si="0"/>
        <v>5</v>
      </c>
      <c r="N6" s="68" t="str">
        <f t="shared" si="1"/>
        <v>OK</v>
      </c>
      <c r="O6" s="57"/>
      <c r="P6" s="55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>
        <v>3</v>
      </c>
      <c r="M7" s="67">
        <f t="shared" si="0"/>
        <v>3</v>
      </c>
      <c r="N7" s="68" t="str">
        <f t="shared" si="1"/>
        <v>OK</v>
      </c>
      <c r="O7" s="57"/>
      <c r="P7" s="55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3</v>
      </c>
      <c r="M8" s="67">
        <f t="shared" si="0"/>
        <v>3</v>
      </c>
      <c r="N8" s="68" t="str">
        <f t="shared" si="1"/>
        <v>OK</v>
      </c>
      <c r="O8" s="57"/>
      <c r="P8" s="55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/>
      <c r="M9" s="67">
        <f t="shared" si="0"/>
        <v>0</v>
      </c>
      <c r="N9" s="68" t="str">
        <f t="shared" si="1"/>
        <v>OK</v>
      </c>
      <c r="O9" s="57"/>
      <c r="P9" s="55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/>
      <c r="M10" s="67">
        <f t="shared" si="0"/>
        <v>0</v>
      </c>
      <c r="N10" s="68" t="str">
        <f t="shared" si="1"/>
        <v>OK</v>
      </c>
      <c r="O10" s="57"/>
      <c r="P10" s="55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/>
      <c r="M11" s="67">
        <f t="shared" si="0"/>
        <v>0</v>
      </c>
      <c r="N11" s="68" t="str">
        <f t="shared" si="1"/>
        <v>OK</v>
      </c>
      <c r="O11" s="57"/>
      <c r="P11" s="55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/>
      <c r="M12" s="67">
        <f t="shared" si="0"/>
        <v>0</v>
      </c>
      <c r="N12" s="68" t="str">
        <f t="shared" si="1"/>
        <v>OK</v>
      </c>
      <c r="O12" s="57"/>
      <c r="P12" s="55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/>
      <c r="M13" s="67">
        <f t="shared" si="0"/>
        <v>0</v>
      </c>
      <c r="N13" s="68" t="str">
        <f t="shared" si="1"/>
        <v>OK</v>
      </c>
      <c r="O13" s="57"/>
      <c r="P13" s="55"/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>
        <v>1</v>
      </c>
      <c r="M14" s="67">
        <f t="shared" si="0"/>
        <v>1</v>
      </c>
      <c r="N14" s="68" t="str">
        <f t="shared" si="1"/>
        <v>OK</v>
      </c>
      <c r="O14" s="57"/>
      <c r="P14" s="55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>
        <v>1</v>
      </c>
      <c r="M15" s="67">
        <f t="shared" si="0"/>
        <v>1</v>
      </c>
      <c r="N15" s="68" t="str">
        <f t="shared" si="1"/>
        <v>OK</v>
      </c>
      <c r="O15" s="57"/>
      <c r="P15" s="55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>
        <v>3</v>
      </c>
      <c r="M16" s="67">
        <f t="shared" si="0"/>
        <v>3</v>
      </c>
      <c r="N16" s="68" t="str">
        <f t="shared" si="1"/>
        <v>OK</v>
      </c>
      <c r="O16" s="57"/>
      <c r="P16" s="55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>
        <v>3</v>
      </c>
      <c r="M17" s="67">
        <f t="shared" si="0"/>
        <v>3</v>
      </c>
      <c r="N17" s="68" t="str">
        <f t="shared" si="1"/>
        <v>OK</v>
      </c>
      <c r="O17" s="57"/>
      <c r="P17" s="55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>
        <v>3</v>
      </c>
      <c r="M18" s="67">
        <f t="shared" si="0"/>
        <v>3</v>
      </c>
      <c r="N18" s="68" t="str">
        <f t="shared" si="1"/>
        <v>OK</v>
      </c>
      <c r="O18" s="57"/>
      <c r="P18" s="55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>
        <v>1</v>
      </c>
      <c r="M19" s="67">
        <f t="shared" si="0"/>
        <v>1</v>
      </c>
      <c r="N19" s="68" t="str">
        <f t="shared" si="1"/>
        <v>OK</v>
      </c>
      <c r="O19" s="57"/>
      <c r="P19" s="55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>
        <v>1</v>
      </c>
      <c r="M20" s="67">
        <f t="shared" si="0"/>
        <v>1</v>
      </c>
      <c r="N20" s="68" t="str">
        <f t="shared" si="1"/>
        <v>OK</v>
      </c>
      <c r="O20" s="57"/>
      <c r="P20" s="55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/>
      <c r="M21" s="67">
        <f t="shared" si="0"/>
        <v>0</v>
      </c>
      <c r="N21" s="68" t="str">
        <f t="shared" si="1"/>
        <v>OK</v>
      </c>
      <c r="O21" s="57"/>
      <c r="P21" s="55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/>
      <c r="M22" s="67">
        <f t="shared" si="0"/>
        <v>0</v>
      </c>
      <c r="N22" s="68" t="str">
        <f t="shared" si="1"/>
        <v>OK</v>
      </c>
      <c r="O22" s="57"/>
      <c r="P22" s="55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/>
      <c r="M23" s="67">
        <f t="shared" si="0"/>
        <v>0</v>
      </c>
      <c r="N23" s="68" t="str">
        <f t="shared" si="1"/>
        <v>OK</v>
      </c>
      <c r="O23" s="57"/>
      <c r="P23" s="55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/>
      <c r="M24" s="67">
        <f t="shared" si="0"/>
        <v>0</v>
      </c>
      <c r="N24" s="68" t="str">
        <f t="shared" si="1"/>
        <v>OK</v>
      </c>
      <c r="O24" s="57"/>
      <c r="P24" s="55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/>
      <c r="M25" s="67">
        <f t="shared" si="0"/>
        <v>0</v>
      </c>
      <c r="N25" s="68" t="str">
        <f t="shared" si="1"/>
        <v>OK</v>
      </c>
      <c r="O25" s="57"/>
      <c r="P25" s="55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>
        <v>10</v>
      </c>
      <c r="M26" s="67">
        <f t="shared" si="0"/>
        <v>10</v>
      </c>
      <c r="N26" s="68" t="str">
        <f t="shared" si="1"/>
        <v>OK</v>
      </c>
      <c r="O26" s="57"/>
      <c r="P26" s="55"/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>
        <v>3</v>
      </c>
      <c r="M27" s="67">
        <f t="shared" si="0"/>
        <v>3</v>
      </c>
      <c r="N27" s="68" t="str">
        <f t="shared" si="1"/>
        <v>OK</v>
      </c>
      <c r="O27" s="57"/>
      <c r="P27" s="55"/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>
        <v>1</v>
      </c>
      <c r="M28" s="67">
        <f t="shared" si="0"/>
        <v>1</v>
      </c>
      <c r="N28" s="68" t="str">
        <f t="shared" si="1"/>
        <v>OK</v>
      </c>
      <c r="O28" s="57"/>
      <c r="P28" s="55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/>
      <c r="M29" s="67">
        <f t="shared" si="0"/>
        <v>0</v>
      </c>
      <c r="N29" s="68" t="str">
        <f t="shared" si="1"/>
        <v>OK</v>
      </c>
      <c r="O29" s="57"/>
      <c r="P29" s="55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>
        <v>2</v>
      </c>
      <c r="M30" s="67">
        <f t="shared" si="0"/>
        <v>2</v>
      </c>
      <c r="N30" s="68" t="str">
        <f t="shared" si="1"/>
        <v>OK</v>
      </c>
      <c r="O30" s="57"/>
      <c r="P30" s="55"/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>
        <v>1</v>
      </c>
      <c r="M31" s="67">
        <f t="shared" si="0"/>
        <v>1</v>
      </c>
      <c r="N31" s="68" t="str">
        <f t="shared" si="1"/>
        <v>OK</v>
      </c>
      <c r="O31" s="57"/>
      <c r="P31" s="55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>
        <v>2</v>
      </c>
      <c r="M32" s="67">
        <f t="shared" si="0"/>
        <v>2</v>
      </c>
      <c r="N32" s="68" t="str">
        <f t="shared" si="1"/>
        <v>OK</v>
      </c>
      <c r="O32" s="57"/>
      <c r="P32" s="55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>
        <v>1</v>
      </c>
      <c r="M33" s="67">
        <f t="shared" si="0"/>
        <v>1</v>
      </c>
      <c r="N33" s="68" t="str">
        <f t="shared" si="1"/>
        <v>OK</v>
      </c>
      <c r="O33" s="57"/>
      <c r="P33" s="55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>
        <v>2</v>
      </c>
      <c r="M34" s="67">
        <f t="shared" si="0"/>
        <v>2</v>
      </c>
      <c r="N34" s="68" t="str">
        <f t="shared" si="1"/>
        <v>OK</v>
      </c>
      <c r="O34" s="57"/>
      <c r="P34" s="55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>
        <v>2</v>
      </c>
      <c r="M35" s="67">
        <f t="shared" si="0"/>
        <v>2</v>
      </c>
      <c r="N35" s="68" t="str">
        <f t="shared" si="1"/>
        <v>OK</v>
      </c>
      <c r="O35" s="57"/>
      <c r="P35" s="55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>
        <v>2</v>
      </c>
      <c r="M36" s="67">
        <f t="shared" si="0"/>
        <v>2</v>
      </c>
      <c r="N36" s="68" t="str">
        <f t="shared" si="1"/>
        <v>OK</v>
      </c>
      <c r="O36" s="57"/>
      <c r="P36" s="55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/>
      <c r="M37" s="67">
        <f t="shared" si="0"/>
        <v>0</v>
      </c>
      <c r="N37" s="68" t="str">
        <f t="shared" si="1"/>
        <v>OK</v>
      </c>
      <c r="O37" s="57"/>
      <c r="P37" s="55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>
        <v>1</v>
      </c>
      <c r="M38" s="67">
        <f t="shared" si="0"/>
        <v>1</v>
      </c>
      <c r="N38" s="68" t="str">
        <f t="shared" si="1"/>
        <v>OK</v>
      </c>
      <c r="O38" s="57"/>
      <c r="P38" s="57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>
        <v>2</v>
      </c>
      <c r="M39" s="67">
        <f t="shared" si="0"/>
        <v>2</v>
      </c>
      <c r="N39" s="68" t="str">
        <f t="shared" si="1"/>
        <v>OK</v>
      </c>
      <c r="O39" s="57"/>
      <c r="P39" s="55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>
        <v>1</v>
      </c>
      <c r="M40" s="67">
        <f t="shared" si="0"/>
        <v>1</v>
      </c>
      <c r="N40" s="68" t="str">
        <f t="shared" si="1"/>
        <v>OK</v>
      </c>
      <c r="O40" s="57"/>
      <c r="P40" s="55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>
        <v>1</v>
      </c>
      <c r="M41" s="67">
        <f t="shared" si="0"/>
        <v>1</v>
      </c>
      <c r="N41" s="68" t="str">
        <f t="shared" si="1"/>
        <v>OK</v>
      </c>
      <c r="O41" s="57"/>
      <c r="P41" s="55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/>
      <c r="M42" s="67">
        <f t="shared" si="0"/>
        <v>0</v>
      </c>
      <c r="N42" s="68" t="str">
        <f t="shared" si="1"/>
        <v>OK</v>
      </c>
      <c r="O42" s="57"/>
      <c r="P42" s="55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>
        <v>1</v>
      </c>
      <c r="M43" s="67">
        <f t="shared" si="0"/>
        <v>1</v>
      </c>
      <c r="N43" s="68" t="str">
        <f t="shared" si="1"/>
        <v>OK</v>
      </c>
      <c r="O43" s="57"/>
      <c r="P43" s="55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0</v>
      </c>
      <c r="P44" s="29">
        <f>SUMPRODUCT($K$4:$K$43,P4:P43)</f>
        <v>0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X1:X2"/>
    <mergeCell ref="A2:N2"/>
    <mergeCell ref="V1:V2"/>
    <mergeCell ref="T1:T2"/>
    <mergeCell ref="U1:U2"/>
    <mergeCell ref="Q1:Q2"/>
    <mergeCell ref="R1:R2"/>
    <mergeCell ref="S1:S2"/>
    <mergeCell ref="O1:O2"/>
    <mergeCell ref="P1:P2"/>
    <mergeCell ref="A1:C1"/>
    <mergeCell ref="D1:K1"/>
    <mergeCell ref="L1:N1"/>
    <mergeCell ref="A4:A25"/>
    <mergeCell ref="B4:B25"/>
    <mergeCell ref="A26:A43"/>
    <mergeCell ref="B26:B43"/>
    <mergeCell ref="W1:W2"/>
  </mergeCells>
  <conditionalFormatting sqref="M4 M5:P79">
    <cfRule type="cellIs" dxfId="154" priority="10" stopIfTrue="1" operator="greaterThan">
      <formula>0</formula>
    </cfRule>
    <cfRule type="cellIs" dxfId="153" priority="11" stopIfTrue="1" operator="greaterThan">
      <formula>0</formula>
    </cfRule>
    <cfRule type="cellIs" dxfId="152" priority="12" stopIfTrue="1" operator="greaterThan">
      <formula>0</formula>
    </cfRule>
  </conditionalFormatting>
  <conditionalFormatting sqref="N4">
    <cfRule type="cellIs" dxfId="151" priority="7" stopIfTrue="1" operator="greaterThan">
      <formula>0</formula>
    </cfRule>
    <cfRule type="cellIs" dxfId="150" priority="8" stopIfTrue="1" operator="greaterThan">
      <formula>0</formula>
    </cfRule>
    <cfRule type="cellIs" dxfId="149" priority="9" stopIfTrue="1" operator="greaterThan">
      <formula>0</formula>
    </cfRule>
  </conditionalFormatting>
  <conditionalFormatting sqref="P4">
    <cfRule type="cellIs" dxfId="148" priority="4" stopIfTrue="1" operator="greaterThan">
      <formula>0</formula>
    </cfRule>
    <cfRule type="cellIs" dxfId="147" priority="5" stopIfTrue="1" operator="greaterThan">
      <formula>0</formula>
    </cfRule>
    <cfRule type="cellIs" dxfId="146" priority="6" stopIfTrue="1" operator="greaterThan">
      <formula>0</formula>
    </cfRule>
  </conditionalFormatting>
  <conditionalFormatting sqref="O4">
    <cfRule type="cellIs" dxfId="145" priority="1" stopIfTrue="1" operator="greaterThan">
      <formula>0</formula>
    </cfRule>
    <cfRule type="cellIs" dxfId="144" priority="2" stopIfTrue="1" operator="greaterThan">
      <formula>0</formula>
    </cfRule>
    <cfRule type="cellIs" dxfId="14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X268"/>
  <sheetViews>
    <sheetView zoomScale="82" zoomScaleNormal="82" workbookViewId="0">
      <selection activeCell="R8" sqref="R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38" t="s">
        <v>125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38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120">
        <v>45091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/>
      <c r="M4" s="67">
        <f>L4-SUM(O4:X4)</f>
        <v>0</v>
      </c>
      <c r="N4" s="68" t="str">
        <f>IF(M4&lt;0,"ATENÇÃO","OK")</f>
        <v>OK</v>
      </c>
      <c r="O4" s="121"/>
      <c r="P4" s="55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/>
      <c r="M5" s="67">
        <f t="shared" ref="M5:M43" si="0">L5-SUM(O5:X5)</f>
        <v>0</v>
      </c>
      <c r="N5" s="68" t="str">
        <f t="shared" ref="N5:N43" si="1">IF(M5&lt;0,"ATENÇÃO","OK")</f>
        <v>OK</v>
      </c>
      <c r="O5" s="121"/>
      <c r="P5" s="55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2</v>
      </c>
      <c r="M6" s="67">
        <f t="shared" si="0"/>
        <v>2</v>
      </c>
      <c r="N6" s="68" t="str">
        <f t="shared" si="1"/>
        <v>OK</v>
      </c>
      <c r="O6" s="121"/>
      <c r="P6" s="55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>
        <v>7</v>
      </c>
      <c r="M7" s="67">
        <f t="shared" si="0"/>
        <v>6</v>
      </c>
      <c r="N7" s="68" t="str">
        <f t="shared" si="1"/>
        <v>OK</v>
      </c>
      <c r="O7" s="121">
        <v>1</v>
      </c>
      <c r="P7" s="55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3</v>
      </c>
      <c r="M8" s="67">
        <f t="shared" si="0"/>
        <v>3</v>
      </c>
      <c r="N8" s="68" t="str">
        <f t="shared" si="1"/>
        <v>OK</v>
      </c>
      <c r="O8" s="121"/>
      <c r="P8" s="55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>
        <v>1</v>
      </c>
      <c r="M9" s="67">
        <f t="shared" si="0"/>
        <v>1</v>
      </c>
      <c r="N9" s="68" t="str">
        <f t="shared" si="1"/>
        <v>OK</v>
      </c>
      <c r="O9" s="121"/>
      <c r="P9" s="55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/>
      <c r="M10" s="67">
        <f t="shared" si="0"/>
        <v>0</v>
      </c>
      <c r="N10" s="68" t="str">
        <f t="shared" si="1"/>
        <v>OK</v>
      </c>
      <c r="O10" s="121"/>
      <c r="P10" s="55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>
        <v>1</v>
      </c>
      <c r="M11" s="67">
        <f t="shared" si="0"/>
        <v>1</v>
      </c>
      <c r="N11" s="68" t="str">
        <f t="shared" si="1"/>
        <v>OK</v>
      </c>
      <c r="O11" s="121"/>
      <c r="P11" s="55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>
        <v>3</v>
      </c>
      <c r="M12" s="67">
        <f t="shared" si="0"/>
        <v>3</v>
      </c>
      <c r="N12" s="68" t="str">
        <f t="shared" si="1"/>
        <v>OK</v>
      </c>
      <c r="O12" s="121"/>
      <c r="P12" s="55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>
        <v>1</v>
      </c>
      <c r="M13" s="67">
        <f t="shared" si="0"/>
        <v>1</v>
      </c>
      <c r="N13" s="68" t="str">
        <f t="shared" si="1"/>
        <v>OK</v>
      </c>
      <c r="O13" s="121"/>
      <c r="P13" s="55"/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>
        <v>2</v>
      </c>
      <c r="M14" s="67">
        <f t="shared" si="0"/>
        <v>2</v>
      </c>
      <c r="N14" s="68" t="str">
        <f t="shared" si="1"/>
        <v>OK</v>
      </c>
      <c r="O14" s="121"/>
      <c r="P14" s="55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>
        <v>2</v>
      </c>
      <c r="M15" s="67">
        <f t="shared" si="0"/>
        <v>2</v>
      </c>
      <c r="N15" s="68" t="str">
        <f t="shared" si="1"/>
        <v>OK</v>
      </c>
      <c r="O15" s="121"/>
      <c r="P15" s="55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>
        <v>2</v>
      </c>
      <c r="M16" s="67">
        <f t="shared" si="0"/>
        <v>2</v>
      </c>
      <c r="N16" s="68" t="str">
        <f t="shared" si="1"/>
        <v>OK</v>
      </c>
      <c r="O16" s="121"/>
      <c r="P16" s="55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>
        <v>2</v>
      </c>
      <c r="M17" s="67">
        <f t="shared" si="0"/>
        <v>2</v>
      </c>
      <c r="N17" s="68" t="str">
        <f t="shared" si="1"/>
        <v>OK</v>
      </c>
      <c r="O17" s="121"/>
      <c r="P17" s="55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>
        <v>2</v>
      </c>
      <c r="M18" s="67">
        <f t="shared" si="0"/>
        <v>2</v>
      </c>
      <c r="N18" s="68" t="str">
        <f t="shared" si="1"/>
        <v>OK</v>
      </c>
      <c r="O18" s="121"/>
      <c r="P18" s="55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>
        <v>2</v>
      </c>
      <c r="M19" s="67">
        <f t="shared" si="0"/>
        <v>2</v>
      </c>
      <c r="N19" s="68" t="str">
        <f t="shared" si="1"/>
        <v>OK</v>
      </c>
      <c r="O19" s="121"/>
      <c r="P19" s="55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>
        <v>2</v>
      </c>
      <c r="M20" s="67">
        <f t="shared" si="0"/>
        <v>2</v>
      </c>
      <c r="N20" s="68" t="str">
        <f t="shared" si="1"/>
        <v>OK</v>
      </c>
      <c r="O20" s="121"/>
      <c r="P20" s="55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/>
      <c r="M21" s="67">
        <f t="shared" si="0"/>
        <v>0</v>
      </c>
      <c r="N21" s="68" t="str">
        <f t="shared" si="1"/>
        <v>OK</v>
      </c>
      <c r="O21" s="121"/>
      <c r="P21" s="55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>
        <v>70</v>
      </c>
      <c r="M22" s="67">
        <f t="shared" si="0"/>
        <v>70</v>
      </c>
      <c r="N22" s="68" t="str">
        <f t="shared" si="1"/>
        <v>OK</v>
      </c>
      <c r="O22" s="121"/>
      <c r="P22" s="55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>
        <v>1</v>
      </c>
      <c r="M23" s="67">
        <f t="shared" si="0"/>
        <v>1</v>
      </c>
      <c r="N23" s="68" t="str">
        <f t="shared" si="1"/>
        <v>OK</v>
      </c>
      <c r="O23" s="121"/>
      <c r="P23" s="55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>
        <v>1</v>
      </c>
      <c r="M24" s="67">
        <f t="shared" si="0"/>
        <v>1</v>
      </c>
      <c r="N24" s="68" t="str">
        <f t="shared" si="1"/>
        <v>OK</v>
      </c>
      <c r="O24" s="121"/>
      <c r="P24" s="55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/>
      <c r="M25" s="67">
        <f t="shared" si="0"/>
        <v>0</v>
      </c>
      <c r="N25" s="68" t="str">
        <f t="shared" si="1"/>
        <v>OK</v>
      </c>
      <c r="O25" s="121"/>
      <c r="P25" s="55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>
        <v>150</v>
      </c>
      <c r="M26" s="67">
        <f t="shared" si="0"/>
        <v>100</v>
      </c>
      <c r="N26" s="68" t="str">
        <f t="shared" si="1"/>
        <v>OK</v>
      </c>
      <c r="O26" s="121">
        <v>50</v>
      </c>
      <c r="P26" s="55"/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>
        <v>20</v>
      </c>
      <c r="M27" s="67">
        <f t="shared" si="0"/>
        <v>20</v>
      </c>
      <c r="N27" s="68" t="str">
        <f t="shared" si="1"/>
        <v>OK</v>
      </c>
      <c r="O27" s="121"/>
      <c r="P27" s="55"/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>
        <v>2</v>
      </c>
      <c r="M28" s="67">
        <f t="shared" si="0"/>
        <v>2</v>
      </c>
      <c r="N28" s="68" t="str">
        <f t="shared" si="1"/>
        <v>OK</v>
      </c>
      <c r="O28" s="121"/>
      <c r="P28" s="55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>
        <v>2</v>
      </c>
      <c r="M29" s="67">
        <f t="shared" si="0"/>
        <v>2</v>
      </c>
      <c r="N29" s="68" t="str">
        <f t="shared" si="1"/>
        <v>OK</v>
      </c>
      <c r="O29" s="121"/>
      <c r="P29" s="55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>
        <v>30</v>
      </c>
      <c r="M30" s="67">
        <f t="shared" si="0"/>
        <v>22</v>
      </c>
      <c r="N30" s="68" t="str">
        <f t="shared" si="1"/>
        <v>OK</v>
      </c>
      <c r="O30" s="121">
        <v>8</v>
      </c>
      <c r="P30" s="55"/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>
        <v>15</v>
      </c>
      <c r="M31" s="67">
        <f t="shared" si="0"/>
        <v>15</v>
      </c>
      <c r="N31" s="68" t="str">
        <f t="shared" si="1"/>
        <v>OK</v>
      </c>
      <c r="O31" s="121"/>
      <c r="P31" s="55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>
        <v>20</v>
      </c>
      <c r="M32" s="67">
        <f t="shared" si="0"/>
        <v>16</v>
      </c>
      <c r="N32" s="68" t="str">
        <f t="shared" si="1"/>
        <v>OK</v>
      </c>
      <c r="O32" s="121">
        <v>4</v>
      </c>
      <c r="P32" s="55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>
        <v>15</v>
      </c>
      <c r="M33" s="67">
        <f t="shared" si="0"/>
        <v>13</v>
      </c>
      <c r="N33" s="68" t="str">
        <f t="shared" si="1"/>
        <v>OK</v>
      </c>
      <c r="O33" s="121">
        <v>2</v>
      </c>
      <c r="P33" s="55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>
        <v>10</v>
      </c>
      <c r="M34" s="67">
        <f t="shared" si="0"/>
        <v>10</v>
      </c>
      <c r="N34" s="68" t="str">
        <f t="shared" si="1"/>
        <v>OK</v>
      </c>
      <c r="O34" s="121"/>
      <c r="P34" s="55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>
        <v>10</v>
      </c>
      <c r="M35" s="67">
        <f t="shared" si="0"/>
        <v>10</v>
      </c>
      <c r="N35" s="68" t="str">
        <f t="shared" si="1"/>
        <v>OK</v>
      </c>
      <c r="O35" s="121"/>
      <c r="P35" s="55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>
        <v>8</v>
      </c>
      <c r="M36" s="67">
        <f t="shared" si="0"/>
        <v>8</v>
      </c>
      <c r="N36" s="68" t="str">
        <f t="shared" si="1"/>
        <v>OK</v>
      </c>
      <c r="O36" s="121"/>
      <c r="P36" s="55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>
        <v>10</v>
      </c>
      <c r="M37" s="67">
        <f t="shared" si="0"/>
        <v>10</v>
      </c>
      <c r="N37" s="68" t="str">
        <f t="shared" si="1"/>
        <v>OK</v>
      </c>
      <c r="O37" s="121"/>
      <c r="P37" s="55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>
        <v>10</v>
      </c>
      <c r="M38" s="67">
        <f t="shared" si="0"/>
        <v>8</v>
      </c>
      <c r="N38" s="68" t="str">
        <f t="shared" si="1"/>
        <v>OK</v>
      </c>
      <c r="O38" s="121">
        <v>2</v>
      </c>
      <c r="P38" s="57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>
        <v>20</v>
      </c>
      <c r="M39" s="67">
        <f t="shared" si="0"/>
        <v>20</v>
      </c>
      <c r="N39" s="68" t="str">
        <f t="shared" si="1"/>
        <v>OK</v>
      </c>
      <c r="O39" s="121"/>
      <c r="P39" s="55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>
        <v>5</v>
      </c>
      <c r="M40" s="67">
        <f t="shared" si="0"/>
        <v>5</v>
      </c>
      <c r="N40" s="68" t="str">
        <f t="shared" si="1"/>
        <v>OK</v>
      </c>
      <c r="O40" s="121"/>
      <c r="P40" s="55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>
        <v>10</v>
      </c>
      <c r="M41" s="67">
        <f t="shared" si="0"/>
        <v>10</v>
      </c>
      <c r="N41" s="68" t="str">
        <f t="shared" si="1"/>
        <v>OK</v>
      </c>
      <c r="O41" s="121"/>
      <c r="P41" s="55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>
        <v>20</v>
      </c>
      <c r="M42" s="67">
        <f t="shared" si="0"/>
        <v>20</v>
      </c>
      <c r="N42" s="68" t="str">
        <f t="shared" si="1"/>
        <v>OK</v>
      </c>
      <c r="O42" s="121"/>
      <c r="P42" s="55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>
        <v>25</v>
      </c>
      <c r="M43" s="67">
        <f t="shared" si="0"/>
        <v>22</v>
      </c>
      <c r="N43" s="68" t="str">
        <f t="shared" si="1"/>
        <v>OK</v>
      </c>
      <c r="O43" s="121">
        <v>3</v>
      </c>
      <c r="P43" s="55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2844.62</v>
      </c>
      <c r="P44" s="29">
        <f>SUMPRODUCT($K$4:$K$43,P4:P43)</f>
        <v>0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P1:P2"/>
    <mergeCell ref="R1:R2"/>
    <mergeCell ref="Q1:Q2"/>
    <mergeCell ref="X1:X2"/>
    <mergeCell ref="S1:S2"/>
    <mergeCell ref="T1:T2"/>
    <mergeCell ref="U1:U2"/>
    <mergeCell ref="V1:V2"/>
    <mergeCell ref="W1:W2"/>
    <mergeCell ref="O1:O2"/>
    <mergeCell ref="A26:A43"/>
    <mergeCell ref="B26:B43"/>
    <mergeCell ref="L1:N1"/>
    <mergeCell ref="D1:K1"/>
    <mergeCell ref="A2:N2"/>
    <mergeCell ref="A1:C1"/>
    <mergeCell ref="A4:A25"/>
    <mergeCell ref="B4:B25"/>
  </mergeCells>
  <phoneticPr fontId="0" type="noConversion"/>
  <conditionalFormatting sqref="M4 M5:P79">
    <cfRule type="cellIs" dxfId="142" priority="10" stopIfTrue="1" operator="greaterThan">
      <formula>0</formula>
    </cfRule>
    <cfRule type="cellIs" dxfId="141" priority="11" stopIfTrue="1" operator="greaterThan">
      <formula>0</formula>
    </cfRule>
    <cfRule type="cellIs" dxfId="140" priority="12" stopIfTrue="1" operator="greaterThan">
      <formula>0</formula>
    </cfRule>
  </conditionalFormatting>
  <conditionalFormatting sqref="N4">
    <cfRule type="cellIs" dxfId="139" priority="7" stopIfTrue="1" operator="greaterThan">
      <formula>0</formula>
    </cfRule>
    <cfRule type="cellIs" dxfId="138" priority="8" stopIfTrue="1" operator="greaterThan">
      <formula>0</formula>
    </cfRule>
    <cfRule type="cellIs" dxfId="137" priority="9" stopIfTrue="1" operator="greaterThan">
      <formula>0</formula>
    </cfRule>
  </conditionalFormatting>
  <conditionalFormatting sqref="P4">
    <cfRule type="cellIs" dxfId="136" priority="4" stopIfTrue="1" operator="greaterThan">
      <formula>0</formula>
    </cfRule>
    <cfRule type="cellIs" dxfId="135" priority="5" stopIfTrue="1" operator="greaterThan">
      <formula>0</formula>
    </cfRule>
    <cfRule type="cellIs" dxfId="134" priority="6" stopIfTrue="1" operator="greaterThan">
      <formula>0</formula>
    </cfRule>
  </conditionalFormatting>
  <conditionalFormatting sqref="O4">
    <cfRule type="cellIs" dxfId="133" priority="1" stopIfTrue="1" operator="greaterThan">
      <formula>0</formula>
    </cfRule>
    <cfRule type="cellIs" dxfId="132" priority="2" stopIfTrue="1" operator="greaterThan">
      <formula>0</formula>
    </cfRule>
    <cfRule type="cellIs" dxfId="13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68"/>
  <sheetViews>
    <sheetView zoomScale="84" zoomScaleNormal="84" workbookViewId="0">
      <selection activeCell="R9" sqref="R9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118</v>
      </c>
      <c r="P1" s="124" t="s">
        <v>119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109">
        <v>45091</v>
      </c>
      <c r="P3" s="109">
        <v>45223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>
        <v>4</v>
      </c>
      <c r="M4" s="67">
        <f>L4-SUM(O4:X4)</f>
        <v>4</v>
      </c>
      <c r="N4" s="68" t="str">
        <f>IF(M4&lt;0,"ATENÇÃO","OK")</f>
        <v>OK</v>
      </c>
      <c r="O4" s="110"/>
      <c r="P4" s="108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>
        <v>4</v>
      </c>
      <c r="M5" s="67">
        <f t="shared" ref="M5:M43" si="0">L5-SUM(O5:X5)</f>
        <v>2</v>
      </c>
      <c r="N5" s="68" t="str">
        <f t="shared" ref="N5:N43" si="1">IF(M5&lt;0,"ATENÇÃO","OK")</f>
        <v>OK</v>
      </c>
      <c r="O5" s="111">
        <v>2</v>
      </c>
      <c r="P5" s="108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4</v>
      </c>
      <c r="M6" s="67">
        <f t="shared" si="0"/>
        <v>4</v>
      </c>
      <c r="N6" s="68" t="str">
        <f t="shared" si="1"/>
        <v>OK</v>
      </c>
      <c r="O6" s="110"/>
      <c r="P6" s="108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>
        <v>4</v>
      </c>
      <c r="M7" s="67">
        <f t="shared" si="0"/>
        <v>4</v>
      </c>
      <c r="N7" s="68" t="str">
        <f t="shared" si="1"/>
        <v>OK</v>
      </c>
      <c r="O7" s="110"/>
      <c r="P7" s="108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4</v>
      </c>
      <c r="M8" s="67">
        <f t="shared" si="0"/>
        <v>4</v>
      </c>
      <c r="N8" s="68" t="str">
        <f t="shared" si="1"/>
        <v>OK</v>
      </c>
      <c r="O8" s="110"/>
      <c r="P8" s="108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>
        <v>4</v>
      </c>
      <c r="M9" s="67">
        <f t="shared" si="0"/>
        <v>4</v>
      </c>
      <c r="N9" s="68" t="str">
        <f t="shared" si="1"/>
        <v>OK</v>
      </c>
      <c r="O9" s="110"/>
      <c r="P9" s="108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>
        <v>4</v>
      </c>
      <c r="M10" s="67">
        <f t="shared" si="0"/>
        <v>4</v>
      </c>
      <c r="N10" s="68" t="str">
        <f t="shared" si="1"/>
        <v>OK</v>
      </c>
      <c r="O10" s="110"/>
      <c r="P10" s="108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>
        <v>4</v>
      </c>
      <c r="M11" s="67">
        <f t="shared" si="0"/>
        <v>4</v>
      </c>
      <c r="N11" s="68" t="str">
        <f t="shared" si="1"/>
        <v>OK</v>
      </c>
      <c r="O11" s="110"/>
      <c r="P11" s="108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>
        <v>4</v>
      </c>
      <c r="M12" s="67">
        <f t="shared" si="0"/>
        <v>4</v>
      </c>
      <c r="N12" s="68" t="str">
        <f t="shared" si="1"/>
        <v>OK</v>
      </c>
      <c r="O12" s="110"/>
      <c r="P12" s="108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>
        <v>4</v>
      </c>
      <c r="M13" s="67">
        <f t="shared" si="0"/>
        <v>0</v>
      </c>
      <c r="N13" s="68" t="str">
        <f t="shared" si="1"/>
        <v>OK</v>
      </c>
      <c r="O13" s="110"/>
      <c r="P13" s="111">
        <v>4</v>
      </c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>
        <v>4</v>
      </c>
      <c r="M14" s="67">
        <f t="shared" si="0"/>
        <v>4</v>
      </c>
      <c r="N14" s="68" t="str">
        <f t="shared" si="1"/>
        <v>OK</v>
      </c>
      <c r="O14" s="110"/>
      <c r="P14" s="108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>
        <v>4</v>
      </c>
      <c r="M15" s="67">
        <f t="shared" si="0"/>
        <v>4</v>
      </c>
      <c r="N15" s="68" t="str">
        <f t="shared" si="1"/>
        <v>OK</v>
      </c>
      <c r="O15" s="110"/>
      <c r="P15" s="108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>
        <v>4</v>
      </c>
      <c r="M16" s="67">
        <f t="shared" si="0"/>
        <v>4</v>
      </c>
      <c r="N16" s="68" t="str">
        <f t="shared" si="1"/>
        <v>OK</v>
      </c>
      <c r="O16" s="110"/>
      <c r="P16" s="108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>
        <v>4</v>
      </c>
      <c r="M17" s="67">
        <f t="shared" si="0"/>
        <v>4</v>
      </c>
      <c r="N17" s="68" t="str">
        <f t="shared" si="1"/>
        <v>OK</v>
      </c>
      <c r="O17" s="110"/>
      <c r="P17" s="108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>
        <v>4</v>
      </c>
      <c r="M18" s="67">
        <f t="shared" si="0"/>
        <v>4</v>
      </c>
      <c r="N18" s="68" t="str">
        <f t="shared" si="1"/>
        <v>OK</v>
      </c>
      <c r="O18" s="110"/>
      <c r="P18" s="108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>
        <v>4</v>
      </c>
      <c r="M19" s="67">
        <f t="shared" si="0"/>
        <v>4</v>
      </c>
      <c r="N19" s="68" t="str">
        <f t="shared" si="1"/>
        <v>OK</v>
      </c>
      <c r="O19" s="110"/>
      <c r="P19" s="108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>
        <v>4</v>
      </c>
      <c r="M20" s="67">
        <f t="shared" si="0"/>
        <v>4</v>
      </c>
      <c r="N20" s="68" t="str">
        <f t="shared" si="1"/>
        <v>OK</v>
      </c>
      <c r="O20" s="110"/>
      <c r="P20" s="108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>
        <v>4</v>
      </c>
      <c r="M21" s="67">
        <f t="shared" si="0"/>
        <v>4</v>
      </c>
      <c r="N21" s="68" t="str">
        <f t="shared" si="1"/>
        <v>OK</v>
      </c>
      <c r="O21" s="110"/>
      <c r="P21" s="108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>
        <v>4</v>
      </c>
      <c r="M22" s="67">
        <f t="shared" si="0"/>
        <v>4</v>
      </c>
      <c r="N22" s="68" t="str">
        <f t="shared" si="1"/>
        <v>OK</v>
      </c>
      <c r="O22" s="110"/>
      <c r="P22" s="108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>
        <v>2</v>
      </c>
      <c r="M23" s="67">
        <f t="shared" si="0"/>
        <v>2</v>
      </c>
      <c r="N23" s="68" t="str">
        <f t="shared" si="1"/>
        <v>OK</v>
      </c>
      <c r="O23" s="110"/>
      <c r="P23" s="108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>
        <v>2</v>
      </c>
      <c r="M24" s="67">
        <f t="shared" si="0"/>
        <v>2</v>
      </c>
      <c r="N24" s="68" t="str">
        <f t="shared" si="1"/>
        <v>OK</v>
      </c>
      <c r="O24" s="110"/>
      <c r="P24" s="108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/>
      <c r="M25" s="67">
        <f t="shared" si="0"/>
        <v>0</v>
      </c>
      <c r="N25" s="68" t="str">
        <f t="shared" si="1"/>
        <v>OK</v>
      </c>
      <c r="O25" s="110"/>
      <c r="P25" s="108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>
        <v>100</v>
      </c>
      <c r="M26" s="67">
        <f t="shared" si="0"/>
        <v>0</v>
      </c>
      <c r="N26" s="68" t="str">
        <f t="shared" si="1"/>
        <v>OK</v>
      </c>
      <c r="O26" s="110"/>
      <c r="P26" s="111">
        <v>100</v>
      </c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>
        <v>100</v>
      </c>
      <c r="M27" s="67">
        <f t="shared" si="0"/>
        <v>70</v>
      </c>
      <c r="N27" s="68" t="str">
        <f t="shared" si="1"/>
        <v>OK</v>
      </c>
      <c r="O27" s="110"/>
      <c r="P27" s="111">
        <v>30</v>
      </c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/>
      <c r="M28" s="67">
        <f t="shared" si="0"/>
        <v>0</v>
      </c>
      <c r="N28" s="68" t="str">
        <f t="shared" si="1"/>
        <v>OK</v>
      </c>
      <c r="O28" s="110"/>
      <c r="P28" s="108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/>
      <c r="M29" s="67">
        <f t="shared" si="0"/>
        <v>0</v>
      </c>
      <c r="N29" s="68" t="str">
        <f t="shared" si="1"/>
        <v>OK</v>
      </c>
      <c r="O29" s="110"/>
      <c r="P29" s="108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>
        <v>4</v>
      </c>
      <c r="M30" s="67">
        <f t="shared" si="0"/>
        <v>0</v>
      </c>
      <c r="N30" s="68" t="str">
        <f t="shared" si="1"/>
        <v>OK</v>
      </c>
      <c r="O30" s="110"/>
      <c r="P30" s="111">
        <v>4</v>
      </c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>
        <v>4</v>
      </c>
      <c r="M31" s="67">
        <f t="shared" si="0"/>
        <v>4</v>
      </c>
      <c r="N31" s="68" t="str">
        <f t="shared" si="1"/>
        <v>OK</v>
      </c>
      <c r="O31" s="110"/>
      <c r="P31" s="108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>
        <v>4</v>
      </c>
      <c r="M32" s="67">
        <f t="shared" si="0"/>
        <v>4</v>
      </c>
      <c r="N32" s="68" t="str">
        <f t="shared" si="1"/>
        <v>OK</v>
      </c>
      <c r="O32" s="110"/>
      <c r="P32" s="108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>
        <v>4</v>
      </c>
      <c r="M33" s="67">
        <f t="shared" si="0"/>
        <v>4</v>
      </c>
      <c r="N33" s="68" t="str">
        <f t="shared" si="1"/>
        <v>OK</v>
      </c>
      <c r="O33" s="110"/>
      <c r="P33" s="108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/>
      <c r="M34" s="67">
        <f t="shared" si="0"/>
        <v>0</v>
      </c>
      <c r="N34" s="68" t="str">
        <f t="shared" si="1"/>
        <v>OK</v>
      </c>
      <c r="O34" s="110"/>
      <c r="P34" s="108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/>
      <c r="M35" s="67">
        <f t="shared" si="0"/>
        <v>0</v>
      </c>
      <c r="N35" s="68" t="str">
        <f t="shared" si="1"/>
        <v>OK</v>
      </c>
      <c r="O35" s="110"/>
      <c r="P35" s="108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>
        <v>10</v>
      </c>
      <c r="M36" s="67">
        <f t="shared" si="0"/>
        <v>10</v>
      </c>
      <c r="N36" s="68" t="str">
        <f t="shared" si="1"/>
        <v>OK</v>
      </c>
      <c r="O36" s="110"/>
      <c r="P36" s="108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>
        <v>50</v>
      </c>
      <c r="M37" s="67">
        <f t="shared" si="0"/>
        <v>50</v>
      </c>
      <c r="N37" s="68" t="str">
        <f t="shared" si="1"/>
        <v>OK</v>
      </c>
      <c r="O37" s="110"/>
      <c r="P37" s="108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>
        <v>2</v>
      </c>
      <c r="M38" s="67">
        <f t="shared" si="0"/>
        <v>2</v>
      </c>
      <c r="N38" s="68" t="str">
        <f t="shared" si="1"/>
        <v>OK</v>
      </c>
      <c r="O38" s="110"/>
      <c r="P38" s="110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>
        <v>20</v>
      </c>
      <c r="M39" s="67">
        <f t="shared" si="0"/>
        <v>20</v>
      </c>
      <c r="N39" s="68" t="str">
        <f t="shared" si="1"/>
        <v>OK</v>
      </c>
      <c r="O39" s="110"/>
      <c r="P39" s="108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>
        <v>20</v>
      </c>
      <c r="M40" s="67">
        <f t="shared" si="0"/>
        <v>20</v>
      </c>
      <c r="N40" s="68" t="str">
        <f t="shared" si="1"/>
        <v>OK</v>
      </c>
      <c r="O40" s="110"/>
      <c r="P40" s="108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/>
      <c r="M41" s="67">
        <f t="shared" si="0"/>
        <v>0</v>
      </c>
      <c r="N41" s="68" t="str">
        <f t="shared" si="1"/>
        <v>OK</v>
      </c>
      <c r="O41" s="110"/>
      <c r="P41" s="108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/>
      <c r="M42" s="67">
        <f t="shared" si="0"/>
        <v>0</v>
      </c>
      <c r="N42" s="68" t="str">
        <f t="shared" si="1"/>
        <v>OK</v>
      </c>
      <c r="O42" s="110"/>
      <c r="P42" s="108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/>
      <c r="M43" s="67">
        <f t="shared" si="0"/>
        <v>0</v>
      </c>
      <c r="N43" s="68" t="str">
        <f t="shared" si="1"/>
        <v>OK</v>
      </c>
      <c r="O43" s="110"/>
      <c r="P43" s="108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70</v>
      </c>
      <c r="P44" s="29">
        <f>SUMPRODUCT($K$4:$K$43,P4:P43)</f>
        <v>2615.06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X1:X2"/>
    <mergeCell ref="A2:N2"/>
    <mergeCell ref="V1:V2"/>
    <mergeCell ref="T1:T2"/>
    <mergeCell ref="U1:U2"/>
    <mergeCell ref="Q1:Q2"/>
    <mergeCell ref="R1:R2"/>
    <mergeCell ref="S1:S2"/>
    <mergeCell ref="A1:C1"/>
    <mergeCell ref="D1:K1"/>
    <mergeCell ref="L1:N1"/>
    <mergeCell ref="O1:O2"/>
    <mergeCell ref="P1:P2"/>
    <mergeCell ref="A4:A25"/>
    <mergeCell ref="B4:B25"/>
    <mergeCell ref="A26:A43"/>
    <mergeCell ref="B26:B43"/>
    <mergeCell ref="W1:W2"/>
  </mergeCells>
  <conditionalFormatting sqref="M4 M5:P79">
    <cfRule type="cellIs" dxfId="130" priority="10" stopIfTrue="1" operator="greaterThan">
      <formula>0</formula>
    </cfRule>
    <cfRule type="cellIs" dxfId="129" priority="11" stopIfTrue="1" operator="greaterThan">
      <formula>0</formula>
    </cfRule>
    <cfRule type="cellIs" dxfId="128" priority="12" stopIfTrue="1" operator="greaterThan">
      <formula>0</formula>
    </cfRule>
  </conditionalFormatting>
  <conditionalFormatting sqref="N4">
    <cfRule type="cellIs" dxfId="127" priority="7" stopIfTrue="1" operator="greaterThan">
      <formula>0</formula>
    </cfRule>
    <cfRule type="cellIs" dxfId="126" priority="8" stopIfTrue="1" operator="greaterThan">
      <formula>0</formula>
    </cfRule>
    <cfRule type="cellIs" dxfId="125" priority="9" stopIfTrue="1" operator="greaterThan">
      <formula>0</formula>
    </cfRule>
  </conditionalFormatting>
  <conditionalFormatting sqref="P4">
    <cfRule type="cellIs" dxfId="124" priority="4" stopIfTrue="1" operator="greaterThan">
      <formula>0</formula>
    </cfRule>
    <cfRule type="cellIs" dxfId="123" priority="5" stopIfTrue="1" operator="greaterThan">
      <formula>0</formula>
    </cfRule>
    <cfRule type="cellIs" dxfId="122" priority="6" stopIfTrue="1" operator="greaterThan">
      <formula>0</formula>
    </cfRule>
  </conditionalFormatting>
  <conditionalFormatting sqref="O4">
    <cfRule type="cellIs" dxfId="121" priority="1" stopIfTrue="1" operator="greaterThan">
      <formula>0</formula>
    </cfRule>
    <cfRule type="cellIs" dxfId="120" priority="2" stopIfTrue="1" operator="greaterThan">
      <formula>0</formula>
    </cfRule>
    <cfRule type="cellIs" dxfId="11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68"/>
  <sheetViews>
    <sheetView zoomScale="84" zoomScaleNormal="84" workbookViewId="0">
      <selection activeCell="Q8" sqref="Q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28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56" t="s">
        <v>19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>
        <v>5</v>
      </c>
      <c r="M4" s="67">
        <f>L4-SUM(O4:X4)</f>
        <v>5</v>
      </c>
      <c r="N4" s="68" t="str">
        <f>IF(M4&lt;0,"ATENÇÃO","OK")</f>
        <v>OK</v>
      </c>
      <c r="O4" s="57"/>
      <c r="P4" s="55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>
        <v>5</v>
      </c>
      <c r="M5" s="67">
        <f t="shared" ref="M5:M43" si="0">L5-SUM(O5:X5)</f>
        <v>5</v>
      </c>
      <c r="N5" s="68" t="str">
        <f t="shared" ref="N5:N43" si="1">IF(M5&lt;0,"ATENÇÃO","OK")</f>
        <v>OK</v>
      </c>
      <c r="O5" s="57"/>
      <c r="P5" s="55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5</v>
      </c>
      <c r="M6" s="67">
        <f t="shared" si="0"/>
        <v>5</v>
      </c>
      <c r="N6" s="68" t="str">
        <f t="shared" si="1"/>
        <v>OK</v>
      </c>
      <c r="O6" s="57"/>
      <c r="P6" s="55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>
        <v>5</v>
      </c>
      <c r="M7" s="67">
        <f t="shared" si="0"/>
        <v>5</v>
      </c>
      <c r="N7" s="68" t="str">
        <f t="shared" si="1"/>
        <v>OK</v>
      </c>
      <c r="O7" s="57"/>
      <c r="P7" s="55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5</v>
      </c>
      <c r="M8" s="67">
        <f t="shared" si="0"/>
        <v>5</v>
      </c>
      <c r="N8" s="68" t="str">
        <f t="shared" si="1"/>
        <v>OK</v>
      </c>
      <c r="O8" s="57"/>
      <c r="P8" s="55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>
        <v>5</v>
      </c>
      <c r="M9" s="67">
        <f t="shared" si="0"/>
        <v>5</v>
      </c>
      <c r="N9" s="68" t="str">
        <f t="shared" si="1"/>
        <v>OK</v>
      </c>
      <c r="O9" s="57"/>
      <c r="P9" s="55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>
        <v>5</v>
      </c>
      <c r="M10" s="67">
        <f t="shared" si="0"/>
        <v>5</v>
      </c>
      <c r="N10" s="68" t="str">
        <f t="shared" si="1"/>
        <v>OK</v>
      </c>
      <c r="O10" s="57"/>
      <c r="P10" s="55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>
        <v>5</v>
      </c>
      <c r="M11" s="67">
        <f t="shared" si="0"/>
        <v>5</v>
      </c>
      <c r="N11" s="68" t="str">
        <f t="shared" si="1"/>
        <v>OK</v>
      </c>
      <c r="O11" s="57"/>
      <c r="P11" s="55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>
        <v>5</v>
      </c>
      <c r="M12" s="67">
        <f t="shared" si="0"/>
        <v>5</v>
      </c>
      <c r="N12" s="68" t="str">
        <f t="shared" si="1"/>
        <v>OK</v>
      </c>
      <c r="O12" s="57"/>
      <c r="P12" s="55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>
        <v>5</v>
      </c>
      <c r="M13" s="67">
        <f t="shared" si="0"/>
        <v>5</v>
      </c>
      <c r="N13" s="68" t="str">
        <f t="shared" si="1"/>
        <v>OK</v>
      </c>
      <c r="O13" s="57"/>
      <c r="P13" s="55"/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>
        <v>5</v>
      </c>
      <c r="M14" s="67">
        <f t="shared" si="0"/>
        <v>5</v>
      </c>
      <c r="N14" s="68" t="str">
        <f t="shared" si="1"/>
        <v>OK</v>
      </c>
      <c r="O14" s="57"/>
      <c r="P14" s="55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>
        <v>5</v>
      </c>
      <c r="M15" s="67">
        <f t="shared" si="0"/>
        <v>5</v>
      </c>
      <c r="N15" s="68" t="str">
        <f t="shared" si="1"/>
        <v>OK</v>
      </c>
      <c r="O15" s="57"/>
      <c r="P15" s="55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>
        <v>5</v>
      </c>
      <c r="M16" s="67">
        <f t="shared" si="0"/>
        <v>5</v>
      </c>
      <c r="N16" s="68" t="str">
        <f t="shared" si="1"/>
        <v>OK</v>
      </c>
      <c r="O16" s="57"/>
      <c r="P16" s="55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>
        <v>5</v>
      </c>
      <c r="M17" s="67">
        <f t="shared" si="0"/>
        <v>5</v>
      </c>
      <c r="N17" s="68" t="str">
        <f t="shared" si="1"/>
        <v>OK</v>
      </c>
      <c r="O17" s="57"/>
      <c r="P17" s="55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>
        <v>5</v>
      </c>
      <c r="M18" s="67">
        <f t="shared" si="0"/>
        <v>5</v>
      </c>
      <c r="N18" s="68" t="str">
        <f t="shared" si="1"/>
        <v>OK</v>
      </c>
      <c r="O18" s="57"/>
      <c r="P18" s="55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>
        <v>5</v>
      </c>
      <c r="M19" s="67">
        <f t="shared" si="0"/>
        <v>5</v>
      </c>
      <c r="N19" s="68" t="str">
        <f t="shared" si="1"/>
        <v>OK</v>
      </c>
      <c r="O19" s="57"/>
      <c r="P19" s="55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>
        <v>5</v>
      </c>
      <c r="M20" s="67">
        <f t="shared" si="0"/>
        <v>5</v>
      </c>
      <c r="N20" s="68" t="str">
        <f t="shared" si="1"/>
        <v>OK</v>
      </c>
      <c r="O20" s="57"/>
      <c r="P20" s="55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>
        <v>5</v>
      </c>
      <c r="M21" s="67">
        <f t="shared" si="0"/>
        <v>5</v>
      </c>
      <c r="N21" s="68" t="str">
        <f t="shared" si="1"/>
        <v>OK</v>
      </c>
      <c r="O21" s="57"/>
      <c r="P21" s="55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>
        <v>10</v>
      </c>
      <c r="M22" s="67">
        <f t="shared" si="0"/>
        <v>10</v>
      </c>
      <c r="N22" s="68" t="str">
        <f t="shared" si="1"/>
        <v>OK</v>
      </c>
      <c r="O22" s="57"/>
      <c r="P22" s="55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>
        <v>1</v>
      </c>
      <c r="M23" s="67">
        <f t="shared" si="0"/>
        <v>1</v>
      </c>
      <c r="N23" s="68" t="str">
        <f t="shared" si="1"/>
        <v>OK</v>
      </c>
      <c r="O23" s="57"/>
      <c r="P23" s="55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>
        <v>1</v>
      </c>
      <c r="M24" s="67">
        <f t="shared" si="0"/>
        <v>1</v>
      </c>
      <c r="N24" s="68" t="str">
        <f t="shared" si="1"/>
        <v>OK</v>
      </c>
      <c r="O24" s="57"/>
      <c r="P24" s="55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/>
      <c r="M25" s="67">
        <f t="shared" si="0"/>
        <v>0</v>
      </c>
      <c r="N25" s="68" t="str">
        <f t="shared" si="1"/>
        <v>OK</v>
      </c>
      <c r="O25" s="57"/>
      <c r="P25" s="55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>
        <v>100</v>
      </c>
      <c r="M26" s="67">
        <f t="shared" si="0"/>
        <v>100</v>
      </c>
      <c r="N26" s="68" t="str">
        <f t="shared" si="1"/>
        <v>OK</v>
      </c>
      <c r="O26" s="57"/>
      <c r="P26" s="55"/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>
        <v>30</v>
      </c>
      <c r="M27" s="67">
        <f t="shared" si="0"/>
        <v>30</v>
      </c>
      <c r="N27" s="68" t="str">
        <f t="shared" si="1"/>
        <v>OK</v>
      </c>
      <c r="O27" s="57"/>
      <c r="P27" s="55"/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>
        <v>10</v>
      </c>
      <c r="M28" s="67">
        <f t="shared" si="0"/>
        <v>10</v>
      </c>
      <c r="N28" s="68" t="str">
        <f t="shared" si="1"/>
        <v>OK</v>
      </c>
      <c r="O28" s="57"/>
      <c r="P28" s="55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>
        <v>5</v>
      </c>
      <c r="M29" s="67">
        <f t="shared" si="0"/>
        <v>5</v>
      </c>
      <c r="N29" s="68" t="str">
        <f t="shared" si="1"/>
        <v>OK</v>
      </c>
      <c r="O29" s="57"/>
      <c r="P29" s="55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>
        <v>10</v>
      </c>
      <c r="M30" s="67">
        <f t="shared" si="0"/>
        <v>10</v>
      </c>
      <c r="N30" s="68" t="str">
        <f t="shared" si="1"/>
        <v>OK</v>
      </c>
      <c r="O30" s="57"/>
      <c r="P30" s="55"/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>
        <v>5</v>
      </c>
      <c r="M31" s="67">
        <f t="shared" si="0"/>
        <v>5</v>
      </c>
      <c r="N31" s="68" t="str">
        <f t="shared" si="1"/>
        <v>OK</v>
      </c>
      <c r="O31" s="57"/>
      <c r="P31" s="55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>
        <v>30</v>
      </c>
      <c r="M32" s="67">
        <f t="shared" si="0"/>
        <v>30</v>
      </c>
      <c r="N32" s="68" t="str">
        <f t="shared" si="1"/>
        <v>OK</v>
      </c>
      <c r="O32" s="57"/>
      <c r="P32" s="55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>
        <v>10</v>
      </c>
      <c r="M33" s="67">
        <f t="shared" si="0"/>
        <v>10</v>
      </c>
      <c r="N33" s="68" t="str">
        <f t="shared" si="1"/>
        <v>OK</v>
      </c>
      <c r="O33" s="57"/>
      <c r="P33" s="55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>
        <v>20</v>
      </c>
      <c r="M34" s="67">
        <f t="shared" si="0"/>
        <v>20</v>
      </c>
      <c r="N34" s="68" t="str">
        <f t="shared" si="1"/>
        <v>OK</v>
      </c>
      <c r="O34" s="57"/>
      <c r="P34" s="55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>
        <v>10</v>
      </c>
      <c r="M35" s="67">
        <f t="shared" si="0"/>
        <v>10</v>
      </c>
      <c r="N35" s="68" t="str">
        <f t="shared" si="1"/>
        <v>OK</v>
      </c>
      <c r="O35" s="57"/>
      <c r="P35" s="55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>
        <v>10</v>
      </c>
      <c r="M36" s="67">
        <f t="shared" si="0"/>
        <v>10</v>
      </c>
      <c r="N36" s="68" t="str">
        <f t="shared" si="1"/>
        <v>OK</v>
      </c>
      <c r="O36" s="57"/>
      <c r="P36" s="55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>
        <v>30</v>
      </c>
      <c r="M37" s="67">
        <f t="shared" si="0"/>
        <v>30</v>
      </c>
      <c r="N37" s="68" t="str">
        <f t="shared" si="1"/>
        <v>OK</v>
      </c>
      <c r="O37" s="57"/>
      <c r="P37" s="55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>
        <v>10</v>
      </c>
      <c r="M38" s="67">
        <f t="shared" si="0"/>
        <v>10</v>
      </c>
      <c r="N38" s="68" t="str">
        <f t="shared" si="1"/>
        <v>OK</v>
      </c>
      <c r="O38" s="57"/>
      <c r="P38" s="57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>
        <v>10</v>
      </c>
      <c r="M39" s="67">
        <f t="shared" si="0"/>
        <v>10</v>
      </c>
      <c r="N39" s="68" t="str">
        <f t="shared" si="1"/>
        <v>OK</v>
      </c>
      <c r="O39" s="57"/>
      <c r="P39" s="55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>
        <v>10</v>
      </c>
      <c r="M40" s="67">
        <f t="shared" si="0"/>
        <v>10</v>
      </c>
      <c r="N40" s="68" t="str">
        <f t="shared" si="1"/>
        <v>OK</v>
      </c>
      <c r="O40" s="57"/>
      <c r="P40" s="55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>
        <v>10</v>
      </c>
      <c r="M41" s="67">
        <f t="shared" si="0"/>
        <v>10</v>
      </c>
      <c r="N41" s="68" t="str">
        <f t="shared" si="1"/>
        <v>OK</v>
      </c>
      <c r="O41" s="57"/>
      <c r="P41" s="55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>
        <v>30</v>
      </c>
      <c r="M42" s="67">
        <f t="shared" si="0"/>
        <v>30</v>
      </c>
      <c r="N42" s="68" t="str">
        <f t="shared" si="1"/>
        <v>OK</v>
      </c>
      <c r="O42" s="57"/>
      <c r="P42" s="55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>
        <v>10</v>
      </c>
      <c r="M43" s="67">
        <f t="shared" si="0"/>
        <v>10</v>
      </c>
      <c r="N43" s="68" t="str">
        <f t="shared" si="1"/>
        <v>OK</v>
      </c>
      <c r="O43" s="57"/>
      <c r="P43" s="55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0</v>
      </c>
      <c r="P44" s="29">
        <f>SUMPRODUCT($K$4:$K$43,P4:P43)</f>
        <v>0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O1:O2"/>
    <mergeCell ref="P1:P2"/>
    <mergeCell ref="Q1:Q2"/>
    <mergeCell ref="A1:C1"/>
    <mergeCell ref="A4:A25"/>
    <mergeCell ref="B4:B25"/>
    <mergeCell ref="A26:A43"/>
    <mergeCell ref="B26:B43"/>
    <mergeCell ref="W1:W2"/>
  </mergeCells>
  <conditionalFormatting sqref="M4 M5:P79">
    <cfRule type="cellIs" dxfId="118" priority="10" stopIfTrue="1" operator="greaterThan">
      <formula>0</formula>
    </cfRule>
    <cfRule type="cellIs" dxfId="117" priority="11" stopIfTrue="1" operator="greaterThan">
      <formula>0</formula>
    </cfRule>
    <cfRule type="cellIs" dxfId="116" priority="12" stopIfTrue="1" operator="greaterThan">
      <formula>0</formula>
    </cfRule>
  </conditionalFormatting>
  <conditionalFormatting sqref="N4">
    <cfRule type="cellIs" dxfId="115" priority="7" stopIfTrue="1" operator="greaterThan">
      <formula>0</formula>
    </cfRule>
    <cfRule type="cellIs" dxfId="114" priority="8" stopIfTrue="1" operator="greaterThan">
      <formula>0</formula>
    </cfRule>
    <cfRule type="cellIs" dxfId="113" priority="9" stopIfTrue="1" operator="greaterThan">
      <formula>0</formula>
    </cfRule>
  </conditionalFormatting>
  <conditionalFormatting sqref="P4">
    <cfRule type="cellIs" dxfId="112" priority="4" stopIfTrue="1" operator="greaterThan">
      <formula>0</formula>
    </cfRule>
    <cfRule type="cellIs" dxfId="111" priority="5" stopIfTrue="1" operator="greaterThan">
      <formula>0</formula>
    </cfRule>
    <cfRule type="cellIs" dxfId="110" priority="6" stopIfTrue="1" operator="greaterThan">
      <formula>0</formula>
    </cfRule>
  </conditionalFormatting>
  <conditionalFormatting sqref="O4">
    <cfRule type="cellIs" dxfId="109" priority="1" stopIfTrue="1" operator="greaterThan">
      <formula>0</formula>
    </cfRule>
    <cfRule type="cellIs" dxfId="108" priority="2" stopIfTrue="1" operator="greaterThan">
      <formula>0</formula>
    </cfRule>
    <cfRule type="cellIs" dxfId="10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268"/>
  <sheetViews>
    <sheetView zoomScale="84" zoomScaleNormal="84" workbookViewId="0">
      <selection activeCell="Q7" sqref="Q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5" customWidth="1"/>
    <col min="4" max="4" width="60.85546875" style="1" customWidth="1"/>
    <col min="5" max="5" width="16" style="1" hidden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1" bestFit="1" customWidth="1"/>
    <col min="12" max="12" width="11.28515625" style="18" customWidth="1"/>
    <col min="13" max="13" width="13.28515625" style="16" customWidth="1"/>
    <col min="14" max="14" width="12.5703125" style="4" customWidth="1"/>
    <col min="15" max="15" width="15.42578125" style="47" customWidth="1"/>
    <col min="16" max="18" width="16.42578125" style="47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125" t="s">
        <v>53</v>
      </c>
      <c r="B1" s="125"/>
      <c r="C1" s="125"/>
      <c r="D1" s="125" t="s">
        <v>54</v>
      </c>
      <c r="E1" s="125"/>
      <c r="F1" s="125"/>
      <c r="G1" s="125"/>
      <c r="H1" s="125"/>
      <c r="I1" s="125"/>
      <c r="J1" s="125"/>
      <c r="K1" s="125"/>
      <c r="L1" s="125" t="s">
        <v>55</v>
      </c>
      <c r="M1" s="125"/>
      <c r="N1" s="125"/>
      <c r="O1" s="124" t="s">
        <v>120</v>
      </c>
      <c r="P1" s="124" t="s">
        <v>28</v>
      </c>
      <c r="Q1" s="124" t="s">
        <v>28</v>
      </c>
      <c r="R1" s="124" t="s">
        <v>28</v>
      </c>
      <c r="S1" s="124" t="s">
        <v>28</v>
      </c>
      <c r="T1" s="124" t="s">
        <v>28</v>
      </c>
      <c r="U1" s="124" t="s">
        <v>28</v>
      </c>
      <c r="V1" s="124" t="s">
        <v>28</v>
      </c>
      <c r="W1" s="124" t="s">
        <v>28</v>
      </c>
      <c r="X1" s="124" t="s">
        <v>28</v>
      </c>
    </row>
    <row r="2" spans="1:24" ht="21.75" customHeight="1" x14ac:dyDescent="0.2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" customFormat="1" ht="54.75" customHeight="1" x14ac:dyDescent="0.2">
      <c r="A3" s="35" t="s">
        <v>4</v>
      </c>
      <c r="B3" s="35" t="s">
        <v>20</v>
      </c>
      <c r="C3" s="35" t="s">
        <v>2</v>
      </c>
      <c r="D3" s="36" t="s">
        <v>15</v>
      </c>
      <c r="E3" s="36" t="s">
        <v>31</v>
      </c>
      <c r="F3" s="36"/>
      <c r="G3" s="36" t="s">
        <v>18</v>
      </c>
      <c r="H3" s="36" t="s">
        <v>16</v>
      </c>
      <c r="I3" s="36" t="s">
        <v>22</v>
      </c>
      <c r="J3" s="36" t="s">
        <v>3</v>
      </c>
      <c r="K3" s="44" t="s">
        <v>21</v>
      </c>
      <c r="L3" s="13" t="s">
        <v>5</v>
      </c>
      <c r="M3" s="14" t="s">
        <v>0</v>
      </c>
      <c r="N3" s="12" t="s">
        <v>1</v>
      </c>
      <c r="O3" s="112">
        <v>45133</v>
      </c>
      <c r="P3" s="56" t="s">
        <v>19</v>
      </c>
      <c r="Q3" s="56" t="s">
        <v>19</v>
      </c>
      <c r="R3" s="56" t="s">
        <v>19</v>
      </c>
      <c r="S3" s="56" t="s">
        <v>19</v>
      </c>
      <c r="T3" s="56" t="s">
        <v>19</v>
      </c>
      <c r="U3" s="56" t="s">
        <v>19</v>
      </c>
      <c r="V3" s="56" t="s">
        <v>19</v>
      </c>
      <c r="W3" s="56" t="s">
        <v>19</v>
      </c>
      <c r="X3" s="56" t="s">
        <v>19</v>
      </c>
    </row>
    <row r="4" spans="1:24" ht="59.25" customHeight="1" x14ac:dyDescent="0.25">
      <c r="A4" s="126" t="s">
        <v>56</v>
      </c>
      <c r="B4" s="129" t="s">
        <v>57</v>
      </c>
      <c r="C4" s="86">
        <v>1</v>
      </c>
      <c r="D4" s="38" t="s">
        <v>58</v>
      </c>
      <c r="E4" s="59" t="s">
        <v>33</v>
      </c>
      <c r="F4" s="59"/>
      <c r="G4" s="76">
        <v>1001</v>
      </c>
      <c r="H4" s="37" t="s">
        <v>87</v>
      </c>
      <c r="I4" s="91" t="s">
        <v>81</v>
      </c>
      <c r="J4" s="41" t="s">
        <v>6</v>
      </c>
      <c r="K4" s="65">
        <v>36</v>
      </c>
      <c r="L4" s="95"/>
      <c r="M4" s="67">
        <f>L4-SUM(O4:X4)</f>
        <v>0</v>
      </c>
      <c r="N4" s="68" t="str">
        <f>IF(M4&lt;0,"ATENÇÃO","OK")</f>
        <v>OK</v>
      </c>
      <c r="O4" s="113"/>
      <c r="P4" s="55"/>
      <c r="Q4" s="55"/>
      <c r="R4" s="33"/>
      <c r="S4" s="33"/>
      <c r="T4" s="33"/>
      <c r="U4" s="33"/>
      <c r="V4" s="33"/>
      <c r="W4" s="33"/>
      <c r="X4" s="33"/>
    </row>
    <row r="5" spans="1:24" ht="63.75" customHeight="1" x14ac:dyDescent="0.25">
      <c r="A5" s="127"/>
      <c r="B5" s="130"/>
      <c r="C5" s="86">
        <v>2</v>
      </c>
      <c r="D5" s="39" t="s">
        <v>59</v>
      </c>
      <c r="E5" s="60" t="s">
        <v>37</v>
      </c>
      <c r="F5" s="60"/>
      <c r="G5" s="76">
        <v>1001</v>
      </c>
      <c r="H5" s="37" t="s">
        <v>88</v>
      </c>
      <c r="I5" s="84" t="s">
        <v>81</v>
      </c>
      <c r="J5" s="42" t="s">
        <v>6</v>
      </c>
      <c r="K5" s="65">
        <v>35</v>
      </c>
      <c r="L5" s="95"/>
      <c r="M5" s="67">
        <f t="shared" ref="M5:M43" si="0">L5-SUM(O5:X5)</f>
        <v>0</v>
      </c>
      <c r="N5" s="68" t="str">
        <f t="shared" ref="N5:N43" si="1">IF(M5&lt;0,"ATENÇÃO","OK")</f>
        <v>OK</v>
      </c>
      <c r="O5" s="113"/>
      <c r="P5" s="55"/>
      <c r="Q5" s="55"/>
      <c r="R5" s="33"/>
      <c r="S5" s="33"/>
      <c r="T5" s="33"/>
      <c r="U5" s="33"/>
      <c r="V5" s="33"/>
      <c r="W5" s="33"/>
      <c r="X5" s="33"/>
    </row>
    <row r="6" spans="1:24" ht="61.5" customHeight="1" x14ac:dyDescent="0.25">
      <c r="A6" s="127"/>
      <c r="B6" s="130"/>
      <c r="C6" s="86">
        <v>3</v>
      </c>
      <c r="D6" s="39" t="s">
        <v>60</v>
      </c>
      <c r="E6" s="60"/>
      <c r="F6" s="60"/>
      <c r="G6" s="76">
        <v>1001</v>
      </c>
      <c r="H6" s="37" t="s">
        <v>89</v>
      </c>
      <c r="I6" s="84" t="s">
        <v>81</v>
      </c>
      <c r="J6" s="42" t="s">
        <v>6</v>
      </c>
      <c r="K6" s="65">
        <v>44.32</v>
      </c>
      <c r="L6" s="95">
        <v>36</v>
      </c>
      <c r="M6" s="67">
        <f t="shared" si="0"/>
        <v>35</v>
      </c>
      <c r="N6" s="68" t="str">
        <f t="shared" si="1"/>
        <v>OK</v>
      </c>
      <c r="O6" s="113">
        <v>1</v>
      </c>
      <c r="P6" s="55"/>
      <c r="Q6" s="55"/>
      <c r="R6" s="33"/>
      <c r="S6" s="33"/>
      <c r="T6" s="33"/>
      <c r="U6" s="33"/>
      <c r="V6" s="33"/>
      <c r="W6" s="33"/>
      <c r="X6" s="33"/>
    </row>
    <row r="7" spans="1:24" ht="62.25" customHeight="1" x14ac:dyDescent="0.25">
      <c r="A7" s="127"/>
      <c r="B7" s="130"/>
      <c r="C7" s="86">
        <v>4</v>
      </c>
      <c r="D7" s="39" t="s">
        <v>61</v>
      </c>
      <c r="E7" s="60"/>
      <c r="F7" s="60"/>
      <c r="G7" s="76">
        <v>1001</v>
      </c>
      <c r="H7" s="37" t="s">
        <v>90</v>
      </c>
      <c r="I7" s="84" t="s">
        <v>81</v>
      </c>
      <c r="J7" s="42" t="s">
        <v>6</v>
      </c>
      <c r="K7" s="65">
        <v>51.53</v>
      </c>
      <c r="L7" s="95"/>
      <c r="M7" s="67">
        <f t="shared" si="0"/>
        <v>0</v>
      </c>
      <c r="N7" s="68" t="str">
        <f t="shared" si="1"/>
        <v>OK</v>
      </c>
      <c r="O7" s="113"/>
      <c r="P7" s="55"/>
      <c r="Q7" s="55"/>
      <c r="R7" s="33"/>
      <c r="S7" s="33"/>
      <c r="T7" s="33"/>
      <c r="U7" s="33"/>
      <c r="V7" s="33"/>
      <c r="W7" s="33"/>
      <c r="X7" s="33"/>
    </row>
    <row r="8" spans="1:24" ht="65.25" customHeight="1" x14ac:dyDescent="0.25">
      <c r="A8" s="127"/>
      <c r="B8" s="130"/>
      <c r="C8" s="86">
        <v>5</v>
      </c>
      <c r="D8" s="39" t="s">
        <v>62</v>
      </c>
      <c r="E8" s="60"/>
      <c r="F8" s="60"/>
      <c r="G8" s="76">
        <v>1001</v>
      </c>
      <c r="H8" s="37" t="s">
        <v>91</v>
      </c>
      <c r="I8" s="84" t="s">
        <v>81</v>
      </c>
      <c r="J8" s="42" t="s">
        <v>6</v>
      </c>
      <c r="K8" s="65">
        <v>68.87</v>
      </c>
      <c r="L8" s="95">
        <v>8</v>
      </c>
      <c r="M8" s="67">
        <f t="shared" si="0"/>
        <v>7</v>
      </c>
      <c r="N8" s="68" t="str">
        <f t="shared" si="1"/>
        <v>OK</v>
      </c>
      <c r="O8" s="113">
        <v>1</v>
      </c>
      <c r="P8" s="55"/>
      <c r="Q8" s="55"/>
      <c r="R8" s="33"/>
      <c r="S8" s="33"/>
      <c r="T8" s="33"/>
      <c r="U8" s="33"/>
      <c r="V8" s="33"/>
      <c r="W8" s="33"/>
      <c r="X8" s="33"/>
    </row>
    <row r="9" spans="1:24" ht="63" customHeight="1" x14ac:dyDescent="0.25">
      <c r="A9" s="127"/>
      <c r="B9" s="130"/>
      <c r="C9" s="86">
        <v>6</v>
      </c>
      <c r="D9" s="39" t="s">
        <v>63</v>
      </c>
      <c r="E9" s="60"/>
      <c r="F9" s="60"/>
      <c r="G9" s="76">
        <v>1001</v>
      </c>
      <c r="H9" s="37" t="s">
        <v>80</v>
      </c>
      <c r="I9" s="84" t="s">
        <v>81</v>
      </c>
      <c r="J9" s="42" t="s">
        <v>6</v>
      </c>
      <c r="K9" s="65">
        <v>64.260000000000005</v>
      </c>
      <c r="L9" s="95"/>
      <c r="M9" s="67">
        <f t="shared" si="0"/>
        <v>0</v>
      </c>
      <c r="N9" s="68" t="str">
        <f t="shared" si="1"/>
        <v>OK</v>
      </c>
      <c r="O9" s="113"/>
      <c r="P9" s="55"/>
      <c r="Q9" s="55"/>
      <c r="R9" s="33"/>
      <c r="S9" s="33"/>
      <c r="T9" s="33"/>
      <c r="U9" s="33"/>
      <c r="V9" s="33"/>
      <c r="W9" s="33"/>
      <c r="X9" s="33"/>
    </row>
    <row r="10" spans="1:24" ht="60.75" customHeight="1" x14ac:dyDescent="0.25">
      <c r="A10" s="127"/>
      <c r="B10" s="130"/>
      <c r="C10" s="86">
        <v>7</v>
      </c>
      <c r="D10" s="39" t="s">
        <v>64</v>
      </c>
      <c r="E10" s="60"/>
      <c r="F10" s="60"/>
      <c r="G10" s="76">
        <v>1001</v>
      </c>
      <c r="H10" s="37" t="s">
        <v>92</v>
      </c>
      <c r="I10" s="84" t="s">
        <v>81</v>
      </c>
      <c r="J10" s="42" t="s">
        <v>6</v>
      </c>
      <c r="K10" s="65">
        <v>78.13</v>
      </c>
      <c r="L10" s="95"/>
      <c r="M10" s="67">
        <f t="shared" si="0"/>
        <v>0</v>
      </c>
      <c r="N10" s="68" t="str">
        <f t="shared" si="1"/>
        <v>OK</v>
      </c>
      <c r="O10" s="113"/>
      <c r="P10" s="55"/>
      <c r="Q10" s="55"/>
      <c r="R10" s="33"/>
      <c r="S10" s="33"/>
      <c r="T10" s="33"/>
      <c r="U10" s="33"/>
      <c r="V10" s="33"/>
      <c r="W10" s="33"/>
      <c r="X10" s="33"/>
    </row>
    <row r="11" spans="1:24" ht="62.25" customHeight="1" x14ac:dyDescent="0.25">
      <c r="A11" s="127"/>
      <c r="B11" s="130"/>
      <c r="C11" s="86">
        <v>8</v>
      </c>
      <c r="D11" s="40" t="s">
        <v>65</v>
      </c>
      <c r="E11" s="60"/>
      <c r="F11" s="60"/>
      <c r="G11" s="76">
        <v>1001</v>
      </c>
      <c r="H11" s="37" t="s">
        <v>93</v>
      </c>
      <c r="I11" s="73" t="s">
        <v>81</v>
      </c>
      <c r="J11" s="43" t="s">
        <v>9</v>
      </c>
      <c r="K11" s="65">
        <v>50</v>
      </c>
      <c r="L11" s="95"/>
      <c r="M11" s="67">
        <f t="shared" si="0"/>
        <v>0</v>
      </c>
      <c r="N11" s="68" t="str">
        <f t="shared" si="1"/>
        <v>OK</v>
      </c>
      <c r="O11" s="113"/>
      <c r="P11" s="55"/>
      <c r="Q11" s="55"/>
      <c r="R11" s="33"/>
      <c r="S11" s="33"/>
      <c r="T11" s="33"/>
      <c r="U11" s="33"/>
      <c r="V11" s="33"/>
      <c r="W11" s="33"/>
      <c r="X11" s="33"/>
    </row>
    <row r="12" spans="1:24" ht="60.75" customHeight="1" x14ac:dyDescent="0.25">
      <c r="A12" s="127"/>
      <c r="B12" s="130"/>
      <c r="C12" s="86">
        <v>9</v>
      </c>
      <c r="D12" s="82" t="s">
        <v>66</v>
      </c>
      <c r="E12" s="60"/>
      <c r="F12" s="60"/>
      <c r="G12" s="76">
        <v>1001</v>
      </c>
      <c r="H12" s="37" t="s">
        <v>80</v>
      </c>
      <c r="I12" s="88" t="s">
        <v>81</v>
      </c>
      <c r="J12" s="81" t="s">
        <v>9</v>
      </c>
      <c r="K12" s="65">
        <v>75.599999999999994</v>
      </c>
      <c r="L12" s="95"/>
      <c r="M12" s="67">
        <f t="shared" si="0"/>
        <v>0</v>
      </c>
      <c r="N12" s="68" t="str">
        <f t="shared" si="1"/>
        <v>OK</v>
      </c>
      <c r="O12" s="113"/>
      <c r="P12" s="55"/>
      <c r="Q12" s="55"/>
      <c r="R12" s="33"/>
      <c r="S12" s="33"/>
      <c r="T12" s="33"/>
      <c r="U12" s="33"/>
      <c r="V12" s="33"/>
      <c r="W12" s="33"/>
      <c r="X12" s="33"/>
    </row>
    <row r="13" spans="1:24" ht="62.25" customHeight="1" x14ac:dyDescent="0.25">
      <c r="A13" s="127"/>
      <c r="B13" s="130"/>
      <c r="C13" s="86">
        <v>10</v>
      </c>
      <c r="D13" s="82" t="s">
        <v>67</v>
      </c>
      <c r="E13" s="60"/>
      <c r="F13" s="60"/>
      <c r="G13" s="76">
        <v>1001</v>
      </c>
      <c r="H13" s="37" t="s">
        <v>80</v>
      </c>
      <c r="I13" s="88" t="s">
        <v>81</v>
      </c>
      <c r="J13" s="81" t="s">
        <v>6</v>
      </c>
      <c r="K13" s="65">
        <v>61.4</v>
      </c>
      <c r="L13" s="95"/>
      <c r="M13" s="67">
        <f t="shared" si="0"/>
        <v>0</v>
      </c>
      <c r="N13" s="68" t="str">
        <f t="shared" si="1"/>
        <v>OK</v>
      </c>
      <c r="O13" s="113"/>
      <c r="P13" s="55"/>
      <c r="Q13" s="55"/>
      <c r="R13" s="33"/>
      <c r="S13" s="33"/>
      <c r="T13" s="33"/>
      <c r="U13" s="33"/>
      <c r="V13" s="33"/>
      <c r="W13" s="33"/>
      <c r="X13" s="33"/>
    </row>
    <row r="14" spans="1:24" ht="29.25" customHeight="1" x14ac:dyDescent="0.25">
      <c r="A14" s="127"/>
      <c r="B14" s="130"/>
      <c r="C14" s="86">
        <v>11</v>
      </c>
      <c r="D14" s="92" t="s">
        <v>68</v>
      </c>
      <c r="E14" s="60"/>
      <c r="F14" s="60"/>
      <c r="G14" s="76">
        <v>1001</v>
      </c>
      <c r="H14" s="37" t="s">
        <v>82</v>
      </c>
      <c r="I14" s="91" t="s">
        <v>81</v>
      </c>
      <c r="J14" s="41" t="s">
        <v>6</v>
      </c>
      <c r="K14" s="65">
        <v>9</v>
      </c>
      <c r="L14" s="95"/>
      <c r="M14" s="67">
        <f t="shared" si="0"/>
        <v>0</v>
      </c>
      <c r="N14" s="68" t="str">
        <f t="shared" si="1"/>
        <v>OK</v>
      </c>
      <c r="O14" s="113"/>
      <c r="P14" s="55"/>
      <c r="Q14" s="55"/>
      <c r="R14" s="33"/>
      <c r="S14" s="33"/>
      <c r="T14" s="33"/>
      <c r="U14" s="33"/>
      <c r="V14" s="33"/>
      <c r="W14" s="33"/>
      <c r="X14" s="33"/>
    </row>
    <row r="15" spans="1:24" ht="31.5" customHeight="1" x14ac:dyDescent="0.25">
      <c r="A15" s="127"/>
      <c r="B15" s="130"/>
      <c r="C15" s="86">
        <v>12</v>
      </c>
      <c r="D15" s="92" t="s">
        <v>69</v>
      </c>
      <c r="E15" s="60"/>
      <c r="F15" s="60"/>
      <c r="G15" s="76">
        <v>1001</v>
      </c>
      <c r="H15" s="37" t="s">
        <v>82</v>
      </c>
      <c r="I15" s="91" t="s">
        <v>81</v>
      </c>
      <c r="J15" s="41" t="s">
        <v>6</v>
      </c>
      <c r="K15" s="65">
        <v>3</v>
      </c>
      <c r="L15" s="95"/>
      <c r="M15" s="67">
        <f t="shared" si="0"/>
        <v>0</v>
      </c>
      <c r="N15" s="68" t="str">
        <f t="shared" si="1"/>
        <v>OK</v>
      </c>
      <c r="O15" s="113"/>
      <c r="P15" s="55"/>
      <c r="Q15" s="55"/>
      <c r="R15" s="33"/>
      <c r="S15" s="33"/>
      <c r="T15" s="33"/>
      <c r="U15" s="33"/>
      <c r="V15" s="33"/>
      <c r="W15" s="33"/>
      <c r="X15" s="33"/>
    </row>
    <row r="16" spans="1:24" ht="28.5" customHeight="1" x14ac:dyDescent="0.25">
      <c r="A16" s="127"/>
      <c r="B16" s="130"/>
      <c r="C16" s="86">
        <v>13</v>
      </c>
      <c r="D16" s="92" t="s">
        <v>70</v>
      </c>
      <c r="E16" s="60"/>
      <c r="F16" s="60"/>
      <c r="G16" s="76">
        <v>1001</v>
      </c>
      <c r="H16" s="37" t="s">
        <v>82</v>
      </c>
      <c r="I16" s="91" t="s">
        <v>81</v>
      </c>
      <c r="J16" s="41" t="s">
        <v>6</v>
      </c>
      <c r="K16" s="65">
        <v>10</v>
      </c>
      <c r="L16" s="95"/>
      <c r="M16" s="67">
        <f t="shared" si="0"/>
        <v>0</v>
      </c>
      <c r="N16" s="68" t="str">
        <f t="shared" si="1"/>
        <v>OK</v>
      </c>
      <c r="O16" s="113"/>
      <c r="P16" s="55"/>
      <c r="Q16" s="55"/>
      <c r="R16" s="33"/>
      <c r="S16" s="33"/>
      <c r="T16" s="33"/>
      <c r="U16" s="33"/>
      <c r="V16" s="33"/>
      <c r="W16" s="33"/>
      <c r="X16" s="33"/>
    </row>
    <row r="17" spans="1:24" ht="28.5" customHeight="1" x14ac:dyDescent="0.25">
      <c r="A17" s="127"/>
      <c r="B17" s="130"/>
      <c r="C17" s="86">
        <v>14</v>
      </c>
      <c r="D17" s="92" t="s">
        <v>71</v>
      </c>
      <c r="E17" s="60"/>
      <c r="F17" s="60"/>
      <c r="G17" s="76">
        <v>1001</v>
      </c>
      <c r="H17" s="37" t="s">
        <v>82</v>
      </c>
      <c r="I17" s="91" t="s">
        <v>81</v>
      </c>
      <c r="J17" s="41" t="s">
        <v>6</v>
      </c>
      <c r="K17" s="65">
        <v>9</v>
      </c>
      <c r="L17" s="95"/>
      <c r="M17" s="67">
        <f t="shared" si="0"/>
        <v>0</v>
      </c>
      <c r="N17" s="68" t="str">
        <f t="shared" si="1"/>
        <v>OK</v>
      </c>
      <c r="O17" s="113"/>
      <c r="P17" s="55"/>
      <c r="Q17" s="55"/>
      <c r="R17" s="33"/>
      <c r="S17" s="33"/>
      <c r="T17" s="33"/>
      <c r="U17" s="33"/>
      <c r="V17" s="33"/>
      <c r="W17" s="33"/>
      <c r="X17" s="33"/>
    </row>
    <row r="18" spans="1:24" ht="29.25" customHeight="1" x14ac:dyDescent="0.25">
      <c r="A18" s="127"/>
      <c r="B18" s="130"/>
      <c r="C18" s="86">
        <v>15</v>
      </c>
      <c r="D18" s="92" t="s">
        <v>72</v>
      </c>
      <c r="E18" s="60"/>
      <c r="F18" s="60"/>
      <c r="G18" s="76">
        <v>1001</v>
      </c>
      <c r="H18" s="37" t="s">
        <v>82</v>
      </c>
      <c r="I18" s="91" t="s">
        <v>81</v>
      </c>
      <c r="J18" s="41" t="s">
        <v>6</v>
      </c>
      <c r="K18" s="65">
        <v>10</v>
      </c>
      <c r="L18" s="95"/>
      <c r="M18" s="67">
        <f t="shared" si="0"/>
        <v>0</v>
      </c>
      <c r="N18" s="68" t="str">
        <f t="shared" si="1"/>
        <v>OK</v>
      </c>
      <c r="O18" s="113"/>
      <c r="P18" s="55"/>
      <c r="Q18" s="55"/>
      <c r="R18" s="33"/>
      <c r="S18" s="33"/>
      <c r="T18" s="33"/>
      <c r="U18" s="33"/>
      <c r="V18" s="33"/>
      <c r="W18" s="33"/>
      <c r="X18" s="33"/>
    </row>
    <row r="19" spans="1:24" ht="34.5" customHeight="1" x14ac:dyDescent="0.25">
      <c r="A19" s="127"/>
      <c r="B19" s="130"/>
      <c r="C19" s="86">
        <v>16</v>
      </c>
      <c r="D19" s="92" t="s">
        <v>73</v>
      </c>
      <c r="E19" s="60"/>
      <c r="F19" s="60"/>
      <c r="G19" s="76">
        <v>1001</v>
      </c>
      <c r="H19" s="37" t="s">
        <v>82</v>
      </c>
      <c r="I19" s="91" t="s">
        <v>81</v>
      </c>
      <c r="J19" s="41" t="s">
        <v>6</v>
      </c>
      <c r="K19" s="65">
        <v>12</v>
      </c>
      <c r="L19" s="95"/>
      <c r="M19" s="67">
        <f t="shared" si="0"/>
        <v>0</v>
      </c>
      <c r="N19" s="68" t="str">
        <f t="shared" si="1"/>
        <v>OK</v>
      </c>
      <c r="O19" s="113"/>
      <c r="P19" s="55"/>
      <c r="Q19" s="55"/>
      <c r="R19" s="33"/>
      <c r="S19" s="33"/>
      <c r="T19" s="33"/>
      <c r="U19" s="33"/>
      <c r="V19" s="33"/>
      <c r="W19" s="33"/>
      <c r="X19" s="33"/>
    </row>
    <row r="20" spans="1:24" ht="31.5" customHeight="1" x14ac:dyDescent="0.25">
      <c r="A20" s="127"/>
      <c r="B20" s="130"/>
      <c r="C20" s="86">
        <v>17</v>
      </c>
      <c r="D20" s="92" t="s">
        <v>74</v>
      </c>
      <c r="E20" s="60"/>
      <c r="F20" s="60"/>
      <c r="G20" s="76">
        <v>1001</v>
      </c>
      <c r="H20" s="37" t="s">
        <v>82</v>
      </c>
      <c r="I20" s="91" t="s">
        <v>81</v>
      </c>
      <c r="J20" s="41" t="s">
        <v>6</v>
      </c>
      <c r="K20" s="65">
        <v>10</v>
      </c>
      <c r="L20" s="95"/>
      <c r="M20" s="67">
        <f t="shared" si="0"/>
        <v>0</v>
      </c>
      <c r="N20" s="68" t="str">
        <f t="shared" si="1"/>
        <v>OK</v>
      </c>
      <c r="O20" s="113"/>
      <c r="P20" s="55"/>
      <c r="Q20" s="55"/>
      <c r="R20" s="33"/>
      <c r="S20" s="33"/>
      <c r="T20" s="33"/>
      <c r="U20" s="33"/>
      <c r="V20" s="33"/>
      <c r="W20" s="33"/>
      <c r="X20" s="33"/>
    </row>
    <row r="21" spans="1:24" ht="35.25" customHeight="1" x14ac:dyDescent="0.25">
      <c r="A21" s="127"/>
      <c r="B21" s="130"/>
      <c r="C21" s="86">
        <v>18</v>
      </c>
      <c r="D21" s="85" t="s">
        <v>75</v>
      </c>
      <c r="E21" s="60"/>
      <c r="F21" s="60"/>
      <c r="G21" s="76">
        <v>1001</v>
      </c>
      <c r="H21" s="37" t="s">
        <v>82</v>
      </c>
      <c r="I21" s="91" t="s">
        <v>81</v>
      </c>
      <c r="J21" s="81" t="s">
        <v>6</v>
      </c>
      <c r="K21" s="65">
        <v>10.6</v>
      </c>
      <c r="L21" s="95"/>
      <c r="M21" s="67">
        <f t="shared" si="0"/>
        <v>0</v>
      </c>
      <c r="N21" s="68" t="str">
        <f t="shared" si="1"/>
        <v>OK</v>
      </c>
      <c r="O21" s="113"/>
      <c r="P21" s="55"/>
      <c r="Q21" s="55"/>
      <c r="R21" s="33"/>
      <c r="S21" s="33"/>
      <c r="T21" s="33"/>
      <c r="U21" s="33"/>
      <c r="V21" s="33"/>
      <c r="W21" s="33"/>
      <c r="X21" s="33"/>
    </row>
    <row r="22" spans="1:24" ht="36.75" customHeight="1" x14ac:dyDescent="0.25">
      <c r="A22" s="127"/>
      <c r="B22" s="130"/>
      <c r="C22" s="86">
        <v>19</v>
      </c>
      <c r="D22" s="39" t="s">
        <v>76</v>
      </c>
      <c r="E22" s="60"/>
      <c r="F22" s="60"/>
      <c r="G22" s="76">
        <v>1001</v>
      </c>
      <c r="H22" s="37" t="s">
        <v>82</v>
      </c>
      <c r="I22" s="84" t="s">
        <v>81</v>
      </c>
      <c r="J22" s="42" t="s">
        <v>6</v>
      </c>
      <c r="K22" s="65">
        <v>2.37</v>
      </c>
      <c r="L22" s="95"/>
      <c r="M22" s="67">
        <f t="shared" si="0"/>
        <v>0</v>
      </c>
      <c r="N22" s="68" t="str">
        <f t="shared" si="1"/>
        <v>OK</v>
      </c>
      <c r="O22" s="113"/>
      <c r="P22" s="55"/>
      <c r="Q22" s="55"/>
      <c r="R22" s="33"/>
      <c r="S22" s="33"/>
      <c r="T22" s="33"/>
      <c r="U22" s="33"/>
      <c r="V22" s="33"/>
      <c r="W22" s="33"/>
      <c r="X22" s="33"/>
    </row>
    <row r="23" spans="1:24" ht="34.5" customHeight="1" x14ac:dyDescent="0.25">
      <c r="A23" s="127"/>
      <c r="B23" s="130"/>
      <c r="C23" s="86">
        <v>20</v>
      </c>
      <c r="D23" s="39" t="s">
        <v>77</v>
      </c>
      <c r="E23" s="60"/>
      <c r="F23" s="60"/>
      <c r="G23" s="76">
        <v>1001</v>
      </c>
      <c r="H23" s="37" t="s">
        <v>83</v>
      </c>
      <c r="I23" s="84" t="s">
        <v>81</v>
      </c>
      <c r="J23" s="42" t="s">
        <v>6</v>
      </c>
      <c r="K23" s="65">
        <v>28.97</v>
      </c>
      <c r="L23" s="95"/>
      <c r="M23" s="67">
        <f t="shared" si="0"/>
        <v>0</v>
      </c>
      <c r="N23" s="68" t="str">
        <f t="shared" si="1"/>
        <v>OK</v>
      </c>
      <c r="O23" s="113"/>
      <c r="P23" s="55"/>
      <c r="Q23" s="55"/>
      <c r="R23" s="33"/>
      <c r="S23" s="33"/>
      <c r="T23" s="33"/>
      <c r="U23" s="33"/>
      <c r="V23" s="33"/>
      <c r="W23" s="33"/>
      <c r="X23" s="33"/>
    </row>
    <row r="24" spans="1:24" ht="50.25" customHeight="1" x14ac:dyDescent="0.25">
      <c r="A24" s="127"/>
      <c r="B24" s="130"/>
      <c r="C24" s="86">
        <v>21</v>
      </c>
      <c r="D24" s="39" t="s">
        <v>78</v>
      </c>
      <c r="E24" s="60"/>
      <c r="F24" s="60"/>
      <c r="G24" s="76">
        <v>1001</v>
      </c>
      <c r="H24" s="37" t="s">
        <v>84</v>
      </c>
      <c r="I24" s="84" t="s">
        <v>81</v>
      </c>
      <c r="J24" s="42" t="s">
        <v>6</v>
      </c>
      <c r="K24" s="65">
        <v>53.01</v>
      </c>
      <c r="L24" s="95"/>
      <c r="M24" s="67">
        <f t="shared" si="0"/>
        <v>0</v>
      </c>
      <c r="N24" s="68" t="str">
        <f t="shared" si="1"/>
        <v>OK</v>
      </c>
      <c r="O24" s="113"/>
      <c r="P24" s="55"/>
      <c r="Q24" s="55"/>
      <c r="R24" s="33"/>
      <c r="S24" s="33"/>
      <c r="T24" s="33"/>
      <c r="U24" s="33"/>
      <c r="V24" s="33"/>
      <c r="W24" s="33"/>
      <c r="X24" s="33"/>
    </row>
    <row r="25" spans="1:24" ht="59.25" customHeight="1" x14ac:dyDescent="0.25">
      <c r="A25" s="128"/>
      <c r="B25" s="131"/>
      <c r="C25" s="79">
        <v>22</v>
      </c>
      <c r="D25" s="89" t="s">
        <v>79</v>
      </c>
      <c r="E25" s="60"/>
      <c r="F25" s="60"/>
      <c r="G25" s="78" t="s">
        <v>85</v>
      </c>
      <c r="H25" s="75" t="s">
        <v>86</v>
      </c>
      <c r="I25" s="75" t="s">
        <v>81</v>
      </c>
      <c r="J25" s="75" t="s">
        <v>6</v>
      </c>
      <c r="K25" s="65">
        <v>40</v>
      </c>
      <c r="L25" s="95">
        <v>1</v>
      </c>
      <c r="M25" s="67">
        <f t="shared" si="0"/>
        <v>0</v>
      </c>
      <c r="N25" s="68" t="str">
        <f t="shared" si="1"/>
        <v>OK</v>
      </c>
      <c r="O25" s="113">
        <v>1</v>
      </c>
      <c r="P25" s="55"/>
      <c r="Q25" s="55"/>
      <c r="R25" s="33"/>
      <c r="S25" s="33"/>
      <c r="T25" s="33"/>
      <c r="U25" s="33"/>
      <c r="V25" s="33"/>
      <c r="W25" s="33"/>
      <c r="X25" s="33"/>
    </row>
    <row r="26" spans="1:24" ht="33.75" customHeight="1" x14ac:dyDescent="0.25">
      <c r="A26" s="132" t="s">
        <v>94</v>
      </c>
      <c r="B26" s="135" t="s">
        <v>57</v>
      </c>
      <c r="C26" s="87">
        <v>23</v>
      </c>
      <c r="D26" s="80" t="s">
        <v>95</v>
      </c>
      <c r="E26" s="80"/>
      <c r="F26" s="80"/>
      <c r="G26" s="90">
        <v>436</v>
      </c>
      <c r="H26" s="83" t="s">
        <v>113</v>
      </c>
      <c r="I26" s="77" t="s">
        <v>114</v>
      </c>
      <c r="J26" s="77" t="s">
        <v>115</v>
      </c>
      <c r="K26" s="74">
        <v>12.9</v>
      </c>
      <c r="L26" s="96">
        <v>100</v>
      </c>
      <c r="M26" s="67">
        <f t="shared" si="0"/>
        <v>100</v>
      </c>
      <c r="N26" s="68" t="str">
        <f t="shared" si="1"/>
        <v>OK</v>
      </c>
      <c r="O26" s="113"/>
      <c r="P26" s="55"/>
      <c r="Q26" s="55"/>
      <c r="R26" s="33"/>
      <c r="S26" s="33"/>
      <c r="T26" s="33"/>
      <c r="U26" s="33"/>
      <c r="V26" s="33"/>
      <c r="W26" s="33"/>
      <c r="X26" s="33"/>
    </row>
    <row r="27" spans="1:24" ht="31.5" customHeight="1" x14ac:dyDescent="0.25">
      <c r="A27" s="133"/>
      <c r="B27" s="136"/>
      <c r="C27" s="87">
        <v>24</v>
      </c>
      <c r="D27" s="80" t="s">
        <v>96</v>
      </c>
      <c r="E27" s="80"/>
      <c r="F27" s="80"/>
      <c r="G27" s="90">
        <v>436</v>
      </c>
      <c r="H27" s="83" t="s">
        <v>113</v>
      </c>
      <c r="I27" s="77" t="s">
        <v>114</v>
      </c>
      <c r="J27" s="77" t="s">
        <v>115</v>
      </c>
      <c r="K27" s="74">
        <v>32.65</v>
      </c>
      <c r="L27" s="96"/>
      <c r="M27" s="67">
        <f t="shared" si="0"/>
        <v>0</v>
      </c>
      <c r="N27" s="68" t="str">
        <f t="shared" si="1"/>
        <v>OK</v>
      </c>
      <c r="O27" s="113"/>
      <c r="P27" s="55"/>
      <c r="Q27" s="55"/>
      <c r="R27" s="33"/>
      <c r="S27" s="33"/>
      <c r="T27" s="33"/>
      <c r="U27" s="33"/>
      <c r="V27" s="33"/>
      <c r="W27" s="33"/>
      <c r="X27" s="33"/>
    </row>
    <row r="28" spans="1:24" ht="32.25" customHeight="1" x14ac:dyDescent="0.25">
      <c r="A28" s="133"/>
      <c r="B28" s="136"/>
      <c r="C28" s="87">
        <v>25</v>
      </c>
      <c r="D28" s="80" t="s">
        <v>97</v>
      </c>
      <c r="E28" s="80"/>
      <c r="F28" s="80"/>
      <c r="G28" s="90">
        <v>436</v>
      </c>
      <c r="H28" s="83" t="s">
        <v>113</v>
      </c>
      <c r="I28" s="77" t="s">
        <v>114</v>
      </c>
      <c r="J28" s="77" t="s">
        <v>115</v>
      </c>
      <c r="K28" s="74">
        <v>70.819999999999993</v>
      </c>
      <c r="L28" s="96"/>
      <c r="M28" s="67">
        <f t="shared" si="0"/>
        <v>0</v>
      </c>
      <c r="N28" s="68" t="str">
        <f t="shared" si="1"/>
        <v>OK</v>
      </c>
      <c r="O28" s="113"/>
      <c r="P28" s="55"/>
      <c r="Q28" s="55"/>
      <c r="R28" s="33"/>
      <c r="S28" s="33"/>
      <c r="T28" s="33"/>
      <c r="U28" s="33"/>
      <c r="V28" s="33"/>
      <c r="W28" s="33"/>
      <c r="X28" s="33"/>
    </row>
    <row r="29" spans="1:24" ht="27.75" customHeight="1" x14ac:dyDescent="0.25">
      <c r="A29" s="133"/>
      <c r="B29" s="136"/>
      <c r="C29" s="87">
        <v>26</v>
      </c>
      <c r="D29" s="80" t="s">
        <v>98</v>
      </c>
      <c r="E29" s="80"/>
      <c r="F29" s="80"/>
      <c r="G29" s="90">
        <v>436</v>
      </c>
      <c r="H29" s="83" t="s">
        <v>113</v>
      </c>
      <c r="I29" s="77" t="s">
        <v>114</v>
      </c>
      <c r="J29" s="77" t="s">
        <v>115</v>
      </c>
      <c r="K29" s="74">
        <v>164.99</v>
      </c>
      <c r="L29" s="96"/>
      <c r="M29" s="67">
        <f t="shared" si="0"/>
        <v>0</v>
      </c>
      <c r="N29" s="68" t="str">
        <f t="shared" si="1"/>
        <v>OK</v>
      </c>
      <c r="O29" s="113"/>
      <c r="P29" s="55"/>
      <c r="Q29" s="55"/>
      <c r="R29" s="33"/>
      <c r="S29" s="33"/>
      <c r="T29" s="33"/>
      <c r="U29" s="33"/>
      <c r="V29" s="33"/>
      <c r="W29" s="33"/>
      <c r="X29" s="33"/>
    </row>
    <row r="30" spans="1:24" ht="32.25" customHeight="1" x14ac:dyDescent="0.25">
      <c r="A30" s="133"/>
      <c r="B30" s="136"/>
      <c r="C30" s="87">
        <v>27</v>
      </c>
      <c r="D30" s="80" t="s">
        <v>99</v>
      </c>
      <c r="E30" s="80"/>
      <c r="F30" s="80"/>
      <c r="G30" s="90">
        <v>436</v>
      </c>
      <c r="H30" s="83" t="s">
        <v>113</v>
      </c>
      <c r="I30" s="77" t="s">
        <v>114</v>
      </c>
      <c r="J30" s="77" t="s">
        <v>115</v>
      </c>
      <c r="K30" s="74">
        <v>24.99</v>
      </c>
      <c r="L30" s="96">
        <v>20</v>
      </c>
      <c r="M30" s="67">
        <f t="shared" si="0"/>
        <v>20</v>
      </c>
      <c r="N30" s="68" t="str">
        <f t="shared" si="1"/>
        <v>OK</v>
      </c>
      <c r="O30" s="113"/>
      <c r="P30" s="55"/>
      <c r="Q30" s="55"/>
      <c r="R30" s="33"/>
      <c r="S30" s="33"/>
      <c r="T30" s="33"/>
      <c r="U30" s="33"/>
      <c r="V30" s="33"/>
      <c r="W30" s="33"/>
      <c r="X30" s="33"/>
    </row>
    <row r="31" spans="1:24" ht="36.75" customHeight="1" x14ac:dyDescent="0.25">
      <c r="A31" s="133"/>
      <c r="B31" s="136"/>
      <c r="C31" s="87">
        <v>28</v>
      </c>
      <c r="D31" s="80" t="s">
        <v>100</v>
      </c>
      <c r="E31" s="80"/>
      <c r="F31" s="80"/>
      <c r="G31" s="90">
        <v>436</v>
      </c>
      <c r="H31" s="83" t="s">
        <v>113</v>
      </c>
      <c r="I31" s="77" t="s">
        <v>114</v>
      </c>
      <c r="J31" s="77" t="s">
        <v>115</v>
      </c>
      <c r="K31" s="74">
        <v>94.15</v>
      </c>
      <c r="L31" s="96"/>
      <c r="M31" s="67">
        <f t="shared" si="0"/>
        <v>0</v>
      </c>
      <c r="N31" s="68" t="str">
        <f t="shared" si="1"/>
        <v>OK</v>
      </c>
      <c r="O31" s="113"/>
      <c r="P31" s="55"/>
      <c r="Q31" s="55"/>
      <c r="R31" s="33"/>
      <c r="S31" s="33"/>
      <c r="T31" s="33"/>
      <c r="U31" s="33"/>
      <c r="V31" s="33"/>
      <c r="W31" s="33"/>
      <c r="X31" s="33"/>
    </row>
    <row r="32" spans="1:24" ht="34.5" customHeight="1" x14ac:dyDescent="0.25">
      <c r="A32" s="133"/>
      <c r="B32" s="136"/>
      <c r="C32" s="87">
        <v>29</v>
      </c>
      <c r="D32" s="80" t="s">
        <v>101</v>
      </c>
      <c r="E32" s="80"/>
      <c r="F32" s="80"/>
      <c r="G32" s="90">
        <v>436</v>
      </c>
      <c r="H32" s="83" t="s">
        <v>113</v>
      </c>
      <c r="I32" s="77" t="s">
        <v>114</v>
      </c>
      <c r="J32" s="77" t="s">
        <v>115</v>
      </c>
      <c r="K32" s="74">
        <v>95.82</v>
      </c>
      <c r="L32" s="96"/>
      <c r="M32" s="67">
        <f t="shared" si="0"/>
        <v>0</v>
      </c>
      <c r="N32" s="68" t="str">
        <f t="shared" si="1"/>
        <v>OK</v>
      </c>
      <c r="O32" s="113"/>
      <c r="P32" s="55"/>
      <c r="Q32" s="55"/>
      <c r="R32" s="33"/>
      <c r="S32" s="33"/>
      <c r="T32" s="33"/>
      <c r="U32" s="33"/>
      <c r="V32" s="33"/>
      <c r="W32" s="33"/>
      <c r="X32" s="33"/>
    </row>
    <row r="33" spans="1:24" ht="40.5" customHeight="1" x14ac:dyDescent="0.25">
      <c r="A33" s="133"/>
      <c r="B33" s="136"/>
      <c r="C33" s="87">
        <v>30</v>
      </c>
      <c r="D33" s="80" t="s">
        <v>102</v>
      </c>
      <c r="E33" s="80"/>
      <c r="F33" s="80"/>
      <c r="G33" s="90">
        <v>436</v>
      </c>
      <c r="H33" s="83" t="s">
        <v>113</v>
      </c>
      <c r="I33" s="77" t="s">
        <v>114</v>
      </c>
      <c r="J33" s="77" t="s">
        <v>115</v>
      </c>
      <c r="K33" s="74">
        <v>178.32</v>
      </c>
      <c r="L33" s="96"/>
      <c r="M33" s="67">
        <f t="shared" si="0"/>
        <v>0</v>
      </c>
      <c r="N33" s="68" t="str">
        <f t="shared" si="1"/>
        <v>OK</v>
      </c>
      <c r="O33" s="113"/>
      <c r="P33" s="55"/>
      <c r="Q33" s="55"/>
      <c r="R33" s="33"/>
      <c r="S33" s="33"/>
      <c r="T33" s="33"/>
      <c r="U33" s="33"/>
      <c r="V33" s="33"/>
      <c r="W33" s="33"/>
      <c r="X33" s="33"/>
    </row>
    <row r="34" spans="1:24" ht="30.75" customHeight="1" x14ac:dyDescent="0.25">
      <c r="A34" s="133"/>
      <c r="B34" s="136"/>
      <c r="C34" s="87">
        <v>31</v>
      </c>
      <c r="D34" s="80" t="s">
        <v>103</v>
      </c>
      <c r="E34" s="80"/>
      <c r="F34" s="80"/>
      <c r="G34" s="90">
        <v>436</v>
      </c>
      <c r="H34" s="83" t="s">
        <v>113</v>
      </c>
      <c r="I34" s="77" t="s">
        <v>114</v>
      </c>
      <c r="J34" s="77" t="s">
        <v>115</v>
      </c>
      <c r="K34" s="74">
        <v>70.819999999999993</v>
      </c>
      <c r="L34" s="96"/>
      <c r="M34" s="67">
        <f t="shared" si="0"/>
        <v>0</v>
      </c>
      <c r="N34" s="68" t="str">
        <f t="shared" si="1"/>
        <v>OK</v>
      </c>
      <c r="O34" s="113"/>
      <c r="P34" s="55"/>
      <c r="Q34" s="55"/>
      <c r="R34" s="33"/>
      <c r="S34" s="33"/>
      <c r="T34" s="33"/>
      <c r="U34" s="33"/>
      <c r="V34" s="33"/>
      <c r="W34" s="33"/>
      <c r="X34" s="33"/>
    </row>
    <row r="35" spans="1:24" ht="25.5" customHeight="1" x14ac:dyDescent="0.25">
      <c r="A35" s="133"/>
      <c r="B35" s="136"/>
      <c r="C35" s="87">
        <v>32</v>
      </c>
      <c r="D35" s="80" t="s">
        <v>104</v>
      </c>
      <c r="E35" s="80"/>
      <c r="F35" s="80"/>
      <c r="G35" s="90">
        <v>436</v>
      </c>
      <c r="H35" s="83" t="s">
        <v>113</v>
      </c>
      <c r="I35" s="77" t="s">
        <v>114</v>
      </c>
      <c r="J35" s="77" t="s">
        <v>115</v>
      </c>
      <c r="K35" s="74">
        <v>235.32</v>
      </c>
      <c r="L35" s="96"/>
      <c r="M35" s="67">
        <f t="shared" si="0"/>
        <v>0</v>
      </c>
      <c r="N35" s="68" t="str">
        <f t="shared" si="1"/>
        <v>OK</v>
      </c>
      <c r="O35" s="113"/>
      <c r="P35" s="55"/>
      <c r="Q35" s="55"/>
      <c r="R35" s="33"/>
      <c r="S35" s="33"/>
      <c r="T35" s="33"/>
      <c r="U35" s="33"/>
      <c r="V35" s="33"/>
      <c r="W35" s="33"/>
      <c r="X35" s="33"/>
    </row>
    <row r="36" spans="1:24" ht="36.75" customHeight="1" x14ac:dyDescent="0.25">
      <c r="A36" s="133"/>
      <c r="B36" s="136"/>
      <c r="C36" s="87">
        <v>33</v>
      </c>
      <c r="D36" s="80" t="s">
        <v>105</v>
      </c>
      <c r="E36" s="80"/>
      <c r="F36" s="80"/>
      <c r="G36" s="90">
        <v>436</v>
      </c>
      <c r="H36" s="83" t="s">
        <v>113</v>
      </c>
      <c r="I36" s="77" t="s">
        <v>114</v>
      </c>
      <c r="J36" s="77" t="s">
        <v>115</v>
      </c>
      <c r="K36" s="74">
        <v>86.65</v>
      </c>
      <c r="L36" s="96"/>
      <c r="M36" s="67">
        <f t="shared" si="0"/>
        <v>0</v>
      </c>
      <c r="N36" s="68" t="str">
        <f t="shared" si="1"/>
        <v>OK</v>
      </c>
      <c r="O36" s="113"/>
      <c r="P36" s="55"/>
      <c r="Q36" s="55"/>
      <c r="R36" s="33"/>
      <c r="S36" s="33"/>
      <c r="T36" s="33"/>
      <c r="U36" s="33"/>
      <c r="V36" s="33"/>
      <c r="W36" s="33"/>
      <c r="X36" s="33"/>
    </row>
    <row r="37" spans="1:24" ht="32.25" customHeight="1" x14ac:dyDescent="0.25">
      <c r="A37" s="133"/>
      <c r="B37" s="136"/>
      <c r="C37" s="87">
        <v>34</v>
      </c>
      <c r="D37" s="80" t="s">
        <v>106</v>
      </c>
      <c r="E37" s="80"/>
      <c r="F37" s="80"/>
      <c r="G37" s="90">
        <v>436</v>
      </c>
      <c r="H37" s="83" t="s">
        <v>113</v>
      </c>
      <c r="I37" s="77" t="s">
        <v>116</v>
      </c>
      <c r="J37" s="77" t="s">
        <v>115</v>
      </c>
      <c r="K37" s="74">
        <v>131.65</v>
      </c>
      <c r="L37" s="96"/>
      <c r="M37" s="67">
        <f t="shared" si="0"/>
        <v>0</v>
      </c>
      <c r="N37" s="68" t="str">
        <f t="shared" si="1"/>
        <v>OK</v>
      </c>
      <c r="O37" s="113"/>
      <c r="P37" s="55"/>
      <c r="Q37" s="55"/>
      <c r="R37" s="33"/>
      <c r="S37" s="33"/>
      <c r="T37" s="33"/>
      <c r="U37" s="33"/>
      <c r="V37" s="33"/>
      <c r="W37" s="33"/>
      <c r="X37" s="33"/>
    </row>
    <row r="38" spans="1:24" ht="28.5" customHeight="1" x14ac:dyDescent="0.25">
      <c r="A38" s="133"/>
      <c r="B38" s="136"/>
      <c r="C38" s="87">
        <v>35</v>
      </c>
      <c r="D38" s="80" t="s">
        <v>107</v>
      </c>
      <c r="E38" s="80" t="s">
        <v>40</v>
      </c>
      <c r="F38" s="80"/>
      <c r="G38" s="90">
        <v>436</v>
      </c>
      <c r="H38" s="83" t="s">
        <v>113</v>
      </c>
      <c r="I38" s="77" t="s">
        <v>116</v>
      </c>
      <c r="J38" s="77" t="s">
        <v>115</v>
      </c>
      <c r="K38" s="74">
        <v>271.64999999999998</v>
      </c>
      <c r="L38" s="96"/>
      <c r="M38" s="67">
        <f t="shared" si="0"/>
        <v>0</v>
      </c>
      <c r="N38" s="68" t="str">
        <f t="shared" si="1"/>
        <v>OK</v>
      </c>
      <c r="O38" s="113"/>
      <c r="P38" s="57"/>
      <c r="Q38" s="55"/>
      <c r="R38" s="33"/>
      <c r="S38" s="33"/>
      <c r="T38" s="33"/>
      <c r="U38" s="33"/>
      <c r="V38" s="33"/>
      <c r="W38" s="33"/>
      <c r="X38" s="33"/>
    </row>
    <row r="39" spans="1:24" ht="27.75" customHeight="1" x14ac:dyDescent="0.25">
      <c r="A39" s="133"/>
      <c r="B39" s="136"/>
      <c r="C39" s="83">
        <v>36</v>
      </c>
      <c r="D39" s="80" t="s">
        <v>108</v>
      </c>
      <c r="E39" s="80" t="s">
        <v>43</v>
      </c>
      <c r="F39" s="80"/>
      <c r="G39" s="90">
        <v>436</v>
      </c>
      <c r="H39" s="83" t="s">
        <v>113</v>
      </c>
      <c r="I39" s="77" t="s">
        <v>116</v>
      </c>
      <c r="J39" s="77" t="s">
        <v>115</v>
      </c>
      <c r="K39" s="74">
        <v>148.32</v>
      </c>
      <c r="L39" s="96"/>
      <c r="M39" s="67">
        <f t="shared" si="0"/>
        <v>0</v>
      </c>
      <c r="N39" s="68" t="str">
        <f t="shared" si="1"/>
        <v>OK</v>
      </c>
      <c r="O39" s="113"/>
      <c r="P39" s="55"/>
      <c r="Q39" s="55"/>
      <c r="R39" s="33"/>
      <c r="S39" s="33"/>
      <c r="T39" s="33"/>
      <c r="U39" s="34"/>
      <c r="V39" s="33"/>
      <c r="W39" s="33"/>
      <c r="X39" s="33"/>
    </row>
    <row r="40" spans="1:24" ht="28.5" customHeight="1" x14ac:dyDescent="0.25">
      <c r="A40" s="133"/>
      <c r="B40" s="136"/>
      <c r="C40" s="83">
        <v>37</v>
      </c>
      <c r="D40" s="80" t="s">
        <v>109</v>
      </c>
      <c r="E40" s="80" t="s">
        <v>37</v>
      </c>
      <c r="F40" s="80"/>
      <c r="G40" s="90">
        <v>436</v>
      </c>
      <c r="H40" s="83" t="s">
        <v>113</v>
      </c>
      <c r="I40" s="77" t="s">
        <v>116</v>
      </c>
      <c r="J40" s="77" t="s">
        <v>115</v>
      </c>
      <c r="K40" s="74">
        <v>140.82</v>
      </c>
      <c r="L40" s="96"/>
      <c r="M40" s="67">
        <f t="shared" si="0"/>
        <v>0</v>
      </c>
      <c r="N40" s="68" t="str">
        <f t="shared" si="1"/>
        <v>OK</v>
      </c>
      <c r="O40" s="113"/>
      <c r="P40" s="55"/>
      <c r="Q40" s="55"/>
      <c r="R40" s="33"/>
      <c r="S40" s="33"/>
      <c r="T40" s="33"/>
      <c r="U40" s="33"/>
      <c r="V40" s="33"/>
      <c r="W40" s="33"/>
      <c r="X40" s="33"/>
    </row>
    <row r="41" spans="1:24" ht="27.75" customHeight="1" x14ac:dyDescent="0.25">
      <c r="A41" s="133"/>
      <c r="B41" s="136"/>
      <c r="C41" s="83">
        <v>38</v>
      </c>
      <c r="D41" s="80" t="s">
        <v>110</v>
      </c>
      <c r="E41" s="80" t="s">
        <v>43</v>
      </c>
      <c r="F41" s="80"/>
      <c r="G41" s="90">
        <v>436</v>
      </c>
      <c r="H41" s="83" t="s">
        <v>113</v>
      </c>
      <c r="I41" s="77" t="s">
        <v>116</v>
      </c>
      <c r="J41" s="77" t="s">
        <v>115</v>
      </c>
      <c r="K41" s="74">
        <v>184.99</v>
      </c>
      <c r="L41" s="96"/>
      <c r="M41" s="67">
        <f t="shared" si="0"/>
        <v>0</v>
      </c>
      <c r="N41" s="68" t="str">
        <f t="shared" si="1"/>
        <v>OK</v>
      </c>
      <c r="O41" s="113"/>
      <c r="P41" s="55"/>
      <c r="Q41" s="55"/>
      <c r="R41" s="33"/>
      <c r="S41" s="33"/>
      <c r="T41" s="33"/>
      <c r="U41" s="33"/>
      <c r="V41" s="33"/>
      <c r="W41" s="33"/>
      <c r="X41" s="33"/>
    </row>
    <row r="42" spans="1:24" ht="23.25" customHeight="1" x14ac:dyDescent="0.25">
      <c r="A42" s="133"/>
      <c r="B42" s="136"/>
      <c r="C42" s="83">
        <v>39</v>
      </c>
      <c r="D42" s="80" t="s">
        <v>111</v>
      </c>
      <c r="E42" s="80" t="s">
        <v>49</v>
      </c>
      <c r="F42" s="80"/>
      <c r="G42" s="90">
        <v>436</v>
      </c>
      <c r="H42" s="83" t="s">
        <v>113</v>
      </c>
      <c r="I42" s="77" t="s">
        <v>116</v>
      </c>
      <c r="J42" s="77" t="s">
        <v>115</v>
      </c>
      <c r="K42" s="74">
        <v>114.99</v>
      </c>
      <c r="L42" s="96"/>
      <c r="M42" s="67">
        <f t="shared" si="0"/>
        <v>0</v>
      </c>
      <c r="N42" s="68" t="str">
        <f t="shared" si="1"/>
        <v>OK</v>
      </c>
      <c r="O42" s="113"/>
      <c r="P42" s="55"/>
      <c r="Q42" s="57"/>
      <c r="R42" s="33"/>
      <c r="S42" s="33"/>
      <c r="T42" s="33"/>
      <c r="U42" s="33"/>
      <c r="V42" s="33"/>
      <c r="W42" s="33"/>
      <c r="X42" s="33"/>
    </row>
    <row r="43" spans="1:24" ht="31.5" customHeight="1" x14ac:dyDescent="0.25">
      <c r="A43" s="134"/>
      <c r="B43" s="137"/>
      <c r="C43" s="83">
        <v>40</v>
      </c>
      <c r="D43" s="93" t="s">
        <v>112</v>
      </c>
      <c r="E43" s="93" t="s">
        <v>43</v>
      </c>
      <c r="F43" s="93"/>
      <c r="G43" s="90">
        <v>436</v>
      </c>
      <c r="H43" s="83" t="s">
        <v>113</v>
      </c>
      <c r="I43" s="94" t="s">
        <v>116</v>
      </c>
      <c r="J43" s="94" t="s">
        <v>115</v>
      </c>
      <c r="K43" s="74">
        <v>221.65</v>
      </c>
      <c r="L43" s="96"/>
      <c r="M43" s="67">
        <f t="shared" si="0"/>
        <v>0</v>
      </c>
      <c r="N43" s="68" t="str">
        <f t="shared" si="1"/>
        <v>OK</v>
      </c>
      <c r="O43" s="113"/>
      <c r="P43" s="55"/>
      <c r="Q43" s="55"/>
      <c r="R43" s="33"/>
      <c r="S43" s="33"/>
      <c r="T43" s="33"/>
      <c r="U43" s="34"/>
      <c r="V43" s="33"/>
      <c r="W43" s="33"/>
      <c r="X43" s="33"/>
    </row>
    <row r="44" spans="1:24" x14ac:dyDescent="0.25">
      <c r="O44" s="29">
        <f>SUMPRODUCT($K$4:$K$43,O4:O43)</f>
        <v>153.19</v>
      </c>
      <c r="P44" s="29">
        <f>SUMPRODUCT($K$4:$K$43,P4:P43)</f>
        <v>0</v>
      </c>
      <c r="Q44" s="29">
        <f>SUMPRODUCT($K$4:$K$43,Q4:Q43)</f>
        <v>0</v>
      </c>
      <c r="R44" s="29">
        <f>SUMPRODUCT($K$4:$K$43,R4:R43)</f>
        <v>0</v>
      </c>
      <c r="S44" s="29">
        <f>SUMPRODUCT(K4:K43,S4:S43)</f>
        <v>0</v>
      </c>
      <c r="T44" s="29">
        <f>SUMPRODUCT(K4:K43,T4:T43)</f>
        <v>0</v>
      </c>
      <c r="U44" s="30">
        <f>SUMPRODUCT(K4:K43,U4:U43)</f>
        <v>0</v>
      </c>
    </row>
    <row r="45" spans="1:24" x14ac:dyDescent="0.25">
      <c r="O45" s="48"/>
      <c r="P45" s="46"/>
      <c r="Q45" s="46"/>
      <c r="R45" s="46"/>
    </row>
    <row r="46" spans="1:24" x14ac:dyDescent="0.25">
      <c r="O46" s="48"/>
      <c r="P46" s="46"/>
      <c r="Q46" s="46"/>
      <c r="R46" s="46"/>
    </row>
    <row r="47" spans="1:24" x14ac:dyDescent="0.25">
      <c r="O47" s="48"/>
      <c r="P47" s="46"/>
      <c r="Q47" s="46"/>
      <c r="R47" s="46"/>
    </row>
    <row r="48" spans="1:24" x14ac:dyDescent="0.25">
      <c r="O48" s="48"/>
      <c r="P48" s="46"/>
      <c r="Q48" s="46"/>
      <c r="R48" s="46"/>
    </row>
    <row r="49" spans="15:18" x14ac:dyDescent="0.25">
      <c r="O49" s="48"/>
      <c r="P49" s="46"/>
      <c r="Q49" s="46"/>
      <c r="R49" s="46"/>
    </row>
    <row r="50" spans="15:18" ht="26.25" customHeight="1" x14ac:dyDescent="0.25">
      <c r="O50" s="48"/>
    </row>
    <row r="51" spans="15:18" x14ac:dyDescent="0.25">
      <c r="O51" s="48"/>
    </row>
    <row r="52" spans="15:18" x14ac:dyDescent="0.25">
      <c r="O52" s="48"/>
    </row>
    <row r="53" spans="15:18" x14ac:dyDescent="0.25">
      <c r="O53" s="48"/>
    </row>
    <row r="54" spans="15:18" x14ac:dyDescent="0.25">
      <c r="O54" s="48"/>
    </row>
    <row r="55" spans="15:18" x14ac:dyDescent="0.25">
      <c r="O55" s="48"/>
    </row>
    <row r="56" spans="15:18" x14ac:dyDescent="0.25">
      <c r="O56" s="48"/>
    </row>
    <row r="57" spans="15:18" x14ac:dyDescent="0.25">
      <c r="O57" s="48"/>
    </row>
    <row r="58" spans="15:18" x14ac:dyDescent="0.25">
      <c r="O58" s="48"/>
    </row>
    <row r="59" spans="15:18" ht="90" customHeight="1" x14ac:dyDescent="0.25">
      <c r="O59" s="48"/>
    </row>
    <row r="60" spans="15:18" x14ac:dyDescent="0.25">
      <c r="O60" s="48"/>
    </row>
    <row r="61" spans="15:18" x14ac:dyDescent="0.25">
      <c r="O61" s="48"/>
    </row>
    <row r="62" spans="15:18" x14ac:dyDescent="0.25">
      <c r="O62" s="48"/>
    </row>
    <row r="63" spans="15:18" x14ac:dyDescent="0.25">
      <c r="O63" s="48"/>
    </row>
    <row r="64" spans="15:18" x14ac:dyDescent="0.25">
      <c r="O64" s="48"/>
    </row>
    <row r="65" spans="15:15" x14ac:dyDescent="0.25">
      <c r="O65" s="48"/>
    </row>
    <row r="66" spans="15:15" x14ac:dyDescent="0.25">
      <c r="O66" s="48"/>
    </row>
    <row r="67" spans="15:15" x14ac:dyDescent="0.25">
      <c r="O67" s="48"/>
    </row>
    <row r="68" spans="15:15" x14ac:dyDescent="0.25">
      <c r="O68" s="48"/>
    </row>
    <row r="69" spans="15:15" x14ac:dyDescent="0.25">
      <c r="O69" s="48"/>
    </row>
    <row r="70" spans="15:15" x14ac:dyDescent="0.25">
      <c r="O70" s="48"/>
    </row>
    <row r="71" spans="15:15" x14ac:dyDescent="0.25">
      <c r="O71" s="48"/>
    </row>
    <row r="72" spans="15:15" x14ac:dyDescent="0.25">
      <c r="O72" s="48"/>
    </row>
    <row r="73" spans="15:15" x14ac:dyDescent="0.25">
      <c r="O73" s="48"/>
    </row>
    <row r="74" spans="15:15" x14ac:dyDescent="0.25">
      <c r="O74" s="48"/>
    </row>
    <row r="75" spans="15:15" x14ac:dyDescent="0.25">
      <c r="O75" s="48"/>
    </row>
    <row r="76" spans="15:15" x14ac:dyDescent="0.25">
      <c r="O76" s="48"/>
    </row>
    <row r="77" spans="15:15" x14ac:dyDescent="0.25">
      <c r="O77" s="48"/>
    </row>
    <row r="78" spans="15:15" x14ac:dyDescent="0.25">
      <c r="O78" s="48"/>
    </row>
    <row r="79" spans="15:15" x14ac:dyDescent="0.25">
      <c r="O79" s="48"/>
    </row>
    <row r="80" spans="15:15" x14ac:dyDescent="0.25">
      <c r="O80" s="48"/>
    </row>
    <row r="81" spans="15:15" x14ac:dyDescent="0.25">
      <c r="O81" s="48"/>
    </row>
    <row r="82" spans="15:15" x14ac:dyDescent="0.25">
      <c r="O82" s="48"/>
    </row>
    <row r="83" spans="15:15" x14ac:dyDescent="0.25">
      <c r="O83" s="48"/>
    </row>
    <row r="84" spans="15:15" x14ac:dyDescent="0.25">
      <c r="O84" s="48"/>
    </row>
    <row r="85" spans="15:15" x14ac:dyDescent="0.25">
      <c r="O85" s="48"/>
    </row>
    <row r="86" spans="15:15" x14ac:dyDescent="0.25">
      <c r="O86" s="48"/>
    </row>
    <row r="87" spans="15:15" x14ac:dyDescent="0.25">
      <c r="O87" s="48"/>
    </row>
    <row r="88" spans="15:15" x14ac:dyDescent="0.25">
      <c r="O88" s="48"/>
    </row>
    <row r="89" spans="15:15" x14ac:dyDescent="0.25">
      <c r="O89" s="48"/>
    </row>
    <row r="90" spans="15:15" x14ac:dyDescent="0.25">
      <c r="O90" s="48"/>
    </row>
    <row r="91" spans="15:15" x14ac:dyDescent="0.25">
      <c r="O91" s="48"/>
    </row>
    <row r="92" spans="15:15" x14ac:dyDescent="0.25">
      <c r="O92" s="48"/>
    </row>
    <row r="93" spans="15:15" x14ac:dyDescent="0.25">
      <c r="O93" s="48"/>
    </row>
    <row r="94" spans="15:15" x14ac:dyDescent="0.25">
      <c r="O94" s="48"/>
    </row>
    <row r="95" spans="15:15" x14ac:dyDescent="0.25">
      <c r="O95" s="48"/>
    </row>
    <row r="96" spans="15:15" x14ac:dyDescent="0.25">
      <c r="O96" s="48"/>
    </row>
    <row r="97" spans="15:15" x14ac:dyDescent="0.25">
      <c r="O97" s="48"/>
    </row>
    <row r="98" spans="15:15" x14ac:dyDescent="0.25">
      <c r="O98" s="48"/>
    </row>
    <row r="99" spans="15:15" x14ac:dyDescent="0.25">
      <c r="O99" s="48"/>
    </row>
    <row r="100" spans="15:15" x14ac:dyDescent="0.25">
      <c r="O100" s="48"/>
    </row>
    <row r="101" spans="15:15" x14ac:dyDescent="0.25">
      <c r="O101" s="48"/>
    </row>
    <row r="102" spans="15:15" x14ac:dyDescent="0.25">
      <c r="O102" s="48"/>
    </row>
    <row r="103" spans="15:15" x14ac:dyDescent="0.25">
      <c r="O103" s="48"/>
    </row>
    <row r="104" spans="15:15" x14ac:dyDescent="0.25">
      <c r="O104" s="48"/>
    </row>
    <row r="105" spans="15:15" x14ac:dyDescent="0.25">
      <c r="O105" s="48"/>
    </row>
    <row r="106" spans="15:15" x14ac:dyDescent="0.25">
      <c r="O106" s="48"/>
    </row>
    <row r="107" spans="15:15" x14ac:dyDescent="0.25">
      <c r="O107" s="48"/>
    </row>
    <row r="108" spans="15:15" x14ac:dyDescent="0.25">
      <c r="O108" s="48"/>
    </row>
    <row r="109" spans="15:15" x14ac:dyDescent="0.25">
      <c r="O109" s="48"/>
    </row>
    <row r="110" spans="15:15" x14ac:dyDescent="0.25">
      <c r="O110" s="48"/>
    </row>
    <row r="111" spans="15:15" x14ac:dyDescent="0.25">
      <c r="O111" s="48"/>
    </row>
    <row r="112" spans="15:15" x14ac:dyDescent="0.25">
      <c r="O112" s="48"/>
    </row>
    <row r="113" spans="15:15" x14ac:dyDescent="0.25">
      <c r="O113" s="48"/>
    </row>
    <row r="114" spans="15:15" x14ac:dyDescent="0.25">
      <c r="O114" s="48"/>
    </row>
    <row r="115" spans="15:15" x14ac:dyDescent="0.25">
      <c r="O115" s="48"/>
    </row>
    <row r="116" spans="15:15" x14ac:dyDescent="0.25">
      <c r="O116" s="48"/>
    </row>
    <row r="117" spans="15:15" x14ac:dyDescent="0.25">
      <c r="O117" s="48"/>
    </row>
    <row r="118" spans="15:15" x14ac:dyDescent="0.25">
      <c r="O118" s="48"/>
    </row>
    <row r="119" spans="15:15" x14ac:dyDescent="0.25">
      <c r="O119" s="48"/>
    </row>
    <row r="120" spans="15:15" x14ac:dyDescent="0.25">
      <c r="O120" s="48"/>
    </row>
    <row r="121" spans="15:15" x14ac:dyDescent="0.25">
      <c r="O121" s="48"/>
    </row>
    <row r="122" spans="15:15" x14ac:dyDescent="0.25">
      <c r="O122" s="48"/>
    </row>
    <row r="123" spans="15:15" x14ac:dyDescent="0.25">
      <c r="O123" s="48"/>
    </row>
    <row r="124" spans="15:15" x14ac:dyDescent="0.25">
      <c r="O124" s="48"/>
    </row>
    <row r="125" spans="15:15" x14ac:dyDescent="0.25">
      <c r="O125" s="48"/>
    </row>
    <row r="126" spans="15:15" x14ac:dyDescent="0.25">
      <c r="O126" s="48"/>
    </row>
    <row r="127" spans="15:15" x14ac:dyDescent="0.25">
      <c r="O127" s="48"/>
    </row>
    <row r="128" spans="15:15" x14ac:dyDescent="0.25">
      <c r="O128" s="48"/>
    </row>
    <row r="129" spans="15:15" x14ac:dyDescent="0.25">
      <c r="O129" s="48"/>
    </row>
    <row r="130" spans="15:15" x14ac:dyDescent="0.25">
      <c r="O130" s="48"/>
    </row>
    <row r="131" spans="15:15" x14ac:dyDescent="0.25">
      <c r="O131" s="48"/>
    </row>
    <row r="132" spans="15:15" x14ac:dyDescent="0.25">
      <c r="O132" s="48"/>
    </row>
    <row r="133" spans="15:15" x14ac:dyDescent="0.25">
      <c r="O133" s="48"/>
    </row>
    <row r="134" spans="15:15" x14ac:dyDescent="0.25">
      <c r="O134" s="48"/>
    </row>
    <row r="135" spans="15:15" x14ac:dyDescent="0.25">
      <c r="O135" s="48"/>
    </row>
    <row r="136" spans="15:15" x14ac:dyDescent="0.25">
      <c r="O136" s="48"/>
    </row>
    <row r="137" spans="15:15" x14ac:dyDescent="0.25">
      <c r="O137" s="48"/>
    </row>
    <row r="138" spans="15:15" x14ac:dyDescent="0.25">
      <c r="O138" s="48"/>
    </row>
    <row r="139" spans="15:15" x14ac:dyDescent="0.25">
      <c r="O139" s="48"/>
    </row>
    <row r="140" spans="15:15" x14ac:dyDescent="0.25">
      <c r="O140" s="48"/>
    </row>
    <row r="141" spans="15:15" x14ac:dyDescent="0.25">
      <c r="O141" s="48"/>
    </row>
    <row r="142" spans="15:15" x14ac:dyDescent="0.25">
      <c r="O142" s="48"/>
    </row>
    <row r="143" spans="15:15" x14ac:dyDescent="0.25">
      <c r="O143" s="48"/>
    </row>
    <row r="144" spans="15:15" x14ac:dyDescent="0.25">
      <c r="O144" s="48"/>
    </row>
    <row r="145" spans="15:15" x14ac:dyDescent="0.25">
      <c r="O145" s="48"/>
    </row>
    <row r="146" spans="15:15" x14ac:dyDescent="0.25">
      <c r="O146" s="48"/>
    </row>
    <row r="147" spans="15:15" x14ac:dyDescent="0.25">
      <c r="O147" s="48"/>
    </row>
    <row r="148" spans="15:15" x14ac:dyDescent="0.25">
      <c r="O148" s="48"/>
    </row>
    <row r="149" spans="15:15" x14ac:dyDescent="0.25">
      <c r="O149" s="48"/>
    </row>
    <row r="150" spans="15:15" x14ac:dyDescent="0.25">
      <c r="O150" s="48"/>
    </row>
    <row r="151" spans="15:15" x14ac:dyDescent="0.25">
      <c r="O151" s="48"/>
    </row>
    <row r="152" spans="15:15" x14ac:dyDescent="0.25">
      <c r="O152" s="48"/>
    </row>
    <row r="153" spans="15:15" x14ac:dyDescent="0.25">
      <c r="O153" s="48"/>
    </row>
    <row r="154" spans="15:15" x14ac:dyDescent="0.25">
      <c r="O154" s="48"/>
    </row>
    <row r="155" spans="15:15" x14ac:dyDescent="0.25">
      <c r="O155" s="48"/>
    </row>
    <row r="156" spans="15:15" x14ac:dyDescent="0.25">
      <c r="O156" s="48"/>
    </row>
    <row r="157" spans="15:15" x14ac:dyDescent="0.25">
      <c r="O157" s="48"/>
    </row>
    <row r="158" spans="15:15" x14ac:dyDescent="0.25">
      <c r="O158" s="48"/>
    </row>
    <row r="159" spans="15:15" x14ac:dyDescent="0.25">
      <c r="O159" s="48"/>
    </row>
    <row r="160" spans="15:15" x14ac:dyDescent="0.25">
      <c r="O160" s="48"/>
    </row>
    <row r="161" spans="15:15" x14ac:dyDescent="0.25">
      <c r="O161" s="48"/>
    </row>
    <row r="162" spans="15:15" x14ac:dyDescent="0.25">
      <c r="O162" s="48"/>
    </row>
    <row r="163" spans="15:15" x14ac:dyDescent="0.25">
      <c r="O163" s="48"/>
    </row>
    <row r="164" spans="15:15" x14ac:dyDescent="0.25">
      <c r="O164" s="48"/>
    </row>
    <row r="165" spans="15:15" x14ac:dyDescent="0.25">
      <c r="O165" s="48"/>
    </row>
    <row r="166" spans="15:15" x14ac:dyDescent="0.25">
      <c r="O166" s="48"/>
    </row>
    <row r="167" spans="15:15" x14ac:dyDescent="0.25">
      <c r="O167" s="48"/>
    </row>
    <row r="168" spans="15:15" x14ac:dyDescent="0.25">
      <c r="O168" s="48"/>
    </row>
    <row r="169" spans="15:15" x14ac:dyDescent="0.25">
      <c r="O169" s="48"/>
    </row>
    <row r="170" spans="15:15" x14ac:dyDescent="0.25">
      <c r="O170" s="48"/>
    </row>
    <row r="171" spans="15:15" x14ac:dyDescent="0.25">
      <c r="O171" s="48"/>
    </row>
    <row r="172" spans="15:15" x14ac:dyDescent="0.25">
      <c r="O172" s="48"/>
    </row>
    <row r="173" spans="15:15" x14ac:dyDescent="0.25">
      <c r="O173" s="48"/>
    </row>
    <row r="174" spans="15:15" x14ac:dyDescent="0.25">
      <c r="O174" s="48"/>
    </row>
    <row r="175" spans="15:15" x14ac:dyDescent="0.25">
      <c r="O175" s="48"/>
    </row>
    <row r="176" spans="15:15" x14ac:dyDescent="0.25">
      <c r="O176" s="48"/>
    </row>
    <row r="177" spans="15:15" x14ac:dyDescent="0.25">
      <c r="O177" s="48"/>
    </row>
    <row r="178" spans="15:15" x14ac:dyDescent="0.25">
      <c r="O178" s="48"/>
    </row>
    <row r="179" spans="15:15" x14ac:dyDescent="0.25">
      <c r="O179" s="48"/>
    </row>
    <row r="180" spans="15:15" x14ac:dyDescent="0.25">
      <c r="O180" s="48"/>
    </row>
    <row r="181" spans="15:15" x14ac:dyDescent="0.25">
      <c r="O181" s="48"/>
    </row>
    <row r="182" spans="15:15" x14ac:dyDescent="0.25">
      <c r="O182" s="48"/>
    </row>
    <row r="183" spans="15:15" x14ac:dyDescent="0.25">
      <c r="O183" s="48"/>
    </row>
    <row r="184" spans="15:15" x14ac:dyDescent="0.25">
      <c r="O184" s="48"/>
    </row>
    <row r="185" spans="15:15" x14ac:dyDescent="0.25">
      <c r="O185" s="48"/>
    </row>
    <row r="186" spans="15:15" x14ac:dyDescent="0.25">
      <c r="O186" s="48"/>
    </row>
    <row r="187" spans="15:15" x14ac:dyDescent="0.25">
      <c r="O187" s="48"/>
    </row>
    <row r="188" spans="15:15" x14ac:dyDescent="0.25">
      <c r="O188" s="48"/>
    </row>
    <row r="189" spans="15:15" x14ac:dyDescent="0.25">
      <c r="O189" s="48"/>
    </row>
    <row r="190" spans="15:15" x14ac:dyDescent="0.25">
      <c r="O190" s="48"/>
    </row>
    <row r="191" spans="15:15" x14ac:dyDescent="0.25">
      <c r="O191" s="48"/>
    </row>
    <row r="192" spans="15:15" x14ac:dyDescent="0.25">
      <c r="O192" s="48"/>
    </row>
    <row r="193" spans="15:15" x14ac:dyDescent="0.25">
      <c r="O193" s="48"/>
    </row>
    <row r="194" spans="15:15" x14ac:dyDescent="0.25">
      <c r="O194" s="48"/>
    </row>
    <row r="195" spans="15:15" x14ac:dyDescent="0.25">
      <c r="O195" s="48"/>
    </row>
    <row r="196" spans="15:15" x14ac:dyDescent="0.25">
      <c r="O196" s="48"/>
    </row>
    <row r="197" spans="15:15" x14ac:dyDescent="0.25">
      <c r="O197" s="48"/>
    </row>
    <row r="198" spans="15:15" x14ac:dyDescent="0.25">
      <c r="O198" s="48"/>
    </row>
    <row r="199" spans="15:15" x14ac:dyDescent="0.25">
      <c r="O199" s="48"/>
    </row>
    <row r="200" spans="15:15" x14ac:dyDescent="0.25">
      <c r="O200" s="48"/>
    </row>
    <row r="201" spans="15:15" x14ac:dyDescent="0.25">
      <c r="O201" s="48"/>
    </row>
    <row r="202" spans="15:15" x14ac:dyDescent="0.25">
      <c r="O202" s="48"/>
    </row>
    <row r="203" spans="15:15" x14ac:dyDescent="0.25">
      <c r="O203" s="48"/>
    </row>
    <row r="204" spans="15:15" x14ac:dyDescent="0.25">
      <c r="O204" s="48"/>
    </row>
    <row r="205" spans="15:15" x14ac:dyDescent="0.25">
      <c r="O205" s="48"/>
    </row>
    <row r="206" spans="15:15" x14ac:dyDescent="0.25">
      <c r="O206" s="48"/>
    </row>
    <row r="207" spans="15:15" x14ac:dyDescent="0.25">
      <c r="O207" s="48"/>
    </row>
    <row r="208" spans="15:15" x14ac:dyDescent="0.25">
      <c r="O208" s="48"/>
    </row>
    <row r="209" spans="15:15" x14ac:dyDescent="0.25">
      <c r="O209" s="48"/>
    </row>
    <row r="210" spans="15:15" x14ac:dyDescent="0.25">
      <c r="O210" s="48"/>
    </row>
    <row r="211" spans="15:15" x14ac:dyDescent="0.25">
      <c r="O211" s="48"/>
    </row>
    <row r="212" spans="15:15" x14ac:dyDescent="0.25">
      <c r="O212" s="48"/>
    </row>
    <row r="213" spans="15:15" x14ac:dyDescent="0.25">
      <c r="O213" s="48"/>
    </row>
    <row r="214" spans="15:15" x14ac:dyDescent="0.25">
      <c r="O214" s="48"/>
    </row>
    <row r="215" spans="15:15" x14ac:dyDescent="0.25">
      <c r="O215" s="48"/>
    </row>
    <row r="216" spans="15:15" x14ac:dyDescent="0.25">
      <c r="O216" s="48"/>
    </row>
    <row r="217" spans="15:15" x14ac:dyDescent="0.25">
      <c r="O217" s="48"/>
    </row>
    <row r="218" spans="15:15" x14ac:dyDescent="0.25">
      <c r="O218" s="48"/>
    </row>
    <row r="219" spans="15:15" x14ac:dyDescent="0.25">
      <c r="O219" s="48"/>
    </row>
    <row r="220" spans="15:15" x14ac:dyDescent="0.25">
      <c r="O220" s="48"/>
    </row>
    <row r="221" spans="15:15" x14ac:dyDescent="0.25">
      <c r="O221" s="48"/>
    </row>
    <row r="222" spans="15:15" x14ac:dyDescent="0.25">
      <c r="O222" s="48"/>
    </row>
    <row r="223" spans="15:15" x14ac:dyDescent="0.25">
      <c r="O223" s="48"/>
    </row>
    <row r="224" spans="15:15" x14ac:dyDescent="0.25">
      <c r="O224" s="48"/>
    </row>
    <row r="225" spans="15:15" x14ac:dyDescent="0.25">
      <c r="O225" s="48"/>
    </row>
    <row r="226" spans="15:15" x14ac:dyDescent="0.25">
      <c r="O226" s="48"/>
    </row>
    <row r="227" spans="15:15" x14ac:dyDescent="0.25">
      <c r="O227" s="48"/>
    </row>
    <row r="228" spans="15:15" x14ac:dyDescent="0.25">
      <c r="O228" s="48"/>
    </row>
    <row r="229" spans="15:15" x14ac:dyDescent="0.25">
      <c r="O229" s="48"/>
    </row>
    <row r="230" spans="15:15" x14ac:dyDescent="0.25">
      <c r="O230" s="48"/>
    </row>
    <row r="231" spans="15:15" x14ac:dyDescent="0.25">
      <c r="O231" s="48"/>
    </row>
    <row r="232" spans="15:15" x14ac:dyDescent="0.25">
      <c r="O232" s="48"/>
    </row>
    <row r="233" spans="15:15" x14ac:dyDescent="0.25">
      <c r="O233" s="48"/>
    </row>
    <row r="234" spans="15:15" x14ac:dyDescent="0.25">
      <c r="O234" s="48"/>
    </row>
    <row r="235" spans="15:15" x14ac:dyDescent="0.25">
      <c r="O235" s="48"/>
    </row>
    <row r="236" spans="15:15" x14ac:dyDescent="0.25">
      <c r="O236" s="48"/>
    </row>
    <row r="237" spans="15:15" x14ac:dyDescent="0.25">
      <c r="O237" s="48"/>
    </row>
    <row r="238" spans="15:15" x14ac:dyDescent="0.25">
      <c r="O238" s="48"/>
    </row>
    <row r="239" spans="15:15" x14ac:dyDescent="0.25">
      <c r="O239" s="48"/>
    </row>
    <row r="240" spans="15:15" x14ac:dyDescent="0.25">
      <c r="O240" s="48"/>
    </row>
    <row r="241" spans="15:15" x14ac:dyDescent="0.25">
      <c r="O241" s="48"/>
    </row>
    <row r="242" spans="15:15" x14ac:dyDescent="0.25">
      <c r="O242" s="48"/>
    </row>
    <row r="243" spans="15:15" x14ac:dyDescent="0.25">
      <c r="O243" s="48"/>
    </row>
    <row r="244" spans="15:15" x14ac:dyDescent="0.25">
      <c r="O244" s="48"/>
    </row>
    <row r="245" spans="15:15" x14ac:dyDescent="0.25">
      <c r="O245" s="48"/>
    </row>
    <row r="246" spans="15:15" x14ac:dyDescent="0.25">
      <c r="O246" s="48"/>
    </row>
    <row r="247" spans="15:15" x14ac:dyDescent="0.25">
      <c r="O247" s="48"/>
    </row>
    <row r="248" spans="15:15" x14ac:dyDescent="0.25">
      <c r="O248" s="48"/>
    </row>
    <row r="249" spans="15:15" x14ac:dyDescent="0.25">
      <c r="O249" s="48"/>
    </row>
    <row r="250" spans="15:15" x14ac:dyDescent="0.25">
      <c r="O250" s="48"/>
    </row>
    <row r="251" spans="15:15" x14ac:dyDescent="0.25">
      <c r="O251" s="48"/>
    </row>
    <row r="252" spans="15:15" x14ac:dyDescent="0.25">
      <c r="O252" s="48"/>
    </row>
    <row r="253" spans="15:15" x14ac:dyDescent="0.25">
      <c r="O253" s="48"/>
    </row>
    <row r="254" spans="15:15" x14ac:dyDescent="0.25">
      <c r="O254" s="48"/>
    </row>
    <row r="255" spans="15:15" x14ac:dyDescent="0.25">
      <c r="O255" s="48"/>
    </row>
    <row r="256" spans="15:15" x14ac:dyDescent="0.25">
      <c r="O256" s="48"/>
    </row>
    <row r="257" spans="15:15" x14ac:dyDescent="0.25">
      <c r="O257" s="48"/>
    </row>
    <row r="258" spans="15:15" x14ac:dyDescent="0.25">
      <c r="O258" s="48"/>
    </row>
    <row r="259" spans="15:15" x14ac:dyDescent="0.25">
      <c r="O259" s="48"/>
    </row>
    <row r="260" spans="15:15" x14ac:dyDescent="0.25">
      <c r="O260" s="48"/>
    </row>
    <row r="261" spans="15:15" x14ac:dyDescent="0.25">
      <c r="O261" s="48"/>
    </row>
    <row r="262" spans="15:15" x14ac:dyDescent="0.25">
      <c r="O262" s="48"/>
    </row>
    <row r="263" spans="15:15" x14ac:dyDescent="0.25">
      <c r="O263" s="48"/>
    </row>
    <row r="264" spans="15:15" x14ac:dyDescent="0.25">
      <c r="O264" s="48"/>
    </row>
    <row r="265" spans="15:15" x14ac:dyDescent="0.25">
      <c r="O265" s="48"/>
    </row>
    <row r="266" spans="15:15" x14ac:dyDescent="0.25">
      <c r="O266" s="48"/>
    </row>
    <row r="267" spans="15:15" x14ac:dyDescent="0.25">
      <c r="O267" s="48"/>
    </row>
    <row r="268" spans="15:15" x14ac:dyDescent="0.25">
      <c r="O268" s="48"/>
    </row>
  </sheetData>
  <mergeCells count="18">
    <mergeCell ref="X1:X2"/>
    <mergeCell ref="A2:N2"/>
    <mergeCell ref="V1:V2"/>
    <mergeCell ref="U1:U2"/>
    <mergeCell ref="P1:P2"/>
    <mergeCell ref="Q1:Q2"/>
    <mergeCell ref="R1:R2"/>
    <mergeCell ref="S1:S2"/>
    <mergeCell ref="T1:T2"/>
    <mergeCell ref="A1:C1"/>
    <mergeCell ref="D1:K1"/>
    <mergeCell ref="L1:N1"/>
    <mergeCell ref="O1:O2"/>
    <mergeCell ref="A4:A25"/>
    <mergeCell ref="B4:B25"/>
    <mergeCell ref="A26:A43"/>
    <mergeCell ref="B26:B43"/>
    <mergeCell ref="W1:W2"/>
  </mergeCells>
  <conditionalFormatting sqref="M4 M5:P79">
    <cfRule type="cellIs" dxfId="106" priority="10" stopIfTrue="1" operator="greaterThan">
      <formula>0</formula>
    </cfRule>
    <cfRule type="cellIs" dxfId="105" priority="11" stopIfTrue="1" operator="greaterThan">
      <formula>0</formula>
    </cfRule>
    <cfRule type="cellIs" dxfId="104" priority="12" stopIfTrue="1" operator="greaterThan">
      <formula>0</formula>
    </cfRule>
  </conditionalFormatting>
  <conditionalFormatting sqref="N4">
    <cfRule type="cellIs" dxfId="103" priority="7" stopIfTrue="1" operator="greaterThan">
      <formula>0</formula>
    </cfRule>
    <cfRule type="cellIs" dxfId="102" priority="8" stopIfTrue="1" operator="greaterThan">
      <formula>0</formula>
    </cfRule>
    <cfRule type="cellIs" dxfId="101" priority="9" stopIfTrue="1" operator="greaterThan">
      <formula>0</formula>
    </cfRule>
  </conditionalFormatting>
  <conditionalFormatting sqref="P4">
    <cfRule type="cellIs" dxfId="100" priority="4" stopIfTrue="1" operator="greaterThan">
      <formula>0</formula>
    </cfRule>
    <cfRule type="cellIs" dxfId="99" priority="5" stopIfTrue="1" operator="greaterThan">
      <formula>0</formula>
    </cfRule>
    <cfRule type="cellIs" dxfId="98" priority="6" stopIfTrue="1" operator="greaterThan">
      <formula>0</formula>
    </cfRule>
  </conditionalFormatting>
  <conditionalFormatting sqref="O4">
    <cfRule type="cellIs" dxfId="97" priority="1" stopIfTrue="1" operator="greaterThan">
      <formula>0</formula>
    </cfRule>
    <cfRule type="cellIs" dxfId="96" priority="2" stopIfTrue="1" operator="greaterThan">
      <formula>0</formula>
    </cfRule>
    <cfRule type="cellIs" dxfId="9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ESAG</vt:lpstr>
      <vt:lpstr>CEART</vt:lpstr>
      <vt:lpstr>CEFID</vt:lpstr>
      <vt:lpstr>FAED</vt:lpstr>
      <vt:lpstr>CEAD</vt:lpstr>
      <vt:lpstr>Reitoria</vt:lpstr>
      <vt:lpstr>CERES</vt:lpstr>
      <vt:lpstr>CESFI</vt:lpstr>
      <vt:lpstr>CEAVI</vt:lpstr>
      <vt:lpstr>CCT</vt:lpstr>
      <vt:lpstr>CEO</vt:lpstr>
      <vt:lpstr>CEPLAN</vt:lpstr>
      <vt:lpstr>CAV</vt:lpstr>
      <vt:lpstr>CEPLAN1</vt:lpstr>
      <vt:lpstr>CCT1</vt:lpstr>
      <vt:lpstr>CEO1</vt:lpstr>
      <vt:lpstr>CAV1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2023-11-17T19:15:59Z</dcterms:modified>
</cp:coreProperties>
</file>