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Atas UDESC\VIGÊNCIA EXPIRADA\2024 PROCESSOS ENCERRADOS\PE 0625.2023 SRP SGPE 9901.2023 - Carimbos e Chaveiro - RELANÇAMENTO - VIG 19.05.2024\"/>
    </mc:Choice>
  </mc:AlternateContent>
  <xr:revisionPtr revIDLastSave="0" documentId="13_ncr:1_{B89BA29E-A5C2-42EA-9117-6AAF6F07BD98}" xr6:coauthVersionLast="47" xr6:coauthVersionMax="47" xr10:uidLastSave="{00000000-0000-0000-0000-000000000000}"/>
  <bookViews>
    <workbookView xWindow="28680" yWindow="-120" windowWidth="29040" windowHeight="15720" tabRatio="525" activeTab="13" xr2:uid="{00000000-000D-0000-FFFF-FFFF00000000}"/>
  </bookViews>
  <sheets>
    <sheet name="Reitoria" sheetId="75" r:id="rId1"/>
    <sheet name="ESAG" sheetId="163" r:id="rId2"/>
    <sheet name="CEART" sheetId="165" r:id="rId3"/>
    <sheet name="CEFID" sheetId="167" r:id="rId4"/>
    <sheet name="FAED" sheetId="166" r:id="rId5"/>
    <sheet name="CEAD" sheetId="164" r:id="rId6"/>
    <sheet name="CERES" sheetId="168" r:id="rId7"/>
    <sheet name="CESFI" sheetId="169" r:id="rId8"/>
    <sheet name="CEAVI" sheetId="174" r:id="rId9"/>
    <sheet name="CEPLAN" sheetId="176" r:id="rId10"/>
    <sheet name="CCT" sheetId="177" r:id="rId11"/>
    <sheet name="CEO" sheetId="178" r:id="rId12"/>
    <sheet name="CAV" sheetId="179" r:id="rId13"/>
    <sheet name="GESTOR" sheetId="162" r:id="rId14"/>
  </sheets>
  <definedNames>
    <definedName name="_xlnm._FilterDatabase" localSheetId="0" hidden="1">Reitoria!$A$3:$W$44</definedName>
    <definedName name="diasuteis" localSheetId="12">#REF!</definedName>
    <definedName name="diasuteis" localSheetId="10">#REF!</definedName>
    <definedName name="diasuteis" localSheetId="5">#REF!</definedName>
    <definedName name="diasuteis" localSheetId="2">#REF!</definedName>
    <definedName name="diasuteis" localSheetId="8">#REF!</definedName>
    <definedName name="diasuteis" localSheetId="3">#REF!</definedName>
    <definedName name="diasuteis" localSheetId="11">#REF!</definedName>
    <definedName name="diasuteis" localSheetId="9">#REF!</definedName>
    <definedName name="diasuteis" localSheetId="6">#REF!</definedName>
    <definedName name="diasuteis" localSheetId="7">#REF!</definedName>
    <definedName name="diasuteis" localSheetId="1">#REF!</definedName>
    <definedName name="diasuteis" localSheetId="4">#REF!</definedName>
    <definedName name="diasuteis" localSheetId="13">#REF!</definedName>
    <definedName name="diasuteis" localSheetId="0">#REF!</definedName>
    <definedName name="diasuteis">#REF!</definedName>
    <definedName name="Ferias" localSheetId="12">#REF!</definedName>
    <definedName name="Ferias" localSheetId="10">#REF!</definedName>
    <definedName name="Ferias" localSheetId="2">#REF!</definedName>
    <definedName name="Ferias" localSheetId="8">#REF!</definedName>
    <definedName name="Ferias" localSheetId="3">#REF!</definedName>
    <definedName name="Ferias" localSheetId="11">#REF!</definedName>
    <definedName name="Ferias" localSheetId="9">#REF!</definedName>
    <definedName name="Ferias" localSheetId="7">#REF!</definedName>
    <definedName name="Ferias" localSheetId="1">#REF!</definedName>
    <definedName name="Ferias" localSheetId="13">#REF!</definedName>
    <definedName name="Ferias">#REF!</definedName>
    <definedName name="RD" localSheetId="12">OFFSET(#REF!,(MATCH(SMALL(#REF!,ROW()-10),#REF!,0)-1),0)</definedName>
    <definedName name="RD" localSheetId="10">OFFSET(#REF!,(MATCH(SMALL(#REF!,ROW()-10),#REF!,0)-1),0)</definedName>
    <definedName name="RD" localSheetId="2">OFFSET(#REF!,(MATCH(SMALL(#REF!,ROW()-10),#REF!,0)-1),0)</definedName>
    <definedName name="RD" localSheetId="8">OFFSET(#REF!,(MATCH(SMALL(#REF!,ROW()-10),#REF!,0)-1),0)</definedName>
    <definedName name="RD" localSheetId="3">OFFSET(#REF!,(MATCH(SMALL(#REF!,ROW()-10),#REF!,0)-1),0)</definedName>
    <definedName name="RD" localSheetId="11">OFFSET(#REF!,(MATCH(SMALL(#REF!,ROW()-10),#REF!,0)-1),0)</definedName>
    <definedName name="RD" localSheetId="9">OFFSET(#REF!,(MATCH(SMALL(#REF!,ROW()-10),#REF!,0)-1),0)</definedName>
    <definedName name="RD" localSheetId="7">OFFSET(#REF!,(MATCH(SMALL(#REF!,ROW()-10),#REF!,0)-1),0)</definedName>
    <definedName name="RD" localSheetId="1">OFFSET(#REF!,(MATCH(SMALL(#REF!,ROW()-10),#REF!,0)-1),0)</definedName>
    <definedName name="RD" localSheetId="13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178" l="1"/>
  <c r="P44" i="178"/>
  <c r="Q44" i="178"/>
  <c r="R44" i="178"/>
  <c r="S44" i="178"/>
  <c r="T44" i="178"/>
  <c r="U44" i="178"/>
  <c r="V44" i="178"/>
  <c r="W44" i="178"/>
  <c r="N44" i="178"/>
  <c r="K44" i="178"/>
  <c r="O44" i="174"/>
  <c r="P44" i="174"/>
  <c r="Q44" i="174"/>
  <c r="R44" i="174"/>
  <c r="S44" i="174"/>
  <c r="T44" i="174"/>
  <c r="U44" i="174"/>
  <c r="V44" i="174"/>
  <c r="W44" i="174"/>
  <c r="K44" i="174"/>
  <c r="O44" i="176"/>
  <c r="P44" i="176"/>
  <c r="Q44" i="176"/>
  <c r="R44" i="176"/>
  <c r="S44" i="176"/>
  <c r="T44" i="176"/>
  <c r="U44" i="176"/>
  <c r="V44" i="176"/>
  <c r="W44" i="176"/>
  <c r="L44" i="176"/>
  <c r="K44" i="176"/>
  <c r="L44" i="177"/>
  <c r="K44" i="177"/>
  <c r="O44" i="169" l="1"/>
  <c r="P44" i="169"/>
  <c r="Q44" i="169"/>
  <c r="R44" i="169"/>
  <c r="S44" i="169"/>
  <c r="T44" i="169"/>
  <c r="U44" i="169"/>
  <c r="V44" i="169"/>
  <c r="W44" i="169"/>
  <c r="N44" i="169"/>
  <c r="K44" i="169"/>
  <c r="O44" i="168"/>
  <c r="P44" i="168"/>
  <c r="Q44" i="168"/>
  <c r="R44" i="168"/>
  <c r="S44" i="168"/>
  <c r="T44" i="168"/>
  <c r="U44" i="168"/>
  <c r="V44" i="168"/>
  <c r="W44" i="168"/>
  <c r="N44" i="168"/>
  <c r="L44" i="168"/>
  <c r="K44" i="168"/>
  <c r="L44" i="167"/>
  <c r="K44" i="167"/>
  <c r="O44" i="167"/>
  <c r="P44" i="167"/>
  <c r="Q44" i="167"/>
  <c r="R44" i="167"/>
  <c r="S44" i="167"/>
  <c r="T44" i="167"/>
  <c r="U44" i="167"/>
  <c r="V44" i="167"/>
  <c r="W44" i="167"/>
  <c r="N44" i="167"/>
  <c r="O44" i="166"/>
  <c r="P44" i="166"/>
  <c r="Q44" i="166"/>
  <c r="R44" i="166"/>
  <c r="S44" i="166"/>
  <c r="T44" i="166"/>
  <c r="U44" i="166"/>
  <c r="V44" i="166"/>
  <c r="N44" i="166"/>
  <c r="N41" i="166"/>
  <c r="N40" i="166"/>
  <c r="N39" i="166"/>
  <c r="N37" i="166"/>
  <c r="N36" i="166"/>
  <c r="N35" i="166"/>
  <c r="N34" i="166"/>
  <c r="N32" i="166"/>
  <c r="N30" i="166"/>
  <c r="N27" i="166"/>
  <c r="K44" i="166"/>
  <c r="N41" i="163"/>
  <c r="N39" i="163"/>
  <c r="N38" i="163"/>
  <c r="N36" i="163"/>
  <c r="N30" i="163"/>
  <c r="N31" i="163"/>
  <c r="N27" i="163"/>
  <c r="N26" i="163"/>
  <c r="Q44" i="163"/>
  <c r="R44" i="163"/>
  <c r="S44" i="163"/>
  <c r="T44" i="163"/>
  <c r="U44" i="163"/>
  <c r="V44" i="163"/>
  <c r="W44" i="163"/>
  <c r="K44" i="163"/>
  <c r="L44" i="165"/>
  <c r="K44" i="165"/>
  <c r="O44" i="165"/>
  <c r="P44" i="165"/>
  <c r="Q44" i="165"/>
  <c r="R44" i="165"/>
  <c r="S44" i="165"/>
  <c r="T44" i="165"/>
  <c r="U44" i="165"/>
  <c r="V44" i="165"/>
  <c r="W44" i="165"/>
  <c r="N44" i="165"/>
  <c r="O44" i="164"/>
  <c r="P44" i="164"/>
  <c r="Q44" i="164"/>
  <c r="R44" i="164"/>
  <c r="S44" i="164"/>
  <c r="T44" i="164"/>
  <c r="U44" i="164"/>
  <c r="V44" i="164"/>
  <c r="W44" i="164"/>
  <c r="N44" i="164"/>
  <c r="L44" i="164"/>
  <c r="K44" i="164"/>
  <c r="G4" i="162"/>
  <c r="J4" i="162" s="1"/>
  <c r="G5" i="162"/>
  <c r="J5" i="162" s="1"/>
  <c r="G6" i="162"/>
  <c r="J6" i="162" s="1"/>
  <c r="G7" i="162"/>
  <c r="J7" i="162" s="1"/>
  <c r="G8" i="162"/>
  <c r="G9" i="162"/>
  <c r="G10" i="162"/>
  <c r="J10" i="162" s="1"/>
  <c r="G11" i="162"/>
  <c r="J11" i="162" s="1"/>
  <c r="G12" i="162"/>
  <c r="J12" i="162" s="1"/>
  <c r="G13" i="162"/>
  <c r="J13" i="162" s="1"/>
  <c r="G14" i="162"/>
  <c r="J14" i="162" s="1"/>
  <c r="G15" i="162"/>
  <c r="J15" i="162" s="1"/>
  <c r="G16" i="162"/>
  <c r="J16" i="162" s="1"/>
  <c r="G17" i="162"/>
  <c r="J17" i="162" s="1"/>
  <c r="G18" i="162"/>
  <c r="J18" i="162" s="1"/>
  <c r="G19" i="162"/>
  <c r="G20" i="162"/>
  <c r="J20" i="162" s="1"/>
  <c r="G21" i="162"/>
  <c r="J21" i="162" s="1"/>
  <c r="G22" i="162"/>
  <c r="J22" i="162" s="1"/>
  <c r="G23" i="162"/>
  <c r="J23" i="162" s="1"/>
  <c r="G24" i="162"/>
  <c r="J24" i="162" s="1"/>
  <c r="G25" i="162"/>
  <c r="J25" i="162" s="1"/>
  <c r="G26" i="162"/>
  <c r="J26" i="162" s="1"/>
  <c r="G27" i="162"/>
  <c r="G28" i="162"/>
  <c r="J28" i="162" s="1"/>
  <c r="G29" i="162"/>
  <c r="J29" i="162" s="1"/>
  <c r="G30" i="162"/>
  <c r="J30" i="162" s="1"/>
  <c r="G31" i="162"/>
  <c r="J31" i="162" s="1"/>
  <c r="G32" i="162"/>
  <c r="J32" i="162" s="1"/>
  <c r="G33" i="162"/>
  <c r="J33" i="162" s="1"/>
  <c r="G34" i="162"/>
  <c r="J34" i="162" s="1"/>
  <c r="G35" i="162"/>
  <c r="J35" i="162" s="1"/>
  <c r="G36" i="162"/>
  <c r="J36" i="162" s="1"/>
  <c r="G37" i="162"/>
  <c r="J37" i="162" s="1"/>
  <c r="G38" i="162"/>
  <c r="G39" i="162"/>
  <c r="G40" i="162"/>
  <c r="G41" i="162"/>
  <c r="G42" i="162"/>
  <c r="G3" i="162"/>
  <c r="T44" i="179"/>
  <c r="S44" i="179"/>
  <c r="R44" i="179"/>
  <c r="Q44" i="179"/>
  <c r="P44" i="179"/>
  <c r="O44" i="179"/>
  <c r="N44" i="179"/>
  <c r="L43" i="179"/>
  <c r="M43" i="179" s="1"/>
  <c r="L42" i="179"/>
  <c r="M42" i="179" s="1"/>
  <c r="L41" i="179"/>
  <c r="M41" i="179" s="1"/>
  <c r="L40" i="179"/>
  <c r="M40" i="179" s="1"/>
  <c r="L39" i="179"/>
  <c r="M39" i="179" s="1"/>
  <c r="L38" i="179"/>
  <c r="M38" i="179" s="1"/>
  <c r="L37" i="179"/>
  <c r="M37" i="179" s="1"/>
  <c r="L36" i="179"/>
  <c r="M36" i="179" s="1"/>
  <c r="L35" i="179"/>
  <c r="M35" i="179" s="1"/>
  <c r="L34" i="179"/>
  <c r="M34" i="179" s="1"/>
  <c r="L33" i="179"/>
  <c r="M33" i="179" s="1"/>
  <c r="L32" i="179"/>
  <c r="M32" i="179" s="1"/>
  <c r="L31" i="179"/>
  <c r="M31" i="179" s="1"/>
  <c r="L30" i="179"/>
  <c r="M30" i="179" s="1"/>
  <c r="L29" i="179"/>
  <c r="M29" i="179" s="1"/>
  <c r="L28" i="179"/>
  <c r="M28" i="179" s="1"/>
  <c r="L27" i="179"/>
  <c r="M27" i="179" s="1"/>
  <c r="L26" i="179"/>
  <c r="M26" i="179" s="1"/>
  <c r="L25" i="179"/>
  <c r="M25" i="179" s="1"/>
  <c r="L24" i="179"/>
  <c r="M24" i="179" s="1"/>
  <c r="L23" i="179"/>
  <c r="M23" i="179" s="1"/>
  <c r="L22" i="179"/>
  <c r="M22" i="179" s="1"/>
  <c r="L21" i="179"/>
  <c r="M21" i="179" s="1"/>
  <c r="L20" i="179"/>
  <c r="M20" i="179" s="1"/>
  <c r="L19" i="179"/>
  <c r="M19" i="179" s="1"/>
  <c r="L18" i="179"/>
  <c r="M18" i="179" s="1"/>
  <c r="L17" i="179"/>
  <c r="M17" i="179" s="1"/>
  <c r="L16" i="179"/>
  <c r="M16" i="179" s="1"/>
  <c r="L15" i="179"/>
  <c r="M15" i="179" s="1"/>
  <c r="L14" i="179"/>
  <c r="M14" i="179" s="1"/>
  <c r="L13" i="179"/>
  <c r="M13" i="179" s="1"/>
  <c r="L12" i="179"/>
  <c r="M12" i="179" s="1"/>
  <c r="L11" i="179"/>
  <c r="M11" i="179" s="1"/>
  <c r="L10" i="179"/>
  <c r="M10" i="179" s="1"/>
  <c r="L9" i="179"/>
  <c r="M9" i="179" s="1"/>
  <c r="L8" i="179"/>
  <c r="M8" i="179" s="1"/>
  <c r="L7" i="179"/>
  <c r="M7" i="179" s="1"/>
  <c r="L6" i="179"/>
  <c r="M6" i="179" s="1"/>
  <c r="L5" i="179"/>
  <c r="M5" i="179" s="1"/>
  <c r="L4" i="179"/>
  <c r="M4" i="179" s="1"/>
  <c r="L43" i="178"/>
  <c r="M43" i="178" s="1"/>
  <c r="L42" i="178"/>
  <c r="M42" i="178" s="1"/>
  <c r="L41" i="178"/>
  <c r="M41" i="178" s="1"/>
  <c r="L40" i="178"/>
  <c r="M40" i="178" s="1"/>
  <c r="L39" i="178"/>
  <c r="M39" i="178" s="1"/>
  <c r="L38" i="178"/>
  <c r="M38" i="178" s="1"/>
  <c r="L37" i="178"/>
  <c r="M37" i="178" s="1"/>
  <c r="L36" i="178"/>
  <c r="M36" i="178" s="1"/>
  <c r="L35" i="178"/>
  <c r="M35" i="178" s="1"/>
  <c r="L34" i="178"/>
  <c r="M34" i="178" s="1"/>
  <c r="L33" i="178"/>
  <c r="M33" i="178" s="1"/>
  <c r="L32" i="178"/>
  <c r="M32" i="178" s="1"/>
  <c r="L31" i="178"/>
  <c r="M31" i="178" s="1"/>
  <c r="L30" i="178"/>
  <c r="M30" i="178" s="1"/>
  <c r="L29" i="178"/>
  <c r="M29" i="178" s="1"/>
  <c r="L28" i="178"/>
  <c r="M28" i="178" s="1"/>
  <c r="L27" i="178"/>
  <c r="M27" i="178" s="1"/>
  <c r="L26" i="178"/>
  <c r="M26" i="178" s="1"/>
  <c r="L25" i="178"/>
  <c r="M25" i="178" s="1"/>
  <c r="L24" i="178"/>
  <c r="M24" i="178" s="1"/>
  <c r="L23" i="178"/>
  <c r="M23" i="178" s="1"/>
  <c r="L22" i="178"/>
  <c r="M22" i="178" s="1"/>
  <c r="L21" i="178"/>
  <c r="M21" i="178" s="1"/>
  <c r="L20" i="178"/>
  <c r="M20" i="178" s="1"/>
  <c r="L19" i="178"/>
  <c r="M19" i="178" s="1"/>
  <c r="L18" i="178"/>
  <c r="M18" i="178" s="1"/>
  <c r="L17" i="178"/>
  <c r="M17" i="178" s="1"/>
  <c r="L16" i="178"/>
  <c r="M16" i="178" s="1"/>
  <c r="L15" i="178"/>
  <c r="M15" i="178" s="1"/>
  <c r="L14" i="178"/>
  <c r="M14" i="178" s="1"/>
  <c r="L13" i="178"/>
  <c r="M13" i="178" s="1"/>
  <c r="L12" i="178"/>
  <c r="M12" i="178" s="1"/>
  <c r="L11" i="178"/>
  <c r="M11" i="178" s="1"/>
  <c r="L10" i="178"/>
  <c r="M10" i="178" s="1"/>
  <c r="L9" i="178"/>
  <c r="M9" i="178" s="1"/>
  <c r="L8" i="178"/>
  <c r="M8" i="178" s="1"/>
  <c r="L7" i="178"/>
  <c r="M7" i="178" s="1"/>
  <c r="L6" i="178"/>
  <c r="M6" i="178" s="1"/>
  <c r="L5" i="178"/>
  <c r="M5" i="178" s="1"/>
  <c r="L4" i="178"/>
  <c r="M4" i="178" l="1"/>
  <c r="L44" i="178"/>
  <c r="N44" i="163"/>
  <c r="J27" i="162"/>
  <c r="J9" i="162"/>
  <c r="J8" i="162"/>
  <c r="J19" i="162"/>
  <c r="T44" i="177" l="1"/>
  <c r="S44" i="177"/>
  <c r="R44" i="177"/>
  <c r="Q44" i="177"/>
  <c r="P44" i="177"/>
  <c r="O44" i="177"/>
  <c r="N44" i="177"/>
  <c r="L43" i="177"/>
  <c r="M43" i="177" s="1"/>
  <c r="L42" i="177"/>
  <c r="M42" i="177" s="1"/>
  <c r="L41" i="177"/>
  <c r="M41" i="177" s="1"/>
  <c r="L40" i="177"/>
  <c r="M40" i="177" s="1"/>
  <c r="L39" i="177"/>
  <c r="M39" i="177" s="1"/>
  <c r="L38" i="177"/>
  <c r="M38" i="177" s="1"/>
  <c r="L37" i="177"/>
  <c r="M37" i="177" s="1"/>
  <c r="L36" i="177"/>
  <c r="M36" i="177" s="1"/>
  <c r="L35" i="177"/>
  <c r="M35" i="177" s="1"/>
  <c r="L34" i="177"/>
  <c r="M34" i="177" s="1"/>
  <c r="L33" i="177"/>
  <c r="M33" i="177" s="1"/>
  <c r="L32" i="177"/>
  <c r="M32" i="177" s="1"/>
  <c r="L31" i="177"/>
  <c r="M31" i="177" s="1"/>
  <c r="L30" i="177"/>
  <c r="M30" i="177" s="1"/>
  <c r="M29" i="177"/>
  <c r="L29" i="177"/>
  <c r="L28" i="177"/>
  <c r="M28" i="177" s="1"/>
  <c r="L27" i="177"/>
  <c r="M27" i="177" s="1"/>
  <c r="L26" i="177"/>
  <c r="M26" i="177" s="1"/>
  <c r="L25" i="177"/>
  <c r="M25" i="177" s="1"/>
  <c r="L24" i="177"/>
  <c r="M24" i="177" s="1"/>
  <c r="L23" i="177"/>
  <c r="M23" i="177" s="1"/>
  <c r="L22" i="177"/>
  <c r="M22" i="177" s="1"/>
  <c r="L21" i="177"/>
  <c r="M21" i="177" s="1"/>
  <c r="L20" i="177"/>
  <c r="M20" i="177" s="1"/>
  <c r="L19" i="177"/>
  <c r="M19" i="177" s="1"/>
  <c r="L18" i="177"/>
  <c r="M18" i="177" s="1"/>
  <c r="L17" i="177"/>
  <c r="M17" i="177" s="1"/>
  <c r="L16" i="177"/>
  <c r="M16" i="177" s="1"/>
  <c r="L15" i="177"/>
  <c r="M15" i="177" s="1"/>
  <c r="L14" i="177"/>
  <c r="M14" i="177" s="1"/>
  <c r="L13" i="177"/>
  <c r="M13" i="177" s="1"/>
  <c r="L12" i="177"/>
  <c r="M12" i="177" s="1"/>
  <c r="M11" i="177"/>
  <c r="L11" i="177"/>
  <c r="L10" i="177"/>
  <c r="M10" i="177" s="1"/>
  <c r="L9" i="177"/>
  <c r="M9" i="177" s="1"/>
  <c r="L8" i="177"/>
  <c r="M8" i="177" s="1"/>
  <c r="L7" i="177"/>
  <c r="M7" i="177" s="1"/>
  <c r="L6" i="177"/>
  <c r="M6" i="177" s="1"/>
  <c r="L5" i="177"/>
  <c r="M5" i="177" s="1"/>
  <c r="L4" i="177"/>
  <c r="N44" i="176"/>
  <c r="L43" i="176"/>
  <c r="M43" i="176" s="1"/>
  <c r="L42" i="176"/>
  <c r="M42" i="176" s="1"/>
  <c r="L41" i="176"/>
  <c r="M41" i="176" s="1"/>
  <c r="L40" i="176"/>
  <c r="M40" i="176" s="1"/>
  <c r="L39" i="176"/>
  <c r="M39" i="176" s="1"/>
  <c r="L38" i="176"/>
  <c r="M38" i="176" s="1"/>
  <c r="L37" i="176"/>
  <c r="M37" i="176" s="1"/>
  <c r="L36" i="176"/>
  <c r="M36" i="176" s="1"/>
  <c r="L35" i="176"/>
  <c r="M35" i="176" s="1"/>
  <c r="L34" i="176"/>
  <c r="M34" i="176" s="1"/>
  <c r="L33" i="176"/>
  <c r="M33" i="176" s="1"/>
  <c r="L32" i="176"/>
  <c r="M32" i="176" s="1"/>
  <c r="L31" i="176"/>
  <c r="M31" i="176" s="1"/>
  <c r="L30" i="176"/>
  <c r="M30" i="176" s="1"/>
  <c r="L29" i="176"/>
  <c r="M29" i="176" s="1"/>
  <c r="L28" i="176"/>
  <c r="M28" i="176" s="1"/>
  <c r="L27" i="176"/>
  <c r="M27" i="176" s="1"/>
  <c r="L26" i="176"/>
  <c r="M26" i="176" s="1"/>
  <c r="L25" i="176"/>
  <c r="M25" i="176" s="1"/>
  <c r="L24" i="176"/>
  <c r="M24" i="176" s="1"/>
  <c r="L23" i="176"/>
  <c r="M23" i="176" s="1"/>
  <c r="L22" i="176"/>
  <c r="M22" i="176" s="1"/>
  <c r="L21" i="176"/>
  <c r="M21" i="176" s="1"/>
  <c r="L20" i="176"/>
  <c r="M20" i="176" s="1"/>
  <c r="L19" i="176"/>
  <c r="M19" i="176" s="1"/>
  <c r="L18" i="176"/>
  <c r="M18" i="176" s="1"/>
  <c r="L17" i="176"/>
  <c r="M17" i="176" s="1"/>
  <c r="L16" i="176"/>
  <c r="M16" i="176" s="1"/>
  <c r="L15" i="176"/>
  <c r="M15" i="176" s="1"/>
  <c r="L14" i="176"/>
  <c r="M14" i="176" s="1"/>
  <c r="L13" i="176"/>
  <c r="M13" i="176" s="1"/>
  <c r="L12" i="176"/>
  <c r="M12" i="176" s="1"/>
  <c r="L11" i="176"/>
  <c r="M11" i="176" s="1"/>
  <c r="L10" i="176"/>
  <c r="M10" i="176" s="1"/>
  <c r="L9" i="176"/>
  <c r="M9" i="176" s="1"/>
  <c r="L8" i="176"/>
  <c r="M8" i="176" s="1"/>
  <c r="L7" i="176"/>
  <c r="M7" i="176" s="1"/>
  <c r="L6" i="176"/>
  <c r="M6" i="176" s="1"/>
  <c r="L5" i="176"/>
  <c r="M5" i="176" s="1"/>
  <c r="L4" i="176"/>
  <c r="M4" i="176" s="1"/>
  <c r="N44" i="174"/>
  <c r="L43" i="174"/>
  <c r="M43" i="174" s="1"/>
  <c r="L42" i="174"/>
  <c r="M42" i="174" s="1"/>
  <c r="L41" i="174"/>
  <c r="M41" i="174" s="1"/>
  <c r="L40" i="174"/>
  <c r="M40" i="174" s="1"/>
  <c r="L39" i="174"/>
  <c r="M39" i="174" s="1"/>
  <c r="L38" i="174"/>
  <c r="M38" i="174" s="1"/>
  <c r="L37" i="174"/>
  <c r="M37" i="174" s="1"/>
  <c r="L36" i="174"/>
  <c r="M36" i="174" s="1"/>
  <c r="L35" i="174"/>
  <c r="M35" i="174" s="1"/>
  <c r="L34" i="174"/>
  <c r="M34" i="174" s="1"/>
  <c r="L33" i="174"/>
  <c r="M33" i="174" s="1"/>
  <c r="L32" i="174"/>
  <c r="M32" i="174" s="1"/>
  <c r="L31" i="174"/>
  <c r="M31" i="174" s="1"/>
  <c r="L30" i="174"/>
  <c r="M30" i="174" s="1"/>
  <c r="L29" i="174"/>
  <c r="M29" i="174" s="1"/>
  <c r="L28" i="174"/>
  <c r="M28" i="174" s="1"/>
  <c r="L27" i="174"/>
  <c r="M27" i="174" s="1"/>
  <c r="L26" i="174"/>
  <c r="M26" i="174" s="1"/>
  <c r="L25" i="174"/>
  <c r="M25" i="174" s="1"/>
  <c r="L24" i="174"/>
  <c r="M24" i="174" s="1"/>
  <c r="L23" i="174"/>
  <c r="M23" i="174" s="1"/>
  <c r="L22" i="174"/>
  <c r="M22" i="174" s="1"/>
  <c r="L21" i="174"/>
  <c r="M21" i="174" s="1"/>
  <c r="L20" i="174"/>
  <c r="M20" i="174" s="1"/>
  <c r="L19" i="174"/>
  <c r="M19" i="174" s="1"/>
  <c r="L18" i="174"/>
  <c r="M18" i="174" s="1"/>
  <c r="L17" i="174"/>
  <c r="M17" i="174" s="1"/>
  <c r="L16" i="174"/>
  <c r="M16" i="174" s="1"/>
  <c r="L15" i="174"/>
  <c r="M15" i="174" s="1"/>
  <c r="L14" i="174"/>
  <c r="M14" i="174" s="1"/>
  <c r="L13" i="174"/>
  <c r="M13" i="174" s="1"/>
  <c r="L12" i="174"/>
  <c r="M12" i="174" s="1"/>
  <c r="L11" i="174"/>
  <c r="M11" i="174" s="1"/>
  <c r="L10" i="174"/>
  <c r="M10" i="174" s="1"/>
  <c r="L9" i="174"/>
  <c r="M9" i="174" s="1"/>
  <c r="L8" i="174"/>
  <c r="M8" i="174" s="1"/>
  <c r="L7" i="174"/>
  <c r="M7" i="174" s="1"/>
  <c r="L6" i="174"/>
  <c r="M6" i="174" s="1"/>
  <c r="L5" i="174"/>
  <c r="M5" i="174" s="1"/>
  <c r="L4" i="174"/>
  <c r="L43" i="169"/>
  <c r="M43" i="169" s="1"/>
  <c r="L42" i="169"/>
  <c r="M42" i="169" s="1"/>
  <c r="L41" i="169"/>
  <c r="M41" i="169" s="1"/>
  <c r="L40" i="169"/>
  <c r="M40" i="169" s="1"/>
  <c r="L39" i="169"/>
  <c r="M39" i="169" s="1"/>
  <c r="L38" i="169"/>
  <c r="M38" i="169" s="1"/>
  <c r="L37" i="169"/>
  <c r="M37" i="169" s="1"/>
  <c r="L36" i="169"/>
  <c r="M36" i="169" s="1"/>
  <c r="L35" i="169"/>
  <c r="M35" i="169" s="1"/>
  <c r="L34" i="169"/>
  <c r="M34" i="169" s="1"/>
  <c r="L33" i="169"/>
  <c r="M33" i="169" s="1"/>
  <c r="L32" i="169"/>
  <c r="M32" i="169" s="1"/>
  <c r="L31" i="169"/>
  <c r="M31" i="169" s="1"/>
  <c r="L30" i="169"/>
  <c r="M30" i="169" s="1"/>
  <c r="L29" i="169"/>
  <c r="M29" i="169" s="1"/>
  <c r="L28" i="169"/>
  <c r="M28" i="169" s="1"/>
  <c r="L27" i="169"/>
  <c r="M27" i="169" s="1"/>
  <c r="L26" i="169"/>
  <c r="M26" i="169" s="1"/>
  <c r="L25" i="169"/>
  <c r="M25" i="169" s="1"/>
  <c r="L24" i="169"/>
  <c r="M24" i="169" s="1"/>
  <c r="L23" i="169"/>
  <c r="M23" i="169" s="1"/>
  <c r="L22" i="169"/>
  <c r="M22" i="169" s="1"/>
  <c r="L21" i="169"/>
  <c r="M21" i="169" s="1"/>
  <c r="L20" i="169"/>
  <c r="M20" i="169" s="1"/>
  <c r="L19" i="169"/>
  <c r="M19" i="169" s="1"/>
  <c r="L18" i="169"/>
  <c r="M18" i="169" s="1"/>
  <c r="L17" i="169"/>
  <c r="M17" i="169" s="1"/>
  <c r="L16" i="169"/>
  <c r="M16" i="169" s="1"/>
  <c r="L15" i="169"/>
  <c r="M15" i="169" s="1"/>
  <c r="L14" i="169"/>
  <c r="M14" i="169" s="1"/>
  <c r="L13" i="169"/>
  <c r="M13" i="169" s="1"/>
  <c r="L12" i="169"/>
  <c r="M12" i="169" s="1"/>
  <c r="L11" i="169"/>
  <c r="M11" i="169" s="1"/>
  <c r="L10" i="169"/>
  <c r="M10" i="169" s="1"/>
  <c r="L9" i="169"/>
  <c r="M9" i="169" s="1"/>
  <c r="L8" i="169"/>
  <c r="M8" i="169" s="1"/>
  <c r="L7" i="169"/>
  <c r="M7" i="169" s="1"/>
  <c r="L6" i="169"/>
  <c r="M6" i="169" s="1"/>
  <c r="L5" i="169"/>
  <c r="M5" i="169" s="1"/>
  <c r="L4" i="169"/>
  <c r="L43" i="168"/>
  <c r="M43" i="168" s="1"/>
  <c r="L42" i="168"/>
  <c r="M42" i="168" s="1"/>
  <c r="L41" i="168"/>
  <c r="M41" i="168" s="1"/>
  <c r="L40" i="168"/>
  <c r="M40" i="168" s="1"/>
  <c r="L39" i="168"/>
  <c r="M39" i="168" s="1"/>
  <c r="L38" i="168"/>
  <c r="M38" i="168" s="1"/>
  <c r="L37" i="168"/>
  <c r="M37" i="168" s="1"/>
  <c r="L36" i="168"/>
  <c r="M36" i="168" s="1"/>
  <c r="L35" i="168"/>
  <c r="M35" i="168" s="1"/>
  <c r="L34" i="168"/>
  <c r="M34" i="168" s="1"/>
  <c r="L33" i="168"/>
  <c r="M33" i="168" s="1"/>
  <c r="L32" i="168"/>
  <c r="M32" i="168" s="1"/>
  <c r="L31" i="168"/>
  <c r="M31" i="168" s="1"/>
  <c r="L30" i="168"/>
  <c r="M30" i="168" s="1"/>
  <c r="L29" i="168"/>
  <c r="M29" i="168" s="1"/>
  <c r="L28" i="168"/>
  <c r="M28" i="168" s="1"/>
  <c r="L27" i="168"/>
  <c r="M27" i="168" s="1"/>
  <c r="L26" i="168"/>
  <c r="M26" i="168" s="1"/>
  <c r="L25" i="168"/>
  <c r="M25" i="168" s="1"/>
  <c r="L24" i="168"/>
  <c r="M24" i="168" s="1"/>
  <c r="L23" i="168"/>
  <c r="M23" i="168" s="1"/>
  <c r="L22" i="168"/>
  <c r="M22" i="168" s="1"/>
  <c r="L21" i="168"/>
  <c r="M21" i="168" s="1"/>
  <c r="L20" i="168"/>
  <c r="M20" i="168" s="1"/>
  <c r="L19" i="168"/>
  <c r="M19" i="168" s="1"/>
  <c r="L18" i="168"/>
  <c r="M18" i="168" s="1"/>
  <c r="L17" i="168"/>
  <c r="M17" i="168" s="1"/>
  <c r="L16" i="168"/>
  <c r="M16" i="168" s="1"/>
  <c r="L15" i="168"/>
  <c r="M15" i="168" s="1"/>
  <c r="L14" i="168"/>
  <c r="M14" i="168" s="1"/>
  <c r="L13" i="168"/>
  <c r="M13" i="168" s="1"/>
  <c r="L12" i="168"/>
  <c r="M12" i="168" s="1"/>
  <c r="L11" i="168"/>
  <c r="M11" i="168" s="1"/>
  <c r="L10" i="168"/>
  <c r="M10" i="168" s="1"/>
  <c r="L9" i="168"/>
  <c r="M9" i="168" s="1"/>
  <c r="L8" i="168"/>
  <c r="M8" i="168" s="1"/>
  <c r="L7" i="168"/>
  <c r="M7" i="168" s="1"/>
  <c r="L6" i="168"/>
  <c r="M6" i="168" s="1"/>
  <c r="L5" i="168"/>
  <c r="M5" i="168" s="1"/>
  <c r="L4" i="168"/>
  <c r="M4" i="168" s="1"/>
  <c r="T44" i="75"/>
  <c r="S44" i="75"/>
  <c r="R44" i="75"/>
  <c r="Q44" i="75"/>
  <c r="P44" i="75"/>
  <c r="O44" i="75"/>
  <c r="N44" i="75"/>
  <c r="L43" i="75"/>
  <c r="M43" i="75" s="1"/>
  <c r="L42" i="75"/>
  <c r="M42" i="75" s="1"/>
  <c r="L41" i="75"/>
  <c r="M41" i="75" s="1"/>
  <c r="L40" i="75"/>
  <c r="M40" i="75" s="1"/>
  <c r="L39" i="75"/>
  <c r="M39" i="75" s="1"/>
  <c r="L38" i="75"/>
  <c r="M38" i="75" s="1"/>
  <c r="L37" i="75"/>
  <c r="M37" i="75" s="1"/>
  <c r="L36" i="75"/>
  <c r="M36" i="75" s="1"/>
  <c r="L35" i="75"/>
  <c r="M35" i="75" s="1"/>
  <c r="L34" i="75"/>
  <c r="M34" i="75" s="1"/>
  <c r="L33" i="75"/>
  <c r="M33" i="75" s="1"/>
  <c r="L32" i="75"/>
  <c r="M32" i="75" s="1"/>
  <c r="L31" i="75"/>
  <c r="M31" i="75" s="1"/>
  <c r="L30" i="75"/>
  <c r="M30" i="75" s="1"/>
  <c r="L29" i="75"/>
  <c r="M29" i="75" s="1"/>
  <c r="L28" i="75"/>
  <c r="M28" i="75" s="1"/>
  <c r="L27" i="75"/>
  <c r="M27" i="75" s="1"/>
  <c r="L26" i="75"/>
  <c r="M26" i="75" s="1"/>
  <c r="L25" i="75"/>
  <c r="M25" i="75" s="1"/>
  <c r="L24" i="75"/>
  <c r="M24" i="75" s="1"/>
  <c r="L23" i="75"/>
  <c r="M23" i="75" s="1"/>
  <c r="L22" i="75"/>
  <c r="M22" i="75" s="1"/>
  <c r="L21" i="75"/>
  <c r="M21" i="75" s="1"/>
  <c r="L20" i="75"/>
  <c r="M20" i="75" s="1"/>
  <c r="L19" i="75"/>
  <c r="M19" i="75" s="1"/>
  <c r="L18" i="75"/>
  <c r="M18" i="75" s="1"/>
  <c r="L17" i="75"/>
  <c r="M17" i="75" s="1"/>
  <c r="L16" i="75"/>
  <c r="M16" i="75" s="1"/>
  <c r="L15" i="75"/>
  <c r="M15" i="75" s="1"/>
  <c r="L14" i="75"/>
  <c r="M14" i="75" s="1"/>
  <c r="L13" i="75"/>
  <c r="M13" i="75" s="1"/>
  <c r="L12" i="75"/>
  <c r="M12" i="75" s="1"/>
  <c r="L11" i="75"/>
  <c r="M11" i="75" s="1"/>
  <c r="L10" i="75"/>
  <c r="M10" i="75" s="1"/>
  <c r="L9" i="75"/>
  <c r="M9" i="75" s="1"/>
  <c r="L8" i="75"/>
  <c r="M8" i="75" s="1"/>
  <c r="L7" i="75"/>
  <c r="M7" i="75" s="1"/>
  <c r="L6" i="75"/>
  <c r="M6" i="75" s="1"/>
  <c r="L5" i="75"/>
  <c r="M5" i="75" s="1"/>
  <c r="L4" i="75"/>
  <c r="M4" i="75" s="1"/>
  <c r="L43" i="164"/>
  <c r="M43" i="164" s="1"/>
  <c r="L42" i="164"/>
  <c r="M42" i="164" s="1"/>
  <c r="L41" i="164"/>
  <c r="M41" i="164" s="1"/>
  <c r="L40" i="164"/>
  <c r="M40" i="164" s="1"/>
  <c r="L39" i="164"/>
  <c r="M39" i="164" s="1"/>
  <c r="M38" i="164"/>
  <c r="L38" i="164"/>
  <c r="L37" i="164"/>
  <c r="M37" i="164" s="1"/>
  <c r="L36" i="164"/>
  <c r="M36" i="164" s="1"/>
  <c r="L35" i="164"/>
  <c r="M35" i="164" s="1"/>
  <c r="L34" i="164"/>
  <c r="M34" i="164" s="1"/>
  <c r="L33" i="164"/>
  <c r="M33" i="164" s="1"/>
  <c r="L32" i="164"/>
  <c r="M32" i="164" s="1"/>
  <c r="L31" i="164"/>
  <c r="M31" i="164" s="1"/>
  <c r="L30" i="164"/>
  <c r="M30" i="164" s="1"/>
  <c r="L29" i="164"/>
  <c r="M29" i="164" s="1"/>
  <c r="L28" i="164"/>
  <c r="M28" i="164" s="1"/>
  <c r="L27" i="164"/>
  <c r="M27" i="164" s="1"/>
  <c r="L26" i="164"/>
  <c r="M26" i="164" s="1"/>
  <c r="L25" i="164"/>
  <c r="M25" i="164" s="1"/>
  <c r="L24" i="164"/>
  <c r="M24" i="164" s="1"/>
  <c r="L23" i="164"/>
  <c r="M23" i="164" s="1"/>
  <c r="L22" i="164"/>
  <c r="M22" i="164" s="1"/>
  <c r="L21" i="164"/>
  <c r="M21" i="164" s="1"/>
  <c r="L20" i="164"/>
  <c r="M20" i="164" s="1"/>
  <c r="L19" i="164"/>
  <c r="M19" i="164" s="1"/>
  <c r="L18" i="164"/>
  <c r="M18" i="164" s="1"/>
  <c r="L17" i="164"/>
  <c r="M17" i="164" s="1"/>
  <c r="L16" i="164"/>
  <c r="M16" i="164" s="1"/>
  <c r="L15" i="164"/>
  <c r="M15" i="164" s="1"/>
  <c r="L14" i="164"/>
  <c r="M14" i="164" s="1"/>
  <c r="L13" i="164"/>
  <c r="M13" i="164" s="1"/>
  <c r="L12" i="164"/>
  <c r="M12" i="164" s="1"/>
  <c r="L11" i="164"/>
  <c r="M11" i="164" s="1"/>
  <c r="L10" i="164"/>
  <c r="M10" i="164" s="1"/>
  <c r="L9" i="164"/>
  <c r="M9" i="164" s="1"/>
  <c r="L8" i="164"/>
  <c r="M8" i="164" s="1"/>
  <c r="L7" i="164"/>
  <c r="M7" i="164" s="1"/>
  <c r="L6" i="164"/>
  <c r="M6" i="164" s="1"/>
  <c r="L5" i="164"/>
  <c r="M5" i="164" s="1"/>
  <c r="L4" i="164"/>
  <c r="M4" i="164" s="1"/>
  <c r="L43" i="166"/>
  <c r="M43" i="166" s="1"/>
  <c r="L42" i="166"/>
  <c r="M42" i="166" s="1"/>
  <c r="L41" i="166"/>
  <c r="M41" i="166" s="1"/>
  <c r="L40" i="166"/>
  <c r="M40" i="166" s="1"/>
  <c r="L39" i="166"/>
  <c r="M39" i="166" s="1"/>
  <c r="L38" i="166"/>
  <c r="M38" i="166" s="1"/>
  <c r="L37" i="166"/>
  <c r="M37" i="166" s="1"/>
  <c r="L36" i="166"/>
  <c r="M36" i="166" s="1"/>
  <c r="L35" i="166"/>
  <c r="M35" i="166" s="1"/>
  <c r="L34" i="166"/>
  <c r="M34" i="166" s="1"/>
  <c r="L33" i="166"/>
  <c r="M33" i="166" s="1"/>
  <c r="L32" i="166"/>
  <c r="M32" i="166" s="1"/>
  <c r="L31" i="166"/>
  <c r="M31" i="166" s="1"/>
  <c r="L30" i="166"/>
  <c r="M30" i="166" s="1"/>
  <c r="L29" i="166"/>
  <c r="M29" i="166" s="1"/>
  <c r="L28" i="166"/>
  <c r="M28" i="166" s="1"/>
  <c r="L27" i="166"/>
  <c r="L26" i="166"/>
  <c r="M26" i="166" s="1"/>
  <c r="L25" i="166"/>
  <c r="M25" i="166" s="1"/>
  <c r="L24" i="166"/>
  <c r="M24" i="166" s="1"/>
  <c r="L23" i="166"/>
  <c r="M23" i="166" s="1"/>
  <c r="L22" i="166"/>
  <c r="M22" i="166" s="1"/>
  <c r="L21" i="166"/>
  <c r="M21" i="166" s="1"/>
  <c r="L20" i="166"/>
  <c r="M20" i="166" s="1"/>
  <c r="L19" i="166"/>
  <c r="M19" i="166" s="1"/>
  <c r="L18" i="166"/>
  <c r="M18" i="166" s="1"/>
  <c r="L17" i="166"/>
  <c r="M17" i="166" s="1"/>
  <c r="L16" i="166"/>
  <c r="M16" i="166" s="1"/>
  <c r="L15" i="166"/>
  <c r="M15" i="166" s="1"/>
  <c r="L14" i="166"/>
  <c r="M14" i="166" s="1"/>
  <c r="L13" i="166"/>
  <c r="M13" i="166" s="1"/>
  <c r="L12" i="166"/>
  <c r="M12" i="166" s="1"/>
  <c r="L11" i="166"/>
  <c r="M11" i="166" s="1"/>
  <c r="L10" i="166"/>
  <c r="M10" i="166" s="1"/>
  <c r="L9" i="166"/>
  <c r="M9" i="166" s="1"/>
  <c r="L8" i="166"/>
  <c r="M8" i="166" s="1"/>
  <c r="L7" i="166"/>
  <c r="M7" i="166" s="1"/>
  <c r="L6" i="166"/>
  <c r="M6" i="166" s="1"/>
  <c r="L5" i="166"/>
  <c r="M5" i="166" s="1"/>
  <c r="L4" i="166"/>
  <c r="M4" i="166" s="1"/>
  <c r="L43" i="167"/>
  <c r="M43" i="167" s="1"/>
  <c r="L42" i="167"/>
  <c r="M42" i="167" s="1"/>
  <c r="L41" i="167"/>
  <c r="M41" i="167" s="1"/>
  <c r="L40" i="167"/>
  <c r="M40" i="167" s="1"/>
  <c r="L39" i="167"/>
  <c r="M39" i="167" s="1"/>
  <c r="L38" i="167"/>
  <c r="M38" i="167" s="1"/>
  <c r="L37" i="167"/>
  <c r="M37" i="167" s="1"/>
  <c r="L36" i="167"/>
  <c r="M36" i="167" s="1"/>
  <c r="L35" i="167"/>
  <c r="M35" i="167" s="1"/>
  <c r="L34" i="167"/>
  <c r="M34" i="167" s="1"/>
  <c r="L33" i="167"/>
  <c r="M33" i="167" s="1"/>
  <c r="L32" i="167"/>
  <c r="M32" i="167" s="1"/>
  <c r="L31" i="167"/>
  <c r="M31" i="167" s="1"/>
  <c r="L30" i="167"/>
  <c r="M30" i="167" s="1"/>
  <c r="L29" i="167"/>
  <c r="M29" i="167" s="1"/>
  <c r="L28" i="167"/>
  <c r="M28" i="167" s="1"/>
  <c r="L27" i="167"/>
  <c r="M27" i="167" s="1"/>
  <c r="L26" i="167"/>
  <c r="M26" i="167" s="1"/>
  <c r="L25" i="167"/>
  <c r="M25" i="167" s="1"/>
  <c r="L24" i="167"/>
  <c r="M24" i="167" s="1"/>
  <c r="L23" i="167"/>
  <c r="M23" i="167" s="1"/>
  <c r="L22" i="167"/>
  <c r="M22" i="167" s="1"/>
  <c r="L21" i="167"/>
  <c r="M21" i="167" s="1"/>
  <c r="L20" i="167"/>
  <c r="M20" i="167" s="1"/>
  <c r="L19" i="167"/>
  <c r="M19" i="167" s="1"/>
  <c r="L18" i="167"/>
  <c r="M18" i="167" s="1"/>
  <c r="L17" i="167"/>
  <c r="M17" i="167" s="1"/>
  <c r="L16" i="167"/>
  <c r="M16" i="167" s="1"/>
  <c r="L15" i="167"/>
  <c r="M15" i="167" s="1"/>
  <c r="L14" i="167"/>
  <c r="M14" i="167" s="1"/>
  <c r="L13" i="167"/>
  <c r="M13" i="167" s="1"/>
  <c r="L12" i="167"/>
  <c r="M12" i="167" s="1"/>
  <c r="L11" i="167"/>
  <c r="M11" i="167" s="1"/>
  <c r="L10" i="167"/>
  <c r="M10" i="167" s="1"/>
  <c r="L9" i="167"/>
  <c r="M9" i="167" s="1"/>
  <c r="L8" i="167"/>
  <c r="M8" i="167" s="1"/>
  <c r="L7" i="167"/>
  <c r="M7" i="167" s="1"/>
  <c r="L6" i="167"/>
  <c r="M6" i="167" s="1"/>
  <c r="L5" i="167"/>
  <c r="M5" i="167" s="1"/>
  <c r="L4" i="167"/>
  <c r="M4" i="167" s="1"/>
  <c r="L43" i="165"/>
  <c r="L42" i="165"/>
  <c r="L41" i="165"/>
  <c r="L40" i="165"/>
  <c r="L39" i="165"/>
  <c r="L38" i="165"/>
  <c r="L37" i="165"/>
  <c r="L36" i="165"/>
  <c r="L35" i="165"/>
  <c r="L34" i="165"/>
  <c r="L33" i="165"/>
  <c r="L32" i="165"/>
  <c r="L31" i="165"/>
  <c r="L30" i="165"/>
  <c r="L29" i="165"/>
  <c r="L28" i="165"/>
  <c r="L27" i="165"/>
  <c r="L26" i="165"/>
  <c r="L25" i="165"/>
  <c r="L24" i="165"/>
  <c r="L23" i="165"/>
  <c r="L22" i="165"/>
  <c r="L21" i="165"/>
  <c r="L20" i="165"/>
  <c r="L19" i="165"/>
  <c r="L18" i="165"/>
  <c r="L17" i="165"/>
  <c r="L16" i="165"/>
  <c r="L15" i="165"/>
  <c r="L14" i="165"/>
  <c r="L13" i="165"/>
  <c r="L12" i="165"/>
  <c r="L11" i="165"/>
  <c r="L10" i="165"/>
  <c r="L9" i="165"/>
  <c r="L8" i="165"/>
  <c r="L7" i="165"/>
  <c r="L6" i="165"/>
  <c r="L5" i="165"/>
  <c r="L4" i="165"/>
  <c r="M4" i="174" l="1"/>
  <c r="L44" i="174"/>
  <c r="M4" i="169"/>
  <c r="L44" i="169"/>
  <c r="M27" i="166"/>
  <c r="L44" i="166"/>
  <c r="M16" i="165"/>
  <c r="M21" i="165"/>
  <c r="M27" i="165"/>
  <c r="M32" i="165"/>
  <c r="M38" i="165"/>
  <c r="M6" i="165"/>
  <c r="M11" i="165"/>
  <c r="M17" i="165"/>
  <c r="M22" i="165"/>
  <c r="M28" i="165"/>
  <c r="M33" i="165"/>
  <c r="M39" i="165"/>
  <c r="M7" i="165"/>
  <c r="M12" i="165"/>
  <c r="M18" i="165"/>
  <c r="M23" i="165"/>
  <c r="M34" i="165"/>
  <c r="M40" i="165"/>
  <c r="M8" i="165"/>
  <c r="M13" i="165"/>
  <c r="M19" i="165"/>
  <c r="M24" i="165"/>
  <c r="M29" i="165"/>
  <c r="M35" i="165"/>
  <c r="M41" i="165"/>
  <c r="M25" i="165"/>
  <c r="M30" i="165"/>
  <c r="M36" i="165"/>
  <c r="M42" i="165"/>
  <c r="M5" i="165"/>
  <c r="M9" i="165"/>
  <c r="M14" i="165"/>
  <c r="M4" i="165"/>
  <c r="M10" i="165"/>
  <c r="M15" i="165"/>
  <c r="M20" i="165"/>
  <c r="M26" i="165"/>
  <c r="M31" i="165"/>
  <c r="M37" i="165"/>
  <c r="M43" i="165"/>
  <c r="M4" i="177"/>
  <c r="L6" i="163"/>
  <c r="M6" i="163" s="1"/>
  <c r="L7" i="163"/>
  <c r="M7" i="163" s="1"/>
  <c r="L8" i="163"/>
  <c r="M8" i="163" s="1"/>
  <c r="L9" i="163"/>
  <c r="M9" i="163" s="1"/>
  <c r="L10" i="163"/>
  <c r="M10" i="163" s="1"/>
  <c r="L11" i="163"/>
  <c r="M11" i="163" s="1"/>
  <c r="L12" i="163"/>
  <c r="M12" i="163" s="1"/>
  <c r="L13" i="163"/>
  <c r="M13" i="163" s="1"/>
  <c r="L14" i="163"/>
  <c r="M14" i="163" s="1"/>
  <c r="L15" i="163"/>
  <c r="M15" i="163" s="1"/>
  <c r="L16" i="163"/>
  <c r="M16" i="163" s="1"/>
  <c r="L17" i="163"/>
  <c r="M17" i="163" s="1"/>
  <c r="L18" i="163"/>
  <c r="M18" i="163" s="1"/>
  <c r="L19" i="163"/>
  <c r="M19" i="163" s="1"/>
  <c r="L20" i="163"/>
  <c r="M20" i="163" s="1"/>
  <c r="L21" i="163"/>
  <c r="M21" i="163" s="1"/>
  <c r="L22" i="163"/>
  <c r="M22" i="163" s="1"/>
  <c r="L23" i="163"/>
  <c r="M23" i="163" s="1"/>
  <c r="L24" i="163"/>
  <c r="M24" i="163" s="1"/>
  <c r="L25" i="163"/>
  <c r="M25" i="163" s="1"/>
  <c r="L26" i="163"/>
  <c r="M26" i="163" s="1"/>
  <c r="L27" i="163"/>
  <c r="M27" i="163" s="1"/>
  <c r="L28" i="163"/>
  <c r="M28" i="163" s="1"/>
  <c r="L29" i="163"/>
  <c r="M29" i="163" s="1"/>
  <c r="L30" i="163"/>
  <c r="M30" i="163" s="1"/>
  <c r="L31" i="163"/>
  <c r="M31" i="163" s="1"/>
  <c r="L32" i="163"/>
  <c r="M32" i="163" s="1"/>
  <c r="L33" i="163"/>
  <c r="M33" i="163" s="1"/>
  <c r="L34" i="163"/>
  <c r="M34" i="163" s="1"/>
  <c r="L35" i="163"/>
  <c r="M35" i="163" s="1"/>
  <c r="L36" i="163"/>
  <c r="M36" i="163" s="1"/>
  <c r="L37" i="163"/>
  <c r="M37" i="163" s="1"/>
  <c r="H12" i="162" l="1"/>
  <c r="I12" i="162" s="1"/>
  <c r="H27" i="162"/>
  <c r="I27" i="162" s="1"/>
  <c r="H5" i="162"/>
  <c r="I5" i="162" s="1"/>
  <c r="H30" i="162"/>
  <c r="I30" i="162" s="1"/>
  <c r="H7" i="162"/>
  <c r="K7" i="162" s="1"/>
  <c r="H29" i="162"/>
  <c r="K29" i="162" s="1"/>
  <c r="H23" i="162"/>
  <c r="K23" i="162" s="1"/>
  <c r="H11" i="162"/>
  <c r="K11" i="162" s="1"/>
  <c r="H25" i="162"/>
  <c r="I25" i="162" s="1"/>
  <c r="H33" i="162"/>
  <c r="K33" i="162" s="1"/>
  <c r="H6" i="162"/>
  <c r="K6" i="162" s="1"/>
  <c r="H32" i="162"/>
  <c r="I32" i="162" s="1"/>
  <c r="H16" i="162"/>
  <c r="I16" i="162" s="1"/>
  <c r="H9" i="162"/>
  <c r="I9" i="162" s="1"/>
  <c r="H8" i="162"/>
  <c r="K8" i="162" s="1"/>
  <c r="H35" i="162"/>
  <c r="K35" i="162" s="1"/>
  <c r="H31" i="162"/>
  <c r="K31" i="162" s="1"/>
  <c r="H15" i="162"/>
  <c r="I15" i="162" s="1"/>
  <c r="H26" i="162"/>
  <c r="K26" i="162" s="1"/>
  <c r="H28" i="162"/>
  <c r="K28" i="162" s="1"/>
  <c r="H22" i="162"/>
  <c r="K22" i="162" s="1"/>
  <c r="H36" i="162"/>
  <c r="K36" i="162" s="1"/>
  <c r="H18" i="162"/>
  <c r="I18" i="162" s="1"/>
  <c r="H17" i="162"/>
  <c r="K17" i="162" s="1"/>
  <c r="H21" i="162"/>
  <c r="I21" i="162" s="1"/>
  <c r="H10" i="162"/>
  <c r="I10" i="162" s="1"/>
  <c r="H14" i="162"/>
  <c r="K14" i="162" s="1"/>
  <c r="H13" i="162"/>
  <c r="K13" i="162" s="1"/>
  <c r="H24" i="162"/>
  <c r="I24" i="162" s="1"/>
  <c r="H34" i="162"/>
  <c r="K34" i="162" s="1"/>
  <c r="H20" i="162"/>
  <c r="I20" i="162" s="1"/>
  <c r="H19" i="162"/>
  <c r="L43" i="163"/>
  <c r="L42" i="163"/>
  <c r="L41" i="163"/>
  <c r="L40" i="163"/>
  <c r="L39" i="163"/>
  <c r="L38" i="163"/>
  <c r="L5" i="163"/>
  <c r="L4" i="163"/>
  <c r="L44" i="163" l="1"/>
  <c r="K12" i="162"/>
  <c r="K5" i="162"/>
  <c r="K27" i="162"/>
  <c r="K25" i="162"/>
  <c r="I13" i="162"/>
  <c r="I11" i="162"/>
  <c r="K24" i="162"/>
  <c r="K16" i="162"/>
  <c r="I7" i="162"/>
  <c r="K21" i="162"/>
  <c r="I23" i="162"/>
  <c r="I36" i="162"/>
  <c r="I35" i="162"/>
  <c r="K9" i="162"/>
  <c r="I33" i="162"/>
  <c r="I26" i="162"/>
  <c r="K30" i="162"/>
  <c r="I31" i="162"/>
  <c r="I29" i="162"/>
  <c r="I6" i="162"/>
  <c r="I22" i="162"/>
  <c r="K18" i="162"/>
  <c r="K20" i="162"/>
  <c r="I17" i="162"/>
  <c r="I34" i="162"/>
  <c r="I28" i="162"/>
  <c r="K15" i="162"/>
  <c r="K32" i="162"/>
  <c r="M5" i="163"/>
  <c r="H4" i="162"/>
  <c r="M38" i="163"/>
  <c r="H37" i="162"/>
  <c r="M40" i="163"/>
  <c r="H39" i="162"/>
  <c r="I8" i="162"/>
  <c r="M41" i="163"/>
  <c r="H40" i="162"/>
  <c r="M4" i="163"/>
  <c r="H3" i="162"/>
  <c r="M42" i="163"/>
  <c r="H41" i="162"/>
  <c r="K10" i="162"/>
  <c r="K19" i="162"/>
  <c r="I19" i="162"/>
  <c r="M43" i="163"/>
  <c r="H42" i="162"/>
  <c r="I14" i="162"/>
  <c r="M39" i="163"/>
  <c r="H38" i="162"/>
  <c r="H47" i="162"/>
  <c r="H45" i="162"/>
  <c r="K38" i="162" l="1"/>
  <c r="I38" i="162"/>
  <c r="I40" i="162"/>
  <c r="K40" i="162"/>
  <c r="I4" i="162"/>
  <c r="K4" i="162"/>
  <c r="I41" i="162"/>
  <c r="K41" i="162"/>
  <c r="I42" i="162"/>
  <c r="K42" i="162"/>
  <c r="K39" i="162"/>
  <c r="I39" i="162"/>
  <c r="K37" i="162"/>
  <c r="I37" i="162"/>
  <c r="J3" i="162"/>
  <c r="K3" i="162" l="1"/>
  <c r="J38" i="162"/>
  <c r="J42" i="162"/>
  <c r="J40" i="162"/>
  <c r="J41" i="162"/>
  <c r="J39" i="162"/>
  <c r="K43" i="162" l="1"/>
  <c r="L49" i="162" s="1"/>
  <c r="J43" i="162"/>
  <c r="L48" i="162" s="1"/>
  <c r="L77" i="162"/>
  <c r="I3" i="162"/>
  <c r="L78" i="162"/>
  <c r="L51" i="162" l="1"/>
  <c r="L80" i="1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1" authorId="0" shapeId="0" xr:uid="{72EEE53A-BDDF-424E-8564-2B9037CA111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OBS: houve supressão desta OS (vide a subtração).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1" authorId="0" shapeId="0" xr:uid="{D1A8AA69-1580-466A-889A-EF09BE89578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OBS: houve estorno parcial desta AF (vide subtração).</t>
        </r>
      </text>
    </comment>
  </commentList>
</comments>
</file>

<file path=xl/sharedStrings.xml><?xml version="1.0" encoding="utf-8"?>
<sst xmlns="http://schemas.openxmlformats.org/spreadsheetml/2006/main" count="2804" uniqueCount="129">
  <si>
    <t>Saldo / Automático</t>
  </si>
  <si>
    <t>ALERTA</t>
  </si>
  <si>
    <t>Item</t>
  </si>
  <si>
    <t>Unidade</t>
  </si>
  <si>
    <t>Lote</t>
  </si>
  <si>
    <t>Qtde Registrada</t>
  </si>
  <si>
    <t>Peça</t>
  </si>
  <si>
    <t>Qtde Utilizada</t>
  </si>
  <si>
    <t xml:space="preserve">Saldo </t>
  </si>
  <si>
    <t>peça</t>
  </si>
  <si>
    <t>Valor Registrado</t>
  </si>
  <si>
    <t>Valor Utilizado</t>
  </si>
  <si>
    <t>Valor Total da Ata com Aditivo</t>
  </si>
  <si>
    <t>% Aditivos</t>
  </si>
  <si>
    <t>% Utilizado</t>
  </si>
  <si>
    <t>Especificação</t>
  </si>
  <si>
    <t>Código NUC</t>
  </si>
  <si>
    <t xml:space="preserve">AQUISIÇÃO DE MATERIAIS DE CARIMBOS (TODA A UDESC) E CONTRATAÇÃO DE EMPRESA PARA PRESTAÇÃO DE SERVIÇOS DE CHAVEIRO (CAMPUS I, CESFI, CERES, CCT, CEAVI E CEPLAN) </t>
  </si>
  <si>
    <t>Grupo-Classe</t>
  </si>
  <si>
    <t>XX/XX/20XX</t>
  </si>
  <si>
    <t>Empresas</t>
  </si>
  <si>
    <t>Preço  Unitário</t>
  </si>
  <si>
    <t>Detalhamento</t>
  </si>
  <si>
    <t xml:space="preserve">CENTRO PARTICIPANTE: </t>
  </si>
  <si>
    <t xml:space="preserve">Valor Utilizado </t>
  </si>
  <si>
    <t xml:space="preserve"> AF nº XXX/2023 Qtde. DT</t>
  </si>
  <si>
    <t>Marca/Modelo</t>
  </si>
  <si>
    <t>KALA</t>
  </si>
  <si>
    <t>ALIANÇA</t>
  </si>
  <si>
    <t>SOPRANO</t>
  </si>
  <si>
    <t>VONDER</t>
  </si>
  <si>
    <t>PAPAIZ</t>
  </si>
  <si>
    <t>PROCESSO: 625/2023</t>
  </si>
  <si>
    <t>AQUISIÇÃO DE CARIMBOS (TODA UDESC) E CONTRATAÇÃO DE EMPRESA PARA PRESTAÇÃO DE SERVIÇOS DE CHAVEIRO, INCLUINDO O FORNECIMENTO DE PEÇAS (CAMPUS I, CERES, CESFI E CEAVI) - RELANÇAMENTO,</t>
  </si>
  <si>
    <t>VIGÊNCIA DA ATA:  19/05/2023 a 19/05/2024</t>
  </si>
  <si>
    <t>1 - Carimbos TODA UDESC</t>
  </si>
  <si>
    <t>ARAÇÁ MATERIAL PUBLICITARIO EIRELLI, CNPJ 16.600.308/0001-08</t>
  </si>
  <si>
    <t xml:space="preserve">Carimbo automático, auto-entintado, acrílico, resina, retangular, retrátil com mola, refil medindo 10mmX27mm, parte descritiva a ser confeccionada em fotopolymero, com área superior com visão do gravado na parte descritiva - valor unitário. </t>
  </si>
  <si>
    <t xml:space="preserve">Carimbo automático, auto-entintado, acrílico, resina, retangular, retrátil com mola, refil medindo 14mmX38mm, parte descritiva a ser confeccionada em fotopolymero, com área superior com visão do gravado na parte descritiva - valor unitário. </t>
  </si>
  <si>
    <t xml:space="preserve">Carimbo automático, auto-entintado, acrílico, resina, retangular, retrátil com mola, refil medindo 18mmX47mm, parte descritiva a ser confeccionada em fotopolymero, com área superior com visão do gravado na parte descritiva - valor unitário. </t>
  </si>
  <si>
    <t xml:space="preserve">Carimbo automático, auto-entintado, acrílico, resina, retangular, retrátil com mola, refil medindo 23mmX59mm, parte descritiva a ser confeccionada em fotopolymero, com área superior com visão do gravado na parte descritiva - valor unitário. </t>
  </si>
  <si>
    <t>Carimbo automático, auto-entintado, acrílico, resina, retangular, retrátil com mola, refil medindo 30mmX69mm, parte descritiva a ser confeccionada em fotopolymero, com área superior com visão do gravado na parte descritiva - valor unitário.</t>
  </si>
  <si>
    <t>Carimbo automático, auto-entintado, acrílico, resina, retangular, retrátil com mola, refil medindo 37mmX76mm, parte descritiva a ser confeccionada em fotopolymero, com área superior com visão do gravado na parte descritiva - valor unitário.</t>
  </si>
  <si>
    <t>Carimbo automático, auto-entintado, acrílico, resina, retangular, retrátil com mola, refil medindo 40mmX60mm, parte descritiva a ser confeccionada em fotopolymero, valor unitário, com área superior com visão do gravado na parte descritiva.</t>
  </si>
  <si>
    <t xml:space="preserve">Carimbo automático, auto-entintado, acrílico, resina, quadrado, retrátil com mola, refil medindo 30mmX30mm, parte descritiva a ser confeccionada em fotopolymero, com área superior com visão do gravado na parte descritiva - valor unitário. </t>
  </si>
  <si>
    <t xml:space="preserve">Carimbo automático, auto-entintado, acrílico, resina, quadrado, retrátil com mola, refil medindo 40mmX40mm, parte descritiva a ser confeccionada em fotopolymero, com área superior com visão do gravado na parte descritiva - valor unitário. </t>
  </si>
  <si>
    <t xml:space="preserve">Carimbo automático, auto-entintado, acrílico, resina, redondo, retrátil com mola, refil medindo 17mmX17mm, parte descritiva a ser confeccionada em fotopolymero, com área superior com visão do gravado na parte descritiva - valor unitário. </t>
  </si>
  <si>
    <t>Refil de reposição para carimbo automático, medindo 10mmX27mm.</t>
  </si>
  <si>
    <t>Refil de reposição para carimbo automático, medindo 14mmX38mm.</t>
  </si>
  <si>
    <t>Refil de reposição para carimbo automático, medindo 18mmX47mm.</t>
  </si>
  <si>
    <t>Refil de reposição para carimbo automático, medindo 23mmX59mm.</t>
  </si>
  <si>
    <t>Refil de reposição para carimbo automático, medindo 30mmX69mm.</t>
  </si>
  <si>
    <t>Refil de reposição para carimbo automático, medindo 37mmX76mm.</t>
  </si>
  <si>
    <t>Refil de reposição para carimbo automático, medindo 40mmX60mm.</t>
  </si>
  <si>
    <t>Refil de reposição para carimbo automático, medindo 20mmX20mm. (para os carimbos de paginação)</t>
  </si>
  <si>
    <t>Película de fotopolymero, para colocação em carimbos – por cm² (1cmX1cm).</t>
  </si>
  <si>
    <t xml:space="preserve">Carimbo datador, manual, alfanumérico (00-xxx-0000), auto-entintado, medindo até 20cm²– com refil incluso. </t>
  </si>
  <si>
    <t>Carimbo metal, plástico, metal niquelado, medindo até 20cm², numerador automático, 6 chapas (numeração 0000 até 999999), retangular, auto-entintado com mola.</t>
  </si>
  <si>
    <t>Carimbo esconder dados - Carimbo de Segurança – Texto Roller, auto-entintado, acrílico, resina, refil medindo 40mmX60mm, parte descritiva a ser confeccionada em fotopolymero, textura criptografada, Ɵnta resistente à água, luz e químicos. COR PRETA</t>
  </si>
  <si>
    <t>03588-2-006</t>
  </si>
  <si>
    <t>339030.16</t>
  </si>
  <si>
    <t>06117-4-002</t>
  </si>
  <si>
    <t>03588-2-030</t>
  </si>
  <si>
    <t>03588-2-011</t>
  </si>
  <si>
    <t>10-01</t>
  </si>
  <si>
    <t>03588-2-049</t>
  </si>
  <si>
    <t>03588-2-015</t>
  </si>
  <si>
    <t>03588-2-007</t>
  </si>
  <si>
    <t>03588-2-008</t>
  </si>
  <si>
    <t>03588-2-018</t>
  </si>
  <si>
    <t>03588-2-019</t>
  </si>
  <si>
    <t>03588-2-023</t>
  </si>
  <si>
    <t>03588-2-014</t>
  </si>
  <si>
    <t>2 - Chaveiro (Campus I, CERES, CESFI e CEAVI)</t>
  </si>
  <si>
    <t>Confecção de chave simples/gorge/yale, com cópia a partir de modelo existente</t>
  </si>
  <si>
    <t>Confecção de chave simples/gorge/yale, com cópia a partir do miolo/cilindro</t>
  </si>
  <si>
    <t>Confecção de chave cofre, com cópia a partir de modelo existente</t>
  </si>
  <si>
    <t>Confecção de chave cofre, com cópia a partir do miolo/cilindro</t>
  </si>
  <si>
    <t>Confecção de chave tetra-chave, com cópia a partir de modelo existente</t>
  </si>
  <si>
    <t>Confecção de chave tetra-chave, com cópia a partir do miolo/cilindro</t>
  </si>
  <si>
    <t xml:space="preserve">Fornecimento e substituição de miolo/cilindro de fechadura simples/gorge/cofre/yale, com fornecimento de 02 (duas) cópias de chaves </t>
  </si>
  <si>
    <t>Fornecimento e substituição de miolo/cilindro de fechadura tetra-chave, com fornecimento de 02 (duas) cópias de chaves</t>
  </si>
  <si>
    <t>Abertura de porta com fechadura simples/gorge/yale</t>
  </si>
  <si>
    <t>Abertura de porta com fechadura tetra-chave</t>
  </si>
  <si>
    <t>Conserto de fechaduras em geral quando ocorrer a quebra da chave dentro do miolo/cilindro</t>
  </si>
  <si>
    <t>Instalação de fechadura em mesa (com fornecimento de fechadura)</t>
  </si>
  <si>
    <t>Instalação de fechadura tetra (com fornecimento de fechadura)</t>
  </si>
  <si>
    <t>Instalação de fechadura  simples em portas</t>
  </si>
  <si>
    <t>Instalação  de fechadura simples/gorge/cofre/yale</t>
  </si>
  <si>
    <t>Instalação de fechadura tetra</t>
  </si>
  <si>
    <t>Instalação de fechadura em armario/mesa/escaninho/gaveteiro</t>
  </si>
  <si>
    <t>Instalação de fechadura simples em porta (com fornecimento de fechadura)</t>
  </si>
  <si>
    <t>50232-001</t>
  </si>
  <si>
    <t>339039.16</t>
  </si>
  <si>
    <t>serviço</t>
  </si>
  <si>
    <t>339039-16</t>
  </si>
  <si>
    <t xml:space="preserve"> AF nº 1379/2023 Qtde. DT</t>
  </si>
  <si>
    <t xml:space="preserve"> AF nº 1163/2023 Qtde. DT</t>
  </si>
  <si>
    <t xml:space="preserve"> AF nº 2486/2023 Qtde. DT</t>
  </si>
  <si>
    <t xml:space="preserve"> AF nº 1602/2023 Qtde. DT</t>
  </si>
  <si>
    <t xml:space="preserve"> AF nº 981/2023 </t>
  </si>
  <si>
    <t xml:space="preserve"> AF nº 1759/2023</t>
  </si>
  <si>
    <t xml:space="preserve"> AF nº 2098/2023 </t>
  </si>
  <si>
    <t xml:space="preserve"> AF nº 1090/2023 Qtde. DT</t>
  </si>
  <si>
    <t xml:space="preserve"> AF nº 1162/2023 Qtde. DT</t>
  </si>
  <si>
    <t>OS 1803/2023 Qtde. DT</t>
  </si>
  <si>
    <t xml:space="preserve"> AF nº 2685/2023 Qtde. DT</t>
  </si>
  <si>
    <t>CENTRO PARTICIPANTE: REITORIA/SEMS</t>
  </si>
  <si>
    <t>OBJETO: AQUISIÇÃO DE CARIMBOS (TODA UDESC) E CONTRATAÇÃO DE EMPRESA PARA PRESTAÇÃO DE SERVIÇOS DE CHAVEIRO, INCLUINDO O FORNECIMENTO DE PEÇAS (CAMPUS I, CERES, CESFI E CEAVI) - RELANÇAMENTO</t>
  </si>
  <si>
    <t xml:space="preserve"> AF nº 370/2024 Qtde. DT</t>
  </si>
  <si>
    <t>OBS: Adesão a ATA - CARONA- item 02 - (quant. 04 UNIDADES), item 07 - (quant. 01 UNIDADE)- DETRAN SC - SGPe DETRAN 9206/2024</t>
  </si>
  <si>
    <t xml:space="preserve"> AF nº 996/2024,Qtde. DT</t>
  </si>
  <si>
    <t>AF nº 2898/2023 Qtde. DT</t>
  </si>
  <si>
    <t>AF nº 304/2024 Qtde. DT</t>
  </si>
  <si>
    <t>AF nº 842/2024 Qtde. DT</t>
  </si>
  <si>
    <t>AF nº 134/2024 Qtde. DT</t>
  </si>
  <si>
    <t>AF nº 59/2024 Qtde. DT</t>
  </si>
  <si>
    <t>AF nº 391/2024</t>
  </si>
  <si>
    <t>AF nº 486/2024 Qtde. DT</t>
  </si>
  <si>
    <t>AF nº 829/2024 Qtde. DT</t>
  </si>
  <si>
    <t>AF nº 720/2024</t>
  </si>
  <si>
    <t>AF nº 969/2024</t>
  </si>
  <si>
    <t>AF nº 988/2024</t>
  </si>
  <si>
    <t>OS nº 2846/2023  Qtde. DT</t>
  </si>
  <si>
    <t>OS nº 298/2024 Qtde. DT</t>
  </si>
  <si>
    <t>AF nº 845/2024 Qtde. DT</t>
  </si>
  <si>
    <t>AF nº 2624/2023 DENF</t>
  </si>
  <si>
    <t xml:space="preserve">AF nº 204/2024 DENF </t>
  </si>
  <si>
    <t>Resumo Atualizado em 31/01/2025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</si>
</sst>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00\-00"/>
    <numFmt numFmtId="170" formatCode="_(&quot;R$ &quot;* #,##0.00_);_(&quot;R$ &quot;* \(#,##0.00\);_(&quot;R$ &quot;* &quot;-&quot;??_);_(@_)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0"/>
      <color indexed="81"/>
      <name val="Segoe UI"/>
      <family val="2"/>
    </font>
    <font>
      <b/>
      <sz val="10"/>
      <color indexed="81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3">
    <xf numFmtId="0" fontId="0" fillId="0" borderId="0"/>
    <xf numFmtId="0" fontId="5" fillId="0" borderId="0"/>
    <xf numFmtId="164" fontId="5" fillId="0" borderId="0" applyFill="0" applyBorder="0" applyAlignment="0" applyProtection="0"/>
    <xf numFmtId="165" fontId="5" fillId="0" borderId="0" applyFill="0" applyBorder="0" applyAlignment="0" applyProtection="0"/>
    <xf numFmtId="0" fontId="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9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9" fontId="11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43" fontId="5" fillId="0" borderId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5" fillId="0" borderId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</cellStyleXfs>
  <cellXfs count="217">
    <xf numFmtId="0" fontId="0" fillId="0" borderId="0" xfId="0"/>
    <xf numFmtId="0" fontId="7" fillId="0" borderId="0" xfId="1" applyFont="1" applyFill="1" applyAlignment="1">
      <alignment horizontal="center" vertical="center" wrapText="1"/>
    </xf>
    <xf numFmtId="0" fontId="7" fillId="0" borderId="0" xfId="1" applyFont="1" applyAlignment="1">
      <alignment wrapText="1"/>
    </xf>
    <xf numFmtId="0" fontId="7" fillId="0" borderId="0" xfId="1" applyFont="1" applyFill="1" applyAlignment="1">
      <alignment vertical="center" wrapText="1"/>
    </xf>
    <xf numFmtId="3" fontId="7" fillId="0" borderId="0" xfId="1" applyNumberFormat="1" applyFont="1" applyAlignment="1" applyProtection="1">
      <alignment wrapText="1"/>
      <protection locked="0"/>
    </xf>
    <xf numFmtId="0" fontId="7" fillId="3" borderId="0" xfId="1" applyFont="1" applyFill="1" applyAlignment="1">
      <alignment horizontal="center" vertical="center" wrapText="1"/>
    </xf>
    <xf numFmtId="3" fontId="7" fillId="3" borderId="0" xfId="1" applyNumberFormat="1" applyFont="1" applyFill="1" applyAlignment="1" applyProtection="1">
      <alignment wrapText="1"/>
      <protection locked="0"/>
    </xf>
    <xf numFmtId="166" fontId="7" fillId="7" borderId="1" xfId="0" applyNumberFormat="1" applyFont="1" applyFill="1" applyBorder="1" applyAlignment="1">
      <alignment horizontal="center" vertical="center" wrapText="1"/>
    </xf>
    <xf numFmtId="3" fontId="7" fillId="8" borderId="1" xfId="1" applyNumberFormat="1" applyFont="1" applyFill="1" applyBorder="1" applyAlignment="1" applyProtection="1">
      <alignment horizontal="center" vertical="center" wrapText="1"/>
      <protection locked="0"/>
    </xf>
    <xf numFmtId="44" fontId="7" fillId="9" borderId="1" xfId="13" applyFont="1" applyFill="1" applyBorder="1" applyAlignment="1">
      <alignment wrapText="1"/>
    </xf>
    <xf numFmtId="3" fontId="7" fillId="0" borderId="0" xfId="1" applyNumberFormat="1" applyFont="1" applyFill="1" applyAlignment="1" applyProtection="1">
      <alignment wrapText="1"/>
      <protection locked="0"/>
    </xf>
    <xf numFmtId="0" fontId="7" fillId="0" borderId="0" xfId="1" applyFont="1" applyFill="1" applyAlignment="1">
      <alignment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4" fontId="7" fillId="0" borderId="0" xfId="1" applyNumberFormat="1" applyFont="1" applyFill="1" applyAlignment="1">
      <alignment horizontal="center" vertical="center" wrapText="1"/>
    </xf>
    <xf numFmtId="166" fontId="7" fillId="0" borderId="0" xfId="0" applyNumberFormat="1" applyFont="1" applyFill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1" fontId="7" fillId="0" borderId="0" xfId="1" applyNumberFormat="1" applyFont="1" applyFill="1" applyAlignment="1" applyProtection="1">
      <alignment horizontal="center" vertical="center" wrapText="1"/>
      <protection locked="0"/>
    </xf>
    <xf numFmtId="1" fontId="7" fillId="3" borderId="0" xfId="1" applyNumberFormat="1" applyFont="1" applyFill="1" applyAlignment="1" applyProtection="1">
      <alignment horizontal="center" vertical="center" wrapText="1"/>
      <protection locked="0"/>
    </xf>
    <xf numFmtId="1" fontId="0" fillId="6" borderId="1" xfId="0" applyNumberFormat="1" applyFill="1" applyBorder="1" applyAlignment="1">
      <alignment horizontal="center" vertical="center"/>
    </xf>
    <xf numFmtId="44" fontId="7" fillId="0" borderId="0" xfId="13" applyFont="1" applyFill="1" applyAlignment="1">
      <alignment horizontal="center" vertical="center" wrapText="1"/>
    </xf>
    <xf numFmtId="0" fontId="7" fillId="0" borderId="0" xfId="1" applyFont="1" applyFill="1" applyAlignment="1">
      <alignment horizontal="left" wrapText="1"/>
    </xf>
    <xf numFmtId="44" fontId="10" fillId="7" borderId="5" xfId="1" applyNumberFormat="1" applyFont="1" applyFill="1" applyBorder="1" applyAlignment="1">
      <alignment vertical="center" wrapText="1"/>
    </xf>
    <xf numFmtId="168" fontId="10" fillId="7" borderId="6" xfId="1" applyNumberFormat="1" applyFont="1" applyFill="1" applyBorder="1" applyAlignment="1" applyProtection="1">
      <alignment horizontal="right"/>
      <protection locked="0"/>
    </xf>
    <xf numFmtId="9" fontId="10" fillId="7" borderId="4" xfId="17" applyFont="1" applyFill="1" applyBorder="1" applyAlignment="1" applyProtection="1">
      <alignment horizontal="right"/>
      <protection locked="0"/>
    </xf>
    <xf numFmtId="1" fontId="7" fillId="7" borderId="4" xfId="1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Fill="1" applyAlignment="1">
      <alignment horizontal="left" vertical="top" wrapText="1"/>
    </xf>
    <xf numFmtId="0" fontId="7" fillId="3" borderId="0" xfId="1" applyFont="1" applyFill="1" applyAlignment="1">
      <alignment horizontal="left" vertical="top" wrapText="1"/>
    </xf>
    <xf numFmtId="44" fontId="7" fillId="0" borderId="0" xfId="8" applyFont="1" applyAlignment="1" applyProtection="1">
      <alignment horizontal="center" wrapText="1"/>
      <protection locked="0"/>
    </xf>
    <xf numFmtId="44" fontId="7" fillId="0" borderId="0" xfId="8" applyFont="1" applyAlignment="1">
      <alignment wrapText="1"/>
    </xf>
    <xf numFmtId="1" fontId="10" fillId="7" borderId="1" xfId="1" applyNumberFormat="1" applyFont="1" applyFill="1" applyBorder="1" applyAlignment="1">
      <alignment horizontal="left" vertical="center" wrapText="1"/>
    </xf>
    <xf numFmtId="1" fontId="10" fillId="7" borderId="3" xfId="1" applyNumberFormat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wrapText="1"/>
    </xf>
    <xf numFmtId="0" fontId="7" fillId="3" borderId="1" xfId="1" applyFont="1" applyFill="1" applyBorder="1" applyAlignment="1">
      <alignment horizontal="center" vertical="center" wrapText="1"/>
    </xf>
    <xf numFmtId="0" fontId="13" fillId="10" borderId="1" xfId="0" applyFont="1" applyFill="1" applyBorder="1" applyAlignment="1" applyProtection="1">
      <alignment horizontal="center" vertical="center" textRotation="90" wrapText="1"/>
    </xf>
    <xf numFmtId="0" fontId="13" fillId="10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justify" vertical="top" wrapText="1"/>
    </xf>
    <xf numFmtId="0" fontId="7" fillId="3" borderId="1" xfId="0" applyFont="1" applyFill="1" applyBorder="1" applyAlignment="1">
      <alignment horizontal="justify" vertical="top" wrapText="1"/>
    </xf>
    <xf numFmtId="0" fontId="7" fillId="3" borderId="1" xfId="0" applyFont="1" applyFill="1" applyBorder="1" applyAlignment="1" applyProtection="1">
      <alignment horizontal="justify" vertical="top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43" fontId="13" fillId="10" borderId="1" xfId="0" applyNumberFormat="1" applyFont="1" applyFill="1" applyBorder="1" applyAlignment="1" applyProtection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0" fontId="0" fillId="0" borderId="0" xfId="0"/>
    <xf numFmtId="0" fontId="7" fillId="0" borderId="0" xfId="1" applyFont="1" applyAlignment="1" applyProtection="1">
      <alignment wrapText="1"/>
      <protection locked="0"/>
    </xf>
    <xf numFmtId="0" fontId="7" fillId="0" borderId="0" xfId="1" applyFont="1" applyAlignment="1" applyProtection="1">
      <alignment horizontal="center" wrapText="1"/>
      <protection locked="0"/>
    </xf>
    <xf numFmtId="44" fontId="7" fillId="0" borderId="0" xfId="1" applyNumberFormat="1" applyFont="1" applyFill="1" applyAlignment="1">
      <alignment wrapText="1"/>
    </xf>
    <xf numFmtId="0" fontId="7" fillId="7" borderId="1" xfId="1" applyFont="1" applyFill="1" applyBorder="1" applyAlignment="1">
      <alignment wrapText="1"/>
    </xf>
    <xf numFmtId="0" fontId="7" fillId="7" borderId="1" xfId="1" applyFont="1" applyFill="1" applyBorder="1" applyAlignment="1">
      <alignment horizontal="left" wrapText="1"/>
    </xf>
    <xf numFmtId="44" fontId="7" fillId="7" borderId="1" xfId="1" applyNumberFormat="1" applyFont="1" applyFill="1" applyBorder="1" applyAlignment="1">
      <alignment wrapText="1"/>
    </xf>
    <xf numFmtId="14" fontId="7" fillId="7" borderId="1" xfId="1" applyNumberFormat="1" applyFont="1" applyFill="1" applyBorder="1" applyAlignment="1">
      <alignment wrapText="1"/>
    </xf>
    <xf numFmtId="9" fontId="7" fillId="7" borderId="1" xfId="17" applyFont="1" applyFill="1" applyBorder="1" applyAlignment="1">
      <alignment wrapText="1"/>
    </xf>
    <xf numFmtId="0" fontId="7" fillId="3" borderId="1" xfId="1" applyFont="1" applyFill="1" applyBorder="1" applyAlignment="1" applyProtection="1">
      <alignment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>
      <alignment horizontal="justify" vertical="top" wrapText="1"/>
    </xf>
    <xf numFmtId="0" fontId="10" fillId="3" borderId="1" xfId="0" applyFont="1" applyFill="1" applyBorder="1" applyAlignment="1">
      <alignment horizontal="justify" vertical="top" wrapText="1"/>
    </xf>
    <xf numFmtId="43" fontId="16" fillId="0" borderId="1" xfId="0" applyNumberFormat="1" applyFont="1" applyBorder="1" applyAlignment="1">
      <alignment horizontal="center" vertical="center"/>
    </xf>
    <xf numFmtId="166" fontId="10" fillId="7" borderId="1" xfId="0" applyNumberFormat="1" applyFont="1" applyFill="1" applyBorder="1" applyAlignment="1">
      <alignment horizontal="center" vertical="center" wrapText="1"/>
    </xf>
    <xf numFmtId="3" fontId="10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43" fontId="16" fillId="11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9" fontId="0" fillId="3" borderId="1" xfId="0" applyNumberFormat="1" applyFont="1" applyFill="1" applyBorder="1" applyAlignment="1" applyProtection="1">
      <alignment horizontal="center" vertical="center"/>
    </xf>
    <xf numFmtId="0" fontId="10" fillId="11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5" fillId="3" borderId="7" xfId="90" applyFont="1" applyFill="1" applyBorder="1" applyAlignment="1" applyProtection="1">
      <alignment horizontal="center" vertical="center"/>
    </xf>
    <xf numFmtId="0" fontId="10" fillId="11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justify" vertical="top" wrapText="1"/>
      <protection locked="0"/>
    </xf>
    <xf numFmtId="0" fontId="16" fillId="11" borderId="1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vertical="top" wrapText="1"/>
      <protection locked="0"/>
    </xf>
    <xf numFmtId="0" fontId="15" fillId="3" borderId="1" xfId="90" applyFont="1" applyFill="1" applyBorder="1" applyAlignment="1" applyProtection="1">
      <alignment horizontal="center" vertical="center"/>
    </xf>
    <xf numFmtId="0" fontId="10" fillId="11" borderId="1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wrapText="1"/>
    </xf>
    <xf numFmtId="169" fontId="16" fillId="11" borderId="1" xfId="0" applyNumberFormat="1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10" fillId="11" borderId="1" xfId="0" applyFont="1" applyFill="1" applyBorder="1" applyAlignment="1" applyProtection="1">
      <alignment horizontal="justify" vertical="top" wrapText="1"/>
      <protection locked="0"/>
    </xf>
    <xf numFmtId="0" fontId="10" fillId="11" borderId="1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>
      <alignment horizontal="center" vertical="center" wrapText="1"/>
    </xf>
    <xf numFmtId="0" fontId="0" fillId="11" borderId="10" xfId="0" applyFont="1" applyFill="1" applyBorder="1" applyAlignment="1" applyProtection="1">
      <alignment horizontal="center" vertical="center"/>
    </xf>
    <xf numFmtId="0" fontId="0" fillId="3" borderId="7" xfId="0" applyFont="1" applyFill="1" applyBorder="1" applyAlignment="1" applyProtection="1">
      <alignment horizontal="center" vertical="center"/>
    </xf>
    <xf numFmtId="0" fontId="0" fillId="11" borderId="1" xfId="0" applyFont="1" applyFill="1" applyBorder="1" applyAlignment="1" applyProtection="1">
      <alignment horizontal="center" vertical="center"/>
    </xf>
    <xf numFmtId="43" fontId="0" fillId="11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7" fillId="11" borderId="1" xfId="0" applyFont="1" applyFill="1" applyBorder="1" applyAlignment="1" applyProtection="1">
      <alignment horizontal="left" vertical="top" wrapText="1"/>
    </xf>
    <xf numFmtId="0" fontId="7" fillId="11" borderId="1" xfId="0" applyFont="1" applyFill="1" applyBorder="1" applyAlignment="1" applyProtection="1">
      <alignment horizontal="justify" vertical="top" wrapText="1"/>
    </xf>
    <xf numFmtId="0" fontId="0" fillId="11" borderId="1" xfId="0" applyFont="1" applyFill="1" applyBorder="1" applyAlignment="1" applyProtection="1">
      <alignment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wrapText="1"/>
      <protection locked="0"/>
    </xf>
    <xf numFmtId="0" fontId="21" fillId="3" borderId="1" xfId="1" applyFont="1" applyFill="1" applyBorder="1" applyAlignment="1" applyProtection="1">
      <alignment horizontal="center" vertical="center" wrapText="1"/>
      <protection locked="0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wrapText="1"/>
      <protection locked="0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wrapText="1"/>
      <protection locked="0"/>
    </xf>
    <xf numFmtId="0" fontId="7" fillId="3" borderId="1" xfId="1" applyFont="1" applyFill="1" applyBorder="1" applyAlignment="1" applyProtection="1">
      <alignment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wrapText="1"/>
      <protection locked="0"/>
    </xf>
    <xf numFmtId="0" fontId="7" fillId="6" borderId="1" xfId="1" applyFont="1" applyFill="1" applyBorder="1" applyAlignment="1" applyProtection="1">
      <alignment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wrapText="1"/>
      <protection locked="0"/>
    </xf>
    <xf numFmtId="3" fontId="10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 applyProtection="1">
      <alignment horizontal="justify" vertical="center" wrapText="1"/>
      <protection locked="0"/>
    </xf>
    <xf numFmtId="0" fontId="7" fillId="0" borderId="1" xfId="0" applyFont="1" applyFill="1" applyBorder="1" applyAlignment="1" applyProtection="1">
      <alignment horizontal="justify" vertical="center" wrapText="1"/>
      <protection locked="0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vertical="center" wrapText="1"/>
    </xf>
    <xf numFmtId="0" fontId="10" fillId="11" borderId="1" xfId="0" applyFont="1" applyFill="1" applyBorder="1" applyAlignment="1">
      <alignment horizontal="justify" vertical="center" wrapText="1"/>
    </xf>
    <xf numFmtId="3" fontId="7" fillId="0" borderId="0" xfId="1" applyNumberFormat="1" applyFont="1" applyAlignment="1" applyProtection="1">
      <alignment vertical="center" wrapText="1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44" fontId="0" fillId="0" borderId="0" xfId="13" applyFont="1"/>
    <xf numFmtId="43" fontId="10" fillId="0" borderId="1" xfId="0" applyNumberFormat="1" applyFont="1" applyBorder="1" applyAlignment="1">
      <alignment horizontal="center" vertical="center"/>
    </xf>
    <xf numFmtId="43" fontId="10" fillId="11" borderId="1" xfId="0" applyNumberFormat="1" applyFont="1" applyFill="1" applyBorder="1" applyAlignment="1">
      <alignment horizontal="center" vertical="center"/>
    </xf>
    <xf numFmtId="0" fontId="12" fillId="6" borderId="11" xfId="1" applyFont="1" applyFill="1" applyBorder="1" applyAlignment="1">
      <alignment horizontal="left" vertical="top" wrapText="1"/>
    </xf>
    <xf numFmtId="0" fontId="0" fillId="0" borderId="1" xfId="0" applyNumberFormat="1" applyBorder="1" applyAlignment="1">
      <alignment horizontal="center" vertical="center"/>
    </xf>
    <xf numFmtId="0" fontId="0" fillId="0" borderId="1" xfId="13" applyNumberFormat="1" applyFont="1" applyBorder="1" applyAlignment="1">
      <alignment horizontal="center" vertical="center"/>
    </xf>
    <xf numFmtId="0" fontId="22" fillId="11" borderId="1" xfId="0" applyFont="1" applyFill="1" applyBorder="1" applyAlignment="1" applyProtection="1">
      <alignment horizontal="center" vertical="center"/>
    </xf>
    <xf numFmtId="0" fontId="22" fillId="11" borderId="1" xfId="0" applyFont="1" applyFill="1" applyBorder="1" applyAlignment="1">
      <alignment horizontal="justify" vertical="center" wrapText="1"/>
    </xf>
    <xf numFmtId="169" fontId="24" fillId="11" borderId="1" xfId="0" applyNumberFormat="1" applyFont="1" applyFill="1" applyBorder="1" applyAlignment="1" applyProtection="1">
      <alignment horizontal="center" vertical="center"/>
    </xf>
    <xf numFmtId="0" fontId="24" fillId="11" borderId="1" xfId="0" applyFont="1" applyFill="1" applyBorder="1" applyAlignment="1" applyProtection="1">
      <alignment horizontal="center" vertical="center"/>
    </xf>
    <xf numFmtId="0" fontId="22" fillId="11" borderId="1" xfId="0" applyFont="1" applyFill="1" applyBorder="1" applyAlignment="1">
      <alignment horizontal="center" vertical="center" wrapText="1"/>
    </xf>
    <xf numFmtId="43" fontId="22" fillId="11" borderId="1" xfId="0" applyNumberFormat="1" applyFont="1" applyFill="1" applyBorder="1" applyAlignment="1">
      <alignment horizontal="center" vertical="center"/>
    </xf>
    <xf numFmtId="0" fontId="22" fillId="11" borderId="1" xfId="0" applyFont="1" applyFill="1" applyBorder="1" applyAlignment="1" applyProtection="1">
      <alignment horizontal="justify" vertical="center" wrapText="1"/>
      <protection locked="0"/>
    </xf>
    <xf numFmtId="0" fontId="22" fillId="11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9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justify" vertical="center" wrapText="1"/>
    </xf>
    <xf numFmtId="0" fontId="22" fillId="0" borderId="1" xfId="0" applyFont="1" applyFill="1" applyBorder="1" applyAlignment="1">
      <alignment horizontal="justify" vertical="center" wrapText="1"/>
    </xf>
    <xf numFmtId="169" fontId="23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22" fillId="0" borderId="1" xfId="0" applyNumberFormat="1" applyFont="1" applyFill="1" applyBorder="1" applyAlignment="1">
      <alignment horizontal="center" vertical="center"/>
    </xf>
    <xf numFmtId="3" fontId="7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11" borderId="3" xfId="0" applyFont="1" applyFill="1" applyBorder="1" applyAlignment="1">
      <alignment horizontal="center" vertical="center" textRotation="90" wrapText="1"/>
    </xf>
    <xf numFmtId="0" fontId="19" fillId="11" borderId="7" xfId="0" applyFont="1" applyFill="1" applyBorder="1" applyAlignment="1">
      <alignment horizontal="center" vertical="center" textRotation="90" wrapText="1"/>
    </xf>
    <xf numFmtId="0" fontId="19" fillId="11" borderId="2" xfId="0" applyFont="1" applyFill="1" applyBorder="1" applyAlignment="1">
      <alignment horizontal="center" vertical="center" textRotation="90" wrapText="1"/>
    </xf>
    <xf numFmtId="0" fontId="14" fillId="11" borderId="3" xfId="0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vertical="center" textRotation="90" wrapText="1"/>
    </xf>
    <xf numFmtId="0" fontId="19" fillId="3" borderId="7" xfId="0" applyFont="1" applyFill="1" applyBorder="1" applyAlignment="1">
      <alignment horizontal="center" vertical="center" textRotation="90" wrapText="1"/>
    </xf>
    <xf numFmtId="0" fontId="19" fillId="3" borderId="2" xfId="0" applyFont="1" applyFill="1" applyBorder="1" applyAlignment="1">
      <alignment horizontal="center" vertical="center" textRotation="90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" fontId="7" fillId="7" borderId="8" xfId="1" applyNumberFormat="1" applyFont="1" applyFill="1" applyBorder="1" applyAlignment="1" applyProtection="1">
      <alignment horizontal="left" vertical="center" wrapText="1"/>
      <protection locked="0"/>
    </xf>
    <xf numFmtId="1" fontId="7" fillId="7" borderId="9" xfId="1" applyNumberFormat="1" applyFont="1" applyFill="1" applyBorder="1" applyAlignment="1" applyProtection="1">
      <alignment horizontal="left" vertical="center" wrapText="1"/>
      <protection locked="0"/>
    </xf>
    <xf numFmtId="1" fontId="10" fillId="7" borderId="1" xfId="1" applyNumberFormat="1" applyFont="1" applyFill="1" applyBorder="1" applyAlignment="1" applyProtection="1">
      <alignment horizontal="left" vertical="center"/>
      <protection locked="0"/>
    </xf>
    <xf numFmtId="1" fontId="10" fillId="7" borderId="8" xfId="1" applyNumberFormat="1" applyFont="1" applyFill="1" applyBorder="1" applyAlignment="1" applyProtection="1">
      <alignment horizontal="left" vertical="center"/>
      <protection locked="0"/>
    </xf>
    <xf numFmtId="1" fontId="10" fillId="7" borderId="8" xfId="1" applyNumberFormat="1" applyFont="1" applyFill="1" applyBorder="1" applyAlignment="1">
      <alignment horizontal="left" vertical="center" wrapText="1"/>
    </xf>
    <xf numFmtId="1" fontId="10" fillId="7" borderId="9" xfId="1" applyNumberFormat="1" applyFont="1" applyFill="1" applyBorder="1" applyAlignment="1">
      <alignment horizontal="left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7" fillId="4" borderId="8" xfId="0" applyNumberFormat="1" applyFont="1" applyFill="1" applyBorder="1" applyAlignment="1">
      <alignment horizontal="center" vertical="center" wrapText="1"/>
    </xf>
    <xf numFmtId="0" fontId="7" fillId="4" borderId="9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textRotation="90" wrapText="1"/>
    </xf>
    <xf numFmtId="0" fontId="20" fillId="3" borderId="7" xfId="0" applyFont="1" applyFill="1" applyBorder="1" applyAlignment="1">
      <alignment horizontal="center" vertical="center" textRotation="90" wrapText="1"/>
    </xf>
    <xf numFmtId="0" fontId="20" fillId="3" borderId="2" xfId="0" applyFont="1" applyFill="1" applyBorder="1" applyAlignment="1">
      <alignment horizontal="center" vertical="center" textRotation="90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7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20" fillId="11" borderId="3" xfId="0" applyFont="1" applyFill="1" applyBorder="1" applyAlignment="1">
      <alignment horizontal="center" vertical="center" textRotation="90"/>
    </xf>
    <xf numFmtId="0" fontId="20" fillId="11" borderId="7" xfId="0" applyFont="1" applyFill="1" applyBorder="1" applyAlignment="1">
      <alignment horizontal="center" vertical="center" textRotation="90"/>
    </xf>
    <xf numFmtId="0" fontId="20" fillId="11" borderId="2" xfId="0" applyFont="1" applyFill="1" applyBorder="1" applyAlignment="1">
      <alignment horizontal="center" vertical="center" textRotation="90"/>
    </xf>
    <xf numFmtId="14" fontId="26" fillId="14" borderId="1" xfId="0" applyNumberFormat="1" applyFont="1" applyFill="1" applyBorder="1" applyAlignment="1">
      <alignment horizontal="center" vertical="center" wrapText="1"/>
    </xf>
    <xf numFmtId="0" fontId="26" fillId="15" borderId="1" xfId="0" applyFont="1" applyFill="1" applyBorder="1" applyAlignment="1">
      <alignment horizontal="center" vertical="center" wrapText="1"/>
    </xf>
    <xf numFmtId="0" fontId="26" fillId="15" borderId="1" xfId="0" applyFont="1" applyFill="1" applyBorder="1" applyAlignment="1">
      <alignment wrapText="1"/>
    </xf>
    <xf numFmtId="0" fontId="26" fillId="16" borderId="1" xfId="0" applyFont="1" applyFill="1" applyBorder="1" applyAlignment="1">
      <alignment horizontal="center" vertical="center" wrapText="1"/>
    </xf>
    <xf numFmtId="0" fontId="27" fillId="17" borderId="1" xfId="0" applyFont="1" applyFill="1" applyBorder="1" applyAlignment="1">
      <alignment horizontal="center" vertical="center" wrapText="1"/>
    </xf>
    <xf numFmtId="0" fontId="26" fillId="15" borderId="1" xfId="0" applyFont="1" applyFill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26" fillId="0" borderId="0" xfId="0" applyFont="1" applyAlignment="1">
      <alignment wrapText="1"/>
    </xf>
    <xf numFmtId="0" fontId="25" fillId="13" borderId="3" xfId="0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 wrapText="1"/>
    </xf>
    <xf numFmtId="0" fontId="27" fillId="17" borderId="1" xfId="0" applyFont="1" applyFill="1" applyBorder="1" applyAlignment="1">
      <alignment wrapText="1"/>
    </xf>
    <xf numFmtId="0" fontId="27" fillId="17" borderId="1" xfId="0" applyFont="1" applyFill="1" applyBorder="1" applyAlignment="1">
      <alignment horizontal="center" wrapText="1"/>
    </xf>
    <xf numFmtId="8" fontId="26" fillId="0" borderId="0" xfId="0" applyNumberFormat="1" applyFont="1" applyAlignment="1">
      <alignment horizontal="center" wrapText="1"/>
    </xf>
    <xf numFmtId="0" fontId="26" fillId="13" borderId="3" xfId="0" applyFont="1" applyFill="1" applyBorder="1" applyAlignment="1">
      <alignment horizontal="center" vertical="center" wrapText="1"/>
    </xf>
    <xf numFmtId="0" fontId="26" fillId="13" borderId="2" xfId="0" applyFont="1" applyFill="1" applyBorder="1" applyAlignment="1">
      <alignment horizontal="center" vertical="center" wrapText="1"/>
    </xf>
    <xf numFmtId="0" fontId="26" fillId="16" borderId="1" xfId="0" applyFont="1" applyFill="1" applyBorder="1" applyAlignment="1">
      <alignment wrapText="1"/>
    </xf>
    <xf numFmtId="0" fontId="7" fillId="6" borderId="1" xfId="1" applyFont="1" applyFill="1" applyBorder="1" applyAlignment="1" applyProtection="1">
      <alignment horizontal="center" wrapText="1"/>
      <protection locked="0"/>
    </xf>
    <xf numFmtId="0" fontId="26" fillId="0" borderId="0" xfId="0" applyFont="1" applyAlignment="1">
      <alignment horizontal="center" wrapText="1"/>
    </xf>
    <xf numFmtId="44" fontId="7" fillId="0" borderId="0" xfId="8" applyFont="1" applyFill="1" applyAlignment="1" applyProtection="1">
      <alignment horizontal="center" wrapText="1"/>
      <protection locked="0"/>
    </xf>
    <xf numFmtId="0" fontId="25" fillId="16" borderId="1" xfId="0" applyFont="1" applyFill="1" applyBorder="1" applyAlignment="1">
      <alignment horizontal="center" vertical="center" wrapText="1"/>
    </xf>
  </cellXfs>
  <cellStyles count="713">
    <cellStyle name="Moeda" xfId="13" builtinId="4"/>
    <cellStyle name="Moeda 10" xfId="370" xr:uid="{00000000-0005-0000-0000-000099010000}"/>
    <cellStyle name="Moeda 11" xfId="544" xr:uid="{00000000-0005-0000-0000-000047020000}"/>
    <cellStyle name="Moeda 2" xfId="5" xr:uid="{00000000-0005-0000-0000-000001000000}"/>
    <cellStyle name="Moeda 2 2" xfId="9" xr:uid="{00000000-0005-0000-0000-000002000000}"/>
    <cellStyle name="Moeda 2 2 2" xfId="137" xr:uid="{00000000-0005-0000-0000-000002000000}"/>
    <cellStyle name="Moeda 2 2 3" xfId="93" xr:uid="{00000000-0005-0000-0000-000001000000}"/>
    <cellStyle name="Moeda 2 3" xfId="133" xr:uid="{00000000-0005-0000-0000-000003000000}"/>
    <cellStyle name="Moeda 2 4" xfId="92" xr:uid="{00000000-0005-0000-0000-000000000000}"/>
    <cellStyle name="Moeda 2 4 2" xfId="273" xr:uid="{00000000-0005-0000-0000-000006000000}"/>
    <cellStyle name="Moeda 2 4 3" xfId="448" xr:uid="{00000000-0005-0000-0000-000000000000}"/>
    <cellStyle name="Moeda 2 4 4" xfId="622" xr:uid="{00000000-0005-0000-0000-000000000000}"/>
    <cellStyle name="Moeda 3" xfId="8" xr:uid="{00000000-0005-0000-0000-000003000000}"/>
    <cellStyle name="Moeda 3 2" xfId="20" xr:uid="{00000000-0005-0000-0000-000004000000}"/>
    <cellStyle name="Moeda 3 2 2" xfId="47" xr:uid="{00000000-0005-0000-0000-000004000000}"/>
    <cellStyle name="Moeda 3 2 2 2" xfId="174" xr:uid="{E16E4DD8-9148-407F-A046-BFE616FC1042}"/>
    <cellStyle name="Moeda 3 2 2 2 2" xfId="348" xr:uid="{00000000-0005-0000-0000-00000A000000}"/>
    <cellStyle name="Moeda 3 2 2 2 3" xfId="523" xr:uid="{E16E4DD8-9148-407F-A046-BFE616FC1042}"/>
    <cellStyle name="Moeda 3 2 2 2 4" xfId="697" xr:uid="{E16E4DD8-9148-407F-A046-BFE616FC1042}"/>
    <cellStyle name="Moeda 3 2 2 3" xfId="228" xr:uid="{00000000-0005-0000-0000-000009000000}"/>
    <cellStyle name="Moeda 3 2 2 4" xfId="403" xr:uid="{00000000-0005-0000-0000-000004000000}"/>
    <cellStyle name="Moeda 3 2 2 5" xfId="577" xr:uid="{00000000-0005-0000-0000-000004000000}"/>
    <cellStyle name="Moeda 3 2 3" xfId="74" xr:uid="{00000000-0005-0000-0000-000004000000}"/>
    <cellStyle name="Moeda 3 2 3 2" xfId="255" xr:uid="{00000000-0005-0000-0000-00000B000000}"/>
    <cellStyle name="Moeda 3 2 3 3" xfId="430" xr:uid="{00000000-0005-0000-0000-000004000000}"/>
    <cellStyle name="Moeda 3 2 3 4" xfId="604" xr:uid="{00000000-0005-0000-0000-000004000000}"/>
    <cellStyle name="Moeda 3 2 4" xfId="147" xr:uid="{00000000-0005-0000-0000-000005000000}"/>
    <cellStyle name="Moeda 3 2 4 2" xfId="321" xr:uid="{00000000-0005-0000-0000-00000C000000}"/>
    <cellStyle name="Moeda 3 2 4 3" xfId="496" xr:uid="{00000000-0005-0000-0000-000005000000}"/>
    <cellStyle name="Moeda 3 2 4 4" xfId="670" xr:uid="{00000000-0005-0000-0000-000005000000}"/>
    <cellStyle name="Moeda 3 2 5" xfId="201" xr:uid="{00000000-0005-0000-0000-000008000000}"/>
    <cellStyle name="Moeda 3 2 6" xfId="376" xr:uid="{00000000-0005-0000-0000-000004000000}"/>
    <cellStyle name="Moeda 3 2 7" xfId="550" xr:uid="{00000000-0005-0000-0000-000004000000}"/>
    <cellStyle name="Moeda 3 3" xfId="29" xr:uid="{00000000-0005-0000-0000-000005000000}"/>
    <cellStyle name="Moeda 3 3 2" xfId="56" xr:uid="{00000000-0005-0000-0000-000005000000}"/>
    <cellStyle name="Moeda 3 3 2 2" xfId="183" xr:uid="{84F0EAB3-C68C-43EA-B3BB-BEBB5C567F77}"/>
    <cellStyle name="Moeda 3 3 2 2 2" xfId="357" xr:uid="{00000000-0005-0000-0000-00000F000000}"/>
    <cellStyle name="Moeda 3 3 2 2 3" xfId="532" xr:uid="{84F0EAB3-C68C-43EA-B3BB-BEBB5C567F77}"/>
    <cellStyle name="Moeda 3 3 2 2 4" xfId="706" xr:uid="{84F0EAB3-C68C-43EA-B3BB-BEBB5C567F77}"/>
    <cellStyle name="Moeda 3 3 2 3" xfId="237" xr:uid="{00000000-0005-0000-0000-00000E000000}"/>
    <cellStyle name="Moeda 3 3 2 4" xfId="412" xr:uid="{00000000-0005-0000-0000-000005000000}"/>
    <cellStyle name="Moeda 3 3 2 5" xfId="586" xr:uid="{00000000-0005-0000-0000-000005000000}"/>
    <cellStyle name="Moeda 3 3 3" xfId="83" xr:uid="{00000000-0005-0000-0000-000005000000}"/>
    <cellStyle name="Moeda 3 3 3 2" xfId="264" xr:uid="{00000000-0005-0000-0000-000010000000}"/>
    <cellStyle name="Moeda 3 3 3 3" xfId="439" xr:uid="{00000000-0005-0000-0000-000005000000}"/>
    <cellStyle name="Moeda 3 3 3 4" xfId="613" xr:uid="{00000000-0005-0000-0000-000005000000}"/>
    <cellStyle name="Moeda 3 3 4" xfId="156" xr:uid="{00000000-0005-0000-0000-000006000000}"/>
    <cellStyle name="Moeda 3 3 4 2" xfId="330" xr:uid="{00000000-0005-0000-0000-000011000000}"/>
    <cellStyle name="Moeda 3 3 4 3" xfId="505" xr:uid="{00000000-0005-0000-0000-000006000000}"/>
    <cellStyle name="Moeda 3 3 4 4" xfId="679" xr:uid="{00000000-0005-0000-0000-000006000000}"/>
    <cellStyle name="Moeda 3 3 5" xfId="210" xr:uid="{00000000-0005-0000-0000-00000D000000}"/>
    <cellStyle name="Moeda 3 3 6" xfId="385" xr:uid="{00000000-0005-0000-0000-000005000000}"/>
    <cellStyle name="Moeda 3 3 7" xfId="559" xr:uid="{00000000-0005-0000-0000-000005000000}"/>
    <cellStyle name="Moeda 3 4" xfId="38" xr:uid="{00000000-0005-0000-0000-000003000000}"/>
    <cellStyle name="Moeda 3 4 2" xfId="165" xr:uid="{6C2FD224-04D8-4EC2-A591-02E6E1FFABDA}"/>
    <cellStyle name="Moeda 3 4 2 2" xfId="339" xr:uid="{00000000-0005-0000-0000-000013000000}"/>
    <cellStyle name="Moeda 3 4 2 3" xfId="514" xr:uid="{6C2FD224-04D8-4EC2-A591-02E6E1FFABDA}"/>
    <cellStyle name="Moeda 3 4 2 4" xfId="688" xr:uid="{6C2FD224-04D8-4EC2-A591-02E6E1FFABDA}"/>
    <cellStyle name="Moeda 3 4 3" xfId="219" xr:uid="{00000000-0005-0000-0000-000012000000}"/>
    <cellStyle name="Moeda 3 4 4" xfId="394" xr:uid="{00000000-0005-0000-0000-000003000000}"/>
    <cellStyle name="Moeda 3 4 5" xfId="568" xr:uid="{00000000-0005-0000-0000-000003000000}"/>
    <cellStyle name="Moeda 3 5" xfId="65" xr:uid="{00000000-0005-0000-0000-000003000000}"/>
    <cellStyle name="Moeda 3 5 2" xfId="246" xr:uid="{00000000-0005-0000-0000-000014000000}"/>
    <cellStyle name="Moeda 3 5 3" xfId="421" xr:uid="{00000000-0005-0000-0000-000003000000}"/>
    <cellStyle name="Moeda 3 5 4" xfId="595" xr:uid="{00000000-0005-0000-0000-000003000000}"/>
    <cellStyle name="Moeda 3 6" xfId="136" xr:uid="{00000000-0005-0000-0000-000004000000}"/>
    <cellStyle name="Moeda 3 6 2" xfId="312" xr:uid="{00000000-0005-0000-0000-000015000000}"/>
    <cellStyle name="Moeda 3 6 3" xfId="487" xr:uid="{00000000-0005-0000-0000-000004000000}"/>
    <cellStyle name="Moeda 3 6 4" xfId="661" xr:uid="{00000000-0005-0000-0000-000004000000}"/>
    <cellStyle name="Moeda 3 7" xfId="192" xr:uid="{00000000-0005-0000-0000-000007000000}"/>
    <cellStyle name="Moeda 3 8" xfId="367" xr:uid="{00000000-0005-0000-0000-000003000000}"/>
    <cellStyle name="Moeda 3 9" xfId="541" xr:uid="{00000000-0005-0000-0000-000003000000}"/>
    <cellStyle name="Moeda 4" xfId="14" xr:uid="{00000000-0005-0000-0000-000006000000}"/>
    <cellStyle name="Moeda 4 2" xfId="24" xr:uid="{00000000-0005-0000-0000-000007000000}"/>
    <cellStyle name="Moeda 4 2 2" xfId="51" xr:uid="{00000000-0005-0000-0000-000007000000}"/>
    <cellStyle name="Moeda 4 2 2 2" xfId="178" xr:uid="{E71061ED-9EBD-4225-9A11-9785EB654835}"/>
    <cellStyle name="Moeda 4 2 2 2 2" xfId="352" xr:uid="{00000000-0005-0000-0000-000019000000}"/>
    <cellStyle name="Moeda 4 2 2 2 3" xfId="527" xr:uid="{E71061ED-9EBD-4225-9A11-9785EB654835}"/>
    <cellStyle name="Moeda 4 2 2 2 4" xfId="701" xr:uid="{E71061ED-9EBD-4225-9A11-9785EB654835}"/>
    <cellStyle name="Moeda 4 2 2 3" xfId="232" xr:uid="{00000000-0005-0000-0000-000018000000}"/>
    <cellStyle name="Moeda 4 2 2 4" xfId="407" xr:uid="{00000000-0005-0000-0000-000007000000}"/>
    <cellStyle name="Moeda 4 2 2 5" xfId="581" xr:uid="{00000000-0005-0000-0000-000007000000}"/>
    <cellStyle name="Moeda 4 2 3" xfId="78" xr:uid="{00000000-0005-0000-0000-000007000000}"/>
    <cellStyle name="Moeda 4 2 3 2" xfId="259" xr:uid="{00000000-0005-0000-0000-00001A000000}"/>
    <cellStyle name="Moeda 4 2 3 3" xfId="434" xr:uid="{00000000-0005-0000-0000-000007000000}"/>
    <cellStyle name="Moeda 4 2 3 4" xfId="608" xr:uid="{00000000-0005-0000-0000-000007000000}"/>
    <cellStyle name="Moeda 4 2 4" xfId="151" xr:uid="{00000000-0005-0000-0000-000008000000}"/>
    <cellStyle name="Moeda 4 2 4 2" xfId="325" xr:uid="{00000000-0005-0000-0000-00001B000000}"/>
    <cellStyle name="Moeda 4 2 4 3" xfId="500" xr:uid="{00000000-0005-0000-0000-000008000000}"/>
    <cellStyle name="Moeda 4 2 4 4" xfId="674" xr:uid="{00000000-0005-0000-0000-000008000000}"/>
    <cellStyle name="Moeda 4 2 5" xfId="205" xr:uid="{00000000-0005-0000-0000-000017000000}"/>
    <cellStyle name="Moeda 4 2 6" xfId="380" xr:uid="{00000000-0005-0000-0000-000007000000}"/>
    <cellStyle name="Moeda 4 2 7" xfId="554" xr:uid="{00000000-0005-0000-0000-000007000000}"/>
    <cellStyle name="Moeda 4 3" xfId="33" xr:uid="{00000000-0005-0000-0000-000008000000}"/>
    <cellStyle name="Moeda 4 3 2" xfId="60" xr:uid="{00000000-0005-0000-0000-000008000000}"/>
    <cellStyle name="Moeda 4 3 2 2" xfId="187" xr:uid="{2C4B5740-AAA3-4A37-9EF0-AAA01408BDE5}"/>
    <cellStyle name="Moeda 4 3 2 2 2" xfId="361" xr:uid="{00000000-0005-0000-0000-00001E000000}"/>
    <cellStyle name="Moeda 4 3 2 2 3" xfId="536" xr:uid="{2C4B5740-AAA3-4A37-9EF0-AAA01408BDE5}"/>
    <cellStyle name="Moeda 4 3 2 2 4" xfId="710" xr:uid="{2C4B5740-AAA3-4A37-9EF0-AAA01408BDE5}"/>
    <cellStyle name="Moeda 4 3 2 3" xfId="241" xr:uid="{00000000-0005-0000-0000-00001D000000}"/>
    <cellStyle name="Moeda 4 3 2 4" xfId="416" xr:uid="{00000000-0005-0000-0000-000008000000}"/>
    <cellStyle name="Moeda 4 3 2 5" xfId="590" xr:uid="{00000000-0005-0000-0000-000008000000}"/>
    <cellStyle name="Moeda 4 3 3" xfId="87" xr:uid="{00000000-0005-0000-0000-000008000000}"/>
    <cellStyle name="Moeda 4 3 3 2" xfId="268" xr:uid="{00000000-0005-0000-0000-00001F000000}"/>
    <cellStyle name="Moeda 4 3 3 3" xfId="443" xr:uid="{00000000-0005-0000-0000-000008000000}"/>
    <cellStyle name="Moeda 4 3 3 4" xfId="617" xr:uid="{00000000-0005-0000-0000-000008000000}"/>
    <cellStyle name="Moeda 4 3 4" xfId="160" xr:uid="{00000000-0005-0000-0000-000009000000}"/>
    <cellStyle name="Moeda 4 3 4 2" xfId="334" xr:uid="{00000000-0005-0000-0000-000020000000}"/>
    <cellStyle name="Moeda 4 3 4 3" xfId="509" xr:uid="{00000000-0005-0000-0000-000009000000}"/>
    <cellStyle name="Moeda 4 3 4 4" xfId="683" xr:uid="{00000000-0005-0000-0000-000009000000}"/>
    <cellStyle name="Moeda 4 3 5" xfId="214" xr:uid="{00000000-0005-0000-0000-00001C000000}"/>
    <cellStyle name="Moeda 4 3 6" xfId="389" xr:uid="{00000000-0005-0000-0000-000008000000}"/>
    <cellStyle name="Moeda 4 3 7" xfId="563" xr:uid="{00000000-0005-0000-0000-000008000000}"/>
    <cellStyle name="Moeda 4 4" xfId="42" xr:uid="{00000000-0005-0000-0000-000006000000}"/>
    <cellStyle name="Moeda 4 4 2" xfId="169" xr:uid="{7C9A4068-D334-4686-AC90-B19BF358D9DA}"/>
    <cellStyle name="Moeda 4 4 2 2" xfId="343" xr:uid="{00000000-0005-0000-0000-000022000000}"/>
    <cellStyle name="Moeda 4 4 2 3" xfId="518" xr:uid="{7C9A4068-D334-4686-AC90-B19BF358D9DA}"/>
    <cellStyle name="Moeda 4 4 2 4" xfId="692" xr:uid="{7C9A4068-D334-4686-AC90-B19BF358D9DA}"/>
    <cellStyle name="Moeda 4 4 3" xfId="223" xr:uid="{00000000-0005-0000-0000-000021000000}"/>
    <cellStyle name="Moeda 4 4 4" xfId="398" xr:uid="{00000000-0005-0000-0000-000006000000}"/>
    <cellStyle name="Moeda 4 4 5" xfId="572" xr:uid="{00000000-0005-0000-0000-000006000000}"/>
    <cellStyle name="Moeda 4 5" xfId="69" xr:uid="{00000000-0005-0000-0000-000006000000}"/>
    <cellStyle name="Moeda 4 5 2" xfId="250" xr:uid="{00000000-0005-0000-0000-000023000000}"/>
    <cellStyle name="Moeda 4 5 3" xfId="425" xr:uid="{00000000-0005-0000-0000-000006000000}"/>
    <cellStyle name="Moeda 4 5 4" xfId="599" xr:uid="{00000000-0005-0000-0000-000006000000}"/>
    <cellStyle name="Moeda 4 6" xfId="141" xr:uid="{00000000-0005-0000-0000-000007000000}"/>
    <cellStyle name="Moeda 4 6 2" xfId="316" xr:uid="{00000000-0005-0000-0000-000024000000}"/>
    <cellStyle name="Moeda 4 6 3" xfId="491" xr:uid="{00000000-0005-0000-0000-000007000000}"/>
    <cellStyle name="Moeda 4 6 4" xfId="665" xr:uid="{00000000-0005-0000-0000-000007000000}"/>
    <cellStyle name="Moeda 4 7" xfId="196" xr:uid="{00000000-0005-0000-0000-000016000000}"/>
    <cellStyle name="Moeda 4 8" xfId="371" xr:uid="{00000000-0005-0000-0000-000006000000}"/>
    <cellStyle name="Moeda 4 9" xfId="545" xr:uid="{00000000-0005-0000-0000-000006000000}"/>
    <cellStyle name="Moeda 5" xfId="23" xr:uid="{00000000-0005-0000-0000-000009000000}"/>
    <cellStyle name="Moeda 5 2" xfId="50" xr:uid="{00000000-0005-0000-0000-000009000000}"/>
    <cellStyle name="Moeda 5 2 2" xfId="177" xr:uid="{C56CD79B-F0DB-4632-8EE9-12A83306D766}"/>
    <cellStyle name="Moeda 5 2 2 2" xfId="351" xr:uid="{00000000-0005-0000-0000-000027000000}"/>
    <cellStyle name="Moeda 5 2 2 3" xfId="526" xr:uid="{C56CD79B-F0DB-4632-8EE9-12A83306D766}"/>
    <cellStyle name="Moeda 5 2 2 4" xfId="700" xr:uid="{C56CD79B-F0DB-4632-8EE9-12A83306D766}"/>
    <cellStyle name="Moeda 5 2 3" xfId="231" xr:uid="{00000000-0005-0000-0000-000026000000}"/>
    <cellStyle name="Moeda 5 2 4" xfId="406" xr:uid="{00000000-0005-0000-0000-000009000000}"/>
    <cellStyle name="Moeda 5 2 5" xfId="580" xr:uid="{00000000-0005-0000-0000-000009000000}"/>
    <cellStyle name="Moeda 5 3" xfId="77" xr:uid="{00000000-0005-0000-0000-000009000000}"/>
    <cellStyle name="Moeda 5 3 2" xfId="258" xr:uid="{00000000-0005-0000-0000-000028000000}"/>
    <cellStyle name="Moeda 5 3 3" xfId="433" xr:uid="{00000000-0005-0000-0000-000009000000}"/>
    <cellStyle name="Moeda 5 3 4" xfId="607" xr:uid="{00000000-0005-0000-0000-000009000000}"/>
    <cellStyle name="Moeda 5 4" xfId="150" xr:uid="{00000000-0005-0000-0000-00000A000000}"/>
    <cellStyle name="Moeda 5 4 2" xfId="324" xr:uid="{00000000-0005-0000-0000-000029000000}"/>
    <cellStyle name="Moeda 5 4 3" xfId="499" xr:uid="{00000000-0005-0000-0000-00000A000000}"/>
    <cellStyle name="Moeda 5 4 4" xfId="673" xr:uid="{00000000-0005-0000-0000-00000A000000}"/>
    <cellStyle name="Moeda 5 5" xfId="204" xr:uid="{00000000-0005-0000-0000-000025000000}"/>
    <cellStyle name="Moeda 5 6" xfId="379" xr:uid="{00000000-0005-0000-0000-000009000000}"/>
    <cellStyle name="Moeda 5 7" xfId="553" xr:uid="{00000000-0005-0000-0000-000009000000}"/>
    <cellStyle name="Moeda 6" xfId="32" xr:uid="{00000000-0005-0000-0000-00000A000000}"/>
    <cellStyle name="Moeda 6 2" xfId="59" xr:uid="{00000000-0005-0000-0000-00000A000000}"/>
    <cellStyle name="Moeda 6 2 2" xfId="186" xr:uid="{5DC2B245-D3A7-4771-9E38-1897BEFF58F4}"/>
    <cellStyle name="Moeda 6 2 2 2" xfId="360" xr:uid="{00000000-0005-0000-0000-00002C000000}"/>
    <cellStyle name="Moeda 6 2 2 3" xfId="535" xr:uid="{5DC2B245-D3A7-4771-9E38-1897BEFF58F4}"/>
    <cellStyle name="Moeda 6 2 2 4" xfId="709" xr:uid="{5DC2B245-D3A7-4771-9E38-1897BEFF58F4}"/>
    <cellStyle name="Moeda 6 2 3" xfId="240" xr:uid="{00000000-0005-0000-0000-00002B000000}"/>
    <cellStyle name="Moeda 6 2 4" xfId="415" xr:uid="{00000000-0005-0000-0000-00000A000000}"/>
    <cellStyle name="Moeda 6 2 5" xfId="589" xr:uid="{00000000-0005-0000-0000-00000A000000}"/>
    <cellStyle name="Moeda 6 3" xfId="86" xr:uid="{00000000-0005-0000-0000-00000A000000}"/>
    <cellStyle name="Moeda 6 3 2" xfId="267" xr:uid="{00000000-0005-0000-0000-00002D000000}"/>
    <cellStyle name="Moeda 6 3 3" xfId="442" xr:uid="{00000000-0005-0000-0000-00000A000000}"/>
    <cellStyle name="Moeda 6 3 4" xfId="616" xr:uid="{00000000-0005-0000-0000-00000A000000}"/>
    <cellStyle name="Moeda 6 4" xfId="159" xr:uid="{00000000-0005-0000-0000-00000B000000}"/>
    <cellStyle name="Moeda 6 4 2" xfId="333" xr:uid="{00000000-0005-0000-0000-00002E000000}"/>
    <cellStyle name="Moeda 6 4 3" xfId="508" xr:uid="{00000000-0005-0000-0000-00000B000000}"/>
    <cellStyle name="Moeda 6 4 4" xfId="682" xr:uid="{00000000-0005-0000-0000-00000B000000}"/>
    <cellStyle name="Moeda 6 5" xfId="213" xr:uid="{00000000-0005-0000-0000-00002A000000}"/>
    <cellStyle name="Moeda 6 6" xfId="388" xr:uid="{00000000-0005-0000-0000-00000A000000}"/>
    <cellStyle name="Moeda 6 7" xfId="562" xr:uid="{00000000-0005-0000-0000-00000A000000}"/>
    <cellStyle name="Moeda 7" xfId="41" xr:uid="{00000000-0005-0000-0000-000050000000}"/>
    <cellStyle name="Moeda 7 2" xfId="140" xr:uid="{00000000-0005-0000-0000-00000C000000}"/>
    <cellStyle name="Moeda 7 2 2" xfId="315" xr:uid="{00000000-0005-0000-0000-000030000000}"/>
    <cellStyle name="Moeda 7 2 3" xfId="490" xr:uid="{00000000-0005-0000-0000-00000C000000}"/>
    <cellStyle name="Moeda 7 2 4" xfId="664" xr:uid="{00000000-0005-0000-0000-00000C000000}"/>
    <cellStyle name="Moeda 7 3" xfId="222" xr:uid="{00000000-0005-0000-0000-00002F000000}"/>
    <cellStyle name="Moeda 7 4" xfId="397" xr:uid="{00000000-0005-0000-0000-000050000000}"/>
    <cellStyle name="Moeda 7 5" xfId="571" xr:uid="{00000000-0005-0000-0000-000050000000}"/>
    <cellStyle name="Moeda 8" xfId="68" xr:uid="{00000000-0005-0000-0000-00006B000000}"/>
    <cellStyle name="Moeda 8 2" xfId="168" xr:uid="{E4C63098-F84B-4B08-9BFB-3DDEAC6CF610}"/>
    <cellStyle name="Moeda 8 2 2" xfId="342" xr:uid="{00000000-0005-0000-0000-000032000000}"/>
    <cellStyle name="Moeda 8 2 3" xfId="517" xr:uid="{E4C63098-F84B-4B08-9BFB-3DDEAC6CF610}"/>
    <cellStyle name="Moeda 8 2 4" xfId="691" xr:uid="{E4C63098-F84B-4B08-9BFB-3DDEAC6CF610}"/>
    <cellStyle name="Moeda 8 3" xfId="249" xr:uid="{00000000-0005-0000-0000-000031000000}"/>
    <cellStyle name="Moeda 8 4" xfId="424" xr:uid="{00000000-0005-0000-0000-00006B000000}"/>
    <cellStyle name="Moeda 8 5" xfId="598" xr:uid="{00000000-0005-0000-0000-00006B000000}"/>
    <cellStyle name="Moeda 9" xfId="195" xr:uid="{00000000-0005-0000-0000-0000EA000000}"/>
    <cellStyle name="Normal" xfId="0" builtinId="0"/>
    <cellStyle name="Normal 2" xfId="1" xr:uid="{00000000-0005-0000-0000-00000C000000}"/>
    <cellStyle name="Normal 3" xfId="95" xr:uid="{00000000-0005-0000-0000-00000F000000}"/>
    <cellStyle name="Normal 3 2" xfId="98" xr:uid="{00000000-0005-0000-0000-000010000000}"/>
    <cellStyle name="Normal 4" xfId="131" xr:uid="{00000000-0005-0000-0000-000011000000}"/>
    <cellStyle name="Normal 4 2" xfId="364" xr:uid="{00000000-0005-0000-0000-000037000000}"/>
    <cellStyle name="Normal 5" xfId="90" xr:uid="{00000000-0005-0000-0000-00009C000000}"/>
    <cellStyle name="Normal 5 2" xfId="271" xr:uid="{00000000-0005-0000-0000-000038000000}"/>
    <cellStyle name="Normal 5 3" xfId="446" xr:uid="{00000000-0005-0000-0000-00009C000000}"/>
    <cellStyle name="Normal 5 4" xfId="620" xr:uid="{00000000-0005-0000-0000-00009C000000}"/>
    <cellStyle name="Porcentagem" xfId="17" builtinId="5"/>
    <cellStyle name="Porcentagem 2" xfId="12" xr:uid="{00000000-0005-0000-0000-00000E000000}"/>
    <cellStyle name="Porcentagem 3" xfId="144" xr:uid="{00000000-0005-0000-0000-000013000000}"/>
    <cellStyle name="Separador de milhares 2" xfId="2" xr:uid="{00000000-0005-0000-0000-00000F000000}"/>
    <cellStyle name="Separador de milhares 2 2" xfId="7" xr:uid="{00000000-0005-0000-0000-000010000000}"/>
    <cellStyle name="Separador de milhares 2 2 10" xfId="366" xr:uid="{00000000-0005-0000-0000-000010000000}"/>
    <cellStyle name="Separador de milhares 2 2 11" xfId="540" xr:uid="{00000000-0005-0000-0000-000010000000}"/>
    <cellStyle name="Separador de milhares 2 2 2" xfId="11" xr:uid="{00000000-0005-0000-0000-000011000000}"/>
    <cellStyle name="Separador de milhares 2 2 2 2" xfId="22" xr:uid="{00000000-0005-0000-0000-000012000000}"/>
    <cellStyle name="Separador de milhares 2 2 2 2 2" xfId="49" xr:uid="{00000000-0005-0000-0000-000012000000}"/>
    <cellStyle name="Separador de milhares 2 2 2 2 2 2" xfId="176" xr:uid="{B7CE71A6-1755-4CFB-9AEC-03436E0D11B5}"/>
    <cellStyle name="Separador de milhares 2 2 2 2 2 2 2" xfId="350" xr:uid="{00000000-0005-0000-0000-000040000000}"/>
    <cellStyle name="Separador de milhares 2 2 2 2 2 2 3" xfId="525" xr:uid="{B7CE71A6-1755-4CFB-9AEC-03436E0D11B5}"/>
    <cellStyle name="Separador de milhares 2 2 2 2 2 2 4" xfId="699" xr:uid="{B7CE71A6-1755-4CFB-9AEC-03436E0D11B5}"/>
    <cellStyle name="Separador de milhares 2 2 2 2 2 3" xfId="230" xr:uid="{00000000-0005-0000-0000-00003F000000}"/>
    <cellStyle name="Separador de milhares 2 2 2 2 2 4" xfId="405" xr:uid="{00000000-0005-0000-0000-000012000000}"/>
    <cellStyle name="Separador de milhares 2 2 2 2 2 5" xfId="579" xr:uid="{00000000-0005-0000-0000-000012000000}"/>
    <cellStyle name="Separador de milhares 2 2 2 2 3" xfId="76" xr:uid="{00000000-0005-0000-0000-000012000000}"/>
    <cellStyle name="Separador de milhares 2 2 2 2 3 2" xfId="257" xr:uid="{00000000-0005-0000-0000-000041000000}"/>
    <cellStyle name="Separador de milhares 2 2 2 2 3 3" xfId="432" xr:uid="{00000000-0005-0000-0000-000012000000}"/>
    <cellStyle name="Separador de milhares 2 2 2 2 3 4" xfId="606" xr:uid="{00000000-0005-0000-0000-000012000000}"/>
    <cellStyle name="Separador de milhares 2 2 2 2 4" xfId="149" xr:uid="{00000000-0005-0000-0000-000017000000}"/>
    <cellStyle name="Separador de milhares 2 2 2 2 4 2" xfId="323" xr:uid="{00000000-0005-0000-0000-000042000000}"/>
    <cellStyle name="Separador de milhares 2 2 2 2 4 3" xfId="498" xr:uid="{00000000-0005-0000-0000-000017000000}"/>
    <cellStyle name="Separador de milhares 2 2 2 2 4 4" xfId="672" xr:uid="{00000000-0005-0000-0000-000017000000}"/>
    <cellStyle name="Separador de milhares 2 2 2 2 5" xfId="203" xr:uid="{00000000-0005-0000-0000-00003E000000}"/>
    <cellStyle name="Separador de milhares 2 2 2 2 6" xfId="378" xr:uid="{00000000-0005-0000-0000-000012000000}"/>
    <cellStyle name="Separador de milhares 2 2 2 2 7" xfId="552" xr:uid="{00000000-0005-0000-0000-000012000000}"/>
    <cellStyle name="Separador de milhares 2 2 2 3" xfId="31" xr:uid="{00000000-0005-0000-0000-000013000000}"/>
    <cellStyle name="Separador de milhares 2 2 2 3 2" xfId="58" xr:uid="{00000000-0005-0000-0000-000013000000}"/>
    <cellStyle name="Separador de milhares 2 2 2 3 2 2" xfId="185" xr:uid="{26550FC0-93ED-4D7A-9D3F-FFC670FB679F}"/>
    <cellStyle name="Separador de milhares 2 2 2 3 2 2 2" xfId="359" xr:uid="{00000000-0005-0000-0000-000045000000}"/>
    <cellStyle name="Separador de milhares 2 2 2 3 2 2 3" xfId="534" xr:uid="{26550FC0-93ED-4D7A-9D3F-FFC670FB679F}"/>
    <cellStyle name="Separador de milhares 2 2 2 3 2 2 4" xfId="708" xr:uid="{26550FC0-93ED-4D7A-9D3F-FFC670FB679F}"/>
    <cellStyle name="Separador de milhares 2 2 2 3 2 3" xfId="239" xr:uid="{00000000-0005-0000-0000-000044000000}"/>
    <cellStyle name="Separador de milhares 2 2 2 3 2 4" xfId="414" xr:uid="{00000000-0005-0000-0000-000013000000}"/>
    <cellStyle name="Separador de milhares 2 2 2 3 2 5" xfId="588" xr:uid="{00000000-0005-0000-0000-000013000000}"/>
    <cellStyle name="Separador de milhares 2 2 2 3 3" xfId="85" xr:uid="{00000000-0005-0000-0000-000013000000}"/>
    <cellStyle name="Separador de milhares 2 2 2 3 3 2" xfId="266" xr:uid="{00000000-0005-0000-0000-000046000000}"/>
    <cellStyle name="Separador de milhares 2 2 2 3 3 3" xfId="441" xr:uid="{00000000-0005-0000-0000-000013000000}"/>
    <cellStyle name="Separador de milhares 2 2 2 3 3 4" xfId="615" xr:uid="{00000000-0005-0000-0000-000013000000}"/>
    <cellStyle name="Separador de milhares 2 2 2 3 4" xfId="158" xr:uid="{00000000-0005-0000-0000-000018000000}"/>
    <cellStyle name="Separador de milhares 2 2 2 3 4 2" xfId="332" xr:uid="{00000000-0005-0000-0000-000047000000}"/>
    <cellStyle name="Separador de milhares 2 2 2 3 4 3" xfId="507" xr:uid="{00000000-0005-0000-0000-000018000000}"/>
    <cellStyle name="Separador de milhares 2 2 2 3 4 4" xfId="681" xr:uid="{00000000-0005-0000-0000-000018000000}"/>
    <cellStyle name="Separador de milhares 2 2 2 3 5" xfId="212" xr:uid="{00000000-0005-0000-0000-000043000000}"/>
    <cellStyle name="Separador de milhares 2 2 2 3 6" xfId="387" xr:uid="{00000000-0005-0000-0000-000013000000}"/>
    <cellStyle name="Separador de milhares 2 2 2 3 7" xfId="561" xr:uid="{00000000-0005-0000-0000-000013000000}"/>
    <cellStyle name="Separador de milhares 2 2 2 4" xfId="40" xr:uid="{00000000-0005-0000-0000-000011000000}"/>
    <cellStyle name="Separador de milhares 2 2 2 4 2" xfId="167" xr:uid="{5CDE6A79-140A-4B85-8549-DFE8499E73C2}"/>
    <cellStyle name="Separador de milhares 2 2 2 4 2 2" xfId="341" xr:uid="{00000000-0005-0000-0000-000049000000}"/>
    <cellStyle name="Separador de milhares 2 2 2 4 2 3" xfId="516" xr:uid="{5CDE6A79-140A-4B85-8549-DFE8499E73C2}"/>
    <cellStyle name="Separador de milhares 2 2 2 4 2 4" xfId="690" xr:uid="{5CDE6A79-140A-4B85-8549-DFE8499E73C2}"/>
    <cellStyle name="Separador de milhares 2 2 2 4 3" xfId="221" xr:uid="{00000000-0005-0000-0000-000048000000}"/>
    <cellStyle name="Separador de milhares 2 2 2 4 4" xfId="396" xr:uid="{00000000-0005-0000-0000-000011000000}"/>
    <cellStyle name="Separador de milhares 2 2 2 4 5" xfId="570" xr:uid="{00000000-0005-0000-0000-000011000000}"/>
    <cellStyle name="Separador de milhares 2 2 2 5" xfId="67" xr:uid="{00000000-0005-0000-0000-000011000000}"/>
    <cellStyle name="Separador de milhares 2 2 2 5 2" xfId="248" xr:uid="{00000000-0005-0000-0000-00004A000000}"/>
    <cellStyle name="Separador de milhares 2 2 2 5 3" xfId="423" xr:uid="{00000000-0005-0000-0000-000011000000}"/>
    <cellStyle name="Separador de milhares 2 2 2 5 4" xfId="597" xr:uid="{00000000-0005-0000-0000-000011000000}"/>
    <cellStyle name="Separador de milhares 2 2 2 6" xfId="139" xr:uid="{00000000-0005-0000-0000-000016000000}"/>
    <cellStyle name="Separador de milhares 2 2 2 6 2" xfId="314" xr:uid="{00000000-0005-0000-0000-00004B000000}"/>
    <cellStyle name="Separador de milhares 2 2 2 6 3" xfId="489" xr:uid="{00000000-0005-0000-0000-000016000000}"/>
    <cellStyle name="Separador de milhares 2 2 2 6 4" xfId="663" xr:uid="{00000000-0005-0000-0000-000016000000}"/>
    <cellStyle name="Separador de milhares 2 2 2 7" xfId="194" xr:uid="{00000000-0005-0000-0000-00003D000000}"/>
    <cellStyle name="Separador de milhares 2 2 2 8" xfId="369" xr:uid="{00000000-0005-0000-0000-000011000000}"/>
    <cellStyle name="Separador de milhares 2 2 2 9" xfId="543" xr:uid="{00000000-0005-0000-0000-000011000000}"/>
    <cellStyle name="Separador de milhares 2 2 3" xfId="16" xr:uid="{00000000-0005-0000-0000-000014000000}"/>
    <cellStyle name="Separador de milhares 2 2 3 2" xfId="26" xr:uid="{00000000-0005-0000-0000-000015000000}"/>
    <cellStyle name="Separador de milhares 2 2 3 2 2" xfId="53" xr:uid="{00000000-0005-0000-0000-000015000000}"/>
    <cellStyle name="Separador de milhares 2 2 3 2 2 2" xfId="180" xr:uid="{0BDEEE09-677E-448E-A35A-FA508DC20FAB}"/>
    <cellStyle name="Separador de milhares 2 2 3 2 2 2 2" xfId="354" xr:uid="{00000000-0005-0000-0000-00004F000000}"/>
    <cellStyle name="Separador de milhares 2 2 3 2 2 2 3" xfId="529" xr:uid="{0BDEEE09-677E-448E-A35A-FA508DC20FAB}"/>
    <cellStyle name="Separador de milhares 2 2 3 2 2 2 4" xfId="703" xr:uid="{0BDEEE09-677E-448E-A35A-FA508DC20FAB}"/>
    <cellStyle name="Separador de milhares 2 2 3 2 2 3" xfId="234" xr:uid="{00000000-0005-0000-0000-00004E000000}"/>
    <cellStyle name="Separador de milhares 2 2 3 2 2 4" xfId="409" xr:uid="{00000000-0005-0000-0000-000015000000}"/>
    <cellStyle name="Separador de milhares 2 2 3 2 2 5" xfId="583" xr:uid="{00000000-0005-0000-0000-000015000000}"/>
    <cellStyle name="Separador de milhares 2 2 3 2 3" xfId="80" xr:uid="{00000000-0005-0000-0000-000015000000}"/>
    <cellStyle name="Separador de milhares 2 2 3 2 3 2" xfId="261" xr:uid="{00000000-0005-0000-0000-000050000000}"/>
    <cellStyle name="Separador de milhares 2 2 3 2 3 3" xfId="436" xr:uid="{00000000-0005-0000-0000-000015000000}"/>
    <cellStyle name="Separador de milhares 2 2 3 2 3 4" xfId="610" xr:uid="{00000000-0005-0000-0000-000015000000}"/>
    <cellStyle name="Separador de milhares 2 2 3 2 4" xfId="153" xr:uid="{00000000-0005-0000-0000-00001A000000}"/>
    <cellStyle name="Separador de milhares 2 2 3 2 4 2" xfId="327" xr:uid="{00000000-0005-0000-0000-000051000000}"/>
    <cellStyle name="Separador de milhares 2 2 3 2 4 3" xfId="502" xr:uid="{00000000-0005-0000-0000-00001A000000}"/>
    <cellStyle name="Separador de milhares 2 2 3 2 4 4" xfId="676" xr:uid="{00000000-0005-0000-0000-00001A000000}"/>
    <cellStyle name="Separador de milhares 2 2 3 2 5" xfId="207" xr:uid="{00000000-0005-0000-0000-00004D000000}"/>
    <cellStyle name="Separador de milhares 2 2 3 2 6" xfId="382" xr:uid="{00000000-0005-0000-0000-000015000000}"/>
    <cellStyle name="Separador de milhares 2 2 3 2 7" xfId="556" xr:uid="{00000000-0005-0000-0000-000015000000}"/>
    <cellStyle name="Separador de milhares 2 2 3 3" xfId="35" xr:uid="{00000000-0005-0000-0000-000016000000}"/>
    <cellStyle name="Separador de milhares 2 2 3 3 2" xfId="62" xr:uid="{00000000-0005-0000-0000-000016000000}"/>
    <cellStyle name="Separador de milhares 2 2 3 3 2 2" xfId="189" xr:uid="{7F6CF3AA-73EC-49DE-8B95-C5C694A8A0B3}"/>
    <cellStyle name="Separador de milhares 2 2 3 3 2 2 2" xfId="363" xr:uid="{00000000-0005-0000-0000-000054000000}"/>
    <cellStyle name="Separador de milhares 2 2 3 3 2 2 3" xfId="538" xr:uid="{7F6CF3AA-73EC-49DE-8B95-C5C694A8A0B3}"/>
    <cellStyle name="Separador de milhares 2 2 3 3 2 2 4" xfId="712" xr:uid="{7F6CF3AA-73EC-49DE-8B95-C5C694A8A0B3}"/>
    <cellStyle name="Separador de milhares 2 2 3 3 2 3" xfId="243" xr:uid="{00000000-0005-0000-0000-000053000000}"/>
    <cellStyle name="Separador de milhares 2 2 3 3 2 4" xfId="418" xr:uid="{00000000-0005-0000-0000-000016000000}"/>
    <cellStyle name="Separador de milhares 2 2 3 3 2 5" xfId="592" xr:uid="{00000000-0005-0000-0000-000016000000}"/>
    <cellStyle name="Separador de milhares 2 2 3 3 3" xfId="89" xr:uid="{00000000-0005-0000-0000-000016000000}"/>
    <cellStyle name="Separador de milhares 2 2 3 3 3 2" xfId="270" xr:uid="{00000000-0005-0000-0000-000055000000}"/>
    <cellStyle name="Separador de milhares 2 2 3 3 3 3" xfId="445" xr:uid="{00000000-0005-0000-0000-000016000000}"/>
    <cellStyle name="Separador de milhares 2 2 3 3 3 4" xfId="619" xr:uid="{00000000-0005-0000-0000-000016000000}"/>
    <cellStyle name="Separador de milhares 2 2 3 3 4" xfId="162" xr:uid="{00000000-0005-0000-0000-00001B000000}"/>
    <cellStyle name="Separador de milhares 2 2 3 3 4 2" xfId="336" xr:uid="{00000000-0005-0000-0000-000056000000}"/>
    <cellStyle name="Separador de milhares 2 2 3 3 4 3" xfId="511" xr:uid="{00000000-0005-0000-0000-00001B000000}"/>
    <cellStyle name="Separador de milhares 2 2 3 3 4 4" xfId="685" xr:uid="{00000000-0005-0000-0000-00001B000000}"/>
    <cellStyle name="Separador de milhares 2 2 3 3 5" xfId="216" xr:uid="{00000000-0005-0000-0000-000052000000}"/>
    <cellStyle name="Separador de milhares 2 2 3 3 6" xfId="391" xr:uid="{00000000-0005-0000-0000-000016000000}"/>
    <cellStyle name="Separador de milhares 2 2 3 3 7" xfId="565" xr:uid="{00000000-0005-0000-0000-000016000000}"/>
    <cellStyle name="Separador de milhares 2 2 3 4" xfId="44" xr:uid="{00000000-0005-0000-0000-000014000000}"/>
    <cellStyle name="Separador de milhares 2 2 3 4 2" xfId="171" xr:uid="{0E41233E-ED17-47CD-BD46-10178B8A272C}"/>
    <cellStyle name="Separador de milhares 2 2 3 4 2 2" xfId="345" xr:uid="{00000000-0005-0000-0000-000058000000}"/>
    <cellStyle name="Separador de milhares 2 2 3 4 2 3" xfId="520" xr:uid="{0E41233E-ED17-47CD-BD46-10178B8A272C}"/>
    <cellStyle name="Separador de milhares 2 2 3 4 2 4" xfId="694" xr:uid="{0E41233E-ED17-47CD-BD46-10178B8A272C}"/>
    <cellStyle name="Separador de milhares 2 2 3 4 3" xfId="225" xr:uid="{00000000-0005-0000-0000-000057000000}"/>
    <cellStyle name="Separador de milhares 2 2 3 4 4" xfId="400" xr:uid="{00000000-0005-0000-0000-000014000000}"/>
    <cellStyle name="Separador de milhares 2 2 3 4 5" xfId="574" xr:uid="{00000000-0005-0000-0000-000014000000}"/>
    <cellStyle name="Separador de milhares 2 2 3 5" xfId="71" xr:uid="{00000000-0005-0000-0000-000014000000}"/>
    <cellStyle name="Separador de milhares 2 2 3 5 2" xfId="252" xr:uid="{00000000-0005-0000-0000-000059000000}"/>
    <cellStyle name="Separador de milhares 2 2 3 5 3" xfId="427" xr:uid="{00000000-0005-0000-0000-000014000000}"/>
    <cellStyle name="Separador de milhares 2 2 3 5 4" xfId="601" xr:uid="{00000000-0005-0000-0000-000014000000}"/>
    <cellStyle name="Separador de milhares 2 2 3 6" xfId="143" xr:uid="{00000000-0005-0000-0000-000019000000}"/>
    <cellStyle name="Separador de milhares 2 2 3 6 2" xfId="318" xr:uid="{00000000-0005-0000-0000-00005A000000}"/>
    <cellStyle name="Separador de milhares 2 2 3 6 3" xfId="493" xr:uid="{00000000-0005-0000-0000-000019000000}"/>
    <cellStyle name="Separador de milhares 2 2 3 6 4" xfId="667" xr:uid="{00000000-0005-0000-0000-000019000000}"/>
    <cellStyle name="Separador de milhares 2 2 3 7" xfId="198" xr:uid="{00000000-0005-0000-0000-00004C000000}"/>
    <cellStyle name="Separador de milhares 2 2 3 8" xfId="373" xr:uid="{00000000-0005-0000-0000-000014000000}"/>
    <cellStyle name="Separador de milhares 2 2 3 9" xfId="547" xr:uid="{00000000-0005-0000-0000-000014000000}"/>
    <cellStyle name="Separador de milhares 2 2 4" xfId="19" xr:uid="{00000000-0005-0000-0000-000017000000}"/>
    <cellStyle name="Separador de milhares 2 2 4 2" xfId="46" xr:uid="{00000000-0005-0000-0000-000017000000}"/>
    <cellStyle name="Separador de milhares 2 2 4 2 2" xfId="173" xr:uid="{6C8FB584-8EAB-4451-9CB3-EC728EB4A8A0}"/>
    <cellStyle name="Separador de milhares 2 2 4 2 2 2" xfId="347" xr:uid="{00000000-0005-0000-0000-00005D000000}"/>
    <cellStyle name="Separador de milhares 2 2 4 2 2 3" xfId="522" xr:uid="{6C8FB584-8EAB-4451-9CB3-EC728EB4A8A0}"/>
    <cellStyle name="Separador de milhares 2 2 4 2 2 4" xfId="696" xr:uid="{6C8FB584-8EAB-4451-9CB3-EC728EB4A8A0}"/>
    <cellStyle name="Separador de milhares 2 2 4 2 3" xfId="227" xr:uid="{00000000-0005-0000-0000-00005C000000}"/>
    <cellStyle name="Separador de milhares 2 2 4 2 4" xfId="402" xr:uid="{00000000-0005-0000-0000-000017000000}"/>
    <cellStyle name="Separador de milhares 2 2 4 2 5" xfId="576" xr:uid="{00000000-0005-0000-0000-000017000000}"/>
    <cellStyle name="Separador de milhares 2 2 4 3" xfId="73" xr:uid="{00000000-0005-0000-0000-000017000000}"/>
    <cellStyle name="Separador de milhares 2 2 4 3 2" xfId="254" xr:uid="{00000000-0005-0000-0000-00005E000000}"/>
    <cellStyle name="Separador de milhares 2 2 4 3 3" xfId="429" xr:uid="{00000000-0005-0000-0000-000017000000}"/>
    <cellStyle name="Separador de milhares 2 2 4 3 4" xfId="603" xr:uid="{00000000-0005-0000-0000-000017000000}"/>
    <cellStyle name="Separador de milhares 2 2 4 4" xfId="146" xr:uid="{00000000-0005-0000-0000-00001C000000}"/>
    <cellStyle name="Separador de milhares 2 2 4 4 2" xfId="320" xr:uid="{00000000-0005-0000-0000-00005F000000}"/>
    <cellStyle name="Separador de milhares 2 2 4 4 3" xfId="495" xr:uid="{00000000-0005-0000-0000-00001C000000}"/>
    <cellStyle name="Separador de milhares 2 2 4 4 4" xfId="669" xr:uid="{00000000-0005-0000-0000-00001C000000}"/>
    <cellStyle name="Separador de milhares 2 2 4 5" xfId="200" xr:uid="{00000000-0005-0000-0000-00005B000000}"/>
    <cellStyle name="Separador de milhares 2 2 4 6" xfId="375" xr:uid="{00000000-0005-0000-0000-000017000000}"/>
    <cellStyle name="Separador de milhares 2 2 4 7" xfId="549" xr:uid="{00000000-0005-0000-0000-000017000000}"/>
    <cellStyle name="Separador de milhares 2 2 5" xfId="28" xr:uid="{00000000-0005-0000-0000-000018000000}"/>
    <cellStyle name="Separador de milhares 2 2 5 2" xfId="55" xr:uid="{00000000-0005-0000-0000-000018000000}"/>
    <cellStyle name="Separador de milhares 2 2 5 2 2" xfId="182" xr:uid="{4D6B73DB-4984-4CDA-96DD-2365726E65DD}"/>
    <cellStyle name="Separador de milhares 2 2 5 2 2 2" xfId="356" xr:uid="{00000000-0005-0000-0000-000062000000}"/>
    <cellStyle name="Separador de milhares 2 2 5 2 2 3" xfId="531" xr:uid="{4D6B73DB-4984-4CDA-96DD-2365726E65DD}"/>
    <cellStyle name="Separador de milhares 2 2 5 2 2 4" xfId="705" xr:uid="{4D6B73DB-4984-4CDA-96DD-2365726E65DD}"/>
    <cellStyle name="Separador de milhares 2 2 5 2 3" xfId="236" xr:uid="{00000000-0005-0000-0000-000061000000}"/>
    <cellStyle name="Separador de milhares 2 2 5 2 4" xfId="411" xr:uid="{00000000-0005-0000-0000-000018000000}"/>
    <cellStyle name="Separador de milhares 2 2 5 2 5" xfId="585" xr:uid="{00000000-0005-0000-0000-000018000000}"/>
    <cellStyle name="Separador de milhares 2 2 5 3" xfId="82" xr:uid="{00000000-0005-0000-0000-000018000000}"/>
    <cellStyle name="Separador de milhares 2 2 5 3 2" xfId="263" xr:uid="{00000000-0005-0000-0000-000063000000}"/>
    <cellStyle name="Separador de milhares 2 2 5 3 3" xfId="438" xr:uid="{00000000-0005-0000-0000-000018000000}"/>
    <cellStyle name="Separador de milhares 2 2 5 3 4" xfId="612" xr:uid="{00000000-0005-0000-0000-000018000000}"/>
    <cellStyle name="Separador de milhares 2 2 5 4" xfId="155" xr:uid="{00000000-0005-0000-0000-00001D000000}"/>
    <cellStyle name="Separador de milhares 2 2 5 4 2" xfId="329" xr:uid="{00000000-0005-0000-0000-000064000000}"/>
    <cellStyle name="Separador de milhares 2 2 5 4 3" xfId="504" xr:uid="{00000000-0005-0000-0000-00001D000000}"/>
    <cellStyle name="Separador de milhares 2 2 5 4 4" xfId="678" xr:uid="{00000000-0005-0000-0000-00001D000000}"/>
    <cellStyle name="Separador de milhares 2 2 5 5" xfId="209" xr:uid="{00000000-0005-0000-0000-000060000000}"/>
    <cellStyle name="Separador de milhares 2 2 5 6" xfId="384" xr:uid="{00000000-0005-0000-0000-000018000000}"/>
    <cellStyle name="Separador de milhares 2 2 5 7" xfId="558" xr:uid="{00000000-0005-0000-0000-000018000000}"/>
    <cellStyle name="Separador de milhares 2 2 6" xfId="37" xr:uid="{00000000-0005-0000-0000-000010000000}"/>
    <cellStyle name="Separador de milhares 2 2 6 2" xfId="164" xr:uid="{87BFA705-D880-44DB-B229-3C01104742C0}"/>
    <cellStyle name="Separador de milhares 2 2 6 2 2" xfId="338" xr:uid="{00000000-0005-0000-0000-000066000000}"/>
    <cellStyle name="Separador de milhares 2 2 6 2 3" xfId="513" xr:uid="{87BFA705-D880-44DB-B229-3C01104742C0}"/>
    <cellStyle name="Separador de milhares 2 2 6 2 4" xfId="687" xr:uid="{87BFA705-D880-44DB-B229-3C01104742C0}"/>
    <cellStyle name="Separador de milhares 2 2 6 3" xfId="218" xr:uid="{00000000-0005-0000-0000-000065000000}"/>
    <cellStyle name="Separador de milhares 2 2 6 4" xfId="393" xr:uid="{00000000-0005-0000-0000-000010000000}"/>
    <cellStyle name="Separador de milhares 2 2 6 5" xfId="567" xr:uid="{00000000-0005-0000-0000-000010000000}"/>
    <cellStyle name="Separador de milhares 2 2 7" xfId="64" xr:uid="{00000000-0005-0000-0000-000010000000}"/>
    <cellStyle name="Separador de milhares 2 2 7 2" xfId="245" xr:uid="{00000000-0005-0000-0000-000067000000}"/>
    <cellStyle name="Separador de milhares 2 2 7 3" xfId="420" xr:uid="{00000000-0005-0000-0000-000010000000}"/>
    <cellStyle name="Separador de milhares 2 2 7 4" xfId="594" xr:uid="{00000000-0005-0000-0000-000010000000}"/>
    <cellStyle name="Separador de milhares 2 2 8" xfId="135" xr:uid="{00000000-0005-0000-0000-000015000000}"/>
    <cellStyle name="Separador de milhares 2 2 8 2" xfId="311" xr:uid="{00000000-0005-0000-0000-000068000000}"/>
    <cellStyle name="Separador de milhares 2 2 8 3" xfId="486" xr:uid="{00000000-0005-0000-0000-000015000000}"/>
    <cellStyle name="Separador de milhares 2 2 8 4" xfId="660" xr:uid="{00000000-0005-0000-0000-000015000000}"/>
    <cellStyle name="Separador de milhares 2 2 9" xfId="191" xr:uid="{00000000-0005-0000-0000-00003C000000}"/>
    <cellStyle name="Separador de milhares 2 3" xfId="6" xr:uid="{00000000-0005-0000-0000-000019000000}"/>
    <cellStyle name="Separador de milhares 2 3 10" xfId="365" xr:uid="{00000000-0005-0000-0000-000019000000}"/>
    <cellStyle name="Separador de milhares 2 3 11" xfId="539" xr:uid="{00000000-0005-0000-0000-000019000000}"/>
    <cellStyle name="Separador de milhares 2 3 2" xfId="10" xr:uid="{00000000-0005-0000-0000-00001A000000}"/>
    <cellStyle name="Separador de milhares 2 3 2 2" xfId="21" xr:uid="{00000000-0005-0000-0000-00001B000000}"/>
    <cellStyle name="Separador de milhares 2 3 2 2 2" xfId="48" xr:uid="{00000000-0005-0000-0000-00001B000000}"/>
    <cellStyle name="Separador de milhares 2 3 2 2 2 2" xfId="175" xr:uid="{36EC58B5-F30D-4D88-82E5-CCBC1E3E2AEA}"/>
    <cellStyle name="Separador de milhares 2 3 2 2 2 2 2" xfId="349" xr:uid="{00000000-0005-0000-0000-00006D000000}"/>
    <cellStyle name="Separador de milhares 2 3 2 2 2 2 3" xfId="524" xr:uid="{36EC58B5-F30D-4D88-82E5-CCBC1E3E2AEA}"/>
    <cellStyle name="Separador de milhares 2 3 2 2 2 2 4" xfId="698" xr:uid="{36EC58B5-F30D-4D88-82E5-CCBC1E3E2AEA}"/>
    <cellStyle name="Separador de milhares 2 3 2 2 2 3" xfId="229" xr:uid="{00000000-0005-0000-0000-00006C000000}"/>
    <cellStyle name="Separador de milhares 2 3 2 2 2 4" xfId="404" xr:uid="{00000000-0005-0000-0000-00001B000000}"/>
    <cellStyle name="Separador de milhares 2 3 2 2 2 5" xfId="578" xr:uid="{00000000-0005-0000-0000-00001B000000}"/>
    <cellStyle name="Separador de milhares 2 3 2 2 3" xfId="75" xr:uid="{00000000-0005-0000-0000-00001B000000}"/>
    <cellStyle name="Separador de milhares 2 3 2 2 3 2" xfId="256" xr:uid="{00000000-0005-0000-0000-00006E000000}"/>
    <cellStyle name="Separador de milhares 2 3 2 2 3 3" xfId="431" xr:uid="{00000000-0005-0000-0000-00001B000000}"/>
    <cellStyle name="Separador de milhares 2 3 2 2 3 4" xfId="605" xr:uid="{00000000-0005-0000-0000-00001B000000}"/>
    <cellStyle name="Separador de milhares 2 3 2 2 4" xfId="148" xr:uid="{00000000-0005-0000-0000-000020000000}"/>
    <cellStyle name="Separador de milhares 2 3 2 2 4 2" xfId="322" xr:uid="{00000000-0005-0000-0000-00006F000000}"/>
    <cellStyle name="Separador de milhares 2 3 2 2 4 3" xfId="497" xr:uid="{00000000-0005-0000-0000-000020000000}"/>
    <cellStyle name="Separador de milhares 2 3 2 2 4 4" xfId="671" xr:uid="{00000000-0005-0000-0000-000020000000}"/>
    <cellStyle name="Separador de milhares 2 3 2 2 5" xfId="202" xr:uid="{00000000-0005-0000-0000-00006B000000}"/>
    <cellStyle name="Separador de milhares 2 3 2 2 6" xfId="377" xr:uid="{00000000-0005-0000-0000-00001B000000}"/>
    <cellStyle name="Separador de milhares 2 3 2 2 7" xfId="551" xr:uid="{00000000-0005-0000-0000-00001B000000}"/>
    <cellStyle name="Separador de milhares 2 3 2 3" xfId="30" xr:uid="{00000000-0005-0000-0000-00001C000000}"/>
    <cellStyle name="Separador de milhares 2 3 2 3 2" xfId="57" xr:uid="{00000000-0005-0000-0000-00001C000000}"/>
    <cellStyle name="Separador de milhares 2 3 2 3 2 2" xfId="184" xr:uid="{61AC6F86-F15F-48FA-A2FB-DE47D27B2FF6}"/>
    <cellStyle name="Separador de milhares 2 3 2 3 2 2 2" xfId="358" xr:uid="{00000000-0005-0000-0000-000072000000}"/>
    <cellStyle name="Separador de milhares 2 3 2 3 2 2 3" xfId="533" xr:uid="{61AC6F86-F15F-48FA-A2FB-DE47D27B2FF6}"/>
    <cellStyle name="Separador de milhares 2 3 2 3 2 2 4" xfId="707" xr:uid="{61AC6F86-F15F-48FA-A2FB-DE47D27B2FF6}"/>
    <cellStyle name="Separador de milhares 2 3 2 3 2 3" xfId="238" xr:uid="{00000000-0005-0000-0000-000071000000}"/>
    <cellStyle name="Separador de milhares 2 3 2 3 2 4" xfId="413" xr:uid="{00000000-0005-0000-0000-00001C000000}"/>
    <cellStyle name="Separador de milhares 2 3 2 3 2 5" xfId="587" xr:uid="{00000000-0005-0000-0000-00001C000000}"/>
    <cellStyle name="Separador de milhares 2 3 2 3 3" xfId="84" xr:uid="{00000000-0005-0000-0000-00001C000000}"/>
    <cellStyle name="Separador de milhares 2 3 2 3 3 2" xfId="265" xr:uid="{00000000-0005-0000-0000-000073000000}"/>
    <cellStyle name="Separador de milhares 2 3 2 3 3 3" xfId="440" xr:uid="{00000000-0005-0000-0000-00001C000000}"/>
    <cellStyle name="Separador de milhares 2 3 2 3 3 4" xfId="614" xr:uid="{00000000-0005-0000-0000-00001C000000}"/>
    <cellStyle name="Separador de milhares 2 3 2 3 4" xfId="157" xr:uid="{00000000-0005-0000-0000-000021000000}"/>
    <cellStyle name="Separador de milhares 2 3 2 3 4 2" xfId="331" xr:uid="{00000000-0005-0000-0000-000074000000}"/>
    <cellStyle name="Separador de milhares 2 3 2 3 4 3" xfId="506" xr:uid="{00000000-0005-0000-0000-000021000000}"/>
    <cellStyle name="Separador de milhares 2 3 2 3 4 4" xfId="680" xr:uid="{00000000-0005-0000-0000-000021000000}"/>
    <cellStyle name="Separador de milhares 2 3 2 3 5" xfId="211" xr:uid="{00000000-0005-0000-0000-000070000000}"/>
    <cellStyle name="Separador de milhares 2 3 2 3 6" xfId="386" xr:uid="{00000000-0005-0000-0000-00001C000000}"/>
    <cellStyle name="Separador de milhares 2 3 2 3 7" xfId="560" xr:uid="{00000000-0005-0000-0000-00001C000000}"/>
    <cellStyle name="Separador de milhares 2 3 2 4" xfId="39" xr:uid="{00000000-0005-0000-0000-00001A000000}"/>
    <cellStyle name="Separador de milhares 2 3 2 4 2" xfId="166" xr:uid="{0C08564C-56F4-488F-A181-BDA3D6A6C1E0}"/>
    <cellStyle name="Separador de milhares 2 3 2 4 2 2" xfId="340" xr:uid="{00000000-0005-0000-0000-000076000000}"/>
    <cellStyle name="Separador de milhares 2 3 2 4 2 3" xfId="515" xr:uid="{0C08564C-56F4-488F-A181-BDA3D6A6C1E0}"/>
    <cellStyle name="Separador de milhares 2 3 2 4 2 4" xfId="689" xr:uid="{0C08564C-56F4-488F-A181-BDA3D6A6C1E0}"/>
    <cellStyle name="Separador de milhares 2 3 2 4 3" xfId="220" xr:uid="{00000000-0005-0000-0000-000075000000}"/>
    <cellStyle name="Separador de milhares 2 3 2 4 4" xfId="395" xr:uid="{00000000-0005-0000-0000-00001A000000}"/>
    <cellStyle name="Separador de milhares 2 3 2 4 5" xfId="569" xr:uid="{00000000-0005-0000-0000-00001A000000}"/>
    <cellStyle name="Separador de milhares 2 3 2 5" xfId="66" xr:uid="{00000000-0005-0000-0000-00001A000000}"/>
    <cellStyle name="Separador de milhares 2 3 2 5 2" xfId="247" xr:uid="{00000000-0005-0000-0000-000077000000}"/>
    <cellStyle name="Separador de milhares 2 3 2 5 3" xfId="422" xr:uid="{00000000-0005-0000-0000-00001A000000}"/>
    <cellStyle name="Separador de milhares 2 3 2 5 4" xfId="596" xr:uid="{00000000-0005-0000-0000-00001A000000}"/>
    <cellStyle name="Separador de milhares 2 3 2 6" xfId="138" xr:uid="{00000000-0005-0000-0000-00001F000000}"/>
    <cellStyle name="Separador de milhares 2 3 2 6 2" xfId="313" xr:uid="{00000000-0005-0000-0000-000078000000}"/>
    <cellStyle name="Separador de milhares 2 3 2 6 3" xfId="488" xr:uid="{00000000-0005-0000-0000-00001F000000}"/>
    <cellStyle name="Separador de milhares 2 3 2 6 4" xfId="662" xr:uid="{00000000-0005-0000-0000-00001F000000}"/>
    <cellStyle name="Separador de milhares 2 3 2 7" xfId="193" xr:uid="{00000000-0005-0000-0000-00006A000000}"/>
    <cellStyle name="Separador de milhares 2 3 2 8" xfId="368" xr:uid="{00000000-0005-0000-0000-00001A000000}"/>
    <cellStyle name="Separador de milhares 2 3 2 9" xfId="542" xr:uid="{00000000-0005-0000-0000-00001A000000}"/>
    <cellStyle name="Separador de milhares 2 3 3" xfId="15" xr:uid="{00000000-0005-0000-0000-00001D000000}"/>
    <cellStyle name="Separador de milhares 2 3 3 2" xfId="25" xr:uid="{00000000-0005-0000-0000-00001E000000}"/>
    <cellStyle name="Separador de milhares 2 3 3 2 2" xfId="52" xr:uid="{00000000-0005-0000-0000-00001E000000}"/>
    <cellStyle name="Separador de milhares 2 3 3 2 2 2" xfId="179" xr:uid="{8904F349-954B-4A2C-B9A5-FE0951538BD3}"/>
    <cellStyle name="Separador de milhares 2 3 3 2 2 2 2" xfId="353" xr:uid="{00000000-0005-0000-0000-00007C000000}"/>
    <cellStyle name="Separador de milhares 2 3 3 2 2 2 3" xfId="528" xr:uid="{8904F349-954B-4A2C-B9A5-FE0951538BD3}"/>
    <cellStyle name="Separador de milhares 2 3 3 2 2 2 4" xfId="702" xr:uid="{8904F349-954B-4A2C-B9A5-FE0951538BD3}"/>
    <cellStyle name="Separador de milhares 2 3 3 2 2 3" xfId="233" xr:uid="{00000000-0005-0000-0000-00007B000000}"/>
    <cellStyle name="Separador de milhares 2 3 3 2 2 4" xfId="408" xr:uid="{00000000-0005-0000-0000-00001E000000}"/>
    <cellStyle name="Separador de milhares 2 3 3 2 2 5" xfId="582" xr:uid="{00000000-0005-0000-0000-00001E000000}"/>
    <cellStyle name="Separador de milhares 2 3 3 2 3" xfId="79" xr:uid="{00000000-0005-0000-0000-00001E000000}"/>
    <cellStyle name="Separador de milhares 2 3 3 2 3 2" xfId="260" xr:uid="{00000000-0005-0000-0000-00007D000000}"/>
    <cellStyle name="Separador de milhares 2 3 3 2 3 3" xfId="435" xr:uid="{00000000-0005-0000-0000-00001E000000}"/>
    <cellStyle name="Separador de milhares 2 3 3 2 3 4" xfId="609" xr:uid="{00000000-0005-0000-0000-00001E000000}"/>
    <cellStyle name="Separador de milhares 2 3 3 2 4" xfId="152" xr:uid="{00000000-0005-0000-0000-000023000000}"/>
    <cellStyle name="Separador de milhares 2 3 3 2 4 2" xfId="326" xr:uid="{00000000-0005-0000-0000-00007E000000}"/>
    <cellStyle name="Separador de milhares 2 3 3 2 4 3" xfId="501" xr:uid="{00000000-0005-0000-0000-000023000000}"/>
    <cellStyle name="Separador de milhares 2 3 3 2 4 4" xfId="675" xr:uid="{00000000-0005-0000-0000-000023000000}"/>
    <cellStyle name="Separador de milhares 2 3 3 2 5" xfId="206" xr:uid="{00000000-0005-0000-0000-00007A000000}"/>
    <cellStyle name="Separador de milhares 2 3 3 2 6" xfId="381" xr:uid="{00000000-0005-0000-0000-00001E000000}"/>
    <cellStyle name="Separador de milhares 2 3 3 2 7" xfId="555" xr:uid="{00000000-0005-0000-0000-00001E000000}"/>
    <cellStyle name="Separador de milhares 2 3 3 3" xfId="34" xr:uid="{00000000-0005-0000-0000-00001F000000}"/>
    <cellStyle name="Separador de milhares 2 3 3 3 2" xfId="61" xr:uid="{00000000-0005-0000-0000-00001F000000}"/>
    <cellStyle name="Separador de milhares 2 3 3 3 2 2" xfId="188" xr:uid="{6892FF35-C98B-45B0-B9BF-110FCD5BB34E}"/>
    <cellStyle name="Separador de milhares 2 3 3 3 2 2 2" xfId="362" xr:uid="{00000000-0005-0000-0000-000081000000}"/>
    <cellStyle name="Separador de milhares 2 3 3 3 2 2 3" xfId="537" xr:uid="{6892FF35-C98B-45B0-B9BF-110FCD5BB34E}"/>
    <cellStyle name="Separador de milhares 2 3 3 3 2 2 4" xfId="711" xr:uid="{6892FF35-C98B-45B0-B9BF-110FCD5BB34E}"/>
    <cellStyle name="Separador de milhares 2 3 3 3 2 3" xfId="242" xr:uid="{00000000-0005-0000-0000-000080000000}"/>
    <cellStyle name="Separador de milhares 2 3 3 3 2 4" xfId="417" xr:uid="{00000000-0005-0000-0000-00001F000000}"/>
    <cellStyle name="Separador de milhares 2 3 3 3 2 5" xfId="591" xr:uid="{00000000-0005-0000-0000-00001F000000}"/>
    <cellStyle name="Separador de milhares 2 3 3 3 3" xfId="88" xr:uid="{00000000-0005-0000-0000-00001F000000}"/>
    <cellStyle name="Separador de milhares 2 3 3 3 3 2" xfId="269" xr:uid="{00000000-0005-0000-0000-000082000000}"/>
    <cellStyle name="Separador de milhares 2 3 3 3 3 3" xfId="444" xr:uid="{00000000-0005-0000-0000-00001F000000}"/>
    <cellStyle name="Separador de milhares 2 3 3 3 3 4" xfId="618" xr:uid="{00000000-0005-0000-0000-00001F000000}"/>
    <cellStyle name="Separador de milhares 2 3 3 3 4" xfId="161" xr:uid="{00000000-0005-0000-0000-000024000000}"/>
    <cellStyle name="Separador de milhares 2 3 3 3 4 2" xfId="335" xr:uid="{00000000-0005-0000-0000-000083000000}"/>
    <cellStyle name="Separador de milhares 2 3 3 3 4 3" xfId="510" xr:uid="{00000000-0005-0000-0000-000024000000}"/>
    <cellStyle name="Separador de milhares 2 3 3 3 4 4" xfId="684" xr:uid="{00000000-0005-0000-0000-000024000000}"/>
    <cellStyle name="Separador de milhares 2 3 3 3 5" xfId="215" xr:uid="{00000000-0005-0000-0000-00007F000000}"/>
    <cellStyle name="Separador de milhares 2 3 3 3 6" xfId="390" xr:uid="{00000000-0005-0000-0000-00001F000000}"/>
    <cellStyle name="Separador de milhares 2 3 3 3 7" xfId="564" xr:uid="{00000000-0005-0000-0000-00001F000000}"/>
    <cellStyle name="Separador de milhares 2 3 3 4" xfId="43" xr:uid="{00000000-0005-0000-0000-00001D000000}"/>
    <cellStyle name="Separador de milhares 2 3 3 4 2" xfId="170" xr:uid="{B14D5271-1ABC-47EC-AE0C-F4E986F51935}"/>
    <cellStyle name="Separador de milhares 2 3 3 4 2 2" xfId="344" xr:uid="{00000000-0005-0000-0000-000085000000}"/>
    <cellStyle name="Separador de milhares 2 3 3 4 2 3" xfId="519" xr:uid="{B14D5271-1ABC-47EC-AE0C-F4E986F51935}"/>
    <cellStyle name="Separador de milhares 2 3 3 4 2 4" xfId="693" xr:uid="{B14D5271-1ABC-47EC-AE0C-F4E986F51935}"/>
    <cellStyle name="Separador de milhares 2 3 3 4 3" xfId="224" xr:uid="{00000000-0005-0000-0000-000084000000}"/>
    <cellStyle name="Separador de milhares 2 3 3 4 4" xfId="399" xr:uid="{00000000-0005-0000-0000-00001D000000}"/>
    <cellStyle name="Separador de milhares 2 3 3 4 5" xfId="573" xr:uid="{00000000-0005-0000-0000-00001D000000}"/>
    <cellStyle name="Separador de milhares 2 3 3 5" xfId="70" xr:uid="{00000000-0005-0000-0000-00001D000000}"/>
    <cellStyle name="Separador de milhares 2 3 3 5 2" xfId="251" xr:uid="{00000000-0005-0000-0000-000086000000}"/>
    <cellStyle name="Separador de milhares 2 3 3 5 3" xfId="426" xr:uid="{00000000-0005-0000-0000-00001D000000}"/>
    <cellStyle name="Separador de milhares 2 3 3 5 4" xfId="600" xr:uid="{00000000-0005-0000-0000-00001D000000}"/>
    <cellStyle name="Separador de milhares 2 3 3 6" xfId="142" xr:uid="{00000000-0005-0000-0000-000022000000}"/>
    <cellStyle name="Separador de milhares 2 3 3 6 2" xfId="317" xr:uid="{00000000-0005-0000-0000-000087000000}"/>
    <cellStyle name="Separador de milhares 2 3 3 6 3" xfId="492" xr:uid="{00000000-0005-0000-0000-000022000000}"/>
    <cellStyle name="Separador de milhares 2 3 3 6 4" xfId="666" xr:uid="{00000000-0005-0000-0000-000022000000}"/>
    <cellStyle name="Separador de milhares 2 3 3 7" xfId="197" xr:uid="{00000000-0005-0000-0000-000079000000}"/>
    <cellStyle name="Separador de milhares 2 3 3 8" xfId="372" xr:uid="{00000000-0005-0000-0000-00001D000000}"/>
    <cellStyle name="Separador de milhares 2 3 3 9" xfId="546" xr:uid="{00000000-0005-0000-0000-00001D000000}"/>
    <cellStyle name="Separador de milhares 2 3 4" xfId="18" xr:uid="{00000000-0005-0000-0000-000020000000}"/>
    <cellStyle name="Separador de milhares 2 3 4 2" xfId="45" xr:uid="{00000000-0005-0000-0000-000020000000}"/>
    <cellStyle name="Separador de milhares 2 3 4 2 2" xfId="172" xr:uid="{CC45A5AF-F205-4E34-8FDF-674FEC2F6C3D}"/>
    <cellStyle name="Separador de milhares 2 3 4 2 2 2" xfId="346" xr:uid="{00000000-0005-0000-0000-00008A000000}"/>
    <cellStyle name="Separador de milhares 2 3 4 2 2 3" xfId="521" xr:uid="{CC45A5AF-F205-4E34-8FDF-674FEC2F6C3D}"/>
    <cellStyle name="Separador de milhares 2 3 4 2 2 4" xfId="695" xr:uid="{CC45A5AF-F205-4E34-8FDF-674FEC2F6C3D}"/>
    <cellStyle name="Separador de milhares 2 3 4 2 3" xfId="226" xr:uid="{00000000-0005-0000-0000-000089000000}"/>
    <cellStyle name="Separador de milhares 2 3 4 2 4" xfId="401" xr:uid="{00000000-0005-0000-0000-000020000000}"/>
    <cellStyle name="Separador de milhares 2 3 4 2 5" xfId="575" xr:uid="{00000000-0005-0000-0000-000020000000}"/>
    <cellStyle name="Separador de milhares 2 3 4 3" xfId="72" xr:uid="{00000000-0005-0000-0000-000020000000}"/>
    <cellStyle name="Separador de milhares 2 3 4 3 2" xfId="253" xr:uid="{00000000-0005-0000-0000-00008B000000}"/>
    <cellStyle name="Separador de milhares 2 3 4 3 3" xfId="428" xr:uid="{00000000-0005-0000-0000-000020000000}"/>
    <cellStyle name="Separador de milhares 2 3 4 3 4" xfId="602" xr:uid="{00000000-0005-0000-0000-000020000000}"/>
    <cellStyle name="Separador de milhares 2 3 4 4" xfId="145" xr:uid="{00000000-0005-0000-0000-000025000000}"/>
    <cellStyle name="Separador de milhares 2 3 4 4 2" xfId="319" xr:uid="{00000000-0005-0000-0000-00008C000000}"/>
    <cellStyle name="Separador de milhares 2 3 4 4 3" xfId="494" xr:uid="{00000000-0005-0000-0000-000025000000}"/>
    <cellStyle name="Separador de milhares 2 3 4 4 4" xfId="668" xr:uid="{00000000-0005-0000-0000-000025000000}"/>
    <cellStyle name="Separador de milhares 2 3 4 5" xfId="199" xr:uid="{00000000-0005-0000-0000-000088000000}"/>
    <cellStyle name="Separador de milhares 2 3 4 6" xfId="374" xr:uid="{00000000-0005-0000-0000-000020000000}"/>
    <cellStyle name="Separador de milhares 2 3 4 7" xfId="548" xr:uid="{00000000-0005-0000-0000-000020000000}"/>
    <cellStyle name="Separador de milhares 2 3 5" xfId="27" xr:uid="{00000000-0005-0000-0000-000021000000}"/>
    <cellStyle name="Separador de milhares 2 3 5 2" xfId="54" xr:uid="{00000000-0005-0000-0000-000021000000}"/>
    <cellStyle name="Separador de milhares 2 3 5 2 2" xfId="181" xr:uid="{6DA28C43-3022-42D5-BAA3-D141D17A185F}"/>
    <cellStyle name="Separador de milhares 2 3 5 2 2 2" xfId="355" xr:uid="{00000000-0005-0000-0000-00008F000000}"/>
    <cellStyle name="Separador de milhares 2 3 5 2 2 3" xfId="530" xr:uid="{6DA28C43-3022-42D5-BAA3-D141D17A185F}"/>
    <cellStyle name="Separador de milhares 2 3 5 2 2 4" xfId="704" xr:uid="{6DA28C43-3022-42D5-BAA3-D141D17A185F}"/>
    <cellStyle name="Separador de milhares 2 3 5 2 3" xfId="235" xr:uid="{00000000-0005-0000-0000-00008E000000}"/>
    <cellStyle name="Separador de milhares 2 3 5 2 4" xfId="410" xr:uid="{00000000-0005-0000-0000-000021000000}"/>
    <cellStyle name="Separador de milhares 2 3 5 2 5" xfId="584" xr:uid="{00000000-0005-0000-0000-000021000000}"/>
    <cellStyle name="Separador de milhares 2 3 5 3" xfId="81" xr:uid="{00000000-0005-0000-0000-000021000000}"/>
    <cellStyle name="Separador de milhares 2 3 5 3 2" xfId="262" xr:uid="{00000000-0005-0000-0000-000090000000}"/>
    <cellStyle name="Separador de milhares 2 3 5 3 3" xfId="437" xr:uid="{00000000-0005-0000-0000-000021000000}"/>
    <cellStyle name="Separador de milhares 2 3 5 3 4" xfId="611" xr:uid="{00000000-0005-0000-0000-000021000000}"/>
    <cellStyle name="Separador de milhares 2 3 5 4" xfId="154" xr:uid="{00000000-0005-0000-0000-000026000000}"/>
    <cellStyle name="Separador de milhares 2 3 5 4 2" xfId="328" xr:uid="{00000000-0005-0000-0000-000091000000}"/>
    <cellStyle name="Separador de milhares 2 3 5 4 3" xfId="503" xr:uid="{00000000-0005-0000-0000-000026000000}"/>
    <cellStyle name="Separador de milhares 2 3 5 4 4" xfId="677" xr:uid="{00000000-0005-0000-0000-000026000000}"/>
    <cellStyle name="Separador de milhares 2 3 5 5" xfId="208" xr:uid="{00000000-0005-0000-0000-00008D000000}"/>
    <cellStyle name="Separador de milhares 2 3 5 6" xfId="383" xr:uid="{00000000-0005-0000-0000-000021000000}"/>
    <cellStyle name="Separador de milhares 2 3 5 7" xfId="557" xr:uid="{00000000-0005-0000-0000-000021000000}"/>
    <cellStyle name="Separador de milhares 2 3 6" xfId="36" xr:uid="{00000000-0005-0000-0000-000019000000}"/>
    <cellStyle name="Separador de milhares 2 3 6 2" xfId="163" xr:uid="{D58FD00E-D9A3-4E80-8B90-B36714A757F9}"/>
    <cellStyle name="Separador de milhares 2 3 6 2 2" xfId="337" xr:uid="{00000000-0005-0000-0000-000093000000}"/>
    <cellStyle name="Separador de milhares 2 3 6 2 3" xfId="512" xr:uid="{D58FD00E-D9A3-4E80-8B90-B36714A757F9}"/>
    <cellStyle name="Separador de milhares 2 3 6 2 4" xfId="686" xr:uid="{D58FD00E-D9A3-4E80-8B90-B36714A757F9}"/>
    <cellStyle name="Separador de milhares 2 3 6 3" xfId="217" xr:uid="{00000000-0005-0000-0000-000092000000}"/>
    <cellStyle name="Separador de milhares 2 3 6 4" xfId="392" xr:uid="{00000000-0005-0000-0000-000019000000}"/>
    <cellStyle name="Separador de milhares 2 3 6 5" xfId="566" xr:uid="{00000000-0005-0000-0000-000019000000}"/>
    <cellStyle name="Separador de milhares 2 3 7" xfId="63" xr:uid="{00000000-0005-0000-0000-000019000000}"/>
    <cellStyle name="Separador de milhares 2 3 7 2" xfId="244" xr:uid="{00000000-0005-0000-0000-000094000000}"/>
    <cellStyle name="Separador de milhares 2 3 7 3" xfId="419" xr:uid="{00000000-0005-0000-0000-000019000000}"/>
    <cellStyle name="Separador de milhares 2 3 7 4" xfId="593" xr:uid="{00000000-0005-0000-0000-000019000000}"/>
    <cellStyle name="Separador de milhares 2 3 8" xfId="134" xr:uid="{00000000-0005-0000-0000-00001E000000}"/>
    <cellStyle name="Separador de milhares 2 3 8 2" xfId="310" xr:uid="{00000000-0005-0000-0000-000095000000}"/>
    <cellStyle name="Separador de milhares 2 3 8 3" xfId="485" xr:uid="{00000000-0005-0000-0000-00001E000000}"/>
    <cellStyle name="Separador de milhares 2 3 8 4" xfId="659" xr:uid="{00000000-0005-0000-0000-00001E000000}"/>
    <cellStyle name="Separador de milhares 2 3 9" xfId="190" xr:uid="{00000000-0005-0000-0000-000069000000}"/>
    <cellStyle name="Separador de milhares 2 4" xfId="132" xr:uid="{00000000-0005-0000-0000-000014000000}"/>
    <cellStyle name="Separador de milhares 2 4 2" xfId="309" xr:uid="{00000000-0005-0000-0000-000096000000}"/>
    <cellStyle name="Separador de milhares 2 4 3" xfId="484" xr:uid="{00000000-0005-0000-0000-000014000000}"/>
    <cellStyle name="Separador de milhares 2 4 4" xfId="658" xr:uid="{00000000-0005-0000-0000-000014000000}"/>
    <cellStyle name="Separador de milhares 3" xfId="3" xr:uid="{00000000-0005-0000-0000-000022000000}"/>
    <cellStyle name="Título 5" xfId="4" xr:uid="{00000000-0005-0000-0000-000023000000}"/>
    <cellStyle name="Vírgula 2" xfId="91" xr:uid="{00000000-0005-0000-0000-000029000000}"/>
    <cellStyle name="Vírgula 2 2" xfId="96" xr:uid="{00000000-0005-0000-0000-00002A000000}"/>
    <cellStyle name="Vírgula 2 2 2" xfId="103" xr:uid="{00000000-0005-0000-0000-00002B000000}"/>
    <cellStyle name="Vírgula 2 2 2 2" xfId="115" xr:uid="{00000000-0005-0000-0000-00002C000000}"/>
    <cellStyle name="Vírgula 2 2 2 2 2" xfId="293" xr:uid="{00000000-0005-0000-0000-00009C000000}"/>
    <cellStyle name="Vírgula 2 2 2 2 3" xfId="468" xr:uid="{00000000-0005-0000-0000-00002C000000}"/>
    <cellStyle name="Vírgula 2 2 2 2 4" xfId="642" xr:uid="{00000000-0005-0000-0000-00002C000000}"/>
    <cellStyle name="Vírgula 2 2 2 3" xfId="127" xr:uid="{00000000-0005-0000-0000-00002D000000}"/>
    <cellStyle name="Vírgula 2 2 2 3 2" xfId="305" xr:uid="{00000000-0005-0000-0000-00009D000000}"/>
    <cellStyle name="Vírgula 2 2 2 3 3" xfId="480" xr:uid="{00000000-0005-0000-0000-00002D000000}"/>
    <cellStyle name="Vírgula 2 2 2 3 4" xfId="654" xr:uid="{00000000-0005-0000-0000-00002D000000}"/>
    <cellStyle name="Vírgula 2 2 2 4" xfId="281" xr:uid="{00000000-0005-0000-0000-00009B000000}"/>
    <cellStyle name="Vírgula 2 2 2 5" xfId="456" xr:uid="{00000000-0005-0000-0000-00002B000000}"/>
    <cellStyle name="Vírgula 2 2 2 6" xfId="630" xr:uid="{00000000-0005-0000-0000-00002B000000}"/>
    <cellStyle name="Vírgula 2 2 3" xfId="109" xr:uid="{00000000-0005-0000-0000-00002E000000}"/>
    <cellStyle name="Vírgula 2 2 3 2" xfId="287" xr:uid="{00000000-0005-0000-0000-00009E000000}"/>
    <cellStyle name="Vírgula 2 2 3 3" xfId="462" xr:uid="{00000000-0005-0000-0000-00002E000000}"/>
    <cellStyle name="Vírgula 2 2 3 4" xfId="636" xr:uid="{00000000-0005-0000-0000-00002E000000}"/>
    <cellStyle name="Vírgula 2 2 4" xfId="121" xr:uid="{00000000-0005-0000-0000-00002F000000}"/>
    <cellStyle name="Vírgula 2 2 4 2" xfId="299" xr:uid="{00000000-0005-0000-0000-00009F000000}"/>
    <cellStyle name="Vírgula 2 2 4 3" xfId="474" xr:uid="{00000000-0005-0000-0000-00002F000000}"/>
    <cellStyle name="Vírgula 2 2 4 4" xfId="648" xr:uid="{00000000-0005-0000-0000-00002F000000}"/>
    <cellStyle name="Vírgula 2 2 5" xfId="275" xr:uid="{00000000-0005-0000-0000-00009A000000}"/>
    <cellStyle name="Vírgula 2 2 6" xfId="450" xr:uid="{00000000-0005-0000-0000-00002A000000}"/>
    <cellStyle name="Vírgula 2 2 7" xfId="624" xr:uid="{00000000-0005-0000-0000-00002A000000}"/>
    <cellStyle name="Vírgula 2 3" xfId="99" xr:uid="{00000000-0005-0000-0000-000030000000}"/>
    <cellStyle name="Vírgula 2 3 2" xfId="105" xr:uid="{00000000-0005-0000-0000-000031000000}"/>
    <cellStyle name="Vírgula 2 3 2 2" xfId="117" xr:uid="{00000000-0005-0000-0000-000032000000}"/>
    <cellStyle name="Vírgula 2 3 2 2 2" xfId="295" xr:uid="{00000000-0005-0000-0000-0000A2000000}"/>
    <cellStyle name="Vírgula 2 3 2 2 3" xfId="470" xr:uid="{00000000-0005-0000-0000-000032000000}"/>
    <cellStyle name="Vírgula 2 3 2 2 4" xfId="644" xr:uid="{00000000-0005-0000-0000-000032000000}"/>
    <cellStyle name="Vírgula 2 3 2 3" xfId="129" xr:uid="{00000000-0005-0000-0000-000033000000}"/>
    <cellStyle name="Vírgula 2 3 2 3 2" xfId="307" xr:uid="{00000000-0005-0000-0000-0000A3000000}"/>
    <cellStyle name="Vírgula 2 3 2 3 3" xfId="482" xr:uid="{00000000-0005-0000-0000-000033000000}"/>
    <cellStyle name="Vírgula 2 3 2 3 4" xfId="656" xr:uid="{00000000-0005-0000-0000-000033000000}"/>
    <cellStyle name="Vírgula 2 3 2 4" xfId="283" xr:uid="{00000000-0005-0000-0000-0000A1000000}"/>
    <cellStyle name="Vírgula 2 3 2 5" xfId="458" xr:uid="{00000000-0005-0000-0000-000031000000}"/>
    <cellStyle name="Vírgula 2 3 2 6" xfId="632" xr:uid="{00000000-0005-0000-0000-000031000000}"/>
    <cellStyle name="Vírgula 2 3 3" xfId="111" xr:uid="{00000000-0005-0000-0000-000034000000}"/>
    <cellStyle name="Vírgula 2 3 3 2" xfId="289" xr:uid="{00000000-0005-0000-0000-0000A4000000}"/>
    <cellStyle name="Vírgula 2 3 3 3" xfId="464" xr:uid="{00000000-0005-0000-0000-000034000000}"/>
    <cellStyle name="Vírgula 2 3 3 4" xfId="638" xr:uid="{00000000-0005-0000-0000-000034000000}"/>
    <cellStyle name="Vírgula 2 3 4" xfId="123" xr:uid="{00000000-0005-0000-0000-000035000000}"/>
    <cellStyle name="Vírgula 2 3 4 2" xfId="301" xr:uid="{00000000-0005-0000-0000-0000A5000000}"/>
    <cellStyle name="Vírgula 2 3 4 3" xfId="476" xr:uid="{00000000-0005-0000-0000-000035000000}"/>
    <cellStyle name="Vírgula 2 3 4 4" xfId="650" xr:uid="{00000000-0005-0000-0000-000035000000}"/>
    <cellStyle name="Vírgula 2 3 5" xfId="277" xr:uid="{00000000-0005-0000-0000-0000A0000000}"/>
    <cellStyle name="Vírgula 2 3 6" xfId="452" xr:uid="{00000000-0005-0000-0000-000030000000}"/>
    <cellStyle name="Vírgula 2 3 7" xfId="626" xr:uid="{00000000-0005-0000-0000-000030000000}"/>
    <cellStyle name="Vírgula 2 4" xfId="101" xr:uid="{00000000-0005-0000-0000-000036000000}"/>
    <cellStyle name="Vírgula 2 4 2" xfId="113" xr:uid="{00000000-0005-0000-0000-000037000000}"/>
    <cellStyle name="Vírgula 2 4 2 2" xfId="291" xr:uid="{00000000-0005-0000-0000-0000A7000000}"/>
    <cellStyle name="Vírgula 2 4 2 3" xfId="466" xr:uid="{00000000-0005-0000-0000-000037000000}"/>
    <cellStyle name="Vírgula 2 4 2 4" xfId="640" xr:uid="{00000000-0005-0000-0000-000037000000}"/>
    <cellStyle name="Vírgula 2 4 3" xfId="125" xr:uid="{00000000-0005-0000-0000-000038000000}"/>
    <cellStyle name="Vírgula 2 4 3 2" xfId="303" xr:uid="{00000000-0005-0000-0000-0000A8000000}"/>
    <cellStyle name="Vírgula 2 4 3 3" xfId="478" xr:uid="{00000000-0005-0000-0000-000038000000}"/>
    <cellStyle name="Vírgula 2 4 3 4" xfId="652" xr:uid="{00000000-0005-0000-0000-000038000000}"/>
    <cellStyle name="Vírgula 2 4 4" xfId="279" xr:uid="{00000000-0005-0000-0000-0000A6000000}"/>
    <cellStyle name="Vírgula 2 4 5" xfId="454" xr:uid="{00000000-0005-0000-0000-000036000000}"/>
    <cellStyle name="Vírgula 2 4 6" xfId="628" xr:uid="{00000000-0005-0000-0000-000036000000}"/>
    <cellStyle name="Vírgula 2 5" xfId="107" xr:uid="{00000000-0005-0000-0000-000039000000}"/>
    <cellStyle name="Vírgula 2 5 2" xfId="285" xr:uid="{00000000-0005-0000-0000-0000A9000000}"/>
    <cellStyle name="Vírgula 2 5 3" xfId="460" xr:uid="{00000000-0005-0000-0000-000039000000}"/>
    <cellStyle name="Vírgula 2 5 4" xfId="634" xr:uid="{00000000-0005-0000-0000-000039000000}"/>
    <cellStyle name="Vírgula 2 6" xfId="119" xr:uid="{00000000-0005-0000-0000-00003A000000}"/>
    <cellStyle name="Vírgula 2 6 2" xfId="297" xr:uid="{00000000-0005-0000-0000-0000AA000000}"/>
    <cellStyle name="Vírgula 2 6 3" xfId="472" xr:uid="{00000000-0005-0000-0000-00003A000000}"/>
    <cellStyle name="Vírgula 2 6 4" xfId="646" xr:uid="{00000000-0005-0000-0000-00003A000000}"/>
    <cellStyle name="Vírgula 2 7" xfId="272" xr:uid="{00000000-0005-0000-0000-000099000000}"/>
    <cellStyle name="Vírgula 2 8" xfId="447" xr:uid="{00000000-0005-0000-0000-000029000000}"/>
    <cellStyle name="Vírgula 2 9" xfId="621" xr:uid="{00000000-0005-0000-0000-000029000000}"/>
    <cellStyle name="Vírgula 3" xfId="94" xr:uid="{00000000-0005-0000-0000-00003B000000}"/>
    <cellStyle name="Vírgula 3 2" xfId="97" xr:uid="{00000000-0005-0000-0000-00003C000000}"/>
    <cellStyle name="Vírgula 3 2 2" xfId="104" xr:uid="{00000000-0005-0000-0000-00003D000000}"/>
    <cellStyle name="Vírgula 3 2 2 2" xfId="116" xr:uid="{00000000-0005-0000-0000-00003E000000}"/>
    <cellStyle name="Vírgula 3 2 2 2 2" xfId="294" xr:uid="{00000000-0005-0000-0000-0000AE000000}"/>
    <cellStyle name="Vírgula 3 2 2 2 3" xfId="469" xr:uid="{00000000-0005-0000-0000-00003E000000}"/>
    <cellStyle name="Vírgula 3 2 2 2 4" xfId="643" xr:uid="{00000000-0005-0000-0000-00003E000000}"/>
    <cellStyle name="Vírgula 3 2 2 3" xfId="128" xr:uid="{00000000-0005-0000-0000-00003F000000}"/>
    <cellStyle name="Vírgula 3 2 2 3 2" xfId="306" xr:uid="{00000000-0005-0000-0000-0000AF000000}"/>
    <cellStyle name="Vírgula 3 2 2 3 3" xfId="481" xr:uid="{00000000-0005-0000-0000-00003F000000}"/>
    <cellStyle name="Vírgula 3 2 2 3 4" xfId="655" xr:uid="{00000000-0005-0000-0000-00003F000000}"/>
    <cellStyle name="Vírgula 3 2 2 4" xfId="282" xr:uid="{00000000-0005-0000-0000-0000AD000000}"/>
    <cellStyle name="Vírgula 3 2 2 5" xfId="457" xr:uid="{00000000-0005-0000-0000-00003D000000}"/>
    <cellStyle name="Vírgula 3 2 2 6" xfId="631" xr:uid="{00000000-0005-0000-0000-00003D000000}"/>
    <cellStyle name="Vírgula 3 2 3" xfId="110" xr:uid="{00000000-0005-0000-0000-000040000000}"/>
    <cellStyle name="Vírgula 3 2 3 2" xfId="288" xr:uid="{00000000-0005-0000-0000-0000B0000000}"/>
    <cellStyle name="Vírgula 3 2 3 3" xfId="463" xr:uid="{00000000-0005-0000-0000-000040000000}"/>
    <cellStyle name="Vírgula 3 2 3 4" xfId="637" xr:uid="{00000000-0005-0000-0000-000040000000}"/>
    <cellStyle name="Vírgula 3 2 4" xfId="122" xr:uid="{00000000-0005-0000-0000-000041000000}"/>
    <cellStyle name="Vírgula 3 2 4 2" xfId="300" xr:uid="{00000000-0005-0000-0000-0000B1000000}"/>
    <cellStyle name="Vírgula 3 2 4 3" xfId="475" xr:uid="{00000000-0005-0000-0000-000041000000}"/>
    <cellStyle name="Vírgula 3 2 4 4" xfId="649" xr:uid="{00000000-0005-0000-0000-000041000000}"/>
    <cellStyle name="Vírgula 3 2 5" xfId="276" xr:uid="{00000000-0005-0000-0000-0000AC000000}"/>
    <cellStyle name="Vírgula 3 2 6" xfId="451" xr:uid="{00000000-0005-0000-0000-00003C000000}"/>
    <cellStyle name="Vírgula 3 2 7" xfId="625" xr:uid="{00000000-0005-0000-0000-00003C000000}"/>
    <cellStyle name="Vírgula 3 3" xfId="100" xr:uid="{00000000-0005-0000-0000-000042000000}"/>
    <cellStyle name="Vírgula 3 3 2" xfId="106" xr:uid="{00000000-0005-0000-0000-000043000000}"/>
    <cellStyle name="Vírgula 3 3 2 2" xfId="118" xr:uid="{00000000-0005-0000-0000-000044000000}"/>
    <cellStyle name="Vírgula 3 3 2 2 2" xfId="296" xr:uid="{00000000-0005-0000-0000-0000B4000000}"/>
    <cellStyle name="Vírgula 3 3 2 2 3" xfId="471" xr:uid="{00000000-0005-0000-0000-000044000000}"/>
    <cellStyle name="Vírgula 3 3 2 2 4" xfId="645" xr:uid="{00000000-0005-0000-0000-000044000000}"/>
    <cellStyle name="Vírgula 3 3 2 3" xfId="130" xr:uid="{00000000-0005-0000-0000-000045000000}"/>
    <cellStyle name="Vírgula 3 3 2 3 2" xfId="308" xr:uid="{00000000-0005-0000-0000-0000B5000000}"/>
    <cellStyle name="Vírgula 3 3 2 3 3" xfId="483" xr:uid="{00000000-0005-0000-0000-000045000000}"/>
    <cellStyle name="Vírgula 3 3 2 3 4" xfId="657" xr:uid="{00000000-0005-0000-0000-000045000000}"/>
    <cellStyle name="Vírgula 3 3 2 4" xfId="284" xr:uid="{00000000-0005-0000-0000-0000B3000000}"/>
    <cellStyle name="Vírgula 3 3 2 5" xfId="459" xr:uid="{00000000-0005-0000-0000-000043000000}"/>
    <cellStyle name="Vírgula 3 3 2 6" xfId="633" xr:uid="{00000000-0005-0000-0000-000043000000}"/>
    <cellStyle name="Vírgula 3 3 3" xfId="112" xr:uid="{00000000-0005-0000-0000-000046000000}"/>
    <cellStyle name="Vírgula 3 3 3 2" xfId="290" xr:uid="{00000000-0005-0000-0000-0000B6000000}"/>
    <cellStyle name="Vírgula 3 3 3 3" xfId="465" xr:uid="{00000000-0005-0000-0000-000046000000}"/>
    <cellStyle name="Vírgula 3 3 3 4" xfId="639" xr:uid="{00000000-0005-0000-0000-000046000000}"/>
    <cellStyle name="Vírgula 3 3 4" xfId="124" xr:uid="{00000000-0005-0000-0000-000047000000}"/>
    <cellStyle name="Vírgula 3 3 4 2" xfId="302" xr:uid="{00000000-0005-0000-0000-0000B7000000}"/>
    <cellStyle name="Vírgula 3 3 4 3" xfId="477" xr:uid="{00000000-0005-0000-0000-000047000000}"/>
    <cellStyle name="Vírgula 3 3 4 4" xfId="651" xr:uid="{00000000-0005-0000-0000-000047000000}"/>
    <cellStyle name="Vírgula 3 3 5" xfId="278" xr:uid="{00000000-0005-0000-0000-0000B2000000}"/>
    <cellStyle name="Vírgula 3 3 6" xfId="453" xr:uid="{00000000-0005-0000-0000-000042000000}"/>
    <cellStyle name="Vírgula 3 3 7" xfId="627" xr:uid="{00000000-0005-0000-0000-000042000000}"/>
    <cellStyle name="Vírgula 3 4" xfId="102" xr:uid="{00000000-0005-0000-0000-000048000000}"/>
    <cellStyle name="Vírgula 3 4 2" xfId="114" xr:uid="{00000000-0005-0000-0000-000049000000}"/>
    <cellStyle name="Vírgula 3 4 2 2" xfId="292" xr:uid="{00000000-0005-0000-0000-0000B9000000}"/>
    <cellStyle name="Vírgula 3 4 2 3" xfId="467" xr:uid="{00000000-0005-0000-0000-000049000000}"/>
    <cellStyle name="Vírgula 3 4 2 4" xfId="641" xr:uid="{00000000-0005-0000-0000-000049000000}"/>
    <cellStyle name="Vírgula 3 4 3" xfId="126" xr:uid="{00000000-0005-0000-0000-00004A000000}"/>
    <cellStyle name="Vírgula 3 4 3 2" xfId="304" xr:uid="{00000000-0005-0000-0000-0000BA000000}"/>
    <cellStyle name="Vírgula 3 4 3 3" xfId="479" xr:uid="{00000000-0005-0000-0000-00004A000000}"/>
    <cellStyle name="Vírgula 3 4 3 4" xfId="653" xr:uid="{00000000-0005-0000-0000-00004A000000}"/>
    <cellStyle name="Vírgula 3 4 4" xfId="280" xr:uid="{00000000-0005-0000-0000-0000B8000000}"/>
    <cellStyle name="Vírgula 3 4 5" xfId="455" xr:uid="{00000000-0005-0000-0000-000048000000}"/>
    <cellStyle name="Vírgula 3 4 6" xfId="629" xr:uid="{00000000-0005-0000-0000-000048000000}"/>
    <cellStyle name="Vírgula 3 5" xfId="108" xr:uid="{00000000-0005-0000-0000-00004B000000}"/>
    <cellStyle name="Vírgula 3 5 2" xfId="286" xr:uid="{00000000-0005-0000-0000-0000BB000000}"/>
    <cellStyle name="Vírgula 3 5 3" xfId="461" xr:uid="{00000000-0005-0000-0000-00004B000000}"/>
    <cellStyle name="Vírgula 3 5 4" xfId="635" xr:uid="{00000000-0005-0000-0000-00004B000000}"/>
    <cellStyle name="Vírgula 3 6" xfId="120" xr:uid="{00000000-0005-0000-0000-00004C000000}"/>
    <cellStyle name="Vírgula 3 6 2" xfId="298" xr:uid="{00000000-0005-0000-0000-0000BC000000}"/>
    <cellStyle name="Vírgula 3 6 3" xfId="473" xr:uid="{00000000-0005-0000-0000-00004C000000}"/>
    <cellStyle name="Vírgula 3 6 4" xfId="647" xr:uid="{00000000-0005-0000-0000-00004C000000}"/>
    <cellStyle name="Vírgula 3 7" xfId="274" xr:uid="{00000000-0005-0000-0000-0000AB000000}"/>
    <cellStyle name="Vírgula 3 8" xfId="449" xr:uid="{00000000-0005-0000-0000-00003B000000}"/>
    <cellStyle name="Vírgula 3 9" xfId="623" xr:uid="{00000000-0005-0000-0000-00003B000000}"/>
  </cellStyles>
  <dxfs count="188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/>
        <i val="0"/>
      </font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1" defaultTableStyle="TableStyleMedium9" defaultPivotStyle="PivotStyleLight16">
    <tableStyle name="Invisible" pivot="0" table="0" count="0" xr9:uid="{27804E29-EB13-495D-8C58-39DC28477F3F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8B98E5A6-CEA4-47A7-BB80-0C0B9098FF1F}"/>
            </a:ext>
          </a:extLst>
        </xdr:cNvPr>
        <xdr:cNvSpPr>
          <a:spLocks noChangeArrowheads="1"/>
        </xdr:cNvSpPr>
      </xdr:nvSpPr>
      <xdr:spPr bwMode="auto">
        <a:xfrm>
          <a:off x="2600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78EA8A18-8C02-4495-BE75-088B6D42F5DB}"/>
            </a:ext>
          </a:extLst>
        </xdr:cNvPr>
        <xdr:cNvSpPr>
          <a:spLocks noChangeArrowheads="1"/>
        </xdr:cNvSpPr>
      </xdr:nvSpPr>
      <xdr:spPr bwMode="auto">
        <a:xfrm>
          <a:off x="2600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181F1838-15A2-41D3-AFB3-6A95E156FEE7}"/>
            </a:ext>
          </a:extLst>
        </xdr:cNvPr>
        <xdr:cNvSpPr>
          <a:spLocks noChangeArrowheads="1"/>
        </xdr:cNvSpPr>
      </xdr:nvSpPr>
      <xdr:spPr bwMode="auto">
        <a:xfrm>
          <a:off x="2600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E62642E-AC07-4DC5-A914-0578B351ADB2}"/>
            </a:ext>
          </a:extLst>
        </xdr:cNvPr>
        <xdr:cNvSpPr>
          <a:spLocks noChangeArrowheads="1"/>
        </xdr:cNvSpPr>
      </xdr:nvSpPr>
      <xdr:spPr bwMode="auto">
        <a:xfrm>
          <a:off x="2600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W59"/>
  <sheetViews>
    <sheetView zoomScale="82" zoomScaleNormal="82" workbookViewId="0">
      <selection activeCell="L8" sqref="L8"/>
    </sheetView>
  </sheetViews>
  <sheetFormatPr defaultColWidth="9.7109375" defaultRowHeight="15" x14ac:dyDescent="0.2"/>
  <cols>
    <col min="1" max="1" width="9.5703125" style="1" customWidth="1"/>
    <col min="2" max="2" width="14.42578125" style="1" customWidth="1"/>
    <col min="3" max="3" width="5.5703125" style="15" customWidth="1"/>
    <col min="4" max="4" width="39.42578125" style="1" customWidth="1"/>
    <col min="5" max="5" width="12.140625" style="1" customWidth="1"/>
    <col min="6" max="6" width="11.5703125" style="1" customWidth="1"/>
    <col min="7" max="7" width="10.7109375" style="1" customWidth="1"/>
    <col min="8" max="8" width="17.85546875" style="1" customWidth="1"/>
    <col min="9" max="9" width="8.28515625" style="1" customWidth="1"/>
    <col min="10" max="10" width="12.7109375" style="21" bestFit="1" customWidth="1"/>
    <col min="11" max="11" width="11.28515625" style="18" customWidth="1"/>
    <col min="12" max="12" width="13.28515625" style="16" customWidth="1"/>
    <col min="13" max="13" width="12.5703125" style="127" customWidth="1"/>
    <col min="14" max="14" width="15.42578125" style="128" customWidth="1"/>
    <col min="15" max="17" width="16.42578125" style="128" bestFit="1" customWidth="1"/>
    <col min="18" max="19" width="16.42578125" style="129" bestFit="1" customWidth="1"/>
    <col min="20" max="20" width="17" style="129" customWidth="1"/>
    <col min="21" max="23" width="16.28515625" style="129" bestFit="1" customWidth="1"/>
    <col min="24" max="16384" width="9.7109375" style="116"/>
  </cols>
  <sheetData>
    <row r="1" spans="1:23" ht="47.65" customHeight="1" x14ac:dyDescent="0.2">
      <c r="A1" s="166" t="s">
        <v>32</v>
      </c>
      <c r="B1" s="166"/>
      <c r="C1" s="166"/>
      <c r="D1" s="166" t="s">
        <v>108</v>
      </c>
      <c r="E1" s="166"/>
      <c r="F1" s="166"/>
      <c r="G1" s="166"/>
      <c r="H1" s="166"/>
      <c r="I1" s="166"/>
      <c r="J1" s="166"/>
      <c r="K1" s="166" t="s">
        <v>34</v>
      </c>
      <c r="L1" s="166"/>
      <c r="M1" s="166"/>
      <c r="N1" s="159" t="s">
        <v>104</v>
      </c>
      <c r="O1" s="157" t="s">
        <v>109</v>
      </c>
      <c r="P1" s="157" t="s">
        <v>111</v>
      </c>
      <c r="Q1" s="157" t="s">
        <v>25</v>
      </c>
      <c r="R1" s="157" t="s">
        <v>25</v>
      </c>
      <c r="S1" s="157" t="s">
        <v>25</v>
      </c>
      <c r="T1" s="157" t="s">
        <v>25</v>
      </c>
      <c r="U1" s="157" t="s">
        <v>25</v>
      </c>
      <c r="V1" s="157" t="s">
        <v>25</v>
      </c>
      <c r="W1" s="157" t="s">
        <v>25</v>
      </c>
    </row>
    <row r="2" spans="1:23" ht="21.75" customHeight="1" x14ac:dyDescent="0.2">
      <c r="A2" s="166" t="s">
        <v>107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59"/>
      <c r="O2" s="157"/>
      <c r="P2" s="157"/>
      <c r="Q2" s="157"/>
      <c r="R2" s="157"/>
      <c r="S2" s="157"/>
      <c r="T2" s="157"/>
      <c r="U2" s="157"/>
      <c r="V2" s="157"/>
      <c r="W2" s="157"/>
    </row>
    <row r="3" spans="1:23" s="3" customFormat="1" ht="54.75" customHeight="1" x14ac:dyDescent="0.2">
      <c r="A3" s="35" t="s">
        <v>4</v>
      </c>
      <c r="B3" s="35" t="s">
        <v>20</v>
      </c>
      <c r="C3" s="35" t="s">
        <v>2</v>
      </c>
      <c r="D3" s="36" t="s">
        <v>15</v>
      </c>
      <c r="E3" s="36" t="s">
        <v>26</v>
      </c>
      <c r="F3" s="36" t="s">
        <v>18</v>
      </c>
      <c r="G3" s="36" t="s">
        <v>16</v>
      </c>
      <c r="H3" s="36" t="s">
        <v>22</v>
      </c>
      <c r="I3" s="36" t="s">
        <v>3</v>
      </c>
      <c r="J3" s="44" t="s">
        <v>21</v>
      </c>
      <c r="K3" s="13" t="s">
        <v>5</v>
      </c>
      <c r="L3" s="14" t="s">
        <v>0</v>
      </c>
      <c r="M3" s="12" t="s">
        <v>1</v>
      </c>
      <c r="N3" s="110">
        <v>45091</v>
      </c>
      <c r="O3" s="113">
        <v>45358</v>
      </c>
      <c r="P3" s="113">
        <v>45428</v>
      </c>
      <c r="Q3" s="113" t="s">
        <v>19</v>
      </c>
      <c r="R3" s="113" t="s">
        <v>19</v>
      </c>
      <c r="S3" s="113" t="s">
        <v>19</v>
      </c>
      <c r="T3" s="113" t="s">
        <v>19</v>
      </c>
      <c r="U3" s="113" t="s">
        <v>19</v>
      </c>
      <c r="V3" s="113" t="s">
        <v>19</v>
      </c>
      <c r="W3" s="113" t="s">
        <v>19</v>
      </c>
    </row>
    <row r="4" spans="1:23" ht="59.25" customHeight="1" x14ac:dyDescent="0.2">
      <c r="A4" s="167" t="s">
        <v>35</v>
      </c>
      <c r="B4" s="170" t="s">
        <v>36</v>
      </c>
      <c r="C4" s="76">
        <v>1</v>
      </c>
      <c r="D4" s="117" t="s">
        <v>37</v>
      </c>
      <c r="E4" s="118" t="s">
        <v>27</v>
      </c>
      <c r="F4" s="66">
        <v>1001</v>
      </c>
      <c r="G4" s="37" t="s">
        <v>66</v>
      </c>
      <c r="H4" s="81" t="s">
        <v>60</v>
      </c>
      <c r="I4" s="41" t="s">
        <v>6</v>
      </c>
      <c r="J4" s="136">
        <v>36</v>
      </c>
      <c r="K4" s="131">
        <v>0</v>
      </c>
      <c r="L4" s="132">
        <f>K4-SUM(N4:W4)</f>
        <v>0</v>
      </c>
      <c r="M4" s="133" t="str">
        <f>IF(L4&lt;0,"ATENÇÃO","OK")</f>
        <v>OK</v>
      </c>
      <c r="N4" s="65"/>
      <c r="O4" s="65"/>
      <c r="P4" s="139"/>
      <c r="Q4" s="139"/>
      <c r="R4" s="139"/>
      <c r="S4" s="139"/>
      <c r="T4" s="139"/>
      <c r="U4" s="139"/>
      <c r="V4" s="139"/>
      <c r="W4" s="139"/>
    </row>
    <row r="5" spans="1:23" ht="63.75" customHeight="1" x14ac:dyDescent="0.2">
      <c r="A5" s="168"/>
      <c r="B5" s="171"/>
      <c r="C5" s="76">
        <v>2</v>
      </c>
      <c r="D5" s="119" t="s">
        <v>38</v>
      </c>
      <c r="E5" s="120" t="s">
        <v>28</v>
      </c>
      <c r="F5" s="66">
        <v>1001</v>
      </c>
      <c r="G5" s="37" t="s">
        <v>67</v>
      </c>
      <c r="H5" s="74" t="s">
        <v>60</v>
      </c>
      <c r="I5" s="42" t="s">
        <v>6</v>
      </c>
      <c r="J5" s="136">
        <v>35</v>
      </c>
      <c r="K5" s="131">
        <v>0</v>
      </c>
      <c r="L5" s="132">
        <f t="shared" ref="L5:L43" si="0">K5-SUM(N5:W5)</f>
        <v>0</v>
      </c>
      <c r="M5" s="133" t="str">
        <f t="shared" ref="M5:M43" si="1">IF(L5&lt;0,"ATENÇÃO","OK")</f>
        <v>OK</v>
      </c>
      <c r="N5" s="65"/>
      <c r="O5" s="65"/>
      <c r="P5" s="139"/>
      <c r="Q5" s="139"/>
      <c r="R5" s="139"/>
      <c r="S5" s="139"/>
      <c r="T5" s="139"/>
      <c r="U5" s="139"/>
      <c r="V5" s="139"/>
      <c r="W5" s="139"/>
    </row>
    <row r="6" spans="1:23" ht="61.5" customHeight="1" x14ac:dyDescent="0.2">
      <c r="A6" s="168"/>
      <c r="B6" s="171"/>
      <c r="C6" s="76">
        <v>3</v>
      </c>
      <c r="D6" s="119" t="s">
        <v>39</v>
      </c>
      <c r="E6" s="120"/>
      <c r="F6" s="66">
        <v>1001</v>
      </c>
      <c r="G6" s="37" t="s">
        <v>68</v>
      </c>
      <c r="H6" s="74" t="s">
        <v>60</v>
      </c>
      <c r="I6" s="42" t="s">
        <v>6</v>
      </c>
      <c r="J6" s="136">
        <v>44.32</v>
      </c>
      <c r="K6" s="131">
        <v>2</v>
      </c>
      <c r="L6" s="132">
        <f t="shared" si="0"/>
        <v>2</v>
      </c>
      <c r="M6" s="133" t="str">
        <f t="shared" si="1"/>
        <v>OK</v>
      </c>
      <c r="N6" s="65"/>
      <c r="O6" s="65"/>
      <c r="P6" s="139"/>
      <c r="Q6" s="139"/>
      <c r="R6" s="139"/>
      <c r="S6" s="139"/>
      <c r="T6" s="139"/>
      <c r="U6" s="139"/>
      <c r="V6" s="139"/>
      <c r="W6" s="139"/>
    </row>
    <row r="7" spans="1:23" ht="62.45" customHeight="1" x14ac:dyDescent="0.2">
      <c r="A7" s="168"/>
      <c r="B7" s="171"/>
      <c r="C7" s="149">
        <v>4</v>
      </c>
      <c r="D7" s="150" t="s">
        <v>40</v>
      </c>
      <c r="E7" s="151"/>
      <c r="F7" s="152">
        <v>1001</v>
      </c>
      <c r="G7" s="153" t="s">
        <v>69</v>
      </c>
      <c r="H7" s="154" t="s">
        <v>60</v>
      </c>
      <c r="I7" s="155" t="s">
        <v>6</v>
      </c>
      <c r="J7" s="156">
        <v>51.53</v>
      </c>
      <c r="K7" s="131">
        <v>7</v>
      </c>
      <c r="L7" s="132">
        <f t="shared" si="0"/>
        <v>0</v>
      </c>
      <c r="M7" s="133" t="str">
        <f t="shared" si="1"/>
        <v>OK</v>
      </c>
      <c r="N7" s="65">
        <v>1</v>
      </c>
      <c r="O7" s="65">
        <v>1</v>
      </c>
      <c r="P7" s="140">
        <v>5</v>
      </c>
      <c r="Q7" s="139"/>
      <c r="R7" s="139"/>
      <c r="S7" s="139"/>
      <c r="T7" s="139"/>
      <c r="U7" s="139"/>
      <c r="V7" s="139"/>
      <c r="W7" s="139"/>
    </row>
    <row r="8" spans="1:23" ht="65.25" customHeight="1" x14ac:dyDescent="0.2">
      <c r="A8" s="168"/>
      <c r="B8" s="171"/>
      <c r="C8" s="149">
        <v>5</v>
      </c>
      <c r="D8" s="150" t="s">
        <v>41</v>
      </c>
      <c r="E8" s="151"/>
      <c r="F8" s="152">
        <v>1001</v>
      </c>
      <c r="G8" s="153" t="s">
        <v>70</v>
      </c>
      <c r="H8" s="154" t="s">
        <v>60</v>
      </c>
      <c r="I8" s="155" t="s">
        <v>6</v>
      </c>
      <c r="J8" s="156">
        <v>68.87</v>
      </c>
      <c r="K8" s="131">
        <v>3</v>
      </c>
      <c r="L8" s="132">
        <f t="shared" si="0"/>
        <v>0</v>
      </c>
      <c r="M8" s="133" t="str">
        <f t="shared" si="1"/>
        <v>OK</v>
      </c>
      <c r="N8" s="65"/>
      <c r="O8" s="65"/>
      <c r="P8" s="140">
        <v>3</v>
      </c>
      <c r="Q8" s="139"/>
      <c r="R8" s="139"/>
      <c r="S8" s="139"/>
      <c r="T8" s="139"/>
      <c r="U8" s="139"/>
      <c r="V8" s="139"/>
      <c r="W8" s="139"/>
    </row>
    <row r="9" spans="1:23" ht="63" customHeight="1" x14ac:dyDescent="0.2">
      <c r="A9" s="168"/>
      <c r="B9" s="171"/>
      <c r="C9" s="76">
        <v>6</v>
      </c>
      <c r="D9" s="119" t="s">
        <v>42</v>
      </c>
      <c r="E9" s="120"/>
      <c r="F9" s="66">
        <v>1001</v>
      </c>
      <c r="G9" s="37" t="s">
        <v>59</v>
      </c>
      <c r="H9" s="74" t="s">
        <v>60</v>
      </c>
      <c r="I9" s="42" t="s">
        <v>6</v>
      </c>
      <c r="J9" s="136">
        <v>64.260000000000005</v>
      </c>
      <c r="K9" s="131">
        <v>1</v>
      </c>
      <c r="L9" s="132">
        <f t="shared" si="0"/>
        <v>1</v>
      </c>
      <c r="M9" s="133" t="str">
        <f t="shared" si="1"/>
        <v>OK</v>
      </c>
      <c r="N9" s="65"/>
      <c r="O9" s="65"/>
      <c r="P9" s="140"/>
      <c r="Q9" s="139"/>
      <c r="R9" s="139"/>
      <c r="S9" s="139"/>
      <c r="T9" s="139"/>
      <c r="U9" s="139"/>
      <c r="V9" s="139"/>
      <c r="W9" s="139"/>
    </row>
    <row r="10" spans="1:23" ht="60.75" customHeight="1" x14ac:dyDescent="0.2">
      <c r="A10" s="168"/>
      <c r="B10" s="171"/>
      <c r="C10" s="76">
        <v>7</v>
      </c>
      <c r="D10" s="119" t="s">
        <v>43</v>
      </c>
      <c r="E10" s="120"/>
      <c r="F10" s="66">
        <v>1001</v>
      </c>
      <c r="G10" s="37" t="s">
        <v>71</v>
      </c>
      <c r="H10" s="74" t="s">
        <v>60</v>
      </c>
      <c r="I10" s="42" t="s">
        <v>6</v>
      </c>
      <c r="J10" s="136">
        <v>78.13</v>
      </c>
      <c r="K10" s="131">
        <v>0</v>
      </c>
      <c r="L10" s="132">
        <f t="shared" si="0"/>
        <v>0</v>
      </c>
      <c r="M10" s="133" t="str">
        <f t="shared" si="1"/>
        <v>OK</v>
      </c>
      <c r="N10" s="65"/>
      <c r="O10" s="65"/>
      <c r="P10" s="140"/>
      <c r="Q10" s="139"/>
      <c r="R10" s="139"/>
      <c r="S10" s="139"/>
      <c r="T10" s="139"/>
      <c r="U10" s="139"/>
      <c r="V10" s="139"/>
      <c r="W10" s="139"/>
    </row>
    <row r="11" spans="1:23" ht="62.45" customHeight="1" x14ac:dyDescent="0.2">
      <c r="A11" s="168"/>
      <c r="B11" s="171"/>
      <c r="C11" s="76">
        <v>8</v>
      </c>
      <c r="D11" s="121" t="s">
        <v>44</v>
      </c>
      <c r="E11" s="120"/>
      <c r="F11" s="66">
        <v>1001</v>
      </c>
      <c r="G11" s="37" t="s">
        <v>72</v>
      </c>
      <c r="H11" s="63" t="s">
        <v>60</v>
      </c>
      <c r="I11" s="43" t="s">
        <v>9</v>
      </c>
      <c r="J11" s="136">
        <v>50</v>
      </c>
      <c r="K11" s="131">
        <v>1</v>
      </c>
      <c r="L11" s="132">
        <f t="shared" si="0"/>
        <v>1</v>
      </c>
      <c r="M11" s="133" t="str">
        <f t="shared" si="1"/>
        <v>OK</v>
      </c>
      <c r="N11" s="65"/>
      <c r="O11" s="65"/>
      <c r="P11" s="140"/>
      <c r="Q11" s="139"/>
      <c r="R11" s="139"/>
      <c r="S11" s="139"/>
      <c r="T11" s="139"/>
      <c r="U11" s="139"/>
      <c r="V11" s="139"/>
      <c r="W11" s="139"/>
    </row>
    <row r="12" spans="1:23" ht="60.75" customHeight="1" x14ac:dyDescent="0.2">
      <c r="A12" s="168"/>
      <c r="B12" s="171"/>
      <c r="C12" s="76">
        <v>9</v>
      </c>
      <c r="D12" s="122" t="s">
        <v>45</v>
      </c>
      <c r="E12" s="120"/>
      <c r="F12" s="66">
        <v>1001</v>
      </c>
      <c r="G12" s="37" t="s">
        <v>59</v>
      </c>
      <c r="H12" s="78" t="s">
        <v>60</v>
      </c>
      <c r="I12" s="71" t="s">
        <v>9</v>
      </c>
      <c r="J12" s="136">
        <v>75.599999999999994</v>
      </c>
      <c r="K12" s="131">
        <v>3</v>
      </c>
      <c r="L12" s="132">
        <f t="shared" si="0"/>
        <v>3</v>
      </c>
      <c r="M12" s="133" t="str">
        <f t="shared" si="1"/>
        <v>OK</v>
      </c>
      <c r="N12" s="65"/>
      <c r="O12" s="65"/>
      <c r="P12" s="140"/>
      <c r="Q12" s="139"/>
      <c r="R12" s="139"/>
      <c r="S12" s="139"/>
      <c r="T12" s="139"/>
      <c r="U12" s="139"/>
      <c r="V12" s="139"/>
      <c r="W12" s="139"/>
    </row>
    <row r="13" spans="1:23" ht="62.45" customHeight="1" x14ac:dyDescent="0.2">
      <c r="A13" s="168"/>
      <c r="B13" s="171"/>
      <c r="C13" s="76">
        <v>10</v>
      </c>
      <c r="D13" s="122" t="s">
        <v>46</v>
      </c>
      <c r="E13" s="120"/>
      <c r="F13" s="66">
        <v>1001</v>
      </c>
      <c r="G13" s="37" t="s">
        <v>59</v>
      </c>
      <c r="H13" s="78" t="s">
        <v>60</v>
      </c>
      <c r="I13" s="71" t="s">
        <v>6</v>
      </c>
      <c r="J13" s="136">
        <v>61.4</v>
      </c>
      <c r="K13" s="131">
        <v>1</v>
      </c>
      <c r="L13" s="132">
        <f t="shared" si="0"/>
        <v>1</v>
      </c>
      <c r="M13" s="133" t="str">
        <f t="shared" si="1"/>
        <v>OK</v>
      </c>
      <c r="N13" s="65"/>
      <c r="O13" s="65"/>
      <c r="P13" s="140"/>
      <c r="Q13" s="139"/>
      <c r="R13" s="139"/>
      <c r="S13" s="139"/>
      <c r="T13" s="139"/>
      <c r="U13" s="139"/>
      <c r="V13" s="139"/>
      <c r="W13" s="139"/>
    </row>
    <row r="14" spans="1:23" ht="29.25" customHeight="1" x14ac:dyDescent="0.2">
      <c r="A14" s="168"/>
      <c r="B14" s="171"/>
      <c r="C14" s="76">
        <v>11</v>
      </c>
      <c r="D14" s="123" t="s">
        <v>47</v>
      </c>
      <c r="E14" s="120"/>
      <c r="F14" s="66">
        <v>1001</v>
      </c>
      <c r="G14" s="37" t="s">
        <v>61</v>
      </c>
      <c r="H14" s="81" t="s">
        <v>60</v>
      </c>
      <c r="I14" s="41" t="s">
        <v>6</v>
      </c>
      <c r="J14" s="136">
        <v>9</v>
      </c>
      <c r="K14" s="131">
        <v>2</v>
      </c>
      <c r="L14" s="132">
        <f t="shared" si="0"/>
        <v>2</v>
      </c>
      <c r="M14" s="133" t="str">
        <f t="shared" si="1"/>
        <v>OK</v>
      </c>
      <c r="N14" s="65"/>
      <c r="O14" s="65"/>
      <c r="P14" s="140"/>
      <c r="Q14" s="139"/>
      <c r="R14" s="139"/>
      <c r="S14" s="139"/>
      <c r="T14" s="139"/>
      <c r="U14" s="139"/>
      <c r="V14" s="139"/>
      <c r="W14" s="139"/>
    </row>
    <row r="15" spans="1:23" ht="31.7" customHeight="1" x14ac:dyDescent="0.2">
      <c r="A15" s="168"/>
      <c r="B15" s="171"/>
      <c r="C15" s="76">
        <v>12</v>
      </c>
      <c r="D15" s="123" t="s">
        <v>48</v>
      </c>
      <c r="E15" s="120"/>
      <c r="F15" s="66">
        <v>1001</v>
      </c>
      <c r="G15" s="37" t="s">
        <v>61</v>
      </c>
      <c r="H15" s="81" t="s">
        <v>60</v>
      </c>
      <c r="I15" s="41" t="s">
        <v>6</v>
      </c>
      <c r="J15" s="136">
        <v>3</v>
      </c>
      <c r="K15" s="131">
        <v>2</v>
      </c>
      <c r="L15" s="132">
        <f t="shared" si="0"/>
        <v>2</v>
      </c>
      <c r="M15" s="133" t="str">
        <f t="shared" si="1"/>
        <v>OK</v>
      </c>
      <c r="N15" s="65"/>
      <c r="O15" s="65"/>
      <c r="P15" s="140"/>
      <c r="Q15" s="139"/>
      <c r="R15" s="139"/>
      <c r="S15" s="139"/>
      <c r="T15" s="139"/>
      <c r="U15" s="139"/>
      <c r="V15" s="139"/>
      <c r="W15" s="139"/>
    </row>
    <row r="16" spans="1:23" ht="28.5" customHeight="1" x14ac:dyDescent="0.2">
      <c r="A16" s="168"/>
      <c r="B16" s="171"/>
      <c r="C16" s="76">
        <v>13</v>
      </c>
      <c r="D16" s="123" t="s">
        <v>49</v>
      </c>
      <c r="E16" s="120"/>
      <c r="F16" s="66">
        <v>1001</v>
      </c>
      <c r="G16" s="37" t="s">
        <v>61</v>
      </c>
      <c r="H16" s="81" t="s">
        <v>60</v>
      </c>
      <c r="I16" s="41" t="s">
        <v>6</v>
      </c>
      <c r="J16" s="136">
        <v>10</v>
      </c>
      <c r="K16" s="131">
        <v>2</v>
      </c>
      <c r="L16" s="132">
        <f t="shared" si="0"/>
        <v>2</v>
      </c>
      <c r="M16" s="133" t="str">
        <f t="shared" si="1"/>
        <v>OK</v>
      </c>
      <c r="N16" s="65"/>
      <c r="O16" s="65"/>
      <c r="P16" s="140"/>
      <c r="Q16" s="139"/>
      <c r="R16" s="139"/>
      <c r="S16" s="139"/>
      <c r="T16" s="139"/>
      <c r="U16" s="139"/>
      <c r="V16" s="139"/>
      <c r="W16" s="139"/>
    </row>
    <row r="17" spans="1:23" ht="28.5" customHeight="1" x14ac:dyDescent="0.2">
      <c r="A17" s="168"/>
      <c r="B17" s="171"/>
      <c r="C17" s="76">
        <v>14</v>
      </c>
      <c r="D17" s="123" t="s">
        <v>50</v>
      </c>
      <c r="E17" s="120"/>
      <c r="F17" s="66">
        <v>1001</v>
      </c>
      <c r="G17" s="37" t="s">
        <v>61</v>
      </c>
      <c r="H17" s="81" t="s">
        <v>60</v>
      </c>
      <c r="I17" s="41" t="s">
        <v>6</v>
      </c>
      <c r="J17" s="136">
        <v>9</v>
      </c>
      <c r="K17" s="131">
        <v>2</v>
      </c>
      <c r="L17" s="132">
        <f t="shared" si="0"/>
        <v>2</v>
      </c>
      <c r="M17" s="133" t="str">
        <f t="shared" si="1"/>
        <v>OK</v>
      </c>
      <c r="N17" s="65"/>
      <c r="O17" s="65"/>
      <c r="P17" s="140"/>
      <c r="Q17" s="139"/>
      <c r="R17" s="139"/>
      <c r="S17" s="139"/>
      <c r="T17" s="139"/>
      <c r="U17" s="139"/>
      <c r="V17" s="139"/>
      <c r="W17" s="139"/>
    </row>
    <row r="18" spans="1:23" ht="29.25" customHeight="1" x14ac:dyDescent="0.2">
      <c r="A18" s="168"/>
      <c r="B18" s="171"/>
      <c r="C18" s="76">
        <v>15</v>
      </c>
      <c r="D18" s="123" t="s">
        <v>51</v>
      </c>
      <c r="E18" s="120"/>
      <c r="F18" s="66">
        <v>1001</v>
      </c>
      <c r="G18" s="37" t="s">
        <v>61</v>
      </c>
      <c r="H18" s="81" t="s">
        <v>60</v>
      </c>
      <c r="I18" s="41" t="s">
        <v>6</v>
      </c>
      <c r="J18" s="136">
        <v>10</v>
      </c>
      <c r="K18" s="131">
        <v>2</v>
      </c>
      <c r="L18" s="132">
        <f t="shared" si="0"/>
        <v>2</v>
      </c>
      <c r="M18" s="133" t="str">
        <f t="shared" si="1"/>
        <v>OK</v>
      </c>
      <c r="N18" s="65"/>
      <c r="O18" s="65"/>
      <c r="P18" s="140"/>
      <c r="Q18" s="139"/>
      <c r="R18" s="139"/>
      <c r="S18" s="139"/>
      <c r="T18" s="139"/>
      <c r="U18" s="139"/>
      <c r="V18" s="139"/>
      <c r="W18" s="139"/>
    </row>
    <row r="19" spans="1:23" ht="34.5" customHeight="1" x14ac:dyDescent="0.2">
      <c r="A19" s="168"/>
      <c r="B19" s="171"/>
      <c r="C19" s="76">
        <v>16</v>
      </c>
      <c r="D19" s="123" t="s">
        <v>52</v>
      </c>
      <c r="E19" s="120"/>
      <c r="F19" s="66">
        <v>1001</v>
      </c>
      <c r="G19" s="37" t="s">
        <v>61</v>
      </c>
      <c r="H19" s="81" t="s">
        <v>60</v>
      </c>
      <c r="I19" s="41" t="s">
        <v>6</v>
      </c>
      <c r="J19" s="136">
        <v>12</v>
      </c>
      <c r="K19" s="131">
        <v>2</v>
      </c>
      <c r="L19" s="132">
        <f t="shared" si="0"/>
        <v>2</v>
      </c>
      <c r="M19" s="133" t="str">
        <f t="shared" si="1"/>
        <v>OK</v>
      </c>
      <c r="N19" s="65"/>
      <c r="O19" s="65"/>
      <c r="P19" s="140"/>
      <c r="Q19" s="139"/>
      <c r="R19" s="139"/>
      <c r="S19" s="139"/>
      <c r="T19" s="139"/>
      <c r="U19" s="139"/>
      <c r="V19" s="139"/>
      <c r="W19" s="139"/>
    </row>
    <row r="20" spans="1:23" ht="31.7" customHeight="1" x14ac:dyDescent="0.2">
      <c r="A20" s="168"/>
      <c r="B20" s="171"/>
      <c r="C20" s="76">
        <v>17</v>
      </c>
      <c r="D20" s="123" t="s">
        <v>53</v>
      </c>
      <c r="E20" s="120"/>
      <c r="F20" s="66">
        <v>1001</v>
      </c>
      <c r="G20" s="37" t="s">
        <v>61</v>
      </c>
      <c r="H20" s="81" t="s">
        <v>60</v>
      </c>
      <c r="I20" s="41" t="s">
        <v>6</v>
      </c>
      <c r="J20" s="136">
        <v>10</v>
      </c>
      <c r="K20" s="131">
        <v>2</v>
      </c>
      <c r="L20" s="132">
        <f t="shared" si="0"/>
        <v>2</v>
      </c>
      <c r="M20" s="133" t="str">
        <f t="shared" si="1"/>
        <v>OK</v>
      </c>
      <c r="N20" s="65"/>
      <c r="O20" s="65"/>
      <c r="P20" s="140"/>
      <c r="Q20" s="139"/>
      <c r="R20" s="139"/>
      <c r="S20" s="139"/>
      <c r="T20" s="139"/>
      <c r="U20" s="139"/>
      <c r="V20" s="139"/>
      <c r="W20" s="139"/>
    </row>
    <row r="21" spans="1:23" ht="35.450000000000003" customHeight="1" x14ac:dyDescent="0.2">
      <c r="A21" s="168"/>
      <c r="B21" s="171"/>
      <c r="C21" s="76">
        <v>18</v>
      </c>
      <c r="D21" s="124" t="s">
        <v>54</v>
      </c>
      <c r="E21" s="120"/>
      <c r="F21" s="66">
        <v>1001</v>
      </c>
      <c r="G21" s="37" t="s">
        <v>61</v>
      </c>
      <c r="H21" s="81" t="s">
        <v>60</v>
      </c>
      <c r="I21" s="71" t="s">
        <v>6</v>
      </c>
      <c r="J21" s="136">
        <v>10.6</v>
      </c>
      <c r="K21" s="131">
        <v>0</v>
      </c>
      <c r="L21" s="132">
        <f t="shared" si="0"/>
        <v>0</v>
      </c>
      <c r="M21" s="133" t="str">
        <f t="shared" si="1"/>
        <v>OK</v>
      </c>
      <c r="N21" s="65"/>
      <c r="O21" s="65"/>
      <c r="P21" s="140"/>
      <c r="Q21" s="139"/>
      <c r="R21" s="139"/>
      <c r="S21" s="139"/>
      <c r="T21" s="139"/>
      <c r="U21" s="139"/>
      <c r="V21" s="139"/>
      <c r="W21" s="139"/>
    </row>
    <row r="22" spans="1:23" ht="36.75" customHeight="1" x14ac:dyDescent="0.2">
      <c r="A22" s="168"/>
      <c r="B22" s="171"/>
      <c r="C22" s="76">
        <v>19</v>
      </c>
      <c r="D22" s="119" t="s">
        <v>55</v>
      </c>
      <c r="E22" s="120"/>
      <c r="F22" s="66">
        <v>1001</v>
      </c>
      <c r="G22" s="37" t="s">
        <v>61</v>
      </c>
      <c r="H22" s="74" t="s">
        <v>60</v>
      </c>
      <c r="I22" s="42" t="s">
        <v>6</v>
      </c>
      <c r="J22" s="136">
        <v>2.37</v>
      </c>
      <c r="K22" s="131">
        <v>70</v>
      </c>
      <c r="L22" s="132">
        <f t="shared" si="0"/>
        <v>70</v>
      </c>
      <c r="M22" s="133" t="str">
        <f t="shared" si="1"/>
        <v>OK</v>
      </c>
      <c r="N22" s="65"/>
      <c r="O22" s="65"/>
      <c r="P22" s="140"/>
      <c r="Q22" s="139"/>
      <c r="R22" s="139"/>
      <c r="S22" s="139"/>
      <c r="T22" s="139"/>
      <c r="U22" s="139"/>
      <c r="V22" s="139"/>
      <c r="W22" s="139"/>
    </row>
    <row r="23" spans="1:23" ht="34.5" customHeight="1" x14ac:dyDescent="0.2">
      <c r="A23" s="168"/>
      <c r="B23" s="171"/>
      <c r="C23" s="76">
        <v>20</v>
      </c>
      <c r="D23" s="119" t="s">
        <v>56</v>
      </c>
      <c r="E23" s="120"/>
      <c r="F23" s="66">
        <v>1001</v>
      </c>
      <c r="G23" s="37" t="s">
        <v>62</v>
      </c>
      <c r="H23" s="74" t="s">
        <v>60</v>
      </c>
      <c r="I23" s="42" t="s">
        <v>6</v>
      </c>
      <c r="J23" s="136">
        <v>28.97</v>
      </c>
      <c r="K23" s="131">
        <v>1</v>
      </c>
      <c r="L23" s="132">
        <f t="shared" si="0"/>
        <v>1</v>
      </c>
      <c r="M23" s="133" t="str">
        <f t="shared" si="1"/>
        <v>OK</v>
      </c>
      <c r="N23" s="65"/>
      <c r="O23" s="65"/>
      <c r="P23" s="140"/>
      <c r="Q23" s="139"/>
      <c r="R23" s="139"/>
      <c r="S23" s="139"/>
      <c r="T23" s="139"/>
      <c r="U23" s="139"/>
      <c r="V23" s="139"/>
      <c r="W23" s="139"/>
    </row>
    <row r="24" spans="1:23" ht="50.25" customHeight="1" x14ac:dyDescent="0.2">
      <c r="A24" s="168"/>
      <c r="B24" s="171"/>
      <c r="C24" s="76">
        <v>21</v>
      </c>
      <c r="D24" s="119" t="s">
        <v>57</v>
      </c>
      <c r="E24" s="120"/>
      <c r="F24" s="66">
        <v>1001</v>
      </c>
      <c r="G24" s="37" t="s">
        <v>63</v>
      </c>
      <c r="H24" s="74" t="s">
        <v>60</v>
      </c>
      <c r="I24" s="42" t="s">
        <v>6</v>
      </c>
      <c r="J24" s="136">
        <v>53.01</v>
      </c>
      <c r="K24" s="131">
        <v>1</v>
      </c>
      <c r="L24" s="132">
        <f t="shared" si="0"/>
        <v>1</v>
      </c>
      <c r="M24" s="133" t="str">
        <f t="shared" si="1"/>
        <v>OK</v>
      </c>
      <c r="N24" s="65"/>
      <c r="O24" s="65"/>
      <c r="P24" s="140"/>
      <c r="Q24" s="139"/>
      <c r="R24" s="139"/>
      <c r="S24" s="139"/>
      <c r="T24" s="139"/>
      <c r="U24" s="139"/>
      <c r="V24" s="139"/>
      <c r="W24" s="139"/>
    </row>
    <row r="25" spans="1:23" ht="59.25" customHeight="1" x14ac:dyDescent="0.2">
      <c r="A25" s="169"/>
      <c r="B25" s="172"/>
      <c r="C25" s="69">
        <v>22</v>
      </c>
      <c r="D25" s="125" t="s">
        <v>58</v>
      </c>
      <c r="E25" s="120"/>
      <c r="F25" s="68" t="s">
        <v>64</v>
      </c>
      <c r="G25" s="65" t="s">
        <v>65</v>
      </c>
      <c r="H25" s="65" t="s">
        <v>60</v>
      </c>
      <c r="I25" s="65" t="s">
        <v>6</v>
      </c>
      <c r="J25" s="136">
        <v>40</v>
      </c>
      <c r="K25" s="131">
        <v>0</v>
      </c>
      <c r="L25" s="132">
        <f t="shared" si="0"/>
        <v>0</v>
      </c>
      <c r="M25" s="133" t="str">
        <f t="shared" si="1"/>
        <v>OK</v>
      </c>
      <c r="N25" s="65"/>
      <c r="O25" s="65"/>
      <c r="P25" s="140"/>
      <c r="Q25" s="139"/>
      <c r="R25" s="139"/>
      <c r="S25" s="139"/>
      <c r="T25" s="139"/>
      <c r="U25" s="139"/>
      <c r="V25" s="139"/>
      <c r="W25" s="139"/>
    </row>
    <row r="26" spans="1:23" ht="33.75" customHeight="1" x14ac:dyDescent="0.2">
      <c r="A26" s="160" t="s">
        <v>73</v>
      </c>
      <c r="B26" s="163" t="s">
        <v>36</v>
      </c>
      <c r="C26" s="77">
        <v>23</v>
      </c>
      <c r="D26" s="126" t="s">
        <v>74</v>
      </c>
      <c r="E26" s="126"/>
      <c r="F26" s="80">
        <v>436</v>
      </c>
      <c r="G26" s="73" t="s">
        <v>92</v>
      </c>
      <c r="H26" s="67" t="s">
        <v>93</v>
      </c>
      <c r="I26" s="67" t="s">
        <v>94</v>
      </c>
      <c r="J26" s="137">
        <v>12.9</v>
      </c>
      <c r="K26" s="131">
        <v>150</v>
      </c>
      <c r="L26" s="132">
        <f t="shared" si="0"/>
        <v>0</v>
      </c>
      <c r="M26" s="133" t="str">
        <f t="shared" si="1"/>
        <v>OK</v>
      </c>
      <c r="N26" s="65">
        <v>50</v>
      </c>
      <c r="O26" s="65">
        <v>100</v>
      </c>
      <c r="P26" s="140"/>
      <c r="Q26" s="139"/>
      <c r="R26" s="139"/>
      <c r="S26" s="139"/>
      <c r="T26" s="139"/>
      <c r="U26" s="139"/>
      <c r="V26" s="139"/>
      <c r="W26" s="139"/>
    </row>
    <row r="27" spans="1:23" ht="31.7" customHeight="1" x14ac:dyDescent="0.2">
      <c r="A27" s="161"/>
      <c r="B27" s="164"/>
      <c r="C27" s="141">
        <v>24</v>
      </c>
      <c r="D27" s="142" t="s">
        <v>75</v>
      </c>
      <c r="E27" s="142"/>
      <c r="F27" s="143">
        <v>436</v>
      </c>
      <c r="G27" s="144" t="s">
        <v>92</v>
      </c>
      <c r="H27" s="145" t="s">
        <v>93</v>
      </c>
      <c r="I27" s="145" t="s">
        <v>94</v>
      </c>
      <c r="J27" s="146">
        <v>32.65</v>
      </c>
      <c r="K27" s="131">
        <v>20</v>
      </c>
      <c r="L27" s="132">
        <f t="shared" si="0"/>
        <v>0</v>
      </c>
      <c r="M27" s="133" t="str">
        <f t="shared" si="1"/>
        <v>OK</v>
      </c>
      <c r="N27" s="65"/>
      <c r="O27" s="65">
        <v>10</v>
      </c>
      <c r="P27" s="140">
        <v>10</v>
      </c>
      <c r="Q27" s="139"/>
      <c r="R27" s="139"/>
      <c r="S27" s="139"/>
      <c r="T27" s="139"/>
      <c r="U27" s="139"/>
      <c r="V27" s="139"/>
      <c r="W27" s="139"/>
    </row>
    <row r="28" spans="1:23" ht="32.25" customHeight="1" x14ac:dyDescent="0.2">
      <c r="A28" s="161"/>
      <c r="B28" s="164"/>
      <c r="C28" s="141">
        <v>25</v>
      </c>
      <c r="D28" s="142" t="s">
        <v>76</v>
      </c>
      <c r="E28" s="142"/>
      <c r="F28" s="143">
        <v>436</v>
      </c>
      <c r="G28" s="144" t="s">
        <v>92</v>
      </c>
      <c r="H28" s="145" t="s">
        <v>93</v>
      </c>
      <c r="I28" s="145" t="s">
        <v>94</v>
      </c>
      <c r="J28" s="146">
        <v>70.819999999999993</v>
      </c>
      <c r="K28" s="131">
        <v>2</v>
      </c>
      <c r="L28" s="132">
        <f t="shared" si="0"/>
        <v>0</v>
      </c>
      <c r="M28" s="133" t="str">
        <f t="shared" si="1"/>
        <v>OK</v>
      </c>
      <c r="N28" s="65"/>
      <c r="O28" s="65"/>
      <c r="P28" s="140">
        <v>2</v>
      </c>
      <c r="Q28" s="139"/>
      <c r="R28" s="139"/>
      <c r="S28" s="139"/>
      <c r="T28" s="139"/>
      <c r="U28" s="139"/>
      <c r="V28" s="139"/>
      <c r="W28" s="139"/>
    </row>
    <row r="29" spans="1:23" ht="27.75" customHeight="1" x14ac:dyDescent="0.2">
      <c r="A29" s="161"/>
      <c r="B29" s="164"/>
      <c r="C29" s="77">
        <v>26</v>
      </c>
      <c r="D29" s="126" t="s">
        <v>77</v>
      </c>
      <c r="E29" s="126"/>
      <c r="F29" s="80">
        <v>436</v>
      </c>
      <c r="G29" s="73" t="s">
        <v>92</v>
      </c>
      <c r="H29" s="67" t="s">
        <v>93</v>
      </c>
      <c r="I29" s="67" t="s">
        <v>94</v>
      </c>
      <c r="J29" s="137">
        <v>164.99</v>
      </c>
      <c r="K29" s="131">
        <v>2</v>
      </c>
      <c r="L29" s="132">
        <f t="shared" si="0"/>
        <v>2</v>
      </c>
      <c r="M29" s="133" t="str">
        <f t="shared" si="1"/>
        <v>OK</v>
      </c>
      <c r="N29" s="65"/>
      <c r="O29" s="65"/>
      <c r="P29" s="140"/>
      <c r="Q29" s="139"/>
      <c r="R29" s="139"/>
      <c r="S29" s="139"/>
      <c r="T29" s="139"/>
      <c r="U29" s="139"/>
      <c r="V29" s="139"/>
      <c r="W29" s="139"/>
    </row>
    <row r="30" spans="1:23" ht="32.25" customHeight="1" x14ac:dyDescent="0.2">
      <c r="A30" s="161"/>
      <c r="B30" s="164"/>
      <c r="C30" s="77">
        <v>27</v>
      </c>
      <c r="D30" s="126" t="s">
        <v>78</v>
      </c>
      <c r="E30" s="126"/>
      <c r="F30" s="80">
        <v>436</v>
      </c>
      <c r="G30" s="73" t="s">
        <v>92</v>
      </c>
      <c r="H30" s="67" t="s">
        <v>93</v>
      </c>
      <c r="I30" s="67" t="s">
        <v>94</v>
      </c>
      <c r="J30" s="137">
        <v>24.99</v>
      </c>
      <c r="K30" s="131">
        <v>30</v>
      </c>
      <c r="L30" s="132">
        <f t="shared" si="0"/>
        <v>0</v>
      </c>
      <c r="M30" s="133" t="str">
        <f t="shared" si="1"/>
        <v>OK</v>
      </c>
      <c r="N30" s="65">
        <v>8</v>
      </c>
      <c r="O30" s="65">
        <v>22</v>
      </c>
      <c r="P30" s="140"/>
      <c r="Q30" s="139"/>
      <c r="R30" s="139"/>
      <c r="S30" s="139"/>
      <c r="T30" s="139"/>
      <c r="U30" s="139"/>
      <c r="V30" s="139"/>
      <c r="W30" s="139"/>
    </row>
    <row r="31" spans="1:23" ht="63.2" customHeight="1" x14ac:dyDescent="0.2">
      <c r="A31" s="161"/>
      <c r="B31" s="164"/>
      <c r="C31" s="141">
        <v>28</v>
      </c>
      <c r="D31" s="142" t="s">
        <v>79</v>
      </c>
      <c r="E31" s="142"/>
      <c r="F31" s="143">
        <v>436</v>
      </c>
      <c r="G31" s="144" t="s">
        <v>92</v>
      </c>
      <c r="H31" s="145" t="s">
        <v>93</v>
      </c>
      <c r="I31" s="145" t="s">
        <v>94</v>
      </c>
      <c r="J31" s="146">
        <v>94.15</v>
      </c>
      <c r="K31" s="131">
        <v>15</v>
      </c>
      <c r="L31" s="134">
        <f t="shared" si="0"/>
        <v>3</v>
      </c>
      <c r="M31" s="133" t="str">
        <f t="shared" si="1"/>
        <v>OK</v>
      </c>
      <c r="N31" s="65"/>
      <c r="O31" s="65">
        <v>2</v>
      </c>
      <c r="P31" s="140">
        <v>10</v>
      </c>
      <c r="Q31" s="139"/>
      <c r="R31" s="139"/>
      <c r="S31" s="139"/>
      <c r="T31" s="139"/>
      <c r="U31" s="139"/>
      <c r="V31" s="139"/>
      <c r="W31" s="139"/>
    </row>
    <row r="32" spans="1:23" ht="63.95" customHeight="1" x14ac:dyDescent="0.2">
      <c r="A32" s="161"/>
      <c r="B32" s="164"/>
      <c r="C32" s="141">
        <v>29</v>
      </c>
      <c r="D32" s="142" t="s">
        <v>80</v>
      </c>
      <c r="E32" s="142"/>
      <c r="F32" s="143">
        <v>436</v>
      </c>
      <c r="G32" s="144" t="s">
        <v>92</v>
      </c>
      <c r="H32" s="145" t="s">
        <v>93</v>
      </c>
      <c r="I32" s="145" t="s">
        <v>94</v>
      </c>
      <c r="J32" s="146">
        <v>95.82</v>
      </c>
      <c r="K32" s="131">
        <v>20</v>
      </c>
      <c r="L32" s="132">
        <f t="shared" si="0"/>
        <v>4</v>
      </c>
      <c r="M32" s="133" t="str">
        <f t="shared" si="1"/>
        <v>OK</v>
      </c>
      <c r="N32" s="65">
        <v>4</v>
      </c>
      <c r="O32" s="65">
        <v>2</v>
      </c>
      <c r="P32" s="140">
        <v>10</v>
      </c>
      <c r="Q32" s="139"/>
      <c r="R32" s="139"/>
      <c r="S32" s="139"/>
      <c r="T32" s="139"/>
      <c r="U32" s="139"/>
      <c r="V32" s="139"/>
      <c r="W32" s="139"/>
    </row>
    <row r="33" spans="1:23" ht="40.700000000000003" customHeight="1" x14ac:dyDescent="0.2">
      <c r="A33" s="161"/>
      <c r="B33" s="164"/>
      <c r="C33" s="141">
        <v>30</v>
      </c>
      <c r="D33" s="142" t="s">
        <v>81</v>
      </c>
      <c r="E33" s="142"/>
      <c r="F33" s="143">
        <v>436</v>
      </c>
      <c r="G33" s="144" t="s">
        <v>92</v>
      </c>
      <c r="H33" s="145" t="s">
        <v>93</v>
      </c>
      <c r="I33" s="145" t="s">
        <v>94</v>
      </c>
      <c r="J33" s="146">
        <v>178.32</v>
      </c>
      <c r="K33" s="131">
        <v>15</v>
      </c>
      <c r="L33" s="132">
        <f t="shared" si="0"/>
        <v>6</v>
      </c>
      <c r="M33" s="133" t="str">
        <f t="shared" si="1"/>
        <v>OK</v>
      </c>
      <c r="N33" s="65">
        <v>2</v>
      </c>
      <c r="O33" s="65">
        <v>2</v>
      </c>
      <c r="P33" s="140">
        <v>5</v>
      </c>
      <c r="Q33" s="139"/>
      <c r="R33" s="139"/>
      <c r="S33" s="139"/>
      <c r="T33" s="139"/>
      <c r="U33" s="139"/>
      <c r="V33" s="139"/>
      <c r="W33" s="139"/>
    </row>
    <row r="34" spans="1:23" ht="30.75" customHeight="1" x14ac:dyDescent="0.2">
      <c r="A34" s="161"/>
      <c r="B34" s="164"/>
      <c r="C34" s="77">
        <v>31</v>
      </c>
      <c r="D34" s="126" t="s">
        <v>82</v>
      </c>
      <c r="E34" s="126"/>
      <c r="F34" s="80">
        <v>436</v>
      </c>
      <c r="G34" s="73" t="s">
        <v>92</v>
      </c>
      <c r="H34" s="67" t="s">
        <v>93</v>
      </c>
      <c r="I34" s="67" t="s">
        <v>94</v>
      </c>
      <c r="J34" s="137">
        <v>70.819999999999993</v>
      </c>
      <c r="K34" s="131">
        <v>10</v>
      </c>
      <c r="L34" s="132">
        <f t="shared" si="0"/>
        <v>10</v>
      </c>
      <c r="M34" s="133" t="str">
        <f t="shared" si="1"/>
        <v>OK</v>
      </c>
      <c r="N34" s="65"/>
      <c r="O34" s="65"/>
      <c r="P34" s="140"/>
      <c r="Q34" s="139"/>
      <c r="R34" s="139"/>
      <c r="S34" s="139"/>
      <c r="T34" s="139"/>
      <c r="U34" s="139"/>
      <c r="V34" s="139"/>
      <c r="W34" s="139"/>
    </row>
    <row r="35" spans="1:23" ht="25.5" customHeight="1" x14ac:dyDescent="0.2">
      <c r="A35" s="161"/>
      <c r="B35" s="164"/>
      <c r="C35" s="77">
        <v>32</v>
      </c>
      <c r="D35" s="126" t="s">
        <v>83</v>
      </c>
      <c r="E35" s="126"/>
      <c r="F35" s="80">
        <v>436</v>
      </c>
      <c r="G35" s="73" t="s">
        <v>92</v>
      </c>
      <c r="H35" s="67" t="s">
        <v>93</v>
      </c>
      <c r="I35" s="67" t="s">
        <v>94</v>
      </c>
      <c r="J35" s="137">
        <v>235.32</v>
      </c>
      <c r="K35" s="131">
        <v>10</v>
      </c>
      <c r="L35" s="132">
        <f t="shared" si="0"/>
        <v>10</v>
      </c>
      <c r="M35" s="133" t="str">
        <f t="shared" si="1"/>
        <v>OK</v>
      </c>
      <c r="N35" s="65"/>
      <c r="O35" s="65"/>
      <c r="P35" s="140"/>
      <c r="Q35" s="139"/>
      <c r="R35" s="139"/>
      <c r="S35" s="139"/>
      <c r="T35" s="139"/>
      <c r="U35" s="139"/>
      <c r="V35" s="139"/>
      <c r="W35" s="139"/>
    </row>
    <row r="36" spans="1:23" ht="36.75" customHeight="1" x14ac:dyDescent="0.2">
      <c r="A36" s="161"/>
      <c r="B36" s="164"/>
      <c r="C36" s="141">
        <v>33</v>
      </c>
      <c r="D36" s="142" t="s">
        <v>84</v>
      </c>
      <c r="E36" s="142"/>
      <c r="F36" s="143">
        <v>436</v>
      </c>
      <c r="G36" s="144" t="s">
        <v>92</v>
      </c>
      <c r="H36" s="145" t="s">
        <v>93</v>
      </c>
      <c r="I36" s="145" t="s">
        <v>94</v>
      </c>
      <c r="J36" s="146">
        <v>86.65</v>
      </c>
      <c r="K36" s="131">
        <v>8</v>
      </c>
      <c r="L36" s="132">
        <f t="shared" si="0"/>
        <v>4</v>
      </c>
      <c r="M36" s="133" t="str">
        <f t="shared" si="1"/>
        <v>OK</v>
      </c>
      <c r="N36" s="65"/>
      <c r="O36" s="65"/>
      <c r="P36" s="140">
        <v>4</v>
      </c>
      <c r="Q36" s="139"/>
      <c r="R36" s="139"/>
      <c r="S36" s="139"/>
      <c r="T36" s="139"/>
      <c r="U36" s="139"/>
      <c r="V36" s="139"/>
      <c r="W36" s="139"/>
    </row>
    <row r="37" spans="1:23" ht="32.25" customHeight="1" x14ac:dyDescent="0.2">
      <c r="A37" s="161"/>
      <c r="B37" s="164"/>
      <c r="C37" s="77">
        <v>34</v>
      </c>
      <c r="D37" s="126" t="s">
        <v>85</v>
      </c>
      <c r="E37" s="126"/>
      <c r="F37" s="80">
        <v>436</v>
      </c>
      <c r="G37" s="73" t="s">
        <v>92</v>
      </c>
      <c r="H37" s="67" t="s">
        <v>95</v>
      </c>
      <c r="I37" s="67" t="s">
        <v>94</v>
      </c>
      <c r="J37" s="137">
        <v>131.65</v>
      </c>
      <c r="K37" s="131">
        <v>10</v>
      </c>
      <c r="L37" s="132">
        <f t="shared" si="0"/>
        <v>10</v>
      </c>
      <c r="M37" s="133" t="str">
        <f t="shared" si="1"/>
        <v>OK</v>
      </c>
      <c r="N37" s="65"/>
      <c r="O37" s="65"/>
      <c r="P37" s="140"/>
      <c r="Q37" s="139"/>
      <c r="R37" s="139"/>
      <c r="S37" s="139"/>
      <c r="T37" s="139"/>
      <c r="U37" s="139"/>
      <c r="V37" s="139"/>
      <c r="W37" s="139"/>
    </row>
    <row r="38" spans="1:23" ht="28.5" customHeight="1" x14ac:dyDescent="0.2">
      <c r="A38" s="161"/>
      <c r="B38" s="164"/>
      <c r="C38" s="141">
        <v>35</v>
      </c>
      <c r="D38" s="142" t="s">
        <v>86</v>
      </c>
      <c r="E38" s="142" t="s">
        <v>29</v>
      </c>
      <c r="F38" s="143">
        <v>436</v>
      </c>
      <c r="G38" s="144" t="s">
        <v>92</v>
      </c>
      <c r="H38" s="145" t="s">
        <v>95</v>
      </c>
      <c r="I38" s="145" t="s">
        <v>94</v>
      </c>
      <c r="J38" s="146">
        <v>271.64999999999998</v>
      </c>
      <c r="K38" s="131">
        <v>10</v>
      </c>
      <c r="L38" s="132">
        <f t="shared" si="0"/>
        <v>1</v>
      </c>
      <c r="M38" s="133" t="str">
        <f t="shared" si="1"/>
        <v>OK</v>
      </c>
      <c r="N38" s="65">
        <v>2</v>
      </c>
      <c r="O38" s="65">
        <v>2</v>
      </c>
      <c r="P38" s="140">
        <v>5</v>
      </c>
      <c r="Q38" s="139"/>
      <c r="R38" s="139"/>
      <c r="S38" s="139"/>
      <c r="T38" s="139"/>
      <c r="U38" s="139"/>
      <c r="V38" s="139"/>
      <c r="W38" s="139"/>
    </row>
    <row r="39" spans="1:23" ht="27.75" customHeight="1" x14ac:dyDescent="0.2">
      <c r="A39" s="161"/>
      <c r="B39" s="164"/>
      <c r="C39" s="73">
        <v>36</v>
      </c>
      <c r="D39" s="126" t="s">
        <v>87</v>
      </c>
      <c r="E39" s="126" t="s">
        <v>30</v>
      </c>
      <c r="F39" s="80">
        <v>436</v>
      </c>
      <c r="G39" s="73" t="s">
        <v>92</v>
      </c>
      <c r="H39" s="67" t="s">
        <v>95</v>
      </c>
      <c r="I39" s="67" t="s">
        <v>94</v>
      </c>
      <c r="J39" s="137">
        <v>148.32</v>
      </c>
      <c r="K39" s="131">
        <v>20</v>
      </c>
      <c r="L39" s="132">
        <f t="shared" si="0"/>
        <v>20</v>
      </c>
      <c r="M39" s="133" t="str">
        <f t="shared" si="1"/>
        <v>OK</v>
      </c>
      <c r="N39" s="65"/>
      <c r="O39" s="65"/>
      <c r="P39" s="140"/>
      <c r="Q39" s="139"/>
      <c r="R39" s="139"/>
      <c r="S39" s="139"/>
      <c r="T39" s="139"/>
      <c r="U39" s="139"/>
      <c r="V39" s="139"/>
      <c r="W39" s="139"/>
    </row>
    <row r="40" spans="1:23" ht="28.5" customHeight="1" x14ac:dyDescent="0.2">
      <c r="A40" s="161"/>
      <c r="B40" s="164"/>
      <c r="C40" s="73">
        <v>37</v>
      </c>
      <c r="D40" s="126" t="s">
        <v>88</v>
      </c>
      <c r="E40" s="126" t="s">
        <v>28</v>
      </c>
      <c r="F40" s="80">
        <v>436</v>
      </c>
      <c r="G40" s="73" t="s">
        <v>92</v>
      </c>
      <c r="H40" s="67" t="s">
        <v>95</v>
      </c>
      <c r="I40" s="67" t="s">
        <v>94</v>
      </c>
      <c r="J40" s="137">
        <v>140.82</v>
      </c>
      <c r="K40" s="131">
        <v>5</v>
      </c>
      <c r="L40" s="132">
        <f t="shared" si="0"/>
        <v>5</v>
      </c>
      <c r="M40" s="133" t="str">
        <f t="shared" si="1"/>
        <v>OK</v>
      </c>
      <c r="N40" s="65"/>
      <c r="O40" s="65"/>
      <c r="P40" s="140"/>
      <c r="Q40" s="139"/>
      <c r="R40" s="139"/>
      <c r="S40" s="139"/>
      <c r="T40" s="139"/>
      <c r="U40" s="139"/>
      <c r="V40" s="139"/>
      <c r="W40" s="139"/>
    </row>
    <row r="41" spans="1:23" ht="27.75" customHeight="1" x14ac:dyDescent="0.2">
      <c r="A41" s="161"/>
      <c r="B41" s="164"/>
      <c r="C41" s="73">
        <v>38</v>
      </c>
      <c r="D41" s="126" t="s">
        <v>89</v>
      </c>
      <c r="E41" s="126" t="s">
        <v>30</v>
      </c>
      <c r="F41" s="80">
        <v>436</v>
      </c>
      <c r="G41" s="73" t="s">
        <v>92</v>
      </c>
      <c r="H41" s="67" t="s">
        <v>95</v>
      </c>
      <c r="I41" s="67" t="s">
        <v>94</v>
      </c>
      <c r="J41" s="137">
        <v>184.99</v>
      </c>
      <c r="K41" s="131">
        <v>10</v>
      </c>
      <c r="L41" s="132">
        <f t="shared" si="0"/>
        <v>10</v>
      </c>
      <c r="M41" s="133" t="str">
        <f t="shared" si="1"/>
        <v>OK</v>
      </c>
      <c r="N41" s="65"/>
      <c r="O41" s="65"/>
      <c r="P41" s="140"/>
      <c r="Q41" s="139"/>
      <c r="R41" s="139"/>
      <c r="S41" s="139"/>
      <c r="T41" s="139"/>
      <c r="U41" s="139"/>
      <c r="V41" s="139"/>
      <c r="W41" s="139"/>
    </row>
    <row r="42" spans="1:23" ht="23.25" customHeight="1" x14ac:dyDescent="0.2">
      <c r="A42" s="161"/>
      <c r="B42" s="164"/>
      <c r="C42" s="73">
        <v>39</v>
      </c>
      <c r="D42" s="126" t="s">
        <v>90</v>
      </c>
      <c r="E42" s="126" t="s">
        <v>31</v>
      </c>
      <c r="F42" s="80">
        <v>436</v>
      </c>
      <c r="G42" s="73" t="s">
        <v>92</v>
      </c>
      <c r="H42" s="67" t="s">
        <v>95</v>
      </c>
      <c r="I42" s="67" t="s">
        <v>94</v>
      </c>
      <c r="J42" s="137">
        <v>114.99</v>
      </c>
      <c r="K42" s="131">
        <v>20</v>
      </c>
      <c r="L42" s="132">
        <f t="shared" si="0"/>
        <v>20</v>
      </c>
      <c r="M42" s="133" t="str">
        <f t="shared" si="1"/>
        <v>OK</v>
      </c>
      <c r="N42" s="65"/>
      <c r="O42" s="65"/>
      <c r="P42" s="140"/>
      <c r="Q42" s="139"/>
      <c r="R42" s="139"/>
      <c r="S42" s="139"/>
      <c r="T42" s="139"/>
      <c r="U42" s="139"/>
      <c r="V42" s="139"/>
      <c r="W42" s="139"/>
    </row>
    <row r="43" spans="1:23" ht="31.7" customHeight="1" x14ac:dyDescent="0.2">
      <c r="A43" s="162"/>
      <c r="B43" s="165"/>
      <c r="C43" s="144">
        <v>40</v>
      </c>
      <c r="D43" s="147" t="s">
        <v>91</v>
      </c>
      <c r="E43" s="147" t="s">
        <v>30</v>
      </c>
      <c r="F43" s="143">
        <v>436</v>
      </c>
      <c r="G43" s="144" t="s">
        <v>92</v>
      </c>
      <c r="H43" s="148" t="s">
        <v>95</v>
      </c>
      <c r="I43" s="148" t="s">
        <v>94</v>
      </c>
      <c r="J43" s="146">
        <v>221.65</v>
      </c>
      <c r="K43" s="131">
        <v>25</v>
      </c>
      <c r="L43" s="132">
        <f t="shared" si="0"/>
        <v>15</v>
      </c>
      <c r="M43" s="133" t="str">
        <f t="shared" si="1"/>
        <v>OK</v>
      </c>
      <c r="N43" s="65">
        <v>3</v>
      </c>
      <c r="O43" s="65">
        <v>2</v>
      </c>
      <c r="P43" s="140">
        <v>5</v>
      </c>
      <c r="Q43" s="139"/>
      <c r="R43" s="139"/>
      <c r="S43" s="139"/>
      <c r="T43" s="139"/>
      <c r="U43" s="139"/>
      <c r="V43" s="139"/>
      <c r="W43" s="139"/>
    </row>
    <row r="44" spans="1:23" s="135" customFormat="1" ht="12.75" x14ac:dyDescent="0.2">
      <c r="N44" s="135">
        <f>SUMPRODUCT($J$4:$J$43,N4:N43)</f>
        <v>2844.62</v>
      </c>
      <c r="O44" s="135">
        <f>SUMPRODUCT($J$4:$J$43,O4:O43)</f>
        <v>3940.99</v>
      </c>
      <c r="P44" s="135">
        <f>SUMPRODUCT($J$4:$J$43,P4:P43)</f>
        <v>6536.7999999999993</v>
      </c>
      <c r="Q44" s="135">
        <f>SUMPRODUCT($J$4:$J$43,Q4:Q43)</f>
        <v>0</v>
      </c>
      <c r="R44" s="135">
        <f>SUMPRODUCT(J4:J43,R4:R43)</f>
        <v>0</v>
      </c>
      <c r="S44" s="135">
        <f>SUMPRODUCT(J4:J43,S4:S43)</f>
        <v>0</v>
      </c>
      <c r="T44" s="135">
        <f>SUMPRODUCT(J4:J43,T4:T43)</f>
        <v>0</v>
      </c>
    </row>
    <row r="45" spans="1:23" x14ac:dyDescent="0.2">
      <c r="J45" s="1"/>
      <c r="O45" s="130"/>
      <c r="P45" s="130"/>
      <c r="Q45" s="130"/>
    </row>
    <row r="46" spans="1:23" x14ac:dyDescent="0.2">
      <c r="O46" s="130"/>
      <c r="P46" s="130"/>
      <c r="Q46" s="130"/>
    </row>
    <row r="47" spans="1:23" x14ac:dyDescent="0.2">
      <c r="O47" s="130"/>
      <c r="P47" s="130"/>
      <c r="Q47" s="130"/>
    </row>
    <row r="48" spans="1:23" x14ac:dyDescent="0.2">
      <c r="O48" s="130"/>
      <c r="P48" s="130"/>
      <c r="Q48" s="130"/>
    </row>
    <row r="49" spans="15:17" x14ac:dyDescent="0.2">
      <c r="O49" s="130"/>
      <c r="P49" s="130"/>
      <c r="Q49" s="130"/>
    </row>
    <row r="50" spans="15:17" ht="26.45" customHeight="1" x14ac:dyDescent="0.2"/>
    <row r="59" spans="15:17" ht="90" customHeight="1" x14ac:dyDescent="0.2"/>
  </sheetData>
  <mergeCells count="18">
    <mergeCell ref="N1:N2"/>
    <mergeCell ref="A26:A43"/>
    <mergeCell ref="B26:B43"/>
    <mergeCell ref="K1:M1"/>
    <mergeCell ref="D1:J1"/>
    <mergeCell ref="A2:M2"/>
    <mergeCell ref="A1:C1"/>
    <mergeCell ref="A4:A25"/>
    <mergeCell ref="B4:B25"/>
    <mergeCell ref="O1:O2"/>
    <mergeCell ref="Q1:Q2"/>
    <mergeCell ref="P1:P2"/>
    <mergeCell ref="W1:W2"/>
    <mergeCell ref="R1:R2"/>
    <mergeCell ref="S1:S2"/>
    <mergeCell ref="T1:T2"/>
    <mergeCell ref="U1:U2"/>
    <mergeCell ref="V1:V2"/>
  </mergeCells>
  <phoneticPr fontId="0" type="noConversion"/>
  <conditionalFormatting sqref="L45:O79">
    <cfRule type="cellIs" dxfId="187" priority="16" stopIfTrue="1" operator="greaterThan">
      <formula>0</formula>
    </cfRule>
    <cfRule type="cellIs" dxfId="186" priority="17" stopIfTrue="1" operator="greaterThan">
      <formula>0</formula>
    </cfRule>
    <cfRule type="cellIs" dxfId="185" priority="18" stopIfTrue="1" operator="greaterThan">
      <formula>0</formula>
    </cfRule>
  </conditionalFormatting>
  <conditionalFormatting sqref="L4:L30 L32:L43">
    <cfRule type="cellIs" dxfId="184" priority="5" operator="lessThan">
      <formula>0</formula>
    </cfRule>
    <cfRule type="cellIs" dxfId="183" priority="6" operator="lessThan">
      <formula>0</formula>
    </cfRule>
  </conditionalFormatting>
  <conditionalFormatting sqref="L4:L43">
    <cfRule type="cellIs" dxfId="182" priority="4" operator="lessThan">
      <formula>0</formula>
    </cfRule>
  </conditionalFormatting>
  <conditionalFormatting sqref="A44:XFD44">
    <cfRule type="cellIs" dxfId="181" priority="2" operator="greaterThan">
      <formula>1</formula>
    </cfRule>
  </conditionalFormatting>
  <conditionalFormatting sqref="N4:W43">
    <cfRule type="cellIs" dxfId="18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80EF5-A483-4EB3-B082-C226107C571F}">
  <dimension ref="A1:W268"/>
  <sheetViews>
    <sheetView topLeftCell="A28" zoomScale="84" zoomScaleNormal="84" workbookViewId="0">
      <selection activeCell="D55" sqref="D55"/>
    </sheetView>
  </sheetViews>
  <sheetFormatPr defaultColWidth="9.7109375" defaultRowHeight="15" x14ac:dyDescent="0.25"/>
  <cols>
    <col min="1" max="1" width="15.28515625" style="1" customWidth="1"/>
    <col min="2" max="2" width="15.42578125" style="1" customWidth="1"/>
    <col min="3" max="3" width="12.42578125" style="15" customWidth="1"/>
    <col min="4" max="4" width="44.42578125" style="1" customWidth="1"/>
    <col min="5" max="5" width="7.28515625" style="1" customWidth="1"/>
    <col min="6" max="6" width="15.7109375" style="1" customWidth="1"/>
    <col min="7" max="7" width="14.140625" style="1" customWidth="1"/>
    <col min="8" max="8" width="17.85546875" style="1" customWidth="1"/>
    <col min="9" max="9" width="15.85546875" style="1" bestFit="1" customWidth="1"/>
    <col min="10" max="10" width="12.7109375" style="21" bestFit="1" customWidth="1"/>
    <col min="11" max="11" width="11.28515625" style="18" customWidth="1"/>
    <col min="12" max="12" width="13.28515625" style="16" customWidth="1"/>
    <col min="13" max="13" width="12.5703125" style="4" customWidth="1"/>
    <col min="14" max="14" width="15.42578125" style="47" customWidth="1"/>
    <col min="15" max="17" width="16.42578125" style="47" bestFit="1" customWidth="1"/>
    <col min="18" max="19" width="16.42578125" style="2" bestFit="1" customWidth="1"/>
    <col min="20" max="20" width="17" style="2" customWidth="1"/>
    <col min="21" max="23" width="16.28515625" style="2" bestFit="1" customWidth="1"/>
    <col min="24" max="16384" width="9.7109375" style="2"/>
  </cols>
  <sheetData>
    <row r="1" spans="1:23" ht="33" customHeight="1" x14ac:dyDescent="0.25">
      <c r="A1" s="166" t="s">
        <v>32</v>
      </c>
      <c r="B1" s="166"/>
      <c r="C1" s="166"/>
      <c r="D1" s="166" t="s">
        <v>33</v>
      </c>
      <c r="E1" s="166"/>
      <c r="F1" s="166"/>
      <c r="G1" s="166"/>
      <c r="H1" s="166"/>
      <c r="I1" s="166"/>
      <c r="J1" s="166"/>
      <c r="K1" s="166" t="s">
        <v>34</v>
      </c>
      <c r="L1" s="166"/>
      <c r="M1" s="166"/>
      <c r="N1" s="157" t="s">
        <v>106</v>
      </c>
      <c r="O1" s="157" t="s">
        <v>25</v>
      </c>
      <c r="P1" s="157" t="s">
        <v>25</v>
      </c>
      <c r="Q1" s="157" t="s">
        <v>25</v>
      </c>
      <c r="R1" s="157" t="s">
        <v>25</v>
      </c>
      <c r="S1" s="157" t="s">
        <v>25</v>
      </c>
      <c r="T1" s="157" t="s">
        <v>25</v>
      </c>
      <c r="U1" s="157" t="s">
        <v>25</v>
      </c>
      <c r="V1" s="157" t="s">
        <v>25</v>
      </c>
      <c r="W1" s="157" t="s">
        <v>25</v>
      </c>
    </row>
    <row r="2" spans="1:23" ht="21.75" customHeight="1" x14ac:dyDescent="0.25">
      <c r="A2" s="166" t="s">
        <v>23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spans="1:23" s="3" customFormat="1" ht="54.75" customHeight="1" x14ac:dyDescent="0.2">
      <c r="A3" s="35" t="s">
        <v>4</v>
      </c>
      <c r="B3" s="35" t="s">
        <v>20</v>
      </c>
      <c r="C3" s="35" t="s">
        <v>2</v>
      </c>
      <c r="D3" s="36" t="s">
        <v>15</v>
      </c>
      <c r="E3" s="36" t="s">
        <v>26</v>
      </c>
      <c r="F3" s="36" t="s">
        <v>18</v>
      </c>
      <c r="G3" s="36" t="s">
        <v>16</v>
      </c>
      <c r="H3" s="36" t="s">
        <v>22</v>
      </c>
      <c r="I3" s="36" t="s">
        <v>3</v>
      </c>
      <c r="J3" s="44" t="s">
        <v>21</v>
      </c>
      <c r="K3" s="13" t="s">
        <v>5</v>
      </c>
      <c r="L3" s="14" t="s">
        <v>0</v>
      </c>
      <c r="M3" s="12" t="s">
        <v>1</v>
      </c>
      <c r="N3" s="113">
        <v>45243</v>
      </c>
      <c r="O3" s="56" t="s">
        <v>19</v>
      </c>
      <c r="P3" s="56" t="s">
        <v>19</v>
      </c>
      <c r="Q3" s="56" t="s">
        <v>19</v>
      </c>
      <c r="R3" s="56" t="s">
        <v>19</v>
      </c>
      <c r="S3" s="56" t="s">
        <v>19</v>
      </c>
      <c r="T3" s="56" t="s">
        <v>19</v>
      </c>
      <c r="U3" s="56" t="s">
        <v>19</v>
      </c>
      <c r="V3" s="56" t="s">
        <v>19</v>
      </c>
      <c r="W3" s="56" t="s">
        <v>19</v>
      </c>
    </row>
    <row r="4" spans="1:23" ht="59.25" customHeight="1" x14ac:dyDescent="0.25">
      <c r="A4" s="167" t="s">
        <v>35</v>
      </c>
      <c r="B4" s="170" t="s">
        <v>36</v>
      </c>
      <c r="C4" s="76">
        <v>1</v>
      </c>
      <c r="D4" s="38" t="s">
        <v>37</v>
      </c>
      <c r="E4" s="58" t="s">
        <v>27</v>
      </c>
      <c r="F4" s="66">
        <v>1001</v>
      </c>
      <c r="G4" s="37" t="s">
        <v>66</v>
      </c>
      <c r="H4" s="81" t="s">
        <v>60</v>
      </c>
      <c r="I4" s="41" t="s">
        <v>6</v>
      </c>
      <c r="J4" s="60">
        <v>36</v>
      </c>
      <c r="K4" s="85">
        <v>5</v>
      </c>
      <c r="L4" s="61">
        <f>K4-SUM(N4:W4)</f>
        <v>0</v>
      </c>
      <c r="M4" s="62" t="str">
        <f>IF(L4&lt;0,"ATENÇÃO","OK")</f>
        <v>OK</v>
      </c>
      <c r="N4" s="115">
        <v>5</v>
      </c>
      <c r="O4" s="55"/>
      <c r="P4" s="55"/>
      <c r="Q4" s="33"/>
      <c r="R4" s="33"/>
      <c r="S4" s="33"/>
      <c r="T4" s="33"/>
      <c r="U4" s="33"/>
      <c r="V4" s="33"/>
      <c r="W4" s="33"/>
    </row>
    <row r="5" spans="1:23" ht="63.75" customHeight="1" x14ac:dyDescent="0.25">
      <c r="A5" s="168"/>
      <c r="B5" s="171"/>
      <c r="C5" s="76">
        <v>2</v>
      </c>
      <c r="D5" s="39" t="s">
        <v>38</v>
      </c>
      <c r="E5" s="59" t="s">
        <v>28</v>
      </c>
      <c r="F5" s="66">
        <v>1001</v>
      </c>
      <c r="G5" s="37" t="s">
        <v>67</v>
      </c>
      <c r="H5" s="74" t="s">
        <v>60</v>
      </c>
      <c r="I5" s="42" t="s">
        <v>6</v>
      </c>
      <c r="J5" s="60">
        <v>35</v>
      </c>
      <c r="K5" s="85">
        <v>20</v>
      </c>
      <c r="L5" s="61">
        <f t="shared" ref="L5:L43" si="0">K5-SUM(N5:W5)</f>
        <v>0</v>
      </c>
      <c r="M5" s="62" t="str">
        <f t="shared" ref="M5:M43" si="1">IF(L5&lt;0,"ATENÇÃO","OK")</f>
        <v>OK</v>
      </c>
      <c r="N5" s="115">
        <v>20</v>
      </c>
      <c r="O5" s="55"/>
      <c r="P5" s="55"/>
      <c r="Q5" s="33"/>
      <c r="R5" s="33"/>
      <c r="S5" s="33"/>
      <c r="T5" s="33"/>
      <c r="U5" s="33"/>
      <c r="V5" s="33"/>
      <c r="W5" s="33"/>
    </row>
    <row r="6" spans="1:23" ht="61.5" customHeight="1" x14ac:dyDescent="0.25">
      <c r="A6" s="168"/>
      <c r="B6" s="171"/>
      <c r="C6" s="76">
        <v>3</v>
      </c>
      <c r="D6" s="39" t="s">
        <v>39</v>
      </c>
      <c r="E6" s="59"/>
      <c r="F6" s="66">
        <v>1001</v>
      </c>
      <c r="G6" s="37" t="s">
        <v>68</v>
      </c>
      <c r="H6" s="74" t="s">
        <v>60</v>
      </c>
      <c r="I6" s="42" t="s">
        <v>6</v>
      </c>
      <c r="J6" s="60">
        <v>44.32</v>
      </c>
      <c r="K6" s="85">
        <v>5</v>
      </c>
      <c r="L6" s="61">
        <f t="shared" si="0"/>
        <v>2</v>
      </c>
      <c r="M6" s="62" t="str">
        <f t="shared" si="1"/>
        <v>OK</v>
      </c>
      <c r="N6" s="115">
        <v>3</v>
      </c>
      <c r="O6" s="55"/>
      <c r="P6" s="55"/>
      <c r="Q6" s="33"/>
      <c r="R6" s="33"/>
      <c r="S6" s="33"/>
      <c r="T6" s="33"/>
      <c r="U6" s="33"/>
      <c r="V6" s="33"/>
      <c r="W6" s="33"/>
    </row>
    <row r="7" spans="1:23" ht="62.45" customHeight="1" x14ac:dyDescent="0.25">
      <c r="A7" s="168"/>
      <c r="B7" s="171"/>
      <c r="C7" s="76">
        <v>4</v>
      </c>
      <c r="D7" s="39" t="s">
        <v>40</v>
      </c>
      <c r="E7" s="59"/>
      <c r="F7" s="66">
        <v>1001</v>
      </c>
      <c r="G7" s="37" t="s">
        <v>69</v>
      </c>
      <c r="H7" s="74" t="s">
        <v>60</v>
      </c>
      <c r="I7" s="42" t="s">
        <v>6</v>
      </c>
      <c r="J7" s="60">
        <v>51.53</v>
      </c>
      <c r="K7" s="85">
        <v>2</v>
      </c>
      <c r="L7" s="61">
        <f t="shared" si="0"/>
        <v>0</v>
      </c>
      <c r="M7" s="62" t="str">
        <f t="shared" si="1"/>
        <v>OK</v>
      </c>
      <c r="N7" s="115">
        <v>2</v>
      </c>
      <c r="O7" s="55"/>
      <c r="P7" s="55"/>
      <c r="Q7" s="33"/>
      <c r="R7" s="33"/>
      <c r="S7" s="33"/>
      <c r="T7" s="33"/>
      <c r="U7" s="33"/>
      <c r="V7" s="33"/>
      <c r="W7" s="33"/>
    </row>
    <row r="8" spans="1:23" ht="65.25" customHeight="1" x14ac:dyDescent="0.25">
      <c r="A8" s="168"/>
      <c r="B8" s="171"/>
      <c r="C8" s="76">
        <v>5</v>
      </c>
      <c r="D8" s="39" t="s">
        <v>41</v>
      </c>
      <c r="E8" s="59"/>
      <c r="F8" s="66">
        <v>1001</v>
      </c>
      <c r="G8" s="37" t="s">
        <v>70</v>
      </c>
      <c r="H8" s="74" t="s">
        <v>60</v>
      </c>
      <c r="I8" s="42" t="s">
        <v>6</v>
      </c>
      <c r="J8" s="60">
        <v>68.87</v>
      </c>
      <c r="K8" s="85">
        <v>2</v>
      </c>
      <c r="L8" s="61">
        <f t="shared" si="0"/>
        <v>2</v>
      </c>
      <c r="M8" s="62" t="str">
        <f t="shared" si="1"/>
        <v>OK</v>
      </c>
      <c r="N8" s="115"/>
      <c r="O8" s="55"/>
      <c r="P8" s="55"/>
      <c r="Q8" s="33"/>
      <c r="R8" s="33"/>
      <c r="S8" s="33"/>
      <c r="T8" s="33"/>
      <c r="U8" s="33"/>
      <c r="V8" s="33"/>
      <c r="W8" s="33"/>
    </row>
    <row r="9" spans="1:23" ht="63" customHeight="1" x14ac:dyDescent="0.25">
      <c r="A9" s="168"/>
      <c r="B9" s="171"/>
      <c r="C9" s="76">
        <v>6</v>
      </c>
      <c r="D9" s="39" t="s">
        <v>42</v>
      </c>
      <c r="E9" s="59"/>
      <c r="F9" s="66">
        <v>1001</v>
      </c>
      <c r="G9" s="37" t="s">
        <v>59</v>
      </c>
      <c r="H9" s="74" t="s">
        <v>60</v>
      </c>
      <c r="I9" s="42" t="s">
        <v>6</v>
      </c>
      <c r="J9" s="60">
        <v>64.260000000000005</v>
      </c>
      <c r="K9" s="85">
        <v>2</v>
      </c>
      <c r="L9" s="61">
        <f t="shared" si="0"/>
        <v>0</v>
      </c>
      <c r="M9" s="62" t="str">
        <f t="shared" si="1"/>
        <v>OK</v>
      </c>
      <c r="N9" s="115">
        <v>2</v>
      </c>
      <c r="O9" s="55"/>
      <c r="P9" s="55"/>
      <c r="Q9" s="33"/>
      <c r="R9" s="33"/>
      <c r="S9" s="33"/>
      <c r="T9" s="33"/>
      <c r="U9" s="33"/>
      <c r="V9" s="33"/>
      <c r="W9" s="33"/>
    </row>
    <row r="10" spans="1:23" ht="60.75" customHeight="1" x14ac:dyDescent="0.25">
      <c r="A10" s="168"/>
      <c r="B10" s="171"/>
      <c r="C10" s="76">
        <v>7</v>
      </c>
      <c r="D10" s="39" t="s">
        <v>43</v>
      </c>
      <c r="E10" s="59"/>
      <c r="F10" s="66">
        <v>1001</v>
      </c>
      <c r="G10" s="37" t="s">
        <v>71</v>
      </c>
      <c r="H10" s="74" t="s">
        <v>60</v>
      </c>
      <c r="I10" s="42" t="s">
        <v>6</v>
      </c>
      <c r="J10" s="60">
        <v>78.13</v>
      </c>
      <c r="K10" s="85">
        <v>2</v>
      </c>
      <c r="L10" s="61">
        <f t="shared" si="0"/>
        <v>0</v>
      </c>
      <c r="M10" s="62" t="str">
        <f t="shared" si="1"/>
        <v>OK</v>
      </c>
      <c r="N10" s="115">
        <v>2</v>
      </c>
      <c r="O10" s="55"/>
      <c r="P10" s="55"/>
      <c r="Q10" s="33"/>
      <c r="R10" s="33"/>
      <c r="S10" s="33"/>
      <c r="T10" s="33"/>
      <c r="U10" s="33"/>
      <c r="V10" s="33"/>
      <c r="W10" s="33"/>
    </row>
    <row r="11" spans="1:23" ht="62.45" customHeight="1" x14ac:dyDescent="0.25">
      <c r="A11" s="168"/>
      <c r="B11" s="171"/>
      <c r="C11" s="76">
        <v>8</v>
      </c>
      <c r="D11" s="40" t="s">
        <v>44</v>
      </c>
      <c r="E11" s="59"/>
      <c r="F11" s="66">
        <v>1001</v>
      </c>
      <c r="G11" s="37" t="s">
        <v>72</v>
      </c>
      <c r="H11" s="63" t="s">
        <v>60</v>
      </c>
      <c r="I11" s="43" t="s">
        <v>9</v>
      </c>
      <c r="J11" s="60">
        <v>50</v>
      </c>
      <c r="K11" s="85">
        <v>2</v>
      </c>
      <c r="L11" s="61">
        <f t="shared" si="0"/>
        <v>2</v>
      </c>
      <c r="M11" s="62" t="str">
        <f t="shared" si="1"/>
        <v>OK</v>
      </c>
      <c r="N11" s="114"/>
      <c r="O11" s="55"/>
      <c r="P11" s="55"/>
      <c r="Q11" s="33"/>
      <c r="R11" s="33"/>
      <c r="S11" s="33"/>
      <c r="T11" s="33"/>
      <c r="U11" s="33"/>
      <c r="V11" s="33"/>
      <c r="W11" s="33"/>
    </row>
    <row r="12" spans="1:23" ht="60.75" customHeight="1" x14ac:dyDescent="0.25">
      <c r="A12" s="168"/>
      <c r="B12" s="171"/>
      <c r="C12" s="76">
        <v>9</v>
      </c>
      <c r="D12" s="72" t="s">
        <v>45</v>
      </c>
      <c r="E12" s="59"/>
      <c r="F12" s="66">
        <v>1001</v>
      </c>
      <c r="G12" s="37" t="s">
        <v>59</v>
      </c>
      <c r="H12" s="78" t="s">
        <v>60</v>
      </c>
      <c r="I12" s="71" t="s">
        <v>9</v>
      </c>
      <c r="J12" s="60">
        <v>75.599999999999994</v>
      </c>
      <c r="K12" s="85">
        <v>2</v>
      </c>
      <c r="L12" s="61">
        <f t="shared" si="0"/>
        <v>2</v>
      </c>
      <c r="M12" s="62" t="str">
        <f t="shared" si="1"/>
        <v>OK</v>
      </c>
      <c r="N12" s="114"/>
      <c r="O12" s="55"/>
      <c r="P12" s="55"/>
      <c r="Q12" s="33"/>
      <c r="R12" s="33"/>
      <c r="S12" s="33"/>
      <c r="T12" s="33"/>
      <c r="U12" s="33"/>
      <c r="V12" s="33"/>
      <c r="W12" s="33"/>
    </row>
    <row r="13" spans="1:23" ht="62.45" customHeight="1" x14ac:dyDescent="0.25">
      <c r="A13" s="168"/>
      <c r="B13" s="171"/>
      <c r="C13" s="76">
        <v>10</v>
      </c>
      <c r="D13" s="72" t="s">
        <v>46</v>
      </c>
      <c r="E13" s="59"/>
      <c r="F13" s="66">
        <v>1001</v>
      </c>
      <c r="G13" s="37" t="s">
        <v>59</v>
      </c>
      <c r="H13" s="78" t="s">
        <v>60</v>
      </c>
      <c r="I13" s="71" t="s">
        <v>6</v>
      </c>
      <c r="J13" s="60">
        <v>61.4</v>
      </c>
      <c r="K13" s="85">
        <v>2</v>
      </c>
      <c r="L13" s="61">
        <f t="shared" si="0"/>
        <v>2</v>
      </c>
      <c r="M13" s="62" t="str">
        <f t="shared" si="1"/>
        <v>OK</v>
      </c>
      <c r="N13" s="114"/>
      <c r="O13" s="55"/>
      <c r="P13" s="55"/>
      <c r="Q13" s="33"/>
      <c r="R13" s="33"/>
      <c r="S13" s="33"/>
      <c r="T13" s="33"/>
      <c r="U13" s="33"/>
      <c r="V13" s="33"/>
      <c r="W13" s="33"/>
    </row>
    <row r="14" spans="1:23" ht="29.25" customHeight="1" x14ac:dyDescent="0.25">
      <c r="A14" s="168"/>
      <c r="B14" s="171"/>
      <c r="C14" s="76">
        <v>11</v>
      </c>
      <c r="D14" s="82" t="s">
        <v>47</v>
      </c>
      <c r="E14" s="59"/>
      <c r="F14" s="66">
        <v>1001</v>
      </c>
      <c r="G14" s="37" t="s">
        <v>61</v>
      </c>
      <c r="H14" s="81" t="s">
        <v>60</v>
      </c>
      <c r="I14" s="41" t="s">
        <v>6</v>
      </c>
      <c r="J14" s="60">
        <v>9</v>
      </c>
      <c r="K14" s="85"/>
      <c r="L14" s="61">
        <f t="shared" si="0"/>
        <v>0</v>
      </c>
      <c r="M14" s="62" t="str">
        <f t="shared" si="1"/>
        <v>OK</v>
      </c>
      <c r="N14" s="114"/>
      <c r="O14" s="55"/>
      <c r="P14" s="55"/>
      <c r="Q14" s="33"/>
      <c r="R14" s="33"/>
      <c r="S14" s="33"/>
      <c r="T14" s="33"/>
      <c r="U14" s="33"/>
      <c r="V14" s="33"/>
      <c r="W14" s="33"/>
    </row>
    <row r="15" spans="1:23" ht="31.7" customHeight="1" x14ac:dyDescent="0.25">
      <c r="A15" s="168"/>
      <c r="B15" s="171"/>
      <c r="C15" s="76">
        <v>12</v>
      </c>
      <c r="D15" s="82" t="s">
        <v>48</v>
      </c>
      <c r="E15" s="59"/>
      <c r="F15" s="66">
        <v>1001</v>
      </c>
      <c r="G15" s="37" t="s">
        <v>61</v>
      </c>
      <c r="H15" s="81" t="s">
        <v>60</v>
      </c>
      <c r="I15" s="41" t="s">
        <v>6</v>
      </c>
      <c r="J15" s="60">
        <v>3</v>
      </c>
      <c r="K15" s="85"/>
      <c r="L15" s="61">
        <f t="shared" si="0"/>
        <v>0</v>
      </c>
      <c r="M15" s="62" t="str">
        <f t="shared" si="1"/>
        <v>OK</v>
      </c>
      <c r="N15" s="114"/>
      <c r="O15" s="55"/>
      <c r="P15" s="55"/>
      <c r="Q15" s="33"/>
      <c r="R15" s="33"/>
      <c r="S15" s="33"/>
      <c r="T15" s="33"/>
      <c r="U15" s="33"/>
      <c r="V15" s="33"/>
      <c r="W15" s="33"/>
    </row>
    <row r="16" spans="1:23" ht="28.5" customHeight="1" x14ac:dyDescent="0.25">
      <c r="A16" s="168"/>
      <c r="B16" s="171"/>
      <c r="C16" s="76">
        <v>13</v>
      </c>
      <c r="D16" s="82" t="s">
        <v>49</v>
      </c>
      <c r="E16" s="59"/>
      <c r="F16" s="66">
        <v>1001</v>
      </c>
      <c r="G16" s="37" t="s">
        <v>61</v>
      </c>
      <c r="H16" s="81" t="s">
        <v>60</v>
      </c>
      <c r="I16" s="41" t="s">
        <v>6</v>
      </c>
      <c r="J16" s="60">
        <v>10</v>
      </c>
      <c r="K16" s="85"/>
      <c r="L16" s="61">
        <f t="shared" si="0"/>
        <v>0</v>
      </c>
      <c r="M16" s="62" t="str">
        <f t="shared" si="1"/>
        <v>OK</v>
      </c>
      <c r="N16" s="114"/>
      <c r="O16" s="55"/>
      <c r="P16" s="55"/>
      <c r="Q16" s="33"/>
      <c r="R16" s="33"/>
      <c r="S16" s="33"/>
      <c r="T16" s="33"/>
      <c r="U16" s="33"/>
      <c r="V16" s="33"/>
      <c r="W16" s="33"/>
    </row>
    <row r="17" spans="1:23" ht="28.5" customHeight="1" x14ac:dyDescent="0.25">
      <c r="A17" s="168"/>
      <c r="B17" s="171"/>
      <c r="C17" s="76">
        <v>14</v>
      </c>
      <c r="D17" s="82" t="s">
        <v>50</v>
      </c>
      <c r="E17" s="59"/>
      <c r="F17" s="66">
        <v>1001</v>
      </c>
      <c r="G17" s="37" t="s">
        <v>61</v>
      </c>
      <c r="H17" s="81" t="s">
        <v>60</v>
      </c>
      <c r="I17" s="41" t="s">
        <v>6</v>
      </c>
      <c r="J17" s="60">
        <v>9</v>
      </c>
      <c r="K17" s="85"/>
      <c r="L17" s="61">
        <f t="shared" si="0"/>
        <v>0</v>
      </c>
      <c r="M17" s="62" t="str">
        <f t="shared" si="1"/>
        <v>OK</v>
      </c>
      <c r="N17" s="114"/>
      <c r="O17" s="55"/>
      <c r="P17" s="55"/>
      <c r="Q17" s="33"/>
      <c r="R17" s="33"/>
      <c r="S17" s="33"/>
      <c r="T17" s="33"/>
      <c r="U17" s="33"/>
      <c r="V17" s="33"/>
      <c r="W17" s="33"/>
    </row>
    <row r="18" spans="1:23" ht="29.25" customHeight="1" x14ac:dyDescent="0.25">
      <c r="A18" s="168"/>
      <c r="B18" s="171"/>
      <c r="C18" s="76">
        <v>15</v>
      </c>
      <c r="D18" s="82" t="s">
        <v>51</v>
      </c>
      <c r="E18" s="59"/>
      <c r="F18" s="66">
        <v>1001</v>
      </c>
      <c r="G18" s="37" t="s">
        <v>61</v>
      </c>
      <c r="H18" s="81" t="s">
        <v>60</v>
      </c>
      <c r="I18" s="41" t="s">
        <v>6</v>
      </c>
      <c r="J18" s="60">
        <v>10</v>
      </c>
      <c r="K18" s="85"/>
      <c r="L18" s="61">
        <f t="shared" si="0"/>
        <v>0</v>
      </c>
      <c r="M18" s="62" t="str">
        <f t="shared" si="1"/>
        <v>OK</v>
      </c>
      <c r="N18" s="114"/>
      <c r="O18" s="55"/>
      <c r="P18" s="55"/>
      <c r="Q18" s="33"/>
      <c r="R18" s="33"/>
      <c r="S18" s="33"/>
      <c r="T18" s="33"/>
      <c r="U18" s="33"/>
      <c r="V18" s="33"/>
      <c r="W18" s="33"/>
    </row>
    <row r="19" spans="1:23" ht="34.5" customHeight="1" x14ac:dyDescent="0.25">
      <c r="A19" s="168"/>
      <c r="B19" s="171"/>
      <c r="C19" s="76">
        <v>16</v>
      </c>
      <c r="D19" s="82" t="s">
        <v>52</v>
      </c>
      <c r="E19" s="59"/>
      <c r="F19" s="66">
        <v>1001</v>
      </c>
      <c r="G19" s="37" t="s">
        <v>61</v>
      </c>
      <c r="H19" s="81" t="s">
        <v>60</v>
      </c>
      <c r="I19" s="41" t="s">
        <v>6</v>
      </c>
      <c r="J19" s="60">
        <v>12</v>
      </c>
      <c r="K19" s="85"/>
      <c r="L19" s="61">
        <f t="shared" si="0"/>
        <v>0</v>
      </c>
      <c r="M19" s="62" t="str">
        <f t="shared" si="1"/>
        <v>OK</v>
      </c>
      <c r="N19" s="114"/>
      <c r="O19" s="55"/>
      <c r="P19" s="55"/>
      <c r="Q19" s="33"/>
      <c r="R19" s="33"/>
      <c r="S19" s="33"/>
      <c r="T19" s="33"/>
      <c r="U19" s="33"/>
      <c r="V19" s="33"/>
      <c r="W19" s="33"/>
    </row>
    <row r="20" spans="1:23" ht="31.7" customHeight="1" x14ac:dyDescent="0.25">
      <c r="A20" s="168"/>
      <c r="B20" s="171"/>
      <c r="C20" s="76">
        <v>17</v>
      </c>
      <c r="D20" s="82" t="s">
        <v>53</v>
      </c>
      <c r="E20" s="59"/>
      <c r="F20" s="66">
        <v>1001</v>
      </c>
      <c r="G20" s="37" t="s">
        <v>61</v>
      </c>
      <c r="H20" s="81" t="s">
        <v>60</v>
      </c>
      <c r="I20" s="41" t="s">
        <v>6</v>
      </c>
      <c r="J20" s="60">
        <v>10</v>
      </c>
      <c r="K20" s="85"/>
      <c r="L20" s="61">
        <f t="shared" si="0"/>
        <v>0</v>
      </c>
      <c r="M20" s="62" t="str">
        <f t="shared" si="1"/>
        <v>OK</v>
      </c>
      <c r="N20" s="114"/>
      <c r="O20" s="55"/>
      <c r="P20" s="55"/>
      <c r="Q20" s="33"/>
      <c r="R20" s="33"/>
      <c r="S20" s="33"/>
      <c r="T20" s="33"/>
      <c r="U20" s="33"/>
      <c r="V20" s="33"/>
      <c r="W20" s="33"/>
    </row>
    <row r="21" spans="1:23" ht="35.450000000000003" customHeight="1" x14ac:dyDescent="0.25">
      <c r="A21" s="168"/>
      <c r="B21" s="171"/>
      <c r="C21" s="76">
        <v>18</v>
      </c>
      <c r="D21" s="75" t="s">
        <v>54</v>
      </c>
      <c r="E21" s="59"/>
      <c r="F21" s="66">
        <v>1001</v>
      </c>
      <c r="G21" s="37" t="s">
        <v>61</v>
      </c>
      <c r="H21" s="81" t="s">
        <v>60</v>
      </c>
      <c r="I21" s="71" t="s">
        <v>6</v>
      </c>
      <c r="J21" s="60">
        <v>10.6</v>
      </c>
      <c r="K21" s="85"/>
      <c r="L21" s="61">
        <f t="shared" si="0"/>
        <v>0</v>
      </c>
      <c r="M21" s="62" t="str">
        <f t="shared" si="1"/>
        <v>OK</v>
      </c>
      <c r="N21" s="114"/>
      <c r="O21" s="55"/>
      <c r="P21" s="55"/>
      <c r="Q21" s="33"/>
      <c r="R21" s="33"/>
      <c r="S21" s="33"/>
      <c r="T21" s="33"/>
      <c r="U21" s="33"/>
      <c r="V21" s="33"/>
      <c r="W21" s="33"/>
    </row>
    <row r="22" spans="1:23" ht="36.75" customHeight="1" x14ac:dyDescent="0.25">
      <c r="A22" s="168"/>
      <c r="B22" s="171"/>
      <c r="C22" s="76">
        <v>19</v>
      </c>
      <c r="D22" s="39" t="s">
        <v>55</v>
      </c>
      <c r="E22" s="59"/>
      <c r="F22" s="66">
        <v>1001</v>
      </c>
      <c r="G22" s="37" t="s">
        <v>61</v>
      </c>
      <c r="H22" s="74" t="s">
        <v>60</v>
      </c>
      <c r="I22" s="42" t="s">
        <v>6</v>
      </c>
      <c r="J22" s="60">
        <v>2.37</v>
      </c>
      <c r="K22" s="85"/>
      <c r="L22" s="61">
        <f t="shared" si="0"/>
        <v>0</v>
      </c>
      <c r="M22" s="62" t="str">
        <f t="shared" si="1"/>
        <v>OK</v>
      </c>
      <c r="N22" s="114"/>
      <c r="O22" s="55"/>
      <c r="P22" s="55"/>
      <c r="Q22" s="33"/>
      <c r="R22" s="33"/>
      <c r="S22" s="33"/>
      <c r="T22" s="33"/>
      <c r="U22" s="33"/>
      <c r="V22" s="33"/>
      <c r="W22" s="33"/>
    </row>
    <row r="23" spans="1:23" ht="34.5" customHeight="1" x14ac:dyDescent="0.25">
      <c r="A23" s="168"/>
      <c r="B23" s="171"/>
      <c r="C23" s="76">
        <v>20</v>
      </c>
      <c r="D23" s="39" t="s">
        <v>56</v>
      </c>
      <c r="E23" s="59"/>
      <c r="F23" s="66">
        <v>1001</v>
      </c>
      <c r="G23" s="37" t="s">
        <v>62</v>
      </c>
      <c r="H23" s="74" t="s">
        <v>60</v>
      </c>
      <c r="I23" s="42" t="s">
        <v>6</v>
      </c>
      <c r="J23" s="60">
        <v>28.97</v>
      </c>
      <c r="K23" s="85"/>
      <c r="L23" s="61">
        <f t="shared" si="0"/>
        <v>0</v>
      </c>
      <c r="M23" s="62" t="str">
        <f t="shared" si="1"/>
        <v>OK</v>
      </c>
      <c r="N23" s="114"/>
      <c r="O23" s="55"/>
      <c r="P23" s="55"/>
      <c r="Q23" s="33"/>
      <c r="R23" s="33"/>
      <c r="S23" s="33"/>
      <c r="T23" s="33"/>
      <c r="U23" s="33"/>
      <c r="V23" s="33"/>
      <c r="W23" s="33"/>
    </row>
    <row r="24" spans="1:23" ht="50.25" customHeight="1" x14ac:dyDescent="0.25">
      <c r="A24" s="168"/>
      <c r="B24" s="171"/>
      <c r="C24" s="76">
        <v>21</v>
      </c>
      <c r="D24" s="39" t="s">
        <v>57</v>
      </c>
      <c r="E24" s="59"/>
      <c r="F24" s="66">
        <v>1001</v>
      </c>
      <c r="G24" s="37" t="s">
        <v>63</v>
      </c>
      <c r="H24" s="74" t="s">
        <v>60</v>
      </c>
      <c r="I24" s="42" t="s">
        <v>6</v>
      </c>
      <c r="J24" s="60">
        <v>53.01</v>
      </c>
      <c r="K24" s="85"/>
      <c r="L24" s="61">
        <f t="shared" si="0"/>
        <v>0</v>
      </c>
      <c r="M24" s="62" t="str">
        <f t="shared" si="1"/>
        <v>OK</v>
      </c>
      <c r="N24" s="114"/>
      <c r="O24" s="55"/>
      <c r="P24" s="55"/>
      <c r="Q24" s="33"/>
      <c r="R24" s="33"/>
      <c r="S24" s="33"/>
      <c r="T24" s="33"/>
      <c r="U24" s="33"/>
      <c r="V24" s="33"/>
      <c r="W24" s="33"/>
    </row>
    <row r="25" spans="1:23" ht="59.25" customHeight="1" x14ac:dyDescent="0.25">
      <c r="A25" s="169"/>
      <c r="B25" s="172"/>
      <c r="C25" s="69">
        <v>22</v>
      </c>
      <c r="D25" s="79" t="s">
        <v>58</v>
      </c>
      <c r="E25" s="59"/>
      <c r="F25" s="68" t="s">
        <v>64</v>
      </c>
      <c r="G25" s="65" t="s">
        <v>65</v>
      </c>
      <c r="H25" s="65" t="s">
        <v>60</v>
      </c>
      <c r="I25" s="65" t="s">
        <v>6</v>
      </c>
      <c r="J25" s="60">
        <v>40</v>
      </c>
      <c r="K25" s="85"/>
      <c r="L25" s="61">
        <f t="shared" si="0"/>
        <v>0</v>
      </c>
      <c r="M25" s="62" t="str">
        <f t="shared" si="1"/>
        <v>OK</v>
      </c>
      <c r="N25" s="114"/>
      <c r="O25" s="55"/>
      <c r="P25" s="55"/>
      <c r="Q25" s="33"/>
      <c r="R25" s="33"/>
      <c r="S25" s="33"/>
      <c r="T25" s="33"/>
      <c r="U25" s="33"/>
      <c r="V25" s="33"/>
      <c r="W25" s="33"/>
    </row>
    <row r="26" spans="1:23" ht="33.75" customHeight="1" x14ac:dyDescent="0.25">
      <c r="A26" s="160" t="s">
        <v>73</v>
      </c>
      <c r="B26" s="163" t="s">
        <v>36</v>
      </c>
      <c r="C26" s="77">
        <v>23</v>
      </c>
      <c r="D26" s="70" t="s">
        <v>74</v>
      </c>
      <c r="E26" s="70"/>
      <c r="F26" s="80">
        <v>436</v>
      </c>
      <c r="G26" s="73" t="s">
        <v>92</v>
      </c>
      <c r="H26" s="67" t="s">
        <v>93</v>
      </c>
      <c r="I26" s="67" t="s">
        <v>94</v>
      </c>
      <c r="J26" s="64">
        <v>12.9</v>
      </c>
      <c r="K26" s="86"/>
      <c r="L26" s="61">
        <f t="shared" si="0"/>
        <v>0</v>
      </c>
      <c r="M26" s="62" t="str">
        <f t="shared" si="1"/>
        <v>OK</v>
      </c>
      <c r="N26" s="114"/>
      <c r="O26" s="55"/>
      <c r="P26" s="55"/>
      <c r="Q26" s="33"/>
      <c r="R26" s="33"/>
      <c r="S26" s="33"/>
      <c r="T26" s="33"/>
      <c r="U26" s="33"/>
      <c r="V26" s="33"/>
      <c r="W26" s="33"/>
    </row>
    <row r="27" spans="1:23" ht="31.7" customHeight="1" x14ac:dyDescent="0.25">
      <c r="A27" s="161"/>
      <c r="B27" s="164"/>
      <c r="C27" s="77">
        <v>24</v>
      </c>
      <c r="D27" s="70" t="s">
        <v>75</v>
      </c>
      <c r="E27" s="70"/>
      <c r="F27" s="80">
        <v>436</v>
      </c>
      <c r="G27" s="73" t="s">
        <v>92</v>
      </c>
      <c r="H27" s="67" t="s">
        <v>93</v>
      </c>
      <c r="I27" s="67" t="s">
        <v>94</v>
      </c>
      <c r="J27" s="64">
        <v>32.65</v>
      </c>
      <c r="K27" s="86"/>
      <c r="L27" s="61">
        <f t="shared" si="0"/>
        <v>0</v>
      </c>
      <c r="M27" s="62" t="str">
        <f t="shared" si="1"/>
        <v>OK</v>
      </c>
      <c r="N27" s="114"/>
      <c r="O27" s="55"/>
      <c r="P27" s="55"/>
      <c r="Q27" s="33"/>
      <c r="R27" s="33"/>
      <c r="S27" s="33"/>
      <c r="T27" s="33"/>
      <c r="U27" s="33"/>
      <c r="V27" s="33"/>
      <c r="W27" s="33"/>
    </row>
    <row r="28" spans="1:23" ht="32.25" customHeight="1" x14ac:dyDescent="0.25">
      <c r="A28" s="161"/>
      <c r="B28" s="164"/>
      <c r="C28" s="77">
        <v>25</v>
      </c>
      <c r="D28" s="70" t="s">
        <v>76</v>
      </c>
      <c r="E28" s="70"/>
      <c r="F28" s="80">
        <v>436</v>
      </c>
      <c r="G28" s="73" t="s">
        <v>92</v>
      </c>
      <c r="H28" s="67" t="s">
        <v>93</v>
      </c>
      <c r="I28" s="67" t="s">
        <v>94</v>
      </c>
      <c r="J28" s="64">
        <v>70.819999999999993</v>
      </c>
      <c r="K28" s="86"/>
      <c r="L28" s="61">
        <f t="shared" si="0"/>
        <v>0</v>
      </c>
      <c r="M28" s="62" t="str">
        <f t="shared" si="1"/>
        <v>OK</v>
      </c>
      <c r="N28" s="114"/>
      <c r="O28" s="55"/>
      <c r="P28" s="55"/>
      <c r="Q28" s="33"/>
      <c r="R28" s="33"/>
      <c r="S28" s="33"/>
      <c r="T28" s="33"/>
      <c r="U28" s="33"/>
      <c r="V28" s="33"/>
      <c r="W28" s="33"/>
    </row>
    <row r="29" spans="1:23" ht="27.75" customHeight="1" x14ac:dyDescent="0.25">
      <c r="A29" s="161"/>
      <c r="B29" s="164"/>
      <c r="C29" s="77">
        <v>26</v>
      </c>
      <c r="D29" s="70" t="s">
        <v>77</v>
      </c>
      <c r="E29" s="70"/>
      <c r="F29" s="80">
        <v>436</v>
      </c>
      <c r="G29" s="73" t="s">
        <v>92</v>
      </c>
      <c r="H29" s="67" t="s">
        <v>93</v>
      </c>
      <c r="I29" s="67" t="s">
        <v>94</v>
      </c>
      <c r="J29" s="64">
        <v>164.99</v>
      </c>
      <c r="K29" s="86"/>
      <c r="L29" s="61">
        <f t="shared" si="0"/>
        <v>0</v>
      </c>
      <c r="M29" s="62" t="str">
        <f t="shared" si="1"/>
        <v>OK</v>
      </c>
      <c r="N29" s="114"/>
      <c r="O29" s="55"/>
      <c r="P29" s="55"/>
      <c r="Q29" s="33"/>
      <c r="R29" s="33"/>
      <c r="S29" s="33"/>
      <c r="T29" s="33"/>
      <c r="U29" s="33"/>
      <c r="V29" s="33"/>
      <c r="W29" s="33"/>
    </row>
    <row r="30" spans="1:23" ht="32.25" customHeight="1" x14ac:dyDescent="0.25">
      <c r="A30" s="161"/>
      <c r="B30" s="164"/>
      <c r="C30" s="77">
        <v>27</v>
      </c>
      <c r="D30" s="70" t="s">
        <v>78</v>
      </c>
      <c r="E30" s="70"/>
      <c r="F30" s="80">
        <v>436</v>
      </c>
      <c r="G30" s="73" t="s">
        <v>92</v>
      </c>
      <c r="H30" s="67" t="s">
        <v>93</v>
      </c>
      <c r="I30" s="67" t="s">
        <v>94</v>
      </c>
      <c r="J30" s="64">
        <v>24.99</v>
      </c>
      <c r="K30" s="86"/>
      <c r="L30" s="61">
        <f t="shared" si="0"/>
        <v>0</v>
      </c>
      <c r="M30" s="62" t="str">
        <f t="shared" si="1"/>
        <v>OK</v>
      </c>
      <c r="N30" s="114"/>
      <c r="O30" s="55"/>
      <c r="P30" s="55"/>
      <c r="Q30" s="33"/>
      <c r="R30" s="33"/>
      <c r="S30" s="33"/>
      <c r="T30" s="33"/>
      <c r="U30" s="33"/>
      <c r="V30" s="33"/>
      <c r="W30" s="33"/>
    </row>
    <row r="31" spans="1:23" ht="36.75" customHeight="1" x14ac:dyDescent="0.25">
      <c r="A31" s="161"/>
      <c r="B31" s="164"/>
      <c r="C31" s="77">
        <v>28</v>
      </c>
      <c r="D31" s="70" t="s">
        <v>79</v>
      </c>
      <c r="E31" s="70"/>
      <c r="F31" s="80">
        <v>436</v>
      </c>
      <c r="G31" s="73" t="s">
        <v>92</v>
      </c>
      <c r="H31" s="67" t="s">
        <v>93</v>
      </c>
      <c r="I31" s="67" t="s">
        <v>94</v>
      </c>
      <c r="J31" s="64">
        <v>94.15</v>
      </c>
      <c r="K31" s="86"/>
      <c r="L31" s="61">
        <f t="shared" si="0"/>
        <v>0</v>
      </c>
      <c r="M31" s="62" t="str">
        <f t="shared" si="1"/>
        <v>OK</v>
      </c>
      <c r="N31" s="114"/>
      <c r="O31" s="55"/>
      <c r="P31" s="55"/>
      <c r="Q31" s="33"/>
      <c r="R31" s="33"/>
      <c r="S31" s="33"/>
      <c r="T31" s="33"/>
      <c r="U31" s="33"/>
      <c r="V31" s="33"/>
      <c r="W31" s="33"/>
    </row>
    <row r="32" spans="1:23" ht="34.5" customHeight="1" x14ac:dyDescent="0.25">
      <c r="A32" s="161"/>
      <c r="B32" s="164"/>
      <c r="C32" s="77">
        <v>29</v>
      </c>
      <c r="D32" s="70" t="s">
        <v>80</v>
      </c>
      <c r="E32" s="70"/>
      <c r="F32" s="80">
        <v>436</v>
      </c>
      <c r="G32" s="73" t="s">
        <v>92</v>
      </c>
      <c r="H32" s="67" t="s">
        <v>93</v>
      </c>
      <c r="I32" s="67" t="s">
        <v>94</v>
      </c>
      <c r="J32" s="64">
        <v>95.82</v>
      </c>
      <c r="K32" s="86"/>
      <c r="L32" s="61">
        <f t="shared" si="0"/>
        <v>0</v>
      </c>
      <c r="M32" s="62" t="str">
        <f t="shared" si="1"/>
        <v>OK</v>
      </c>
      <c r="N32" s="114"/>
      <c r="O32" s="55"/>
      <c r="P32" s="55"/>
      <c r="Q32" s="33"/>
      <c r="R32" s="33"/>
      <c r="S32" s="33"/>
      <c r="T32" s="33"/>
      <c r="U32" s="33"/>
      <c r="V32" s="33"/>
      <c r="W32" s="33"/>
    </row>
    <row r="33" spans="1:23" ht="40.700000000000003" customHeight="1" x14ac:dyDescent="0.25">
      <c r="A33" s="161"/>
      <c r="B33" s="164"/>
      <c r="C33" s="77">
        <v>30</v>
      </c>
      <c r="D33" s="70" t="s">
        <v>81</v>
      </c>
      <c r="E33" s="70"/>
      <c r="F33" s="80">
        <v>436</v>
      </c>
      <c r="G33" s="73" t="s">
        <v>92</v>
      </c>
      <c r="H33" s="67" t="s">
        <v>93</v>
      </c>
      <c r="I33" s="67" t="s">
        <v>94</v>
      </c>
      <c r="J33" s="64">
        <v>178.32</v>
      </c>
      <c r="K33" s="86"/>
      <c r="L33" s="61">
        <f t="shared" si="0"/>
        <v>0</v>
      </c>
      <c r="M33" s="62" t="str">
        <f t="shared" si="1"/>
        <v>OK</v>
      </c>
      <c r="N33" s="114"/>
      <c r="O33" s="55"/>
      <c r="P33" s="55"/>
      <c r="Q33" s="33"/>
      <c r="R33" s="33"/>
      <c r="S33" s="33"/>
      <c r="T33" s="33"/>
      <c r="U33" s="33"/>
      <c r="V33" s="33"/>
      <c r="W33" s="33"/>
    </row>
    <row r="34" spans="1:23" ht="30.75" customHeight="1" x14ac:dyDescent="0.25">
      <c r="A34" s="161"/>
      <c r="B34" s="164"/>
      <c r="C34" s="77">
        <v>31</v>
      </c>
      <c r="D34" s="70" t="s">
        <v>82</v>
      </c>
      <c r="E34" s="70"/>
      <c r="F34" s="80">
        <v>436</v>
      </c>
      <c r="G34" s="73" t="s">
        <v>92</v>
      </c>
      <c r="H34" s="67" t="s">
        <v>93</v>
      </c>
      <c r="I34" s="67" t="s">
        <v>94</v>
      </c>
      <c r="J34" s="64">
        <v>70.819999999999993</v>
      </c>
      <c r="K34" s="86"/>
      <c r="L34" s="61">
        <f t="shared" si="0"/>
        <v>0</v>
      </c>
      <c r="M34" s="62" t="str">
        <f t="shared" si="1"/>
        <v>OK</v>
      </c>
      <c r="N34" s="114"/>
      <c r="O34" s="55"/>
      <c r="P34" s="55"/>
      <c r="Q34" s="33"/>
      <c r="R34" s="33"/>
      <c r="S34" s="33"/>
      <c r="T34" s="33"/>
      <c r="U34" s="33"/>
      <c r="V34" s="33"/>
      <c r="W34" s="33"/>
    </row>
    <row r="35" spans="1:23" ht="25.5" customHeight="1" x14ac:dyDescent="0.25">
      <c r="A35" s="161"/>
      <c r="B35" s="164"/>
      <c r="C35" s="77">
        <v>32</v>
      </c>
      <c r="D35" s="70" t="s">
        <v>83</v>
      </c>
      <c r="E35" s="70"/>
      <c r="F35" s="80">
        <v>436</v>
      </c>
      <c r="G35" s="73" t="s">
        <v>92</v>
      </c>
      <c r="H35" s="67" t="s">
        <v>93</v>
      </c>
      <c r="I35" s="67" t="s">
        <v>94</v>
      </c>
      <c r="J35" s="64">
        <v>235.32</v>
      </c>
      <c r="K35" s="86"/>
      <c r="L35" s="61">
        <f t="shared" si="0"/>
        <v>0</v>
      </c>
      <c r="M35" s="62" t="str">
        <f t="shared" si="1"/>
        <v>OK</v>
      </c>
      <c r="N35" s="114"/>
      <c r="O35" s="55"/>
      <c r="P35" s="55"/>
      <c r="Q35" s="33"/>
      <c r="R35" s="33"/>
      <c r="S35" s="33"/>
      <c r="T35" s="33"/>
      <c r="U35" s="33"/>
      <c r="V35" s="33"/>
      <c r="W35" s="33"/>
    </row>
    <row r="36" spans="1:23" ht="36.75" customHeight="1" x14ac:dyDescent="0.25">
      <c r="A36" s="161"/>
      <c r="B36" s="164"/>
      <c r="C36" s="77">
        <v>33</v>
      </c>
      <c r="D36" s="70" t="s">
        <v>84</v>
      </c>
      <c r="E36" s="70"/>
      <c r="F36" s="80">
        <v>436</v>
      </c>
      <c r="G36" s="73" t="s">
        <v>92</v>
      </c>
      <c r="H36" s="67" t="s">
        <v>93</v>
      </c>
      <c r="I36" s="67" t="s">
        <v>94</v>
      </c>
      <c r="J36" s="64">
        <v>86.65</v>
      </c>
      <c r="K36" s="86"/>
      <c r="L36" s="61">
        <f t="shared" si="0"/>
        <v>0</v>
      </c>
      <c r="M36" s="62" t="str">
        <f t="shared" si="1"/>
        <v>OK</v>
      </c>
      <c r="N36" s="114"/>
      <c r="O36" s="55"/>
      <c r="P36" s="55"/>
      <c r="Q36" s="33"/>
      <c r="R36" s="33"/>
      <c r="S36" s="33"/>
      <c r="T36" s="33"/>
      <c r="U36" s="33"/>
      <c r="V36" s="33"/>
      <c r="W36" s="33"/>
    </row>
    <row r="37" spans="1:23" ht="32.25" customHeight="1" x14ac:dyDescent="0.25">
      <c r="A37" s="161"/>
      <c r="B37" s="164"/>
      <c r="C37" s="77">
        <v>34</v>
      </c>
      <c r="D37" s="70" t="s">
        <v>85</v>
      </c>
      <c r="E37" s="70"/>
      <c r="F37" s="80">
        <v>436</v>
      </c>
      <c r="G37" s="73" t="s">
        <v>92</v>
      </c>
      <c r="H37" s="67" t="s">
        <v>95</v>
      </c>
      <c r="I37" s="67" t="s">
        <v>94</v>
      </c>
      <c r="J37" s="64">
        <v>131.65</v>
      </c>
      <c r="K37" s="86"/>
      <c r="L37" s="61">
        <f t="shared" si="0"/>
        <v>0</v>
      </c>
      <c r="M37" s="62" t="str">
        <f t="shared" si="1"/>
        <v>OK</v>
      </c>
      <c r="N37" s="114"/>
      <c r="O37" s="55"/>
      <c r="P37" s="55"/>
      <c r="Q37" s="33"/>
      <c r="R37" s="33"/>
      <c r="S37" s="33"/>
      <c r="T37" s="33"/>
      <c r="U37" s="33"/>
      <c r="V37" s="33"/>
      <c r="W37" s="33"/>
    </row>
    <row r="38" spans="1:23" ht="28.5" customHeight="1" x14ac:dyDescent="0.25">
      <c r="A38" s="161"/>
      <c r="B38" s="164"/>
      <c r="C38" s="77">
        <v>35</v>
      </c>
      <c r="D38" s="70" t="s">
        <v>86</v>
      </c>
      <c r="E38" s="70" t="s">
        <v>29</v>
      </c>
      <c r="F38" s="80">
        <v>436</v>
      </c>
      <c r="G38" s="73" t="s">
        <v>92</v>
      </c>
      <c r="H38" s="67" t="s">
        <v>95</v>
      </c>
      <c r="I38" s="67" t="s">
        <v>94</v>
      </c>
      <c r="J38" s="64">
        <v>271.64999999999998</v>
      </c>
      <c r="K38" s="86"/>
      <c r="L38" s="61">
        <f t="shared" si="0"/>
        <v>0</v>
      </c>
      <c r="M38" s="62" t="str">
        <f t="shared" si="1"/>
        <v>OK</v>
      </c>
      <c r="N38" s="114"/>
      <c r="O38" s="57"/>
      <c r="P38" s="55"/>
      <c r="Q38" s="33"/>
      <c r="R38" s="33"/>
      <c r="S38" s="33"/>
      <c r="T38" s="33"/>
      <c r="U38" s="33"/>
      <c r="V38" s="33"/>
      <c r="W38" s="33"/>
    </row>
    <row r="39" spans="1:23" ht="27.75" customHeight="1" x14ac:dyDescent="0.25">
      <c r="A39" s="161"/>
      <c r="B39" s="164"/>
      <c r="C39" s="73">
        <v>36</v>
      </c>
      <c r="D39" s="70" t="s">
        <v>87</v>
      </c>
      <c r="E39" s="70" t="s">
        <v>30</v>
      </c>
      <c r="F39" s="80">
        <v>436</v>
      </c>
      <c r="G39" s="73" t="s">
        <v>92</v>
      </c>
      <c r="H39" s="67" t="s">
        <v>95</v>
      </c>
      <c r="I39" s="67" t="s">
        <v>94</v>
      </c>
      <c r="J39" s="64">
        <v>148.32</v>
      </c>
      <c r="K39" s="86"/>
      <c r="L39" s="61">
        <f t="shared" si="0"/>
        <v>0</v>
      </c>
      <c r="M39" s="62" t="str">
        <f t="shared" si="1"/>
        <v>OK</v>
      </c>
      <c r="N39" s="114"/>
      <c r="O39" s="55"/>
      <c r="P39" s="55"/>
      <c r="Q39" s="33"/>
      <c r="R39" s="33"/>
      <c r="S39" s="33"/>
      <c r="T39" s="34"/>
      <c r="U39" s="33"/>
      <c r="V39" s="33"/>
      <c r="W39" s="33"/>
    </row>
    <row r="40" spans="1:23" ht="28.5" customHeight="1" x14ac:dyDescent="0.25">
      <c r="A40" s="161"/>
      <c r="B40" s="164"/>
      <c r="C40" s="73">
        <v>37</v>
      </c>
      <c r="D40" s="70" t="s">
        <v>88</v>
      </c>
      <c r="E40" s="70" t="s">
        <v>28</v>
      </c>
      <c r="F40" s="80">
        <v>436</v>
      </c>
      <c r="G40" s="73" t="s">
        <v>92</v>
      </c>
      <c r="H40" s="67" t="s">
        <v>95</v>
      </c>
      <c r="I40" s="67" t="s">
        <v>94</v>
      </c>
      <c r="J40" s="64">
        <v>140.82</v>
      </c>
      <c r="K40" s="86"/>
      <c r="L40" s="61">
        <f t="shared" si="0"/>
        <v>0</v>
      </c>
      <c r="M40" s="62" t="str">
        <f t="shared" si="1"/>
        <v>OK</v>
      </c>
      <c r="N40" s="114"/>
      <c r="O40" s="55"/>
      <c r="P40" s="55"/>
      <c r="Q40" s="33"/>
      <c r="R40" s="33"/>
      <c r="S40" s="33"/>
      <c r="T40" s="33"/>
      <c r="U40" s="33"/>
      <c r="V40" s="33"/>
      <c r="W40" s="33"/>
    </row>
    <row r="41" spans="1:23" ht="27.75" customHeight="1" x14ac:dyDescent="0.25">
      <c r="A41" s="161"/>
      <c r="B41" s="164"/>
      <c r="C41" s="73">
        <v>38</v>
      </c>
      <c r="D41" s="70" t="s">
        <v>89</v>
      </c>
      <c r="E41" s="70" t="s">
        <v>30</v>
      </c>
      <c r="F41" s="80">
        <v>436</v>
      </c>
      <c r="G41" s="73" t="s">
        <v>92</v>
      </c>
      <c r="H41" s="67" t="s">
        <v>95</v>
      </c>
      <c r="I41" s="67" t="s">
        <v>94</v>
      </c>
      <c r="J41" s="64">
        <v>184.99</v>
      </c>
      <c r="K41" s="86"/>
      <c r="L41" s="61">
        <f t="shared" si="0"/>
        <v>0</v>
      </c>
      <c r="M41" s="62" t="str">
        <f t="shared" si="1"/>
        <v>OK</v>
      </c>
      <c r="N41" s="114"/>
      <c r="O41" s="55"/>
      <c r="P41" s="55"/>
      <c r="Q41" s="33"/>
      <c r="R41" s="33"/>
      <c r="S41" s="33"/>
      <c r="T41" s="33"/>
      <c r="U41" s="33"/>
      <c r="V41" s="33"/>
      <c r="W41" s="33"/>
    </row>
    <row r="42" spans="1:23" ht="23.25" customHeight="1" x14ac:dyDescent="0.25">
      <c r="A42" s="161"/>
      <c r="B42" s="164"/>
      <c r="C42" s="73">
        <v>39</v>
      </c>
      <c r="D42" s="70" t="s">
        <v>90</v>
      </c>
      <c r="E42" s="70" t="s">
        <v>31</v>
      </c>
      <c r="F42" s="80">
        <v>436</v>
      </c>
      <c r="G42" s="73" t="s">
        <v>92</v>
      </c>
      <c r="H42" s="67" t="s">
        <v>95</v>
      </c>
      <c r="I42" s="67" t="s">
        <v>94</v>
      </c>
      <c r="J42" s="64">
        <v>114.99</v>
      </c>
      <c r="K42" s="86"/>
      <c r="L42" s="61">
        <f t="shared" si="0"/>
        <v>0</v>
      </c>
      <c r="M42" s="62" t="str">
        <f t="shared" si="1"/>
        <v>OK</v>
      </c>
      <c r="N42" s="114"/>
      <c r="O42" s="55"/>
      <c r="P42" s="57"/>
      <c r="Q42" s="33"/>
      <c r="R42" s="33"/>
      <c r="S42" s="33"/>
      <c r="T42" s="33"/>
      <c r="U42" s="33"/>
      <c r="V42" s="33"/>
      <c r="W42" s="33"/>
    </row>
    <row r="43" spans="1:23" ht="31.7" customHeight="1" x14ac:dyDescent="0.25">
      <c r="A43" s="162"/>
      <c r="B43" s="165"/>
      <c r="C43" s="73">
        <v>40</v>
      </c>
      <c r="D43" s="83" t="s">
        <v>91</v>
      </c>
      <c r="E43" s="83" t="s">
        <v>30</v>
      </c>
      <c r="F43" s="80">
        <v>436</v>
      </c>
      <c r="G43" s="73" t="s">
        <v>92</v>
      </c>
      <c r="H43" s="84" t="s">
        <v>95</v>
      </c>
      <c r="I43" s="84" t="s">
        <v>94</v>
      </c>
      <c r="J43" s="64">
        <v>221.65</v>
      </c>
      <c r="K43" s="86"/>
      <c r="L43" s="61">
        <f t="shared" si="0"/>
        <v>0</v>
      </c>
      <c r="M43" s="62" t="str">
        <f t="shared" si="1"/>
        <v>OK</v>
      </c>
      <c r="N43" s="114"/>
      <c r="O43" s="55"/>
      <c r="P43" s="55"/>
      <c r="Q43" s="33"/>
      <c r="R43" s="33"/>
      <c r="S43" s="33"/>
      <c r="T43" s="34"/>
      <c r="U43" s="33"/>
      <c r="V43" s="33"/>
      <c r="W43" s="33"/>
    </row>
    <row r="44" spans="1:23" x14ac:dyDescent="0.25">
      <c r="K44" s="18">
        <f>SUM(K4:K43)</f>
        <v>44</v>
      </c>
      <c r="L44" s="18">
        <f>SUM(L4:L43)</f>
        <v>10</v>
      </c>
      <c r="N44" s="29">
        <f>SUMPRODUCT($J$4:$J$43,N4:N43)</f>
        <v>1400.8</v>
      </c>
      <c r="O44" s="29">
        <f t="shared" ref="O44:W44" si="2">SUMPRODUCT($J$4:$J$43,O4:O43)</f>
        <v>0</v>
      </c>
      <c r="P44" s="29">
        <f t="shared" si="2"/>
        <v>0</v>
      </c>
      <c r="Q44" s="29">
        <f t="shared" si="2"/>
        <v>0</v>
      </c>
      <c r="R44" s="29">
        <f t="shared" si="2"/>
        <v>0</v>
      </c>
      <c r="S44" s="29">
        <f t="shared" si="2"/>
        <v>0</v>
      </c>
      <c r="T44" s="29">
        <f t="shared" si="2"/>
        <v>0</v>
      </c>
      <c r="U44" s="29">
        <f t="shared" si="2"/>
        <v>0</v>
      </c>
      <c r="V44" s="29">
        <f t="shared" si="2"/>
        <v>0</v>
      </c>
      <c r="W44" s="29">
        <f t="shared" si="2"/>
        <v>0</v>
      </c>
    </row>
    <row r="45" spans="1:23" x14ac:dyDescent="0.25">
      <c r="N45" s="48"/>
      <c r="O45" s="46"/>
      <c r="P45" s="46"/>
      <c r="Q45" s="46"/>
    </row>
    <row r="46" spans="1:23" x14ac:dyDescent="0.25">
      <c r="N46" s="48"/>
      <c r="O46" s="46"/>
      <c r="P46" s="46"/>
      <c r="Q46" s="46"/>
    </row>
    <row r="47" spans="1:23" x14ac:dyDescent="0.25">
      <c r="N47" s="48"/>
      <c r="O47" s="46"/>
      <c r="P47" s="46"/>
      <c r="Q47" s="46"/>
    </row>
    <row r="48" spans="1:23" x14ac:dyDescent="0.25">
      <c r="N48" s="48"/>
      <c r="O48" s="46"/>
      <c r="P48" s="46"/>
      <c r="Q48" s="46"/>
    </row>
    <row r="49" spans="14:17" x14ac:dyDescent="0.25">
      <c r="N49" s="48"/>
      <c r="O49" s="46"/>
      <c r="P49" s="46"/>
      <c r="Q49" s="46"/>
    </row>
    <row r="50" spans="14:17" ht="26.45" customHeight="1" x14ac:dyDescent="0.25">
      <c r="N50" s="48"/>
    </row>
    <row r="51" spans="14:17" x14ac:dyDescent="0.25">
      <c r="N51" s="48"/>
    </row>
    <row r="52" spans="14:17" x14ac:dyDescent="0.25">
      <c r="N52" s="48"/>
    </row>
    <row r="53" spans="14:17" x14ac:dyDescent="0.25">
      <c r="N53" s="48"/>
    </row>
    <row r="54" spans="14:17" x14ac:dyDescent="0.25">
      <c r="N54" s="48"/>
    </row>
    <row r="55" spans="14:17" x14ac:dyDescent="0.25">
      <c r="N55" s="48"/>
    </row>
    <row r="56" spans="14:17" x14ac:dyDescent="0.25">
      <c r="N56" s="48"/>
    </row>
    <row r="57" spans="14:17" x14ac:dyDescent="0.25">
      <c r="N57" s="48"/>
    </row>
    <row r="58" spans="14:17" x14ac:dyDescent="0.25">
      <c r="N58" s="48"/>
    </row>
    <row r="59" spans="14:17" ht="90" customHeight="1" x14ac:dyDescent="0.25">
      <c r="N59" s="48"/>
    </row>
    <row r="60" spans="14:17" x14ac:dyDescent="0.25">
      <c r="N60" s="48"/>
    </row>
    <row r="61" spans="14:17" x14ac:dyDescent="0.25">
      <c r="N61" s="48"/>
    </row>
    <row r="62" spans="14:17" x14ac:dyDescent="0.25">
      <c r="N62" s="48"/>
    </row>
    <row r="63" spans="14:17" x14ac:dyDescent="0.25">
      <c r="N63" s="48"/>
    </row>
    <row r="64" spans="14:17" x14ac:dyDescent="0.25">
      <c r="N64" s="48"/>
    </row>
    <row r="65" spans="14:14" x14ac:dyDescent="0.25">
      <c r="N65" s="48"/>
    </row>
    <row r="66" spans="14:14" x14ac:dyDescent="0.25">
      <c r="N66" s="48"/>
    </row>
    <row r="67" spans="14:14" x14ac:dyDescent="0.25">
      <c r="N67" s="48"/>
    </row>
    <row r="68" spans="14:14" x14ac:dyDescent="0.25">
      <c r="N68" s="48"/>
    </row>
    <row r="69" spans="14:14" x14ac:dyDescent="0.25">
      <c r="N69" s="48"/>
    </row>
    <row r="70" spans="14:14" x14ac:dyDescent="0.25">
      <c r="N70" s="48"/>
    </row>
    <row r="71" spans="14:14" x14ac:dyDescent="0.25">
      <c r="N71" s="48"/>
    </row>
    <row r="72" spans="14:14" x14ac:dyDescent="0.25">
      <c r="N72" s="48"/>
    </row>
    <row r="73" spans="14:14" x14ac:dyDescent="0.25">
      <c r="N73" s="48"/>
    </row>
    <row r="74" spans="14:14" x14ac:dyDescent="0.25">
      <c r="N74" s="48"/>
    </row>
    <row r="75" spans="14:14" x14ac:dyDescent="0.25">
      <c r="N75" s="48"/>
    </row>
    <row r="76" spans="14:14" x14ac:dyDescent="0.25">
      <c r="N76" s="48"/>
    </row>
    <row r="77" spans="14:14" x14ac:dyDescent="0.25">
      <c r="N77" s="48"/>
    </row>
    <row r="78" spans="14:14" x14ac:dyDescent="0.25">
      <c r="N78" s="48"/>
    </row>
    <row r="79" spans="14:14" x14ac:dyDescent="0.25">
      <c r="N79" s="48"/>
    </row>
    <row r="80" spans="14:14" x14ac:dyDescent="0.25">
      <c r="N80" s="48"/>
    </row>
    <row r="81" spans="14:14" x14ac:dyDescent="0.25">
      <c r="N81" s="48"/>
    </row>
    <row r="82" spans="14:14" x14ac:dyDescent="0.25">
      <c r="N82" s="48"/>
    </row>
    <row r="83" spans="14:14" x14ac:dyDescent="0.25">
      <c r="N83" s="48"/>
    </row>
    <row r="84" spans="14:14" x14ac:dyDescent="0.25">
      <c r="N84" s="48"/>
    </row>
    <row r="85" spans="14:14" x14ac:dyDescent="0.25">
      <c r="N85" s="48"/>
    </row>
    <row r="86" spans="14:14" x14ac:dyDescent="0.25">
      <c r="N86" s="48"/>
    </row>
    <row r="87" spans="14:14" x14ac:dyDescent="0.25">
      <c r="N87" s="48"/>
    </row>
    <row r="88" spans="14:14" x14ac:dyDescent="0.25">
      <c r="N88" s="48"/>
    </row>
    <row r="89" spans="14:14" x14ac:dyDescent="0.25">
      <c r="N89" s="48"/>
    </row>
    <row r="90" spans="14:14" x14ac:dyDescent="0.25">
      <c r="N90" s="48"/>
    </row>
    <row r="91" spans="14:14" x14ac:dyDescent="0.25">
      <c r="N91" s="48"/>
    </row>
    <row r="92" spans="14:14" x14ac:dyDescent="0.25">
      <c r="N92" s="48"/>
    </row>
    <row r="93" spans="14:14" x14ac:dyDescent="0.25">
      <c r="N93" s="48"/>
    </row>
    <row r="94" spans="14:14" x14ac:dyDescent="0.25">
      <c r="N94" s="48"/>
    </row>
    <row r="95" spans="14:14" x14ac:dyDescent="0.25">
      <c r="N95" s="48"/>
    </row>
    <row r="96" spans="14:14" x14ac:dyDescent="0.25">
      <c r="N96" s="48"/>
    </row>
    <row r="97" spans="14:14" x14ac:dyDescent="0.25">
      <c r="N97" s="48"/>
    </row>
    <row r="98" spans="14:14" x14ac:dyDescent="0.25">
      <c r="N98" s="48"/>
    </row>
    <row r="99" spans="14:14" x14ac:dyDescent="0.25">
      <c r="N99" s="48"/>
    </row>
    <row r="100" spans="14:14" x14ac:dyDescent="0.25">
      <c r="N100" s="48"/>
    </row>
    <row r="101" spans="14:14" x14ac:dyDescent="0.25">
      <c r="N101" s="48"/>
    </row>
    <row r="102" spans="14:14" x14ac:dyDescent="0.25">
      <c r="N102" s="48"/>
    </row>
    <row r="103" spans="14:14" x14ac:dyDescent="0.25">
      <c r="N103" s="48"/>
    </row>
    <row r="104" spans="14:14" x14ac:dyDescent="0.25">
      <c r="N104" s="48"/>
    </row>
    <row r="105" spans="14:14" x14ac:dyDescent="0.25">
      <c r="N105" s="48"/>
    </row>
    <row r="106" spans="14:14" x14ac:dyDescent="0.25">
      <c r="N106" s="48"/>
    </row>
    <row r="107" spans="14:14" x14ac:dyDescent="0.25">
      <c r="N107" s="48"/>
    </row>
    <row r="108" spans="14:14" x14ac:dyDescent="0.25">
      <c r="N108" s="48"/>
    </row>
    <row r="109" spans="14:14" x14ac:dyDescent="0.25">
      <c r="N109" s="48"/>
    </row>
    <row r="110" spans="14:14" x14ac:dyDescent="0.25">
      <c r="N110" s="48"/>
    </row>
    <row r="111" spans="14:14" x14ac:dyDescent="0.25">
      <c r="N111" s="48"/>
    </row>
    <row r="112" spans="14:14" x14ac:dyDescent="0.25">
      <c r="N112" s="48"/>
    </row>
    <row r="113" spans="14:14" x14ac:dyDescent="0.25">
      <c r="N113" s="48"/>
    </row>
    <row r="114" spans="14:14" x14ac:dyDescent="0.25">
      <c r="N114" s="48"/>
    </row>
    <row r="115" spans="14:14" x14ac:dyDescent="0.25">
      <c r="N115" s="48"/>
    </row>
    <row r="116" spans="14:14" x14ac:dyDescent="0.25">
      <c r="N116" s="48"/>
    </row>
    <row r="117" spans="14:14" x14ac:dyDescent="0.25">
      <c r="N117" s="48"/>
    </row>
    <row r="118" spans="14:14" x14ac:dyDescent="0.25">
      <c r="N118" s="48"/>
    </row>
    <row r="119" spans="14:14" x14ac:dyDescent="0.25">
      <c r="N119" s="48"/>
    </row>
    <row r="120" spans="14:14" x14ac:dyDescent="0.25">
      <c r="N120" s="48"/>
    </row>
    <row r="121" spans="14:14" x14ac:dyDescent="0.25">
      <c r="N121" s="48"/>
    </row>
    <row r="122" spans="14:14" x14ac:dyDescent="0.25">
      <c r="N122" s="48"/>
    </row>
    <row r="123" spans="14:14" x14ac:dyDescent="0.25">
      <c r="N123" s="48"/>
    </row>
    <row r="124" spans="14:14" x14ac:dyDescent="0.25">
      <c r="N124" s="48"/>
    </row>
    <row r="125" spans="14:14" x14ac:dyDescent="0.25">
      <c r="N125" s="48"/>
    </row>
    <row r="126" spans="14:14" x14ac:dyDescent="0.25">
      <c r="N126" s="48"/>
    </row>
    <row r="127" spans="14:14" x14ac:dyDescent="0.25">
      <c r="N127" s="48"/>
    </row>
    <row r="128" spans="14:14" x14ac:dyDescent="0.25">
      <c r="N128" s="48"/>
    </row>
    <row r="129" spans="14:14" x14ac:dyDescent="0.25">
      <c r="N129" s="48"/>
    </row>
    <row r="130" spans="14:14" x14ac:dyDescent="0.25">
      <c r="N130" s="48"/>
    </row>
    <row r="131" spans="14:14" x14ac:dyDescent="0.25">
      <c r="N131" s="48"/>
    </row>
    <row r="132" spans="14:14" x14ac:dyDescent="0.25">
      <c r="N132" s="48"/>
    </row>
    <row r="133" spans="14:14" x14ac:dyDescent="0.25">
      <c r="N133" s="48"/>
    </row>
    <row r="134" spans="14:14" x14ac:dyDescent="0.25">
      <c r="N134" s="48"/>
    </row>
    <row r="135" spans="14:14" x14ac:dyDescent="0.25">
      <c r="N135" s="48"/>
    </row>
    <row r="136" spans="14:14" x14ac:dyDescent="0.25">
      <c r="N136" s="48"/>
    </row>
    <row r="137" spans="14:14" x14ac:dyDescent="0.25">
      <c r="N137" s="48"/>
    </row>
    <row r="138" spans="14:14" x14ac:dyDescent="0.25">
      <c r="N138" s="48"/>
    </row>
    <row r="139" spans="14:14" x14ac:dyDescent="0.25">
      <c r="N139" s="48"/>
    </row>
    <row r="140" spans="14:14" x14ac:dyDescent="0.25">
      <c r="N140" s="48"/>
    </row>
    <row r="141" spans="14:14" x14ac:dyDescent="0.25">
      <c r="N141" s="48"/>
    </row>
    <row r="142" spans="14:14" x14ac:dyDescent="0.25">
      <c r="N142" s="48"/>
    </row>
    <row r="143" spans="14:14" x14ac:dyDescent="0.25">
      <c r="N143" s="48"/>
    </row>
    <row r="144" spans="14:14" x14ac:dyDescent="0.25">
      <c r="N144" s="48"/>
    </row>
    <row r="145" spans="14:14" x14ac:dyDescent="0.25">
      <c r="N145" s="48"/>
    </row>
    <row r="146" spans="14:14" x14ac:dyDescent="0.25">
      <c r="N146" s="48"/>
    </row>
    <row r="147" spans="14:14" x14ac:dyDescent="0.25">
      <c r="N147" s="48"/>
    </row>
    <row r="148" spans="14:14" x14ac:dyDescent="0.25">
      <c r="N148" s="48"/>
    </row>
    <row r="149" spans="14:14" x14ac:dyDescent="0.25">
      <c r="N149" s="48"/>
    </row>
    <row r="150" spans="14:14" x14ac:dyDescent="0.25">
      <c r="N150" s="48"/>
    </row>
    <row r="151" spans="14:14" x14ac:dyDescent="0.25">
      <c r="N151" s="48"/>
    </row>
    <row r="152" spans="14:14" x14ac:dyDescent="0.25">
      <c r="N152" s="48"/>
    </row>
    <row r="153" spans="14:14" x14ac:dyDescent="0.25">
      <c r="N153" s="48"/>
    </row>
    <row r="154" spans="14:14" x14ac:dyDescent="0.25">
      <c r="N154" s="48"/>
    </row>
    <row r="155" spans="14:14" x14ac:dyDescent="0.25">
      <c r="N155" s="48"/>
    </row>
    <row r="156" spans="14:14" x14ac:dyDescent="0.25">
      <c r="N156" s="48"/>
    </row>
    <row r="157" spans="14:14" x14ac:dyDescent="0.25">
      <c r="N157" s="48"/>
    </row>
    <row r="158" spans="14:14" x14ac:dyDescent="0.25">
      <c r="N158" s="48"/>
    </row>
    <row r="159" spans="14:14" x14ac:dyDescent="0.25">
      <c r="N159" s="48"/>
    </row>
    <row r="160" spans="14:14" x14ac:dyDescent="0.25">
      <c r="N160" s="48"/>
    </row>
    <row r="161" spans="14:14" x14ac:dyDescent="0.25">
      <c r="N161" s="48"/>
    </row>
    <row r="162" spans="14:14" x14ac:dyDescent="0.25">
      <c r="N162" s="48"/>
    </row>
    <row r="163" spans="14:14" x14ac:dyDescent="0.25">
      <c r="N163" s="48"/>
    </row>
    <row r="164" spans="14:14" x14ac:dyDescent="0.25">
      <c r="N164" s="48"/>
    </row>
    <row r="165" spans="14:14" x14ac:dyDescent="0.25">
      <c r="N165" s="48"/>
    </row>
    <row r="166" spans="14:14" x14ac:dyDescent="0.25">
      <c r="N166" s="48"/>
    </row>
    <row r="167" spans="14:14" x14ac:dyDescent="0.25">
      <c r="N167" s="48"/>
    </row>
    <row r="168" spans="14:14" x14ac:dyDescent="0.25">
      <c r="N168" s="48"/>
    </row>
    <row r="169" spans="14:14" x14ac:dyDescent="0.25">
      <c r="N169" s="48"/>
    </row>
    <row r="170" spans="14:14" x14ac:dyDescent="0.25">
      <c r="N170" s="48"/>
    </row>
    <row r="171" spans="14:14" x14ac:dyDescent="0.25">
      <c r="N171" s="48"/>
    </row>
    <row r="172" spans="14:14" x14ac:dyDescent="0.25">
      <c r="N172" s="48"/>
    </row>
    <row r="173" spans="14:14" x14ac:dyDescent="0.25">
      <c r="N173" s="48"/>
    </row>
    <row r="174" spans="14:14" x14ac:dyDescent="0.25">
      <c r="N174" s="48"/>
    </row>
    <row r="175" spans="14:14" x14ac:dyDescent="0.25">
      <c r="N175" s="48"/>
    </row>
    <row r="176" spans="14:14" x14ac:dyDescent="0.25">
      <c r="N176" s="48"/>
    </row>
    <row r="177" spans="14:14" x14ac:dyDescent="0.25">
      <c r="N177" s="48"/>
    </row>
    <row r="178" spans="14:14" x14ac:dyDescent="0.25">
      <c r="N178" s="48"/>
    </row>
    <row r="179" spans="14:14" x14ac:dyDescent="0.25">
      <c r="N179" s="48"/>
    </row>
    <row r="180" spans="14:14" x14ac:dyDescent="0.25">
      <c r="N180" s="48"/>
    </row>
    <row r="181" spans="14:14" x14ac:dyDescent="0.25">
      <c r="N181" s="48"/>
    </row>
    <row r="182" spans="14:14" x14ac:dyDescent="0.25">
      <c r="N182" s="48"/>
    </row>
    <row r="183" spans="14:14" x14ac:dyDescent="0.25">
      <c r="N183" s="48"/>
    </row>
    <row r="184" spans="14:14" x14ac:dyDescent="0.25">
      <c r="N184" s="48"/>
    </row>
    <row r="185" spans="14:14" x14ac:dyDescent="0.25">
      <c r="N185" s="48"/>
    </row>
    <row r="186" spans="14:14" x14ac:dyDescent="0.25">
      <c r="N186" s="48"/>
    </row>
    <row r="187" spans="14:14" x14ac:dyDescent="0.25">
      <c r="N187" s="48"/>
    </row>
    <row r="188" spans="14:14" x14ac:dyDescent="0.25">
      <c r="N188" s="48"/>
    </row>
    <row r="189" spans="14:14" x14ac:dyDescent="0.25">
      <c r="N189" s="48"/>
    </row>
    <row r="190" spans="14:14" x14ac:dyDescent="0.25">
      <c r="N190" s="48"/>
    </row>
    <row r="191" spans="14:14" x14ac:dyDescent="0.25">
      <c r="N191" s="48"/>
    </row>
    <row r="192" spans="14:14" x14ac:dyDescent="0.25">
      <c r="N192" s="48"/>
    </row>
    <row r="193" spans="14:14" x14ac:dyDescent="0.25">
      <c r="N193" s="48"/>
    </row>
    <row r="194" spans="14:14" x14ac:dyDescent="0.25">
      <c r="N194" s="48"/>
    </row>
    <row r="195" spans="14:14" x14ac:dyDescent="0.25">
      <c r="N195" s="48"/>
    </row>
    <row r="196" spans="14:14" x14ac:dyDescent="0.25">
      <c r="N196" s="48"/>
    </row>
    <row r="197" spans="14:14" x14ac:dyDescent="0.25">
      <c r="N197" s="48"/>
    </row>
    <row r="198" spans="14:14" x14ac:dyDescent="0.25">
      <c r="N198" s="48"/>
    </row>
    <row r="199" spans="14:14" x14ac:dyDescent="0.25">
      <c r="N199" s="48"/>
    </row>
    <row r="200" spans="14:14" x14ac:dyDescent="0.25">
      <c r="N200" s="48"/>
    </row>
    <row r="201" spans="14:14" x14ac:dyDescent="0.25">
      <c r="N201" s="48"/>
    </row>
    <row r="202" spans="14:14" x14ac:dyDescent="0.25">
      <c r="N202" s="48"/>
    </row>
    <row r="203" spans="14:14" x14ac:dyDescent="0.25">
      <c r="N203" s="48"/>
    </row>
    <row r="204" spans="14:14" x14ac:dyDescent="0.25">
      <c r="N204" s="48"/>
    </row>
    <row r="205" spans="14:14" x14ac:dyDescent="0.25">
      <c r="N205" s="48"/>
    </row>
    <row r="206" spans="14:14" x14ac:dyDescent="0.25">
      <c r="N206" s="48"/>
    </row>
    <row r="207" spans="14:14" x14ac:dyDescent="0.25">
      <c r="N207" s="48"/>
    </row>
    <row r="208" spans="14:14" x14ac:dyDescent="0.25">
      <c r="N208" s="48"/>
    </row>
    <row r="209" spans="14:14" x14ac:dyDescent="0.25">
      <c r="N209" s="48"/>
    </row>
    <row r="210" spans="14:14" x14ac:dyDescent="0.25">
      <c r="N210" s="48"/>
    </row>
    <row r="211" spans="14:14" x14ac:dyDescent="0.25">
      <c r="N211" s="48"/>
    </row>
    <row r="212" spans="14:14" x14ac:dyDescent="0.25">
      <c r="N212" s="48"/>
    </row>
    <row r="213" spans="14:14" x14ac:dyDescent="0.25">
      <c r="N213" s="48"/>
    </row>
    <row r="214" spans="14:14" x14ac:dyDescent="0.25">
      <c r="N214" s="48"/>
    </row>
    <row r="215" spans="14:14" x14ac:dyDescent="0.25">
      <c r="N215" s="48"/>
    </row>
    <row r="216" spans="14:14" x14ac:dyDescent="0.25">
      <c r="N216" s="48"/>
    </row>
    <row r="217" spans="14:14" x14ac:dyDescent="0.25">
      <c r="N217" s="48"/>
    </row>
    <row r="218" spans="14:14" x14ac:dyDescent="0.25">
      <c r="N218" s="48"/>
    </row>
    <row r="219" spans="14:14" x14ac:dyDescent="0.25">
      <c r="N219" s="48"/>
    </row>
    <row r="220" spans="14:14" x14ac:dyDescent="0.25">
      <c r="N220" s="48"/>
    </row>
    <row r="221" spans="14:14" x14ac:dyDescent="0.25">
      <c r="N221" s="48"/>
    </row>
    <row r="222" spans="14:14" x14ac:dyDescent="0.25">
      <c r="N222" s="48"/>
    </row>
    <row r="223" spans="14:14" x14ac:dyDescent="0.25">
      <c r="N223" s="48"/>
    </row>
    <row r="224" spans="14:14" x14ac:dyDescent="0.25">
      <c r="N224" s="48"/>
    </row>
    <row r="225" spans="14:14" x14ac:dyDescent="0.25">
      <c r="N225" s="48"/>
    </row>
    <row r="226" spans="14:14" x14ac:dyDescent="0.25">
      <c r="N226" s="48"/>
    </row>
    <row r="227" spans="14:14" x14ac:dyDescent="0.25">
      <c r="N227" s="48"/>
    </row>
    <row r="228" spans="14:14" x14ac:dyDescent="0.25">
      <c r="N228" s="48"/>
    </row>
    <row r="229" spans="14:14" x14ac:dyDescent="0.25">
      <c r="N229" s="48"/>
    </row>
    <row r="230" spans="14:14" x14ac:dyDescent="0.25">
      <c r="N230" s="48"/>
    </row>
    <row r="231" spans="14:14" x14ac:dyDescent="0.25">
      <c r="N231" s="48"/>
    </row>
    <row r="232" spans="14:14" x14ac:dyDescent="0.25">
      <c r="N232" s="48"/>
    </row>
    <row r="233" spans="14:14" x14ac:dyDescent="0.25">
      <c r="N233" s="48"/>
    </row>
    <row r="234" spans="14:14" x14ac:dyDescent="0.25">
      <c r="N234" s="48"/>
    </row>
    <row r="235" spans="14:14" x14ac:dyDescent="0.25">
      <c r="N235" s="48"/>
    </row>
    <row r="236" spans="14:14" x14ac:dyDescent="0.25">
      <c r="N236" s="48"/>
    </row>
    <row r="237" spans="14:14" x14ac:dyDescent="0.25">
      <c r="N237" s="48"/>
    </row>
    <row r="238" spans="14:14" x14ac:dyDescent="0.25">
      <c r="N238" s="48"/>
    </row>
    <row r="239" spans="14:14" x14ac:dyDescent="0.25">
      <c r="N239" s="48"/>
    </row>
    <row r="240" spans="14:14" x14ac:dyDescent="0.25">
      <c r="N240" s="48"/>
    </row>
    <row r="241" spans="14:14" x14ac:dyDescent="0.25">
      <c r="N241" s="48"/>
    </row>
    <row r="242" spans="14:14" x14ac:dyDescent="0.25">
      <c r="N242" s="48"/>
    </row>
    <row r="243" spans="14:14" x14ac:dyDescent="0.25">
      <c r="N243" s="48"/>
    </row>
    <row r="244" spans="14:14" x14ac:dyDescent="0.25">
      <c r="N244" s="48"/>
    </row>
    <row r="245" spans="14:14" x14ac:dyDescent="0.25">
      <c r="N245" s="48"/>
    </row>
    <row r="246" spans="14:14" x14ac:dyDescent="0.25">
      <c r="N246" s="48"/>
    </row>
    <row r="247" spans="14:14" x14ac:dyDescent="0.25">
      <c r="N247" s="48"/>
    </row>
    <row r="248" spans="14:14" x14ac:dyDescent="0.25">
      <c r="N248" s="48"/>
    </row>
    <row r="249" spans="14:14" x14ac:dyDescent="0.25">
      <c r="N249" s="48"/>
    </row>
    <row r="250" spans="14:14" x14ac:dyDescent="0.25">
      <c r="N250" s="48"/>
    </row>
    <row r="251" spans="14:14" x14ac:dyDescent="0.25">
      <c r="N251" s="48"/>
    </row>
    <row r="252" spans="14:14" x14ac:dyDescent="0.25">
      <c r="N252" s="48"/>
    </row>
    <row r="253" spans="14:14" x14ac:dyDescent="0.25">
      <c r="N253" s="48"/>
    </row>
    <row r="254" spans="14:14" x14ac:dyDescent="0.25">
      <c r="N254" s="48"/>
    </row>
    <row r="255" spans="14:14" x14ac:dyDescent="0.25">
      <c r="N255" s="48"/>
    </row>
    <row r="256" spans="14:14" x14ac:dyDescent="0.25">
      <c r="N256" s="48"/>
    </row>
    <row r="257" spans="14:14" x14ac:dyDescent="0.25">
      <c r="N257" s="48"/>
    </row>
    <row r="258" spans="14:14" x14ac:dyDescent="0.25">
      <c r="N258" s="48"/>
    </row>
    <row r="259" spans="14:14" x14ac:dyDescent="0.25">
      <c r="N259" s="48"/>
    </row>
    <row r="260" spans="14:14" x14ac:dyDescent="0.25">
      <c r="N260" s="48"/>
    </row>
    <row r="261" spans="14:14" x14ac:dyDescent="0.25">
      <c r="N261" s="48"/>
    </row>
    <row r="262" spans="14:14" x14ac:dyDescent="0.25">
      <c r="N262" s="48"/>
    </row>
    <row r="263" spans="14:14" x14ac:dyDescent="0.25">
      <c r="N263" s="48"/>
    </row>
    <row r="264" spans="14:14" x14ac:dyDescent="0.25">
      <c r="N264" s="48"/>
    </row>
    <row r="265" spans="14:14" x14ac:dyDescent="0.25">
      <c r="N265" s="48"/>
    </row>
    <row r="266" spans="14:14" x14ac:dyDescent="0.25">
      <c r="N266" s="48"/>
    </row>
    <row r="267" spans="14:14" x14ac:dyDescent="0.25">
      <c r="N267" s="48"/>
    </row>
    <row r="268" spans="14:14" x14ac:dyDescent="0.25">
      <c r="N268" s="48"/>
    </row>
  </sheetData>
  <mergeCells count="18">
    <mergeCell ref="A26:A43"/>
    <mergeCell ref="B26:B43"/>
    <mergeCell ref="Q1:Q2"/>
    <mergeCell ref="R1:R2"/>
    <mergeCell ref="S1:S2"/>
    <mergeCell ref="A1:C1"/>
    <mergeCell ref="D1:J1"/>
    <mergeCell ref="K1:M1"/>
    <mergeCell ref="O1:O2"/>
    <mergeCell ref="P1:P2"/>
    <mergeCell ref="W1:W2"/>
    <mergeCell ref="A2:M2"/>
    <mergeCell ref="A4:A25"/>
    <mergeCell ref="B4:B25"/>
    <mergeCell ref="T1:T2"/>
    <mergeCell ref="U1:U2"/>
    <mergeCell ref="V1:V2"/>
    <mergeCell ref="N1:N2"/>
  </mergeCells>
  <conditionalFormatting sqref="L4 L5:O43 L45:O79 M44 O44:W44">
    <cfRule type="cellIs" dxfId="95" priority="10" stopIfTrue="1" operator="greaterThan">
      <formula>0</formula>
    </cfRule>
    <cfRule type="cellIs" dxfId="94" priority="11" stopIfTrue="1" operator="greaterThan">
      <formula>0</formula>
    </cfRule>
    <cfRule type="cellIs" dxfId="93" priority="12" stopIfTrue="1" operator="greaterThan">
      <formula>0</formula>
    </cfRule>
  </conditionalFormatting>
  <conditionalFormatting sqref="M4">
    <cfRule type="cellIs" dxfId="92" priority="7" stopIfTrue="1" operator="greaterThan">
      <formula>0</formula>
    </cfRule>
    <cfRule type="cellIs" dxfId="91" priority="8" stopIfTrue="1" operator="greaterThan">
      <formula>0</formula>
    </cfRule>
    <cfRule type="cellIs" dxfId="90" priority="9" stopIfTrue="1" operator="greaterThan">
      <formula>0</formula>
    </cfRule>
  </conditionalFormatting>
  <conditionalFormatting sqref="O4">
    <cfRule type="cellIs" dxfId="89" priority="4" stopIfTrue="1" operator="greaterThan">
      <formula>0</formula>
    </cfRule>
    <cfRule type="cellIs" dxfId="88" priority="5" stopIfTrue="1" operator="greaterThan">
      <formula>0</formula>
    </cfRule>
    <cfRule type="cellIs" dxfId="87" priority="6" stopIfTrue="1" operator="greaterThan">
      <formula>0</formula>
    </cfRule>
  </conditionalFormatting>
  <conditionalFormatting sqref="N4">
    <cfRule type="cellIs" dxfId="86" priority="1" stopIfTrue="1" operator="greaterThan">
      <formula>0</formula>
    </cfRule>
    <cfRule type="cellIs" dxfId="85" priority="2" stopIfTrue="1" operator="greaterThan">
      <formula>0</formula>
    </cfRule>
    <cfRule type="cellIs" dxfId="84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8520A-E140-4D15-AA7B-1A60294C9A71}">
  <dimension ref="A1:W268"/>
  <sheetViews>
    <sheetView topLeftCell="A28" zoomScale="84" zoomScaleNormal="84" workbookViewId="0">
      <selection activeCell="D51" sqref="D51"/>
    </sheetView>
  </sheetViews>
  <sheetFormatPr defaultColWidth="9.7109375" defaultRowHeight="15" x14ac:dyDescent="0.25"/>
  <cols>
    <col min="1" max="1" width="15.28515625" style="1" customWidth="1"/>
    <col min="2" max="2" width="14.5703125" style="1" customWidth="1"/>
    <col min="3" max="3" width="12.42578125" style="15" customWidth="1"/>
    <col min="4" max="4" width="30.85546875" style="1" customWidth="1"/>
    <col min="5" max="5" width="10.5703125" style="1" customWidth="1"/>
    <col min="6" max="6" width="15.7109375" style="1" customWidth="1"/>
    <col min="7" max="7" width="14.140625" style="1" customWidth="1"/>
    <col min="8" max="8" width="17.85546875" style="1" customWidth="1"/>
    <col min="9" max="9" width="15.85546875" style="1" bestFit="1" customWidth="1"/>
    <col min="10" max="10" width="12.7109375" style="21" bestFit="1" customWidth="1"/>
    <col min="11" max="11" width="11.28515625" style="18" customWidth="1"/>
    <col min="12" max="12" width="13.28515625" style="16" customWidth="1"/>
    <col min="13" max="13" width="12.5703125" style="4" customWidth="1"/>
    <col min="14" max="14" width="15.42578125" style="47" customWidth="1"/>
    <col min="15" max="17" width="16.42578125" style="47" bestFit="1" customWidth="1"/>
    <col min="18" max="19" width="16.42578125" style="2" bestFit="1" customWidth="1"/>
    <col min="20" max="20" width="17" style="2" customWidth="1"/>
    <col min="21" max="23" width="16.28515625" style="2" bestFit="1" customWidth="1"/>
    <col min="24" max="16384" width="9.7109375" style="2"/>
  </cols>
  <sheetData>
    <row r="1" spans="1:23" ht="33" customHeight="1" x14ac:dyDescent="0.25">
      <c r="A1" s="166" t="s">
        <v>32</v>
      </c>
      <c r="B1" s="166"/>
      <c r="C1" s="166"/>
      <c r="D1" s="166" t="s">
        <v>33</v>
      </c>
      <c r="E1" s="166"/>
      <c r="F1" s="166"/>
      <c r="G1" s="166"/>
      <c r="H1" s="166"/>
      <c r="I1" s="166"/>
      <c r="J1" s="166"/>
      <c r="K1" s="166" t="s">
        <v>34</v>
      </c>
      <c r="L1" s="166"/>
      <c r="M1" s="166"/>
      <c r="N1" s="157" t="s">
        <v>25</v>
      </c>
      <c r="O1" s="157" t="s">
        <v>25</v>
      </c>
      <c r="P1" s="157" t="s">
        <v>25</v>
      </c>
      <c r="Q1" s="157" t="s">
        <v>25</v>
      </c>
      <c r="R1" s="157" t="s">
        <v>25</v>
      </c>
      <c r="S1" s="157" t="s">
        <v>25</v>
      </c>
      <c r="T1" s="157" t="s">
        <v>25</v>
      </c>
      <c r="U1" s="157" t="s">
        <v>25</v>
      </c>
      <c r="V1" s="157" t="s">
        <v>25</v>
      </c>
      <c r="W1" s="157" t="s">
        <v>25</v>
      </c>
    </row>
    <row r="2" spans="1:23" ht="21.75" customHeight="1" x14ac:dyDescent="0.25">
      <c r="A2" s="166" t="s">
        <v>23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spans="1:23" s="3" customFormat="1" ht="54.75" customHeight="1" x14ac:dyDescent="0.2">
      <c r="A3" s="35" t="s">
        <v>4</v>
      </c>
      <c r="B3" s="35" t="s">
        <v>20</v>
      </c>
      <c r="C3" s="35" t="s">
        <v>2</v>
      </c>
      <c r="D3" s="36" t="s">
        <v>15</v>
      </c>
      <c r="E3" s="36" t="s">
        <v>26</v>
      </c>
      <c r="F3" s="36" t="s">
        <v>18</v>
      </c>
      <c r="G3" s="36" t="s">
        <v>16</v>
      </c>
      <c r="H3" s="36" t="s">
        <v>22</v>
      </c>
      <c r="I3" s="36" t="s">
        <v>3</v>
      </c>
      <c r="J3" s="44" t="s">
        <v>21</v>
      </c>
      <c r="K3" s="13" t="s">
        <v>5</v>
      </c>
      <c r="L3" s="14" t="s">
        <v>0</v>
      </c>
      <c r="M3" s="12" t="s">
        <v>1</v>
      </c>
      <c r="N3" s="56" t="s">
        <v>19</v>
      </c>
      <c r="O3" s="56" t="s">
        <v>19</v>
      </c>
      <c r="P3" s="56" t="s">
        <v>19</v>
      </c>
      <c r="Q3" s="56" t="s">
        <v>19</v>
      </c>
      <c r="R3" s="56" t="s">
        <v>19</v>
      </c>
      <c r="S3" s="56" t="s">
        <v>19</v>
      </c>
      <c r="T3" s="56" t="s">
        <v>19</v>
      </c>
      <c r="U3" s="56" t="s">
        <v>19</v>
      </c>
      <c r="V3" s="56" t="s">
        <v>19</v>
      </c>
      <c r="W3" s="56" t="s">
        <v>19</v>
      </c>
    </row>
    <row r="4" spans="1:23" ht="59.25" customHeight="1" x14ac:dyDescent="0.25">
      <c r="A4" s="167" t="s">
        <v>35</v>
      </c>
      <c r="B4" s="170" t="s">
        <v>36</v>
      </c>
      <c r="C4" s="76">
        <v>1</v>
      </c>
      <c r="D4" s="38" t="s">
        <v>37</v>
      </c>
      <c r="E4" s="58" t="s">
        <v>27</v>
      </c>
      <c r="F4" s="66">
        <v>1001</v>
      </c>
      <c r="G4" s="37" t="s">
        <v>66</v>
      </c>
      <c r="H4" s="81" t="s">
        <v>60</v>
      </c>
      <c r="I4" s="41" t="s">
        <v>6</v>
      </c>
      <c r="J4" s="60">
        <v>36</v>
      </c>
      <c r="K4" s="85">
        <v>12</v>
      </c>
      <c r="L4" s="61">
        <f>K4-SUM(N4:W4)</f>
        <v>12</v>
      </c>
      <c r="M4" s="62" t="str">
        <f>IF(L4&lt;0,"ATENÇÃO","OK")</f>
        <v>OK</v>
      </c>
      <c r="N4" s="57"/>
      <c r="O4" s="55"/>
      <c r="P4" s="55"/>
      <c r="Q4" s="33"/>
      <c r="R4" s="33"/>
      <c r="S4" s="33"/>
      <c r="T4" s="33"/>
      <c r="U4" s="33"/>
      <c r="V4" s="33"/>
      <c r="W4" s="33"/>
    </row>
    <row r="5" spans="1:23" ht="63.75" customHeight="1" x14ac:dyDescent="0.25">
      <c r="A5" s="168"/>
      <c r="B5" s="171"/>
      <c r="C5" s="76">
        <v>2</v>
      </c>
      <c r="D5" s="39" t="s">
        <v>38</v>
      </c>
      <c r="E5" s="59" t="s">
        <v>28</v>
      </c>
      <c r="F5" s="66">
        <v>1001</v>
      </c>
      <c r="G5" s="37" t="s">
        <v>67</v>
      </c>
      <c r="H5" s="74" t="s">
        <v>60</v>
      </c>
      <c r="I5" s="42" t="s">
        <v>6</v>
      </c>
      <c r="J5" s="60">
        <v>35</v>
      </c>
      <c r="K5" s="85">
        <v>9</v>
      </c>
      <c r="L5" s="61">
        <f t="shared" ref="L5:L43" si="0">K5-SUM(N5:W5)</f>
        <v>9</v>
      </c>
      <c r="M5" s="62" t="str">
        <f t="shared" ref="M5:M43" si="1">IF(L5&lt;0,"ATENÇÃO","OK")</f>
        <v>OK</v>
      </c>
      <c r="N5" s="57"/>
      <c r="O5" s="55"/>
      <c r="P5" s="55"/>
      <c r="Q5" s="33"/>
      <c r="R5" s="33"/>
      <c r="S5" s="33"/>
      <c r="T5" s="33"/>
      <c r="U5" s="33"/>
      <c r="V5" s="33"/>
      <c r="W5" s="33"/>
    </row>
    <row r="6" spans="1:23" ht="61.5" customHeight="1" x14ac:dyDescent="0.25">
      <c r="A6" s="168"/>
      <c r="B6" s="171"/>
      <c r="C6" s="76">
        <v>3</v>
      </c>
      <c r="D6" s="39" t="s">
        <v>39</v>
      </c>
      <c r="E6" s="59"/>
      <c r="F6" s="66">
        <v>1001</v>
      </c>
      <c r="G6" s="37" t="s">
        <v>68</v>
      </c>
      <c r="H6" s="74" t="s">
        <v>60</v>
      </c>
      <c r="I6" s="42" t="s">
        <v>6</v>
      </c>
      <c r="J6" s="60">
        <v>44.32</v>
      </c>
      <c r="K6" s="85">
        <v>12</v>
      </c>
      <c r="L6" s="61">
        <f t="shared" si="0"/>
        <v>12</v>
      </c>
      <c r="M6" s="62" t="str">
        <f t="shared" si="1"/>
        <v>OK</v>
      </c>
      <c r="N6" s="57"/>
      <c r="O6" s="55"/>
      <c r="P6" s="55"/>
      <c r="Q6" s="33"/>
      <c r="R6" s="33"/>
      <c r="S6" s="33"/>
      <c r="T6" s="33"/>
      <c r="U6" s="33"/>
      <c r="V6" s="33"/>
      <c r="W6" s="33"/>
    </row>
    <row r="7" spans="1:23" ht="62.45" customHeight="1" x14ac:dyDescent="0.25">
      <c r="A7" s="168"/>
      <c r="B7" s="171"/>
      <c r="C7" s="76">
        <v>4</v>
      </c>
      <c r="D7" s="39" t="s">
        <v>40</v>
      </c>
      <c r="E7" s="59"/>
      <c r="F7" s="66">
        <v>1001</v>
      </c>
      <c r="G7" s="37" t="s">
        <v>69</v>
      </c>
      <c r="H7" s="74" t="s">
        <v>60</v>
      </c>
      <c r="I7" s="42" t="s">
        <v>6</v>
      </c>
      <c r="J7" s="60">
        <v>51.53</v>
      </c>
      <c r="K7" s="85">
        <v>6</v>
      </c>
      <c r="L7" s="61">
        <f t="shared" si="0"/>
        <v>6</v>
      </c>
      <c r="M7" s="62" t="str">
        <f t="shared" si="1"/>
        <v>OK</v>
      </c>
      <c r="N7" s="57"/>
      <c r="O7" s="55"/>
      <c r="P7" s="55"/>
      <c r="Q7" s="33"/>
      <c r="R7" s="33"/>
      <c r="S7" s="33"/>
      <c r="T7" s="33"/>
      <c r="U7" s="33"/>
      <c r="V7" s="33"/>
      <c r="W7" s="33"/>
    </row>
    <row r="8" spans="1:23" ht="65.25" customHeight="1" x14ac:dyDescent="0.25">
      <c r="A8" s="168"/>
      <c r="B8" s="171"/>
      <c r="C8" s="76">
        <v>5</v>
      </c>
      <c r="D8" s="39" t="s">
        <v>41</v>
      </c>
      <c r="E8" s="59"/>
      <c r="F8" s="66">
        <v>1001</v>
      </c>
      <c r="G8" s="37" t="s">
        <v>70</v>
      </c>
      <c r="H8" s="74" t="s">
        <v>60</v>
      </c>
      <c r="I8" s="42" t="s">
        <v>6</v>
      </c>
      <c r="J8" s="60">
        <v>68.87</v>
      </c>
      <c r="K8" s="85">
        <v>6</v>
      </c>
      <c r="L8" s="61">
        <f t="shared" si="0"/>
        <v>6</v>
      </c>
      <c r="M8" s="62" t="str">
        <f t="shared" si="1"/>
        <v>OK</v>
      </c>
      <c r="N8" s="57"/>
      <c r="O8" s="55"/>
      <c r="P8" s="55"/>
      <c r="Q8" s="33"/>
      <c r="R8" s="33"/>
      <c r="S8" s="33"/>
      <c r="T8" s="33"/>
      <c r="U8" s="33"/>
      <c r="V8" s="33"/>
      <c r="W8" s="33"/>
    </row>
    <row r="9" spans="1:23" ht="63" customHeight="1" x14ac:dyDescent="0.25">
      <c r="A9" s="168"/>
      <c r="B9" s="171"/>
      <c r="C9" s="76">
        <v>6</v>
      </c>
      <c r="D9" s="39" t="s">
        <v>42</v>
      </c>
      <c r="E9" s="59"/>
      <c r="F9" s="66">
        <v>1001</v>
      </c>
      <c r="G9" s="37" t="s">
        <v>59</v>
      </c>
      <c r="H9" s="74" t="s">
        <v>60</v>
      </c>
      <c r="I9" s="42" t="s">
        <v>6</v>
      </c>
      <c r="J9" s="60">
        <v>64.260000000000005</v>
      </c>
      <c r="K9" s="85">
        <v>6</v>
      </c>
      <c r="L9" s="61">
        <f t="shared" si="0"/>
        <v>6</v>
      </c>
      <c r="M9" s="62" t="str">
        <f t="shared" si="1"/>
        <v>OK</v>
      </c>
      <c r="N9" s="57"/>
      <c r="O9" s="55"/>
      <c r="P9" s="55"/>
      <c r="Q9" s="33"/>
      <c r="R9" s="33"/>
      <c r="S9" s="33"/>
      <c r="T9" s="33"/>
      <c r="U9" s="33"/>
      <c r="V9" s="33"/>
      <c r="W9" s="33"/>
    </row>
    <row r="10" spans="1:23" ht="60.75" customHeight="1" x14ac:dyDescent="0.25">
      <c r="A10" s="168"/>
      <c r="B10" s="171"/>
      <c r="C10" s="76">
        <v>7</v>
      </c>
      <c r="D10" s="39" t="s">
        <v>43</v>
      </c>
      <c r="E10" s="59"/>
      <c r="F10" s="66">
        <v>1001</v>
      </c>
      <c r="G10" s="37" t="s">
        <v>71</v>
      </c>
      <c r="H10" s="74" t="s">
        <v>60</v>
      </c>
      <c r="I10" s="42" t="s">
        <v>6</v>
      </c>
      <c r="J10" s="60">
        <v>78.13</v>
      </c>
      <c r="K10" s="85">
        <v>5</v>
      </c>
      <c r="L10" s="61">
        <f t="shared" si="0"/>
        <v>5</v>
      </c>
      <c r="M10" s="62" t="str">
        <f t="shared" si="1"/>
        <v>OK</v>
      </c>
      <c r="N10" s="57"/>
      <c r="O10" s="55"/>
      <c r="P10" s="55"/>
      <c r="Q10" s="33"/>
      <c r="R10" s="33"/>
      <c r="S10" s="33"/>
      <c r="T10" s="33"/>
      <c r="U10" s="33"/>
      <c r="V10" s="33"/>
      <c r="W10" s="33"/>
    </row>
    <row r="11" spans="1:23" ht="62.45" customHeight="1" x14ac:dyDescent="0.25">
      <c r="A11" s="168"/>
      <c r="B11" s="171"/>
      <c r="C11" s="76">
        <v>8</v>
      </c>
      <c r="D11" s="40" t="s">
        <v>44</v>
      </c>
      <c r="E11" s="59"/>
      <c r="F11" s="66">
        <v>1001</v>
      </c>
      <c r="G11" s="37" t="s">
        <v>72</v>
      </c>
      <c r="H11" s="63" t="s">
        <v>60</v>
      </c>
      <c r="I11" s="43" t="s">
        <v>9</v>
      </c>
      <c r="J11" s="60">
        <v>50</v>
      </c>
      <c r="K11" s="85">
        <v>5</v>
      </c>
      <c r="L11" s="61">
        <f t="shared" si="0"/>
        <v>5</v>
      </c>
      <c r="M11" s="62" t="str">
        <f t="shared" si="1"/>
        <v>OK</v>
      </c>
      <c r="N11" s="57"/>
      <c r="O11" s="55"/>
      <c r="P11" s="55"/>
      <c r="Q11" s="33"/>
      <c r="R11" s="33"/>
      <c r="S11" s="33"/>
      <c r="T11" s="33"/>
      <c r="U11" s="33"/>
      <c r="V11" s="33"/>
      <c r="W11" s="33"/>
    </row>
    <row r="12" spans="1:23" ht="60.75" customHeight="1" x14ac:dyDescent="0.25">
      <c r="A12" s="168"/>
      <c r="B12" s="171"/>
      <c r="C12" s="76">
        <v>9</v>
      </c>
      <c r="D12" s="72" t="s">
        <v>45</v>
      </c>
      <c r="E12" s="59"/>
      <c r="F12" s="66">
        <v>1001</v>
      </c>
      <c r="G12" s="37" t="s">
        <v>59</v>
      </c>
      <c r="H12" s="78" t="s">
        <v>60</v>
      </c>
      <c r="I12" s="71" t="s">
        <v>9</v>
      </c>
      <c r="J12" s="60">
        <v>75.599999999999994</v>
      </c>
      <c r="K12" s="85">
        <v>7</v>
      </c>
      <c r="L12" s="61">
        <f t="shared" si="0"/>
        <v>7</v>
      </c>
      <c r="M12" s="62" t="str">
        <f t="shared" si="1"/>
        <v>OK</v>
      </c>
      <c r="N12" s="57"/>
      <c r="O12" s="55"/>
      <c r="P12" s="55"/>
      <c r="Q12" s="33"/>
      <c r="R12" s="33"/>
      <c r="S12" s="33"/>
      <c r="T12" s="33"/>
      <c r="U12" s="33"/>
      <c r="V12" s="33"/>
      <c r="W12" s="33"/>
    </row>
    <row r="13" spans="1:23" ht="62.45" customHeight="1" x14ac:dyDescent="0.25">
      <c r="A13" s="168"/>
      <c r="B13" s="171"/>
      <c r="C13" s="76">
        <v>10</v>
      </c>
      <c r="D13" s="72" t="s">
        <v>46</v>
      </c>
      <c r="E13" s="59"/>
      <c r="F13" s="66">
        <v>1001</v>
      </c>
      <c r="G13" s="37" t="s">
        <v>59</v>
      </c>
      <c r="H13" s="78" t="s">
        <v>60</v>
      </c>
      <c r="I13" s="71" t="s">
        <v>6</v>
      </c>
      <c r="J13" s="60">
        <v>61.4</v>
      </c>
      <c r="K13" s="85">
        <v>8</v>
      </c>
      <c r="L13" s="61">
        <f t="shared" si="0"/>
        <v>8</v>
      </c>
      <c r="M13" s="62" t="str">
        <f t="shared" si="1"/>
        <v>OK</v>
      </c>
      <c r="N13" s="57"/>
      <c r="O13" s="55"/>
      <c r="P13" s="55"/>
      <c r="Q13" s="33"/>
      <c r="R13" s="33"/>
      <c r="S13" s="33"/>
      <c r="T13" s="33"/>
      <c r="U13" s="33"/>
      <c r="V13" s="33"/>
      <c r="W13" s="33"/>
    </row>
    <row r="14" spans="1:23" ht="29.25" customHeight="1" x14ac:dyDescent="0.25">
      <c r="A14" s="168"/>
      <c r="B14" s="171"/>
      <c r="C14" s="76">
        <v>11</v>
      </c>
      <c r="D14" s="82" t="s">
        <v>47</v>
      </c>
      <c r="E14" s="59"/>
      <c r="F14" s="66">
        <v>1001</v>
      </c>
      <c r="G14" s="37" t="s">
        <v>61</v>
      </c>
      <c r="H14" s="81" t="s">
        <v>60</v>
      </c>
      <c r="I14" s="41" t="s">
        <v>6</v>
      </c>
      <c r="J14" s="60">
        <v>9</v>
      </c>
      <c r="K14" s="85">
        <v>12</v>
      </c>
      <c r="L14" s="61">
        <f t="shared" si="0"/>
        <v>12</v>
      </c>
      <c r="M14" s="62" t="str">
        <f t="shared" si="1"/>
        <v>OK</v>
      </c>
      <c r="N14" s="57"/>
      <c r="O14" s="55"/>
      <c r="P14" s="55"/>
      <c r="Q14" s="33"/>
      <c r="R14" s="33"/>
      <c r="S14" s="33"/>
      <c r="T14" s="33"/>
      <c r="U14" s="33"/>
      <c r="V14" s="33"/>
      <c r="W14" s="33"/>
    </row>
    <row r="15" spans="1:23" ht="31.7" customHeight="1" x14ac:dyDescent="0.25">
      <c r="A15" s="168"/>
      <c r="B15" s="171"/>
      <c r="C15" s="76">
        <v>12</v>
      </c>
      <c r="D15" s="82" t="s">
        <v>48</v>
      </c>
      <c r="E15" s="59"/>
      <c r="F15" s="66">
        <v>1001</v>
      </c>
      <c r="G15" s="37" t="s">
        <v>61</v>
      </c>
      <c r="H15" s="81" t="s">
        <v>60</v>
      </c>
      <c r="I15" s="41" t="s">
        <v>6</v>
      </c>
      <c r="J15" s="60">
        <v>3</v>
      </c>
      <c r="K15" s="85">
        <v>7</v>
      </c>
      <c r="L15" s="61">
        <f t="shared" si="0"/>
        <v>7</v>
      </c>
      <c r="M15" s="62" t="str">
        <f t="shared" si="1"/>
        <v>OK</v>
      </c>
      <c r="N15" s="57"/>
      <c r="O15" s="55"/>
      <c r="P15" s="55"/>
      <c r="Q15" s="33"/>
      <c r="R15" s="33"/>
      <c r="S15" s="33"/>
      <c r="T15" s="33"/>
      <c r="U15" s="33"/>
      <c r="V15" s="33"/>
      <c r="W15" s="33"/>
    </row>
    <row r="16" spans="1:23" ht="28.5" customHeight="1" x14ac:dyDescent="0.25">
      <c r="A16" s="168"/>
      <c r="B16" s="171"/>
      <c r="C16" s="76">
        <v>13</v>
      </c>
      <c r="D16" s="82" t="s">
        <v>49</v>
      </c>
      <c r="E16" s="59"/>
      <c r="F16" s="66">
        <v>1001</v>
      </c>
      <c r="G16" s="37" t="s">
        <v>61</v>
      </c>
      <c r="H16" s="81" t="s">
        <v>60</v>
      </c>
      <c r="I16" s="41" t="s">
        <v>6</v>
      </c>
      <c r="J16" s="60">
        <v>10</v>
      </c>
      <c r="K16" s="85">
        <v>7</v>
      </c>
      <c r="L16" s="61">
        <f t="shared" si="0"/>
        <v>7</v>
      </c>
      <c r="M16" s="62" t="str">
        <f t="shared" si="1"/>
        <v>OK</v>
      </c>
      <c r="N16" s="57"/>
      <c r="O16" s="55"/>
      <c r="P16" s="55"/>
      <c r="Q16" s="33"/>
      <c r="R16" s="33"/>
      <c r="S16" s="33"/>
      <c r="T16" s="33"/>
      <c r="U16" s="33"/>
      <c r="V16" s="33"/>
      <c r="W16" s="33"/>
    </row>
    <row r="17" spans="1:23" ht="28.5" customHeight="1" x14ac:dyDescent="0.25">
      <c r="A17" s="168"/>
      <c r="B17" s="171"/>
      <c r="C17" s="76">
        <v>14</v>
      </c>
      <c r="D17" s="82" t="s">
        <v>50</v>
      </c>
      <c r="E17" s="59"/>
      <c r="F17" s="66">
        <v>1001</v>
      </c>
      <c r="G17" s="37" t="s">
        <v>61</v>
      </c>
      <c r="H17" s="81" t="s">
        <v>60</v>
      </c>
      <c r="I17" s="41" t="s">
        <v>6</v>
      </c>
      <c r="J17" s="60">
        <v>9</v>
      </c>
      <c r="K17" s="85">
        <v>7</v>
      </c>
      <c r="L17" s="61">
        <f t="shared" si="0"/>
        <v>7</v>
      </c>
      <c r="M17" s="62" t="str">
        <f t="shared" si="1"/>
        <v>OK</v>
      </c>
      <c r="N17" s="57"/>
      <c r="O17" s="55"/>
      <c r="P17" s="55"/>
      <c r="Q17" s="33"/>
      <c r="R17" s="33"/>
      <c r="S17" s="33"/>
      <c r="T17" s="33"/>
      <c r="U17" s="33"/>
      <c r="V17" s="33"/>
      <c r="W17" s="33"/>
    </row>
    <row r="18" spans="1:23" ht="29.25" customHeight="1" x14ac:dyDescent="0.25">
      <c r="A18" s="168"/>
      <c r="B18" s="171"/>
      <c r="C18" s="76">
        <v>15</v>
      </c>
      <c r="D18" s="82" t="s">
        <v>51</v>
      </c>
      <c r="E18" s="59"/>
      <c r="F18" s="66">
        <v>1001</v>
      </c>
      <c r="G18" s="37" t="s">
        <v>61</v>
      </c>
      <c r="H18" s="81" t="s">
        <v>60</v>
      </c>
      <c r="I18" s="41" t="s">
        <v>6</v>
      </c>
      <c r="J18" s="60">
        <v>10</v>
      </c>
      <c r="K18" s="85">
        <v>7</v>
      </c>
      <c r="L18" s="61">
        <f t="shared" si="0"/>
        <v>7</v>
      </c>
      <c r="M18" s="62" t="str">
        <f t="shared" si="1"/>
        <v>OK</v>
      </c>
      <c r="N18" s="57"/>
      <c r="O18" s="55"/>
      <c r="P18" s="55"/>
      <c r="Q18" s="33"/>
      <c r="R18" s="33"/>
      <c r="S18" s="33"/>
      <c r="T18" s="33"/>
      <c r="U18" s="33"/>
      <c r="V18" s="33"/>
      <c r="W18" s="33"/>
    </row>
    <row r="19" spans="1:23" ht="34.5" customHeight="1" x14ac:dyDescent="0.25">
      <c r="A19" s="168"/>
      <c r="B19" s="171"/>
      <c r="C19" s="76">
        <v>16</v>
      </c>
      <c r="D19" s="82" t="s">
        <v>52</v>
      </c>
      <c r="E19" s="59"/>
      <c r="F19" s="66">
        <v>1001</v>
      </c>
      <c r="G19" s="37" t="s">
        <v>61</v>
      </c>
      <c r="H19" s="81" t="s">
        <v>60</v>
      </c>
      <c r="I19" s="41" t="s">
        <v>6</v>
      </c>
      <c r="J19" s="60">
        <v>12</v>
      </c>
      <c r="K19" s="85">
        <v>7</v>
      </c>
      <c r="L19" s="61">
        <f t="shared" si="0"/>
        <v>7</v>
      </c>
      <c r="M19" s="62" t="str">
        <f t="shared" si="1"/>
        <v>OK</v>
      </c>
      <c r="N19" s="57"/>
      <c r="O19" s="55"/>
      <c r="P19" s="55"/>
      <c r="Q19" s="33"/>
      <c r="R19" s="33"/>
      <c r="S19" s="33"/>
      <c r="T19" s="33"/>
      <c r="U19" s="33"/>
      <c r="V19" s="33"/>
      <c r="W19" s="33"/>
    </row>
    <row r="20" spans="1:23" ht="31.7" customHeight="1" x14ac:dyDescent="0.25">
      <c r="A20" s="168"/>
      <c r="B20" s="171"/>
      <c r="C20" s="76">
        <v>17</v>
      </c>
      <c r="D20" s="82" t="s">
        <v>53</v>
      </c>
      <c r="E20" s="59"/>
      <c r="F20" s="66">
        <v>1001</v>
      </c>
      <c r="G20" s="37" t="s">
        <v>61</v>
      </c>
      <c r="H20" s="81" t="s">
        <v>60</v>
      </c>
      <c r="I20" s="41" t="s">
        <v>6</v>
      </c>
      <c r="J20" s="60">
        <v>10</v>
      </c>
      <c r="K20" s="85">
        <v>5</v>
      </c>
      <c r="L20" s="61">
        <f t="shared" si="0"/>
        <v>5</v>
      </c>
      <c r="M20" s="62" t="str">
        <f t="shared" si="1"/>
        <v>OK</v>
      </c>
      <c r="N20" s="57"/>
      <c r="O20" s="55"/>
      <c r="P20" s="55"/>
      <c r="Q20" s="33"/>
      <c r="R20" s="33"/>
      <c r="S20" s="33"/>
      <c r="T20" s="33"/>
      <c r="U20" s="33"/>
      <c r="V20" s="33"/>
      <c r="W20" s="33"/>
    </row>
    <row r="21" spans="1:23" ht="35.450000000000003" customHeight="1" x14ac:dyDescent="0.25">
      <c r="A21" s="168"/>
      <c r="B21" s="171"/>
      <c r="C21" s="76">
        <v>18</v>
      </c>
      <c r="D21" s="75" t="s">
        <v>54</v>
      </c>
      <c r="E21" s="59"/>
      <c r="F21" s="66">
        <v>1001</v>
      </c>
      <c r="G21" s="37" t="s">
        <v>61</v>
      </c>
      <c r="H21" s="81" t="s">
        <v>60</v>
      </c>
      <c r="I21" s="71" t="s">
        <v>6</v>
      </c>
      <c r="J21" s="60">
        <v>10.6</v>
      </c>
      <c r="K21" s="85">
        <v>5</v>
      </c>
      <c r="L21" s="61">
        <f t="shared" si="0"/>
        <v>5</v>
      </c>
      <c r="M21" s="62" t="str">
        <f t="shared" si="1"/>
        <v>OK</v>
      </c>
      <c r="N21" s="57"/>
      <c r="O21" s="55"/>
      <c r="P21" s="55"/>
      <c r="Q21" s="33"/>
      <c r="R21" s="33"/>
      <c r="S21" s="33"/>
      <c r="T21" s="33"/>
      <c r="U21" s="33"/>
      <c r="V21" s="33"/>
      <c r="W21" s="33"/>
    </row>
    <row r="22" spans="1:23" ht="36.75" customHeight="1" x14ac:dyDescent="0.25">
      <c r="A22" s="168"/>
      <c r="B22" s="171"/>
      <c r="C22" s="76">
        <v>19</v>
      </c>
      <c r="D22" s="39" t="s">
        <v>55</v>
      </c>
      <c r="E22" s="59"/>
      <c r="F22" s="66">
        <v>1001</v>
      </c>
      <c r="G22" s="37" t="s">
        <v>61</v>
      </c>
      <c r="H22" s="74" t="s">
        <v>60</v>
      </c>
      <c r="I22" s="42" t="s">
        <v>6</v>
      </c>
      <c r="J22" s="60">
        <v>2.37</v>
      </c>
      <c r="K22" s="85">
        <v>12</v>
      </c>
      <c r="L22" s="61">
        <f t="shared" si="0"/>
        <v>12</v>
      </c>
      <c r="M22" s="62" t="str">
        <f t="shared" si="1"/>
        <v>OK</v>
      </c>
      <c r="N22" s="57"/>
      <c r="O22" s="55"/>
      <c r="P22" s="55"/>
      <c r="Q22" s="33"/>
      <c r="R22" s="33"/>
      <c r="S22" s="33"/>
      <c r="T22" s="33"/>
      <c r="U22" s="33"/>
      <c r="V22" s="33"/>
      <c r="W22" s="33"/>
    </row>
    <row r="23" spans="1:23" ht="34.5" customHeight="1" x14ac:dyDescent="0.25">
      <c r="A23" s="168"/>
      <c r="B23" s="171"/>
      <c r="C23" s="76">
        <v>20</v>
      </c>
      <c r="D23" s="39" t="s">
        <v>56</v>
      </c>
      <c r="E23" s="59"/>
      <c r="F23" s="66">
        <v>1001</v>
      </c>
      <c r="G23" s="37" t="s">
        <v>62</v>
      </c>
      <c r="H23" s="74" t="s">
        <v>60</v>
      </c>
      <c r="I23" s="42" t="s">
        <v>6</v>
      </c>
      <c r="J23" s="60">
        <v>28.97</v>
      </c>
      <c r="K23" s="85"/>
      <c r="L23" s="61">
        <f t="shared" si="0"/>
        <v>0</v>
      </c>
      <c r="M23" s="62" t="str">
        <f t="shared" si="1"/>
        <v>OK</v>
      </c>
      <c r="N23" s="57"/>
      <c r="O23" s="55"/>
      <c r="P23" s="55"/>
      <c r="Q23" s="33"/>
      <c r="R23" s="33"/>
      <c r="S23" s="33"/>
      <c r="T23" s="33"/>
      <c r="U23" s="33"/>
      <c r="V23" s="33"/>
      <c r="W23" s="33"/>
    </row>
    <row r="24" spans="1:23" ht="50.25" customHeight="1" x14ac:dyDescent="0.25">
      <c r="A24" s="168"/>
      <c r="B24" s="171"/>
      <c r="C24" s="76">
        <v>21</v>
      </c>
      <c r="D24" s="39" t="s">
        <v>57</v>
      </c>
      <c r="E24" s="59"/>
      <c r="F24" s="66">
        <v>1001</v>
      </c>
      <c r="G24" s="37" t="s">
        <v>63</v>
      </c>
      <c r="H24" s="74" t="s">
        <v>60</v>
      </c>
      <c r="I24" s="42" t="s">
        <v>6</v>
      </c>
      <c r="J24" s="60">
        <v>53.01</v>
      </c>
      <c r="K24" s="85"/>
      <c r="L24" s="61">
        <f t="shared" si="0"/>
        <v>0</v>
      </c>
      <c r="M24" s="62" t="str">
        <f t="shared" si="1"/>
        <v>OK</v>
      </c>
      <c r="N24" s="57"/>
      <c r="O24" s="55"/>
      <c r="P24" s="55"/>
      <c r="Q24" s="33"/>
      <c r="R24" s="33"/>
      <c r="S24" s="33"/>
      <c r="T24" s="33"/>
      <c r="U24" s="33"/>
      <c r="V24" s="33"/>
      <c r="W24" s="33"/>
    </row>
    <row r="25" spans="1:23" ht="59.25" customHeight="1" x14ac:dyDescent="0.25">
      <c r="A25" s="169"/>
      <c r="B25" s="172"/>
      <c r="C25" s="69">
        <v>22</v>
      </c>
      <c r="D25" s="79" t="s">
        <v>58</v>
      </c>
      <c r="E25" s="59"/>
      <c r="F25" s="68" t="s">
        <v>64</v>
      </c>
      <c r="G25" s="65" t="s">
        <v>65</v>
      </c>
      <c r="H25" s="65" t="s">
        <v>60</v>
      </c>
      <c r="I25" s="65" t="s">
        <v>6</v>
      </c>
      <c r="J25" s="60">
        <v>40</v>
      </c>
      <c r="K25" s="85"/>
      <c r="L25" s="61">
        <f t="shared" si="0"/>
        <v>0</v>
      </c>
      <c r="M25" s="62" t="str">
        <f t="shared" si="1"/>
        <v>OK</v>
      </c>
      <c r="N25" s="57"/>
      <c r="O25" s="55"/>
      <c r="P25" s="55"/>
      <c r="Q25" s="33"/>
      <c r="R25" s="33"/>
      <c r="S25" s="33"/>
      <c r="T25" s="33"/>
      <c r="U25" s="33"/>
      <c r="V25" s="33"/>
      <c r="W25" s="33"/>
    </row>
    <row r="26" spans="1:23" ht="33.75" customHeight="1" x14ac:dyDescent="0.25">
      <c r="A26" s="160" t="s">
        <v>73</v>
      </c>
      <c r="B26" s="163" t="s">
        <v>36</v>
      </c>
      <c r="C26" s="77">
        <v>23</v>
      </c>
      <c r="D26" s="70" t="s">
        <v>74</v>
      </c>
      <c r="E26" s="70"/>
      <c r="F26" s="80">
        <v>436</v>
      </c>
      <c r="G26" s="73" t="s">
        <v>92</v>
      </c>
      <c r="H26" s="67" t="s">
        <v>93</v>
      </c>
      <c r="I26" s="67" t="s">
        <v>94</v>
      </c>
      <c r="J26" s="64">
        <v>12.9</v>
      </c>
      <c r="K26" s="86"/>
      <c r="L26" s="61">
        <f t="shared" si="0"/>
        <v>0</v>
      </c>
      <c r="M26" s="62" t="str">
        <f t="shared" si="1"/>
        <v>OK</v>
      </c>
      <c r="N26" s="57"/>
      <c r="O26" s="55"/>
      <c r="P26" s="55"/>
      <c r="Q26" s="33"/>
      <c r="R26" s="33"/>
      <c r="S26" s="33"/>
      <c r="T26" s="33"/>
      <c r="U26" s="33"/>
      <c r="V26" s="33"/>
      <c r="W26" s="33"/>
    </row>
    <row r="27" spans="1:23" ht="31.7" customHeight="1" x14ac:dyDescent="0.25">
      <c r="A27" s="161"/>
      <c r="B27" s="164"/>
      <c r="C27" s="77">
        <v>24</v>
      </c>
      <c r="D27" s="70" t="s">
        <v>75</v>
      </c>
      <c r="E27" s="70"/>
      <c r="F27" s="80">
        <v>436</v>
      </c>
      <c r="G27" s="73" t="s">
        <v>92</v>
      </c>
      <c r="H27" s="67" t="s">
        <v>93</v>
      </c>
      <c r="I27" s="67" t="s">
        <v>94</v>
      </c>
      <c r="J27" s="64">
        <v>32.65</v>
      </c>
      <c r="K27" s="86"/>
      <c r="L27" s="61">
        <f t="shared" si="0"/>
        <v>0</v>
      </c>
      <c r="M27" s="62" t="str">
        <f t="shared" si="1"/>
        <v>OK</v>
      </c>
      <c r="N27" s="57"/>
      <c r="O27" s="55"/>
      <c r="P27" s="55"/>
      <c r="Q27" s="33"/>
      <c r="R27" s="33"/>
      <c r="S27" s="33"/>
      <c r="T27" s="33"/>
      <c r="U27" s="33"/>
      <c r="V27" s="33"/>
      <c r="W27" s="33"/>
    </row>
    <row r="28" spans="1:23" ht="32.25" customHeight="1" x14ac:dyDescent="0.25">
      <c r="A28" s="161"/>
      <c r="B28" s="164"/>
      <c r="C28" s="77">
        <v>25</v>
      </c>
      <c r="D28" s="70" t="s">
        <v>76</v>
      </c>
      <c r="E28" s="70"/>
      <c r="F28" s="80">
        <v>436</v>
      </c>
      <c r="G28" s="73" t="s">
        <v>92</v>
      </c>
      <c r="H28" s="67" t="s">
        <v>93</v>
      </c>
      <c r="I28" s="67" t="s">
        <v>94</v>
      </c>
      <c r="J28" s="64">
        <v>70.819999999999993</v>
      </c>
      <c r="K28" s="86"/>
      <c r="L28" s="61">
        <f t="shared" si="0"/>
        <v>0</v>
      </c>
      <c r="M28" s="62" t="str">
        <f t="shared" si="1"/>
        <v>OK</v>
      </c>
      <c r="N28" s="57"/>
      <c r="O28" s="55"/>
      <c r="P28" s="55"/>
      <c r="Q28" s="33"/>
      <c r="R28" s="33"/>
      <c r="S28" s="33"/>
      <c r="T28" s="33"/>
      <c r="U28" s="33"/>
      <c r="V28" s="33"/>
      <c r="W28" s="33"/>
    </row>
    <row r="29" spans="1:23" ht="27.75" customHeight="1" x14ac:dyDescent="0.25">
      <c r="A29" s="161"/>
      <c r="B29" s="164"/>
      <c r="C29" s="77">
        <v>26</v>
      </c>
      <c r="D29" s="70" t="s">
        <v>77</v>
      </c>
      <c r="E29" s="70"/>
      <c r="F29" s="80">
        <v>436</v>
      </c>
      <c r="G29" s="73" t="s">
        <v>92</v>
      </c>
      <c r="H29" s="67" t="s">
        <v>93</v>
      </c>
      <c r="I29" s="67" t="s">
        <v>94</v>
      </c>
      <c r="J29" s="64">
        <v>164.99</v>
      </c>
      <c r="K29" s="86"/>
      <c r="L29" s="61">
        <f t="shared" si="0"/>
        <v>0</v>
      </c>
      <c r="M29" s="62" t="str">
        <f t="shared" si="1"/>
        <v>OK</v>
      </c>
      <c r="N29" s="57"/>
      <c r="O29" s="55"/>
      <c r="P29" s="55"/>
      <c r="Q29" s="33"/>
      <c r="R29" s="33"/>
      <c r="S29" s="33"/>
      <c r="T29" s="33"/>
      <c r="U29" s="33"/>
      <c r="V29" s="33"/>
      <c r="W29" s="33"/>
    </row>
    <row r="30" spans="1:23" ht="32.25" customHeight="1" x14ac:dyDescent="0.25">
      <c r="A30" s="161"/>
      <c r="B30" s="164"/>
      <c r="C30" s="77">
        <v>27</v>
      </c>
      <c r="D30" s="70" t="s">
        <v>78</v>
      </c>
      <c r="E30" s="70"/>
      <c r="F30" s="80">
        <v>436</v>
      </c>
      <c r="G30" s="73" t="s">
        <v>92</v>
      </c>
      <c r="H30" s="67" t="s">
        <v>93</v>
      </c>
      <c r="I30" s="67" t="s">
        <v>94</v>
      </c>
      <c r="J30" s="64">
        <v>24.99</v>
      </c>
      <c r="K30" s="86"/>
      <c r="L30" s="61">
        <f t="shared" si="0"/>
        <v>0</v>
      </c>
      <c r="M30" s="62" t="str">
        <f t="shared" si="1"/>
        <v>OK</v>
      </c>
      <c r="N30" s="57"/>
      <c r="O30" s="55"/>
      <c r="P30" s="55"/>
      <c r="Q30" s="33"/>
      <c r="R30" s="33"/>
      <c r="S30" s="33"/>
      <c r="T30" s="33"/>
      <c r="U30" s="33"/>
      <c r="V30" s="33"/>
      <c r="W30" s="33"/>
    </row>
    <row r="31" spans="1:23" ht="36.75" customHeight="1" x14ac:dyDescent="0.25">
      <c r="A31" s="161"/>
      <c r="B31" s="164"/>
      <c r="C31" s="77">
        <v>28</v>
      </c>
      <c r="D31" s="70" t="s">
        <v>79</v>
      </c>
      <c r="E31" s="70"/>
      <c r="F31" s="80">
        <v>436</v>
      </c>
      <c r="G31" s="73" t="s">
        <v>92</v>
      </c>
      <c r="H31" s="67" t="s">
        <v>93</v>
      </c>
      <c r="I31" s="67" t="s">
        <v>94</v>
      </c>
      <c r="J31" s="64">
        <v>94.15</v>
      </c>
      <c r="K31" s="86"/>
      <c r="L31" s="61">
        <f t="shared" si="0"/>
        <v>0</v>
      </c>
      <c r="M31" s="62" t="str">
        <f t="shared" si="1"/>
        <v>OK</v>
      </c>
      <c r="N31" s="57"/>
      <c r="O31" s="55"/>
      <c r="P31" s="55"/>
      <c r="Q31" s="33"/>
      <c r="R31" s="33"/>
      <c r="S31" s="33"/>
      <c r="T31" s="33"/>
      <c r="U31" s="33"/>
      <c r="V31" s="33"/>
      <c r="W31" s="33"/>
    </row>
    <row r="32" spans="1:23" ht="34.5" customHeight="1" x14ac:dyDescent="0.25">
      <c r="A32" s="161"/>
      <c r="B32" s="164"/>
      <c r="C32" s="77">
        <v>29</v>
      </c>
      <c r="D32" s="70" t="s">
        <v>80</v>
      </c>
      <c r="E32" s="70"/>
      <c r="F32" s="80">
        <v>436</v>
      </c>
      <c r="G32" s="73" t="s">
        <v>92</v>
      </c>
      <c r="H32" s="67" t="s">
        <v>93</v>
      </c>
      <c r="I32" s="67" t="s">
        <v>94</v>
      </c>
      <c r="J32" s="64">
        <v>95.82</v>
      </c>
      <c r="K32" s="86"/>
      <c r="L32" s="61">
        <f t="shared" si="0"/>
        <v>0</v>
      </c>
      <c r="M32" s="62" t="str">
        <f t="shared" si="1"/>
        <v>OK</v>
      </c>
      <c r="N32" s="57"/>
      <c r="O32" s="55"/>
      <c r="P32" s="55"/>
      <c r="Q32" s="33"/>
      <c r="R32" s="33"/>
      <c r="S32" s="33"/>
      <c r="T32" s="33"/>
      <c r="U32" s="33"/>
      <c r="V32" s="33"/>
      <c r="W32" s="33"/>
    </row>
    <row r="33" spans="1:23" ht="40.700000000000003" customHeight="1" x14ac:dyDescent="0.25">
      <c r="A33" s="161"/>
      <c r="B33" s="164"/>
      <c r="C33" s="77">
        <v>30</v>
      </c>
      <c r="D33" s="70" t="s">
        <v>81</v>
      </c>
      <c r="E33" s="70"/>
      <c r="F33" s="80">
        <v>436</v>
      </c>
      <c r="G33" s="73" t="s">
        <v>92</v>
      </c>
      <c r="H33" s="67" t="s">
        <v>93</v>
      </c>
      <c r="I33" s="67" t="s">
        <v>94</v>
      </c>
      <c r="J33" s="64">
        <v>178.32</v>
      </c>
      <c r="K33" s="86"/>
      <c r="L33" s="61">
        <f t="shared" si="0"/>
        <v>0</v>
      </c>
      <c r="M33" s="62" t="str">
        <f t="shared" si="1"/>
        <v>OK</v>
      </c>
      <c r="N33" s="57"/>
      <c r="O33" s="55"/>
      <c r="P33" s="55"/>
      <c r="Q33" s="33"/>
      <c r="R33" s="33"/>
      <c r="S33" s="33"/>
      <c r="T33" s="33"/>
      <c r="U33" s="33"/>
      <c r="V33" s="33"/>
      <c r="W33" s="33"/>
    </row>
    <row r="34" spans="1:23" ht="30.75" customHeight="1" x14ac:dyDescent="0.25">
      <c r="A34" s="161"/>
      <c r="B34" s="164"/>
      <c r="C34" s="77">
        <v>31</v>
      </c>
      <c r="D34" s="70" t="s">
        <v>82</v>
      </c>
      <c r="E34" s="70"/>
      <c r="F34" s="80">
        <v>436</v>
      </c>
      <c r="G34" s="73" t="s">
        <v>92</v>
      </c>
      <c r="H34" s="67" t="s">
        <v>93</v>
      </c>
      <c r="I34" s="67" t="s">
        <v>94</v>
      </c>
      <c r="J34" s="64">
        <v>70.819999999999993</v>
      </c>
      <c r="K34" s="86"/>
      <c r="L34" s="61">
        <f t="shared" si="0"/>
        <v>0</v>
      </c>
      <c r="M34" s="62" t="str">
        <f t="shared" si="1"/>
        <v>OK</v>
      </c>
      <c r="N34" s="57"/>
      <c r="O34" s="55"/>
      <c r="P34" s="55"/>
      <c r="Q34" s="33"/>
      <c r="R34" s="33"/>
      <c r="S34" s="33"/>
      <c r="T34" s="33"/>
      <c r="U34" s="33"/>
      <c r="V34" s="33"/>
      <c r="W34" s="33"/>
    </row>
    <row r="35" spans="1:23" ht="25.5" customHeight="1" x14ac:dyDescent="0.25">
      <c r="A35" s="161"/>
      <c r="B35" s="164"/>
      <c r="C35" s="77">
        <v>32</v>
      </c>
      <c r="D35" s="70" t="s">
        <v>83</v>
      </c>
      <c r="E35" s="70"/>
      <c r="F35" s="80">
        <v>436</v>
      </c>
      <c r="G35" s="73" t="s">
        <v>92</v>
      </c>
      <c r="H35" s="67" t="s">
        <v>93</v>
      </c>
      <c r="I35" s="67" t="s">
        <v>94</v>
      </c>
      <c r="J35" s="64">
        <v>235.32</v>
      </c>
      <c r="K35" s="86"/>
      <c r="L35" s="61">
        <f t="shared" si="0"/>
        <v>0</v>
      </c>
      <c r="M35" s="62" t="str">
        <f t="shared" si="1"/>
        <v>OK</v>
      </c>
      <c r="N35" s="57"/>
      <c r="O35" s="55"/>
      <c r="P35" s="55"/>
      <c r="Q35" s="33"/>
      <c r="R35" s="33"/>
      <c r="S35" s="33"/>
      <c r="T35" s="33"/>
      <c r="U35" s="33"/>
      <c r="V35" s="33"/>
      <c r="W35" s="33"/>
    </row>
    <row r="36" spans="1:23" ht="36.75" customHeight="1" x14ac:dyDescent="0.25">
      <c r="A36" s="161"/>
      <c r="B36" s="164"/>
      <c r="C36" s="77">
        <v>33</v>
      </c>
      <c r="D36" s="70" t="s">
        <v>84</v>
      </c>
      <c r="E36" s="70"/>
      <c r="F36" s="80">
        <v>436</v>
      </c>
      <c r="G36" s="73" t="s">
        <v>92</v>
      </c>
      <c r="H36" s="67" t="s">
        <v>93</v>
      </c>
      <c r="I36" s="67" t="s">
        <v>94</v>
      </c>
      <c r="J36" s="64">
        <v>86.65</v>
      </c>
      <c r="K36" s="86"/>
      <c r="L36" s="61">
        <f t="shared" si="0"/>
        <v>0</v>
      </c>
      <c r="M36" s="62" t="str">
        <f t="shared" si="1"/>
        <v>OK</v>
      </c>
      <c r="N36" s="57"/>
      <c r="O36" s="55"/>
      <c r="P36" s="55"/>
      <c r="Q36" s="33"/>
      <c r="R36" s="33"/>
      <c r="S36" s="33"/>
      <c r="T36" s="33"/>
      <c r="U36" s="33"/>
      <c r="V36" s="33"/>
      <c r="W36" s="33"/>
    </row>
    <row r="37" spans="1:23" ht="32.25" customHeight="1" x14ac:dyDescent="0.25">
      <c r="A37" s="161"/>
      <c r="B37" s="164"/>
      <c r="C37" s="77">
        <v>34</v>
      </c>
      <c r="D37" s="70" t="s">
        <v>85</v>
      </c>
      <c r="E37" s="70"/>
      <c r="F37" s="80">
        <v>436</v>
      </c>
      <c r="G37" s="73" t="s">
        <v>92</v>
      </c>
      <c r="H37" s="67" t="s">
        <v>95</v>
      </c>
      <c r="I37" s="67" t="s">
        <v>94</v>
      </c>
      <c r="J37" s="64">
        <v>131.65</v>
      </c>
      <c r="K37" s="86"/>
      <c r="L37" s="61">
        <f t="shared" si="0"/>
        <v>0</v>
      </c>
      <c r="M37" s="62" t="str">
        <f t="shared" si="1"/>
        <v>OK</v>
      </c>
      <c r="N37" s="57"/>
      <c r="O37" s="55"/>
      <c r="P37" s="55"/>
      <c r="Q37" s="33"/>
      <c r="R37" s="33"/>
      <c r="S37" s="33"/>
      <c r="T37" s="33"/>
      <c r="U37" s="33"/>
      <c r="V37" s="33"/>
      <c r="W37" s="33"/>
    </row>
    <row r="38" spans="1:23" ht="28.5" customHeight="1" x14ac:dyDescent="0.25">
      <c r="A38" s="161"/>
      <c r="B38" s="164"/>
      <c r="C38" s="77">
        <v>35</v>
      </c>
      <c r="D38" s="70" t="s">
        <v>86</v>
      </c>
      <c r="E38" s="70" t="s">
        <v>29</v>
      </c>
      <c r="F38" s="80">
        <v>436</v>
      </c>
      <c r="G38" s="73" t="s">
        <v>92</v>
      </c>
      <c r="H38" s="67" t="s">
        <v>95</v>
      </c>
      <c r="I38" s="67" t="s">
        <v>94</v>
      </c>
      <c r="J38" s="64">
        <v>271.64999999999998</v>
      </c>
      <c r="K38" s="86"/>
      <c r="L38" s="61">
        <f t="shared" si="0"/>
        <v>0</v>
      </c>
      <c r="M38" s="62" t="str">
        <f t="shared" si="1"/>
        <v>OK</v>
      </c>
      <c r="N38" s="57"/>
      <c r="O38" s="57"/>
      <c r="P38" s="55"/>
      <c r="Q38" s="33"/>
      <c r="R38" s="33"/>
      <c r="S38" s="33"/>
      <c r="T38" s="33"/>
      <c r="U38" s="33"/>
      <c r="V38" s="33"/>
      <c r="W38" s="33"/>
    </row>
    <row r="39" spans="1:23" ht="27.75" customHeight="1" x14ac:dyDescent="0.25">
      <c r="A39" s="161"/>
      <c r="B39" s="164"/>
      <c r="C39" s="73">
        <v>36</v>
      </c>
      <c r="D39" s="70" t="s">
        <v>87</v>
      </c>
      <c r="E39" s="70" t="s">
        <v>30</v>
      </c>
      <c r="F39" s="80">
        <v>436</v>
      </c>
      <c r="G39" s="73" t="s">
        <v>92</v>
      </c>
      <c r="H39" s="67" t="s">
        <v>95</v>
      </c>
      <c r="I39" s="67" t="s">
        <v>94</v>
      </c>
      <c r="J39" s="64">
        <v>148.32</v>
      </c>
      <c r="K39" s="86"/>
      <c r="L39" s="61">
        <f t="shared" si="0"/>
        <v>0</v>
      </c>
      <c r="M39" s="62" t="str">
        <f t="shared" si="1"/>
        <v>OK</v>
      </c>
      <c r="N39" s="57"/>
      <c r="O39" s="55"/>
      <c r="P39" s="55"/>
      <c r="Q39" s="33"/>
      <c r="R39" s="33"/>
      <c r="S39" s="33"/>
      <c r="T39" s="34"/>
      <c r="U39" s="33"/>
      <c r="V39" s="33"/>
      <c r="W39" s="33"/>
    </row>
    <row r="40" spans="1:23" ht="28.5" customHeight="1" x14ac:dyDescent="0.25">
      <c r="A40" s="161"/>
      <c r="B40" s="164"/>
      <c r="C40" s="73">
        <v>37</v>
      </c>
      <c r="D40" s="70" t="s">
        <v>88</v>
      </c>
      <c r="E40" s="70" t="s">
        <v>28</v>
      </c>
      <c r="F40" s="80">
        <v>436</v>
      </c>
      <c r="G40" s="73" t="s">
        <v>92</v>
      </c>
      <c r="H40" s="67" t="s">
        <v>95</v>
      </c>
      <c r="I40" s="67" t="s">
        <v>94</v>
      </c>
      <c r="J40" s="64">
        <v>140.82</v>
      </c>
      <c r="K40" s="86"/>
      <c r="L40" s="61">
        <f t="shared" si="0"/>
        <v>0</v>
      </c>
      <c r="M40" s="62" t="str">
        <f t="shared" si="1"/>
        <v>OK</v>
      </c>
      <c r="N40" s="57"/>
      <c r="O40" s="55"/>
      <c r="P40" s="55"/>
      <c r="Q40" s="33"/>
      <c r="R40" s="33"/>
      <c r="S40" s="33"/>
      <c r="T40" s="33"/>
      <c r="U40" s="33"/>
      <c r="V40" s="33"/>
      <c r="W40" s="33"/>
    </row>
    <row r="41" spans="1:23" ht="27.75" customHeight="1" x14ac:dyDescent="0.25">
      <c r="A41" s="161"/>
      <c r="B41" s="164"/>
      <c r="C41" s="73">
        <v>38</v>
      </c>
      <c r="D41" s="70" t="s">
        <v>89</v>
      </c>
      <c r="E41" s="70" t="s">
        <v>30</v>
      </c>
      <c r="F41" s="80">
        <v>436</v>
      </c>
      <c r="G41" s="73" t="s">
        <v>92</v>
      </c>
      <c r="H41" s="67" t="s">
        <v>95</v>
      </c>
      <c r="I41" s="67" t="s">
        <v>94</v>
      </c>
      <c r="J41" s="64">
        <v>184.99</v>
      </c>
      <c r="K41" s="86"/>
      <c r="L41" s="61">
        <f t="shared" si="0"/>
        <v>0</v>
      </c>
      <c r="M41" s="62" t="str">
        <f t="shared" si="1"/>
        <v>OK</v>
      </c>
      <c r="N41" s="57"/>
      <c r="O41" s="55"/>
      <c r="P41" s="55"/>
      <c r="Q41" s="33"/>
      <c r="R41" s="33"/>
      <c r="S41" s="33"/>
      <c r="T41" s="33"/>
      <c r="U41" s="33"/>
      <c r="V41" s="33"/>
      <c r="W41" s="33"/>
    </row>
    <row r="42" spans="1:23" ht="23.25" customHeight="1" x14ac:dyDescent="0.25">
      <c r="A42" s="161"/>
      <c r="B42" s="164"/>
      <c r="C42" s="73">
        <v>39</v>
      </c>
      <c r="D42" s="70" t="s">
        <v>90</v>
      </c>
      <c r="E42" s="70" t="s">
        <v>31</v>
      </c>
      <c r="F42" s="80">
        <v>436</v>
      </c>
      <c r="G42" s="73" t="s">
        <v>92</v>
      </c>
      <c r="H42" s="67" t="s">
        <v>95</v>
      </c>
      <c r="I42" s="67" t="s">
        <v>94</v>
      </c>
      <c r="J42" s="64">
        <v>114.99</v>
      </c>
      <c r="K42" s="86"/>
      <c r="L42" s="61">
        <f t="shared" si="0"/>
        <v>0</v>
      </c>
      <c r="M42" s="62" t="str">
        <f t="shared" si="1"/>
        <v>OK</v>
      </c>
      <c r="N42" s="57"/>
      <c r="O42" s="55"/>
      <c r="P42" s="57"/>
      <c r="Q42" s="33"/>
      <c r="R42" s="33"/>
      <c r="S42" s="33"/>
      <c r="T42" s="33"/>
      <c r="U42" s="33"/>
      <c r="V42" s="33"/>
      <c r="W42" s="33"/>
    </row>
    <row r="43" spans="1:23" ht="31.7" customHeight="1" x14ac:dyDescent="0.25">
      <c r="A43" s="162"/>
      <c r="B43" s="165"/>
      <c r="C43" s="73">
        <v>40</v>
      </c>
      <c r="D43" s="83" t="s">
        <v>91</v>
      </c>
      <c r="E43" s="83" t="s">
        <v>30</v>
      </c>
      <c r="F43" s="80">
        <v>436</v>
      </c>
      <c r="G43" s="73" t="s">
        <v>92</v>
      </c>
      <c r="H43" s="84" t="s">
        <v>95</v>
      </c>
      <c r="I43" s="84" t="s">
        <v>94</v>
      </c>
      <c r="J43" s="64">
        <v>221.65</v>
      </c>
      <c r="K43" s="86"/>
      <c r="L43" s="61">
        <f t="shared" si="0"/>
        <v>0</v>
      </c>
      <c r="M43" s="62" t="str">
        <f t="shared" si="1"/>
        <v>OK</v>
      </c>
      <c r="N43" s="57"/>
      <c r="O43" s="55"/>
      <c r="P43" s="55"/>
      <c r="Q43" s="33"/>
      <c r="R43" s="33"/>
      <c r="S43" s="33"/>
      <c r="T43" s="34"/>
      <c r="U43" s="33"/>
      <c r="V43" s="33"/>
      <c r="W43" s="33"/>
    </row>
    <row r="44" spans="1:23" x14ac:dyDescent="0.25">
      <c r="K44" s="18">
        <f>SUM(K4:K43)</f>
        <v>145</v>
      </c>
      <c r="L44" s="18">
        <f>SUM(L4:L43)</f>
        <v>145</v>
      </c>
      <c r="N44" s="29">
        <f>SUMPRODUCT($J$4:$J$43,N4:N43)</f>
        <v>0</v>
      </c>
      <c r="O44" s="29">
        <f>SUMPRODUCT($J$4:$J$43,O4:O43)</f>
        <v>0</v>
      </c>
      <c r="P44" s="29">
        <f>SUMPRODUCT($J$4:$J$43,P4:P43)</f>
        <v>0</v>
      </c>
      <c r="Q44" s="29">
        <f>SUMPRODUCT($J$4:$J$43,Q4:Q43)</f>
        <v>0</v>
      </c>
      <c r="R44" s="29">
        <f>SUMPRODUCT(J4:J43,R4:R43)</f>
        <v>0</v>
      </c>
      <c r="S44" s="29">
        <f>SUMPRODUCT(J4:J43,S4:S43)</f>
        <v>0</v>
      </c>
      <c r="T44" s="30">
        <f>SUMPRODUCT(J4:J43,T4:T43)</f>
        <v>0</v>
      </c>
    </row>
    <row r="45" spans="1:23" x14ac:dyDescent="0.25">
      <c r="N45" s="48"/>
      <c r="O45" s="46"/>
      <c r="P45" s="46"/>
      <c r="Q45" s="46"/>
    </row>
    <row r="46" spans="1:23" x14ac:dyDescent="0.25">
      <c r="N46" s="48"/>
      <c r="O46" s="46"/>
      <c r="P46" s="46"/>
      <c r="Q46" s="46"/>
    </row>
    <row r="47" spans="1:23" x14ac:dyDescent="0.25">
      <c r="N47" s="48"/>
      <c r="O47" s="46"/>
      <c r="P47" s="46"/>
      <c r="Q47" s="46"/>
    </row>
    <row r="48" spans="1:23" x14ac:dyDescent="0.25">
      <c r="N48" s="48"/>
      <c r="O48" s="46"/>
      <c r="P48" s="46"/>
      <c r="Q48" s="46"/>
    </row>
    <row r="49" spans="14:17" x14ac:dyDescent="0.25">
      <c r="N49" s="48"/>
      <c r="O49" s="46"/>
      <c r="P49" s="46"/>
      <c r="Q49" s="46"/>
    </row>
    <row r="50" spans="14:17" ht="26.45" customHeight="1" x14ac:dyDescent="0.25">
      <c r="N50" s="48"/>
    </row>
    <row r="51" spans="14:17" x14ac:dyDescent="0.25">
      <c r="N51" s="48"/>
    </row>
    <row r="52" spans="14:17" x14ac:dyDescent="0.25">
      <c r="N52" s="48"/>
    </row>
    <row r="53" spans="14:17" x14ac:dyDescent="0.25">
      <c r="N53" s="48"/>
    </row>
    <row r="54" spans="14:17" x14ac:dyDescent="0.25">
      <c r="N54" s="48"/>
    </row>
    <row r="55" spans="14:17" x14ac:dyDescent="0.25">
      <c r="N55" s="48"/>
    </row>
    <row r="56" spans="14:17" x14ac:dyDescent="0.25">
      <c r="N56" s="48"/>
    </row>
    <row r="57" spans="14:17" x14ac:dyDescent="0.25">
      <c r="N57" s="48"/>
    </row>
    <row r="58" spans="14:17" x14ac:dyDescent="0.25">
      <c r="N58" s="48"/>
    </row>
    <row r="59" spans="14:17" ht="90" customHeight="1" x14ac:dyDescent="0.25">
      <c r="N59" s="48"/>
    </row>
    <row r="60" spans="14:17" x14ac:dyDescent="0.25">
      <c r="N60" s="48"/>
    </row>
    <row r="61" spans="14:17" x14ac:dyDescent="0.25">
      <c r="N61" s="48"/>
    </row>
    <row r="62" spans="14:17" x14ac:dyDescent="0.25">
      <c r="N62" s="48"/>
    </row>
    <row r="63" spans="14:17" x14ac:dyDescent="0.25">
      <c r="N63" s="48"/>
    </row>
    <row r="64" spans="14:17" x14ac:dyDescent="0.25">
      <c r="N64" s="48"/>
    </row>
    <row r="65" spans="14:14" x14ac:dyDescent="0.25">
      <c r="N65" s="48"/>
    </row>
    <row r="66" spans="14:14" x14ac:dyDescent="0.25">
      <c r="N66" s="48"/>
    </row>
    <row r="67" spans="14:14" x14ac:dyDescent="0.25">
      <c r="N67" s="48"/>
    </row>
    <row r="68" spans="14:14" x14ac:dyDescent="0.25">
      <c r="N68" s="48"/>
    </row>
    <row r="69" spans="14:14" x14ac:dyDescent="0.25">
      <c r="N69" s="48"/>
    </row>
    <row r="70" spans="14:14" x14ac:dyDescent="0.25">
      <c r="N70" s="48"/>
    </row>
    <row r="71" spans="14:14" x14ac:dyDescent="0.25">
      <c r="N71" s="48"/>
    </row>
    <row r="72" spans="14:14" x14ac:dyDescent="0.25">
      <c r="N72" s="48"/>
    </row>
    <row r="73" spans="14:14" x14ac:dyDescent="0.25">
      <c r="N73" s="48"/>
    </row>
    <row r="74" spans="14:14" x14ac:dyDescent="0.25">
      <c r="N74" s="48"/>
    </row>
    <row r="75" spans="14:14" x14ac:dyDescent="0.25">
      <c r="N75" s="48"/>
    </row>
    <row r="76" spans="14:14" x14ac:dyDescent="0.25">
      <c r="N76" s="48"/>
    </row>
    <row r="77" spans="14:14" x14ac:dyDescent="0.25">
      <c r="N77" s="48"/>
    </row>
    <row r="78" spans="14:14" x14ac:dyDescent="0.25">
      <c r="N78" s="48"/>
    </row>
    <row r="79" spans="14:14" x14ac:dyDescent="0.25">
      <c r="N79" s="48"/>
    </row>
    <row r="80" spans="14:14" x14ac:dyDescent="0.25">
      <c r="N80" s="48"/>
    </row>
    <row r="81" spans="14:14" x14ac:dyDescent="0.25">
      <c r="N81" s="48"/>
    </row>
    <row r="82" spans="14:14" x14ac:dyDescent="0.25">
      <c r="N82" s="48"/>
    </row>
    <row r="83" spans="14:14" x14ac:dyDescent="0.25">
      <c r="N83" s="48"/>
    </row>
    <row r="84" spans="14:14" x14ac:dyDescent="0.25">
      <c r="N84" s="48"/>
    </row>
    <row r="85" spans="14:14" x14ac:dyDescent="0.25">
      <c r="N85" s="48"/>
    </row>
    <row r="86" spans="14:14" x14ac:dyDescent="0.25">
      <c r="N86" s="48"/>
    </row>
    <row r="87" spans="14:14" x14ac:dyDescent="0.25">
      <c r="N87" s="48"/>
    </row>
    <row r="88" spans="14:14" x14ac:dyDescent="0.25">
      <c r="N88" s="48"/>
    </row>
    <row r="89" spans="14:14" x14ac:dyDescent="0.25">
      <c r="N89" s="48"/>
    </row>
    <row r="90" spans="14:14" x14ac:dyDescent="0.25">
      <c r="N90" s="48"/>
    </row>
    <row r="91" spans="14:14" x14ac:dyDescent="0.25">
      <c r="N91" s="48"/>
    </row>
    <row r="92" spans="14:14" x14ac:dyDescent="0.25">
      <c r="N92" s="48"/>
    </row>
    <row r="93" spans="14:14" x14ac:dyDescent="0.25">
      <c r="N93" s="48"/>
    </row>
    <row r="94" spans="14:14" x14ac:dyDescent="0.25">
      <c r="N94" s="48"/>
    </row>
    <row r="95" spans="14:14" x14ac:dyDescent="0.25">
      <c r="N95" s="48"/>
    </row>
    <row r="96" spans="14:14" x14ac:dyDescent="0.25">
      <c r="N96" s="48"/>
    </row>
    <row r="97" spans="14:14" x14ac:dyDescent="0.25">
      <c r="N97" s="48"/>
    </row>
    <row r="98" spans="14:14" x14ac:dyDescent="0.25">
      <c r="N98" s="48"/>
    </row>
    <row r="99" spans="14:14" x14ac:dyDescent="0.25">
      <c r="N99" s="48"/>
    </row>
    <row r="100" spans="14:14" x14ac:dyDescent="0.25">
      <c r="N100" s="48"/>
    </row>
    <row r="101" spans="14:14" x14ac:dyDescent="0.25">
      <c r="N101" s="48"/>
    </row>
    <row r="102" spans="14:14" x14ac:dyDescent="0.25">
      <c r="N102" s="48"/>
    </row>
    <row r="103" spans="14:14" x14ac:dyDescent="0.25">
      <c r="N103" s="48"/>
    </row>
    <row r="104" spans="14:14" x14ac:dyDescent="0.25">
      <c r="N104" s="48"/>
    </row>
    <row r="105" spans="14:14" x14ac:dyDescent="0.25">
      <c r="N105" s="48"/>
    </row>
    <row r="106" spans="14:14" x14ac:dyDescent="0.25">
      <c r="N106" s="48"/>
    </row>
    <row r="107" spans="14:14" x14ac:dyDescent="0.25">
      <c r="N107" s="48"/>
    </row>
    <row r="108" spans="14:14" x14ac:dyDescent="0.25">
      <c r="N108" s="48"/>
    </row>
    <row r="109" spans="14:14" x14ac:dyDescent="0.25">
      <c r="N109" s="48"/>
    </row>
    <row r="110" spans="14:14" x14ac:dyDescent="0.25">
      <c r="N110" s="48"/>
    </row>
    <row r="111" spans="14:14" x14ac:dyDescent="0.25">
      <c r="N111" s="48"/>
    </row>
    <row r="112" spans="14:14" x14ac:dyDescent="0.25">
      <c r="N112" s="48"/>
    </row>
    <row r="113" spans="14:14" x14ac:dyDescent="0.25">
      <c r="N113" s="48"/>
    </row>
    <row r="114" spans="14:14" x14ac:dyDescent="0.25">
      <c r="N114" s="48"/>
    </row>
    <row r="115" spans="14:14" x14ac:dyDescent="0.25">
      <c r="N115" s="48"/>
    </row>
    <row r="116" spans="14:14" x14ac:dyDescent="0.25">
      <c r="N116" s="48"/>
    </row>
    <row r="117" spans="14:14" x14ac:dyDescent="0.25">
      <c r="N117" s="48"/>
    </row>
    <row r="118" spans="14:14" x14ac:dyDescent="0.25">
      <c r="N118" s="48"/>
    </row>
    <row r="119" spans="14:14" x14ac:dyDescent="0.25">
      <c r="N119" s="48"/>
    </row>
    <row r="120" spans="14:14" x14ac:dyDescent="0.25">
      <c r="N120" s="48"/>
    </row>
    <row r="121" spans="14:14" x14ac:dyDescent="0.25">
      <c r="N121" s="48"/>
    </row>
    <row r="122" spans="14:14" x14ac:dyDescent="0.25">
      <c r="N122" s="48"/>
    </row>
    <row r="123" spans="14:14" x14ac:dyDescent="0.25">
      <c r="N123" s="48"/>
    </row>
    <row r="124" spans="14:14" x14ac:dyDescent="0.25">
      <c r="N124" s="48"/>
    </row>
    <row r="125" spans="14:14" x14ac:dyDescent="0.25">
      <c r="N125" s="48"/>
    </row>
    <row r="126" spans="14:14" x14ac:dyDescent="0.25">
      <c r="N126" s="48"/>
    </row>
    <row r="127" spans="14:14" x14ac:dyDescent="0.25">
      <c r="N127" s="48"/>
    </row>
    <row r="128" spans="14:14" x14ac:dyDescent="0.25">
      <c r="N128" s="48"/>
    </row>
    <row r="129" spans="14:14" x14ac:dyDescent="0.25">
      <c r="N129" s="48"/>
    </row>
    <row r="130" spans="14:14" x14ac:dyDescent="0.25">
      <c r="N130" s="48"/>
    </row>
    <row r="131" spans="14:14" x14ac:dyDescent="0.25">
      <c r="N131" s="48"/>
    </row>
    <row r="132" spans="14:14" x14ac:dyDescent="0.25">
      <c r="N132" s="48"/>
    </row>
    <row r="133" spans="14:14" x14ac:dyDescent="0.25">
      <c r="N133" s="48"/>
    </row>
    <row r="134" spans="14:14" x14ac:dyDescent="0.25">
      <c r="N134" s="48"/>
    </row>
    <row r="135" spans="14:14" x14ac:dyDescent="0.25">
      <c r="N135" s="48"/>
    </row>
    <row r="136" spans="14:14" x14ac:dyDescent="0.25">
      <c r="N136" s="48"/>
    </row>
    <row r="137" spans="14:14" x14ac:dyDescent="0.25">
      <c r="N137" s="48"/>
    </row>
    <row r="138" spans="14:14" x14ac:dyDescent="0.25">
      <c r="N138" s="48"/>
    </row>
    <row r="139" spans="14:14" x14ac:dyDescent="0.25">
      <c r="N139" s="48"/>
    </row>
    <row r="140" spans="14:14" x14ac:dyDescent="0.25">
      <c r="N140" s="48"/>
    </row>
    <row r="141" spans="14:14" x14ac:dyDescent="0.25">
      <c r="N141" s="48"/>
    </row>
    <row r="142" spans="14:14" x14ac:dyDescent="0.25">
      <c r="N142" s="48"/>
    </row>
    <row r="143" spans="14:14" x14ac:dyDescent="0.25">
      <c r="N143" s="48"/>
    </row>
    <row r="144" spans="14:14" x14ac:dyDescent="0.25">
      <c r="N144" s="48"/>
    </row>
    <row r="145" spans="14:14" x14ac:dyDescent="0.25">
      <c r="N145" s="48"/>
    </row>
    <row r="146" spans="14:14" x14ac:dyDescent="0.25">
      <c r="N146" s="48"/>
    </row>
    <row r="147" spans="14:14" x14ac:dyDescent="0.25">
      <c r="N147" s="48"/>
    </row>
    <row r="148" spans="14:14" x14ac:dyDescent="0.25">
      <c r="N148" s="48"/>
    </row>
    <row r="149" spans="14:14" x14ac:dyDescent="0.25">
      <c r="N149" s="48"/>
    </row>
    <row r="150" spans="14:14" x14ac:dyDescent="0.25">
      <c r="N150" s="48"/>
    </row>
    <row r="151" spans="14:14" x14ac:dyDescent="0.25">
      <c r="N151" s="48"/>
    </row>
    <row r="152" spans="14:14" x14ac:dyDescent="0.25">
      <c r="N152" s="48"/>
    </row>
    <row r="153" spans="14:14" x14ac:dyDescent="0.25">
      <c r="N153" s="48"/>
    </row>
    <row r="154" spans="14:14" x14ac:dyDescent="0.25">
      <c r="N154" s="48"/>
    </row>
    <row r="155" spans="14:14" x14ac:dyDescent="0.25">
      <c r="N155" s="48"/>
    </row>
    <row r="156" spans="14:14" x14ac:dyDescent="0.25">
      <c r="N156" s="48"/>
    </row>
    <row r="157" spans="14:14" x14ac:dyDescent="0.25">
      <c r="N157" s="48"/>
    </row>
    <row r="158" spans="14:14" x14ac:dyDescent="0.25">
      <c r="N158" s="48"/>
    </row>
    <row r="159" spans="14:14" x14ac:dyDescent="0.25">
      <c r="N159" s="48"/>
    </row>
    <row r="160" spans="14:14" x14ac:dyDescent="0.25">
      <c r="N160" s="48"/>
    </row>
    <row r="161" spans="14:14" x14ac:dyDescent="0.25">
      <c r="N161" s="48"/>
    </row>
    <row r="162" spans="14:14" x14ac:dyDescent="0.25">
      <c r="N162" s="48"/>
    </row>
    <row r="163" spans="14:14" x14ac:dyDescent="0.25">
      <c r="N163" s="48"/>
    </row>
    <row r="164" spans="14:14" x14ac:dyDescent="0.25">
      <c r="N164" s="48"/>
    </row>
    <row r="165" spans="14:14" x14ac:dyDescent="0.25">
      <c r="N165" s="48"/>
    </row>
    <row r="166" spans="14:14" x14ac:dyDescent="0.25">
      <c r="N166" s="48"/>
    </row>
    <row r="167" spans="14:14" x14ac:dyDescent="0.25">
      <c r="N167" s="48"/>
    </row>
    <row r="168" spans="14:14" x14ac:dyDescent="0.25">
      <c r="N168" s="48"/>
    </row>
    <row r="169" spans="14:14" x14ac:dyDescent="0.25">
      <c r="N169" s="48"/>
    </row>
    <row r="170" spans="14:14" x14ac:dyDescent="0.25">
      <c r="N170" s="48"/>
    </row>
    <row r="171" spans="14:14" x14ac:dyDescent="0.25">
      <c r="N171" s="48"/>
    </row>
    <row r="172" spans="14:14" x14ac:dyDescent="0.25">
      <c r="N172" s="48"/>
    </row>
    <row r="173" spans="14:14" x14ac:dyDescent="0.25">
      <c r="N173" s="48"/>
    </row>
    <row r="174" spans="14:14" x14ac:dyDescent="0.25">
      <c r="N174" s="48"/>
    </row>
    <row r="175" spans="14:14" x14ac:dyDescent="0.25">
      <c r="N175" s="48"/>
    </row>
    <row r="176" spans="14:14" x14ac:dyDescent="0.25">
      <c r="N176" s="48"/>
    </row>
    <row r="177" spans="14:14" x14ac:dyDescent="0.25">
      <c r="N177" s="48"/>
    </row>
    <row r="178" spans="14:14" x14ac:dyDescent="0.25">
      <c r="N178" s="48"/>
    </row>
    <row r="179" spans="14:14" x14ac:dyDescent="0.25">
      <c r="N179" s="48"/>
    </row>
    <row r="180" spans="14:14" x14ac:dyDescent="0.25">
      <c r="N180" s="48"/>
    </row>
    <row r="181" spans="14:14" x14ac:dyDescent="0.25">
      <c r="N181" s="48"/>
    </row>
    <row r="182" spans="14:14" x14ac:dyDescent="0.25">
      <c r="N182" s="48"/>
    </row>
    <row r="183" spans="14:14" x14ac:dyDescent="0.25">
      <c r="N183" s="48"/>
    </row>
    <row r="184" spans="14:14" x14ac:dyDescent="0.25">
      <c r="N184" s="48"/>
    </row>
    <row r="185" spans="14:14" x14ac:dyDescent="0.25">
      <c r="N185" s="48"/>
    </row>
    <row r="186" spans="14:14" x14ac:dyDescent="0.25">
      <c r="N186" s="48"/>
    </row>
    <row r="187" spans="14:14" x14ac:dyDescent="0.25">
      <c r="N187" s="48"/>
    </row>
    <row r="188" spans="14:14" x14ac:dyDescent="0.25">
      <c r="N188" s="48"/>
    </row>
    <row r="189" spans="14:14" x14ac:dyDescent="0.25">
      <c r="N189" s="48"/>
    </row>
    <row r="190" spans="14:14" x14ac:dyDescent="0.25">
      <c r="N190" s="48"/>
    </row>
    <row r="191" spans="14:14" x14ac:dyDescent="0.25">
      <c r="N191" s="48"/>
    </row>
    <row r="192" spans="14:14" x14ac:dyDescent="0.25">
      <c r="N192" s="48"/>
    </row>
    <row r="193" spans="14:14" x14ac:dyDescent="0.25">
      <c r="N193" s="48"/>
    </row>
    <row r="194" spans="14:14" x14ac:dyDescent="0.25">
      <c r="N194" s="48"/>
    </row>
    <row r="195" spans="14:14" x14ac:dyDescent="0.25">
      <c r="N195" s="48"/>
    </row>
    <row r="196" spans="14:14" x14ac:dyDescent="0.25">
      <c r="N196" s="48"/>
    </row>
    <row r="197" spans="14:14" x14ac:dyDescent="0.25">
      <c r="N197" s="48"/>
    </row>
    <row r="198" spans="14:14" x14ac:dyDescent="0.25">
      <c r="N198" s="48"/>
    </row>
    <row r="199" spans="14:14" x14ac:dyDescent="0.25">
      <c r="N199" s="48"/>
    </row>
    <row r="200" spans="14:14" x14ac:dyDescent="0.25">
      <c r="N200" s="48"/>
    </row>
    <row r="201" spans="14:14" x14ac:dyDescent="0.25">
      <c r="N201" s="48"/>
    </row>
    <row r="202" spans="14:14" x14ac:dyDescent="0.25">
      <c r="N202" s="48"/>
    </row>
    <row r="203" spans="14:14" x14ac:dyDescent="0.25">
      <c r="N203" s="48"/>
    </row>
    <row r="204" spans="14:14" x14ac:dyDescent="0.25">
      <c r="N204" s="48"/>
    </row>
    <row r="205" spans="14:14" x14ac:dyDescent="0.25">
      <c r="N205" s="48"/>
    </row>
    <row r="206" spans="14:14" x14ac:dyDescent="0.25">
      <c r="N206" s="48"/>
    </row>
    <row r="207" spans="14:14" x14ac:dyDescent="0.25">
      <c r="N207" s="48"/>
    </row>
    <row r="208" spans="14:14" x14ac:dyDescent="0.25">
      <c r="N208" s="48"/>
    </row>
    <row r="209" spans="14:14" x14ac:dyDescent="0.25">
      <c r="N209" s="48"/>
    </row>
    <row r="210" spans="14:14" x14ac:dyDescent="0.25">
      <c r="N210" s="48"/>
    </row>
    <row r="211" spans="14:14" x14ac:dyDescent="0.25">
      <c r="N211" s="48"/>
    </row>
    <row r="212" spans="14:14" x14ac:dyDescent="0.25">
      <c r="N212" s="48"/>
    </row>
    <row r="213" spans="14:14" x14ac:dyDescent="0.25">
      <c r="N213" s="48"/>
    </row>
    <row r="214" spans="14:14" x14ac:dyDescent="0.25">
      <c r="N214" s="48"/>
    </row>
    <row r="215" spans="14:14" x14ac:dyDescent="0.25">
      <c r="N215" s="48"/>
    </row>
    <row r="216" spans="14:14" x14ac:dyDescent="0.25">
      <c r="N216" s="48"/>
    </row>
    <row r="217" spans="14:14" x14ac:dyDescent="0.25">
      <c r="N217" s="48"/>
    </row>
    <row r="218" spans="14:14" x14ac:dyDescent="0.25">
      <c r="N218" s="48"/>
    </row>
    <row r="219" spans="14:14" x14ac:dyDescent="0.25">
      <c r="N219" s="48"/>
    </row>
    <row r="220" spans="14:14" x14ac:dyDescent="0.25">
      <c r="N220" s="48"/>
    </row>
    <row r="221" spans="14:14" x14ac:dyDescent="0.25">
      <c r="N221" s="48"/>
    </row>
    <row r="222" spans="14:14" x14ac:dyDescent="0.25">
      <c r="N222" s="48"/>
    </row>
    <row r="223" spans="14:14" x14ac:dyDescent="0.25">
      <c r="N223" s="48"/>
    </row>
    <row r="224" spans="14:14" x14ac:dyDescent="0.25">
      <c r="N224" s="48"/>
    </row>
    <row r="225" spans="14:14" x14ac:dyDescent="0.25">
      <c r="N225" s="48"/>
    </row>
    <row r="226" spans="14:14" x14ac:dyDescent="0.25">
      <c r="N226" s="48"/>
    </row>
    <row r="227" spans="14:14" x14ac:dyDescent="0.25">
      <c r="N227" s="48"/>
    </row>
    <row r="228" spans="14:14" x14ac:dyDescent="0.25">
      <c r="N228" s="48"/>
    </row>
    <row r="229" spans="14:14" x14ac:dyDescent="0.25">
      <c r="N229" s="48"/>
    </row>
    <row r="230" spans="14:14" x14ac:dyDescent="0.25">
      <c r="N230" s="48"/>
    </row>
    <row r="231" spans="14:14" x14ac:dyDescent="0.25">
      <c r="N231" s="48"/>
    </row>
    <row r="232" spans="14:14" x14ac:dyDescent="0.25">
      <c r="N232" s="48"/>
    </row>
    <row r="233" spans="14:14" x14ac:dyDescent="0.25">
      <c r="N233" s="48"/>
    </row>
    <row r="234" spans="14:14" x14ac:dyDescent="0.25">
      <c r="N234" s="48"/>
    </row>
    <row r="235" spans="14:14" x14ac:dyDescent="0.25">
      <c r="N235" s="48"/>
    </row>
    <row r="236" spans="14:14" x14ac:dyDescent="0.25">
      <c r="N236" s="48"/>
    </row>
    <row r="237" spans="14:14" x14ac:dyDescent="0.25">
      <c r="N237" s="48"/>
    </row>
    <row r="238" spans="14:14" x14ac:dyDescent="0.25">
      <c r="N238" s="48"/>
    </row>
    <row r="239" spans="14:14" x14ac:dyDescent="0.25">
      <c r="N239" s="48"/>
    </row>
    <row r="240" spans="14:14" x14ac:dyDescent="0.25">
      <c r="N240" s="48"/>
    </row>
    <row r="241" spans="14:14" x14ac:dyDescent="0.25">
      <c r="N241" s="48"/>
    </row>
    <row r="242" spans="14:14" x14ac:dyDescent="0.25">
      <c r="N242" s="48"/>
    </row>
    <row r="243" spans="14:14" x14ac:dyDescent="0.25">
      <c r="N243" s="48"/>
    </row>
    <row r="244" spans="14:14" x14ac:dyDescent="0.25">
      <c r="N244" s="48"/>
    </row>
    <row r="245" spans="14:14" x14ac:dyDescent="0.25">
      <c r="N245" s="48"/>
    </row>
    <row r="246" spans="14:14" x14ac:dyDescent="0.25">
      <c r="N246" s="48"/>
    </row>
    <row r="247" spans="14:14" x14ac:dyDescent="0.25">
      <c r="N247" s="48"/>
    </row>
    <row r="248" spans="14:14" x14ac:dyDescent="0.25">
      <c r="N248" s="48"/>
    </row>
    <row r="249" spans="14:14" x14ac:dyDescent="0.25">
      <c r="N249" s="48"/>
    </row>
    <row r="250" spans="14:14" x14ac:dyDescent="0.25">
      <c r="N250" s="48"/>
    </row>
    <row r="251" spans="14:14" x14ac:dyDescent="0.25">
      <c r="N251" s="48"/>
    </row>
    <row r="252" spans="14:14" x14ac:dyDescent="0.25">
      <c r="N252" s="48"/>
    </row>
    <row r="253" spans="14:14" x14ac:dyDescent="0.25">
      <c r="N253" s="48"/>
    </row>
    <row r="254" spans="14:14" x14ac:dyDescent="0.25">
      <c r="N254" s="48"/>
    </row>
    <row r="255" spans="14:14" x14ac:dyDescent="0.25">
      <c r="N255" s="48"/>
    </row>
    <row r="256" spans="14:14" x14ac:dyDescent="0.25">
      <c r="N256" s="48"/>
    </row>
    <row r="257" spans="14:14" x14ac:dyDescent="0.25">
      <c r="N257" s="48"/>
    </row>
    <row r="258" spans="14:14" x14ac:dyDescent="0.25">
      <c r="N258" s="48"/>
    </row>
    <row r="259" spans="14:14" x14ac:dyDescent="0.25">
      <c r="N259" s="48"/>
    </row>
    <row r="260" spans="14:14" x14ac:dyDescent="0.25">
      <c r="N260" s="48"/>
    </row>
    <row r="261" spans="14:14" x14ac:dyDescent="0.25">
      <c r="N261" s="48"/>
    </row>
    <row r="262" spans="14:14" x14ac:dyDescent="0.25">
      <c r="N262" s="48"/>
    </row>
    <row r="263" spans="14:14" x14ac:dyDescent="0.25">
      <c r="N263" s="48"/>
    </row>
    <row r="264" spans="14:14" x14ac:dyDescent="0.25">
      <c r="N264" s="48"/>
    </row>
    <row r="265" spans="14:14" x14ac:dyDescent="0.25">
      <c r="N265" s="48"/>
    </row>
    <row r="266" spans="14:14" x14ac:dyDescent="0.25">
      <c r="N266" s="48"/>
    </row>
    <row r="267" spans="14:14" x14ac:dyDescent="0.25">
      <c r="N267" s="48"/>
    </row>
    <row r="268" spans="14:14" x14ac:dyDescent="0.25">
      <c r="N268" s="48"/>
    </row>
  </sheetData>
  <mergeCells count="18">
    <mergeCell ref="A26:A43"/>
    <mergeCell ref="B26:B43"/>
    <mergeCell ref="Q1:Q2"/>
    <mergeCell ref="R1:R2"/>
    <mergeCell ref="S1:S2"/>
    <mergeCell ref="A1:C1"/>
    <mergeCell ref="D1:J1"/>
    <mergeCell ref="K1:M1"/>
    <mergeCell ref="N1:N2"/>
    <mergeCell ref="O1:O2"/>
    <mergeCell ref="P1:P2"/>
    <mergeCell ref="W1:W2"/>
    <mergeCell ref="A2:M2"/>
    <mergeCell ref="A4:A25"/>
    <mergeCell ref="B4:B25"/>
    <mergeCell ref="T1:T2"/>
    <mergeCell ref="U1:U2"/>
    <mergeCell ref="V1:V2"/>
  </mergeCells>
  <conditionalFormatting sqref="L4 L5:O43 L45:O79 M44:O44">
    <cfRule type="cellIs" dxfId="83" priority="10" stopIfTrue="1" operator="greaterThan">
      <formula>0</formula>
    </cfRule>
    <cfRule type="cellIs" dxfId="82" priority="11" stopIfTrue="1" operator="greaterThan">
      <formula>0</formula>
    </cfRule>
    <cfRule type="cellIs" dxfId="81" priority="12" stopIfTrue="1" operator="greaterThan">
      <formula>0</formula>
    </cfRule>
  </conditionalFormatting>
  <conditionalFormatting sqref="M4">
    <cfRule type="cellIs" dxfId="80" priority="7" stopIfTrue="1" operator="greaterThan">
      <formula>0</formula>
    </cfRule>
    <cfRule type="cellIs" dxfId="79" priority="8" stopIfTrue="1" operator="greaterThan">
      <formula>0</formula>
    </cfRule>
    <cfRule type="cellIs" dxfId="78" priority="9" stopIfTrue="1" operator="greaterThan">
      <formula>0</formula>
    </cfRule>
  </conditionalFormatting>
  <conditionalFormatting sqref="O4">
    <cfRule type="cellIs" dxfId="77" priority="4" stopIfTrue="1" operator="greaterThan">
      <formula>0</formula>
    </cfRule>
    <cfRule type="cellIs" dxfId="76" priority="5" stopIfTrue="1" operator="greaterThan">
      <formula>0</formula>
    </cfRule>
    <cfRule type="cellIs" dxfId="75" priority="6" stopIfTrue="1" operator="greaterThan">
      <formula>0</formula>
    </cfRule>
  </conditionalFormatting>
  <conditionalFormatting sqref="N4">
    <cfRule type="cellIs" dxfId="74" priority="1" stopIfTrue="1" operator="greaterThan">
      <formula>0</formula>
    </cfRule>
    <cfRule type="cellIs" dxfId="73" priority="2" stopIfTrue="1" operator="greaterThan">
      <formula>0</formula>
    </cfRule>
    <cfRule type="cellIs" dxfId="72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F50A-241B-4E57-B205-B2A847A6ED8F}">
  <dimension ref="A1:W268"/>
  <sheetViews>
    <sheetView topLeftCell="A31" zoomScale="84" zoomScaleNormal="84" workbookViewId="0">
      <selection activeCell="O4" sqref="O4"/>
    </sheetView>
  </sheetViews>
  <sheetFormatPr defaultColWidth="9.7109375" defaultRowHeight="15" x14ac:dyDescent="0.25"/>
  <cols>
    <col min="1" max="1" width="15.28515625" style="1" customWidth="1"/>
    <col min="2" max="2" width="23.7109375" style="1" customWidth="1"/>
    <col min="3" max="3" width="12.42578125" style="15" customWidth="1"/>
    <col min="4" max="4" width="25.140625" style="1" customWidth="1"/>
    <col min="5" max="5" width="10.42578125" style="1" customWidth="1"/>
    <col min="6" max="6" width="15.7109375" style="1" customWidth="1"/>
    <col min="7" max="7" width="14.140625" style="1" customWidth="1"/>
    <col min="8" max="8" width="17.85546875" style="1" customWidth="1"/>
    <col min="9" max="9" width="15.85546875" style="1" bestFit="1" customWidth="1"/>
    <col min="10" max="10" width="12.7109375" style="21" bestFit="1" customWidth="1"/>
    <col min="11" max="11" width="11.28515625" style="18" customWidth="1"/>
    <col min="12" max="12" width="13.28515625" style="16" customWidth="1"/>
    <col min="13" max="13" width="12.5703125" style="4" customWidth="1"/>
    <col min="14" max="14" width="15.42578125" style="47" customWidth="1"/>
    <col min="15" max="17" width="16.42578125" style="47" bestFit="1" customWidth="1"/>
    <col min="18" max="19" width="16.42578125" style="2" bestFit="1" customWidth="1"/>
    <col min="20" max="20" width="17" style="2" customWidth="1"/>
    <col min="21" max="23" width="16.28515625" style="2" bestFit="1" customWidth="1"/>
    <col min="24" max="16384" width="9.7109375" style="2"/>
  </cols>
  <sheetData>
    <row r="1" spans="1:23" ht="33" customHeight="1" x14ac:dyDescent="0.25">
      <c r="A1" s="166" t="s">
        <v>32</v>
      </c>
      <c r="B1" s="166"/>
      <c r="C1" s="166"/>
      <c r="D1" s="166" t="s">
        <v>33</v>
      </c>
      <c r="E1" s="166"/>
      <c r="F1" s="166"/>
      <c r="G1" s="166"/>
      <c r="H1" s="166"/>
      <c r="I1" s="166"/>
      <c r="J1" s="166"/>
      <c r="K1" s="166" t="s">
        <v>34</v>
      </c>
      <c r="L1" s="166"/>
      <c r="M1" s="166"/>
      <c r="N1" s="210" t="s">
        <v>126</v>
      </c>
      <c r="O1" s="210" t="s">
        <v>127</v>
      </c>
      <c r="P1" s="157" t="s">
        <v>25</v>
      </c>
      <c r="Q1" s="157" t="s">
        <v>25</v>
      </c>
      <c r="R1" s="157" t="s">
        <v>25</v>
      </c>
      <c r="S1" s="157" t="s">
        <v>25</v>
      </c>
      <c r="T1" s="157" t="s">
        <v>25</v>
      </c>
      <c r="U1" s="157" t="s">
        <v>25</v>
      </c>
      <c r="V1" s="157" t="s">
        <v>25</v>
      </c>
      <c r="W1" s="157" t="s">
        <v>25</v>
      </c>
    </row>
    <row r="2" spans="1:23" ht="21.75" customHeight="1" x14ac:dyDescent="0.25">
      <c r="A2" s="166" t="s">
        <v>23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211"/>
      <c r="O2" s="211"/>
      <c r="P2" s="157"/>
      <c r="Q2" s="157"/>
      <c r="R2" s="157"/>
      <c r="S2" s="157"/>
      <c r="T2" s="157"/>
      <c r="U2" s="157"/>
      <c r="V2" s="157"/>
      <c r="W2" s="157"/>
    </row>
    <row r="3" spans="1:23" s="3" customFormat="1" ht="54.75" customHeight="1" x14ac:dyDescent="0.2">
      <c r="A3" s="35" t="s">
        <v>4</v>
      </c>
      <c r="B3" s="35" t="s">
        <v>20</v>
      </c>
      <c r="C3" s="35" t="s">
        <v>2</v>
      </c>
      <c r="D3" s="36" t="s">
        <v>15</v>
      </c>
      <c r="E3" s="36" t="s">
        <v>26</v>
      </c>
      <c r="F3" s="36" t="s">
        <v>18</v>
      </c>
      <c r="G3" s="36" t="s">
        <v>16</v>
      </c>
      <c r="H3" s="36" t="s">
        <v>22</v>
      </c>
      <c r="I3" s="36" t="s">
        <v>3</v>
      </c>
      <c r="J3" s="44" t="s">
        <v>21</v>
      </c>
      <c r="K3" s="13" t="s">
        <v>5</v>
      </c>
      <c r="L3" s="14" t="s">
        <v>0</v>
      </c>
      <c r="M3" s="12" t="s">
        <v>1</v>
      </c>
      <c r="N3" s="195">
        <v>45237</v>
      </c>
      <c r="O3" s="195">
        <v>45343</v>
      </c>
      <c r="P3" s="56" t="s">
        <v>19</v>
      </c>
      <c r="Q3" s="56" t="s">
        <v>19</v>
      </c>
      <c r="R3" s="56" t="s">
        <v>19</v>
      </c>
      <c r="S3" s="56" t="s">
        <v>19</v>
      </c>
      <c r="T3" s="56" t="s">
        <v>19</v>
      </c>
      <c r="U3" s="56" t="s">
        <v>19</v>
      </c>
      <c r="V3" s="56" t="s">
        <v>19</v>
      </c>
      <c r="W3" s="56" t="s">
        <v>19</v>
      </c>
    </row>
    <row r="4" spans="1:23" ht="59.25" customHeight="1" x14ac:dyDescent="0.25">
      <c r="A4" s="167" t="s">
        <v>35</v>
      </c>
      <c r="B4" s="170" t="s">
        <v>36</v>
      </c>
      <c r="C4" s="76">
        <v>1</v>
      </c>
      <c r="D4" s="38" t="s">
        <v>37</v>
      </c>
      <c r="E4" s="58" t="s">
        <v>27</v>
      </c>
      <c r="F4" s="66">
        <v>1001</v>
      </c>
      <c r="G4" s="37" t="s">
        <v>66</v>
      </c>
      <c r="H4" s="81" t="s">
        <v>60</v>
      </c>
      <c r="I4" s="41" t="s">
        <v>6</v>
      </c>
      <c r="J4" s="60">
        <v>36</v>
      </c>
      <c r="K4" s="85">
        <v>2</v>
      </c>
      <c r="L4" s="61">
        <f>K4-SUM(N4:W4)</f>
        <v>2</v>
      </c>
      <c r="M4" s="62" t="str">
        <f>IF(L4&lt;0,"ATENÇÃO","OK")</f>
        <v>OK</v>
      </c>
      <c r="N4" s="200"/>
      <c r="O4" s="197"/>
      <c r="P4" s="55"/>
      <c r="Q4" s="33"/>
      <c r="R4" s="33"/>
      <c r="S4" s="33"/>
      <c r="T4" s="33"/>
      <c r="U4" s="33"/>
      <c r="V4" s="33"/>
      <c r="W4" s="33"/>
    </row>
    <row r="5" spans="1:23" ht="63.75" customHeight="1" x14ac:dyDescent="0.25">
      <c r="A5" s="168"/>
      <c r="B5" s="171"/>
      <c r="C5" s="76">
        <v>2</v>
      </c>
      <c r="D5" s="39" t="s">
        <v>38</v>
      </c>
      <c r="E5" s="59" t="s">
        <v>28</v>
      </c>
      <c r="F5" s="66">
        <v>1001</v>
      </c>
      <c r="G5" s="37" t="s">
        <v>67</v>
      </c>
      <c r="H5" s="74" t="s">
        <v>60</v>
      </c>
      <c r="I5" s="42" t="s">
        <v>6</v>
      </c>
      <c r="J5" s="60">
        <v>35</v>
      </c>
      <c r="K5" s="85">
        <v>5</v>
      </c>
      <c r="L5" s="61">
        <f t="shared" ref="L5:L43" si="0">K5-SUM(N5:W5)</f>
        <v>5</v>
      </c>
      <c r="M5" s="62" t="str">
        <f t="shared" ref="M5:M43" si="1">IF(L5&lt;0,"ATENÇÃO","OK")</f>
        <v>OK</v>
      </c>
      <c r="N5" s="200"/>
      <c r="O5" s="197"/>
      <c r="P5" s="55"/>
      <c r="Q5" s="33"/>
      <c r="R5" s="33"/>
      <c r="S5" s="33"/>
      <c r="T5" s="33"/>
      <c r="U5" s="33"/>
      <c r="V5" s="33"/>
      <c r="W5" s="33"/>
    </row>
    <row r="6" spans="1:23" ht="61.5" customHeight="1" x14ac:dyDescent="0.25">
      <c r="A6" s="168"/>
      <c r="B6" s="171"/>
      <c r="C6" s="76">
        <v>3</v>
      </c>
      <c r="D6" s="39" t="s">
        <v>39</v>
      </c>
      <c r="E6" s="59"/>
      <c r="F6" s="66">
        <v>1001</v>
      </c>
      <c r="G6" s="37" t="s">
        <v>68</v>
      </c>
      <c r="H6" s="74" t="s">
        <v>60</v>
      </c>
      <c r="I6" s="42" t="s">
        <v>6</v>
      </c>
      <c r="J6" s="60">
        <v>44.32</v>
      </c>
      <c r="K6" s="85">
        <v>10</v>
      </c>
      <c r="L6" s="61">
        <f t="shared" si="0"/>
        <v>4</v>
      </c>
      <c r="M6" s="62" t="str">
        <f t="shared" si="1"/>
        <v>OK</v>
      </c>
      <c r="N6" s="208">
        <v>4</v>
      </c>
      <c r="O6" s="207">
        <v>2</v>
      </c>
      <c r="P6" s="55"/>
      <c r="Q6" s="33"/>
      <c r="R6" s="33"/>
      <c r="S6" s="33"/>
      <c r="T6" s="33"/>
      <c r="U6" s="33"/>
      <c r="V6" s="33"/>
      <c r="W6" s="33"/>
    </row>
    <row r="7" spans="1:23" ht="62.45" customHeight="1" x14ac:dyDescent="0.25">
      <c r="A7" s="168"/>
      <c r="B7" s="171"/>
      <c r="C7" s="76">
        <v>4</v>
      </c>
      <c r="D7" s="39" t="s">
        <v>40</v>
      </c>
      <c r="E7" s="59"/>
      <c r="F7" s="66">
        <v>1001</v>
      </c>
      <c r="G7" s="37" t="s">
        <v>69</v>
      </c>
      <c r="H7" s="74" t="s">
        <v>60</v>
      </c>
      <c r="I7" s="42" t="s">
        <v>6</v>
      </c>
      <c r="J7" s="60">
        <v>51.53</v>
      </c>
      <c r="K7" s="85">
        <v>2</v>
      </c>
      <c r="L7" s="61">
        <f t="shared" si="0"/>
        <v>1</v>
      </c>
      <c r="M7" s="62" t="str">
        <f t="shared" si="1"/>
        <v>OK</v>
      </c>
      <c r="N7" s="208">
        <v>1</v>
      </c>
      <c r="O7" s="197"/>
      <c r="P7" s="55"/>
      <c r="Q7" s="33"/>
      <c r="R7" s="33"/>
      <c r="S7" s="33"/>
      <c r="T7" s="33"/>
      <c r="U7" s="33"/>
      <c r="V7" s="33"/>
      <c r="W7" s="33"/>
    </row>
    <row r="8" spans="1:23" ht="65.25" customHeight="1" x14ac:dyDescent="0.25">
      <c r="A8" s="168"/>
      <c r="B8" s="171"/>
      <c r="C8" s="76">
        <v>5</v>
      </c>
      <c r="D8" s="39" t="s">
        <v>41</v>
      </c>
      <c r="E8" s="59"/>
      <c r="F8" s="66">
        <v>1001</v>
      </c>
      <c r="G8" s="37" t="s">
        <v>70</v>
      </c>
      <c r="H8" s="74" t="s">
        <v>60</v>
      </c>
      <c r="I8" s="42" t="s">
        <v>6</v>
      </c>
      <c r="J8" s="60">
        <v>68.87</v>
      </c>
      <c r="K8" s="85">
        <v>2</v>
      </c>
      <c r="L8" s="61">
        <f t="shared" si="0"/>
        <v>1</v>
      </c>
      <c r="M8" s="62" t="str">
        <f t="shared" si="1"/>
        <v>OK</v>
      </c>
      <c r="N8" s="208">
        <v>1</v>
      </c>
      <c r="O8" s="197"/>
      <c r="P8" s="55"/>
      <c r="Q8" s="33"/>
      <c r="R8" s="33"/>
      <c r="S8" s="33"/>
      <c r="T8" s="33"/>
      <c r="U8" s="33"/>
      <c r="V8" s="33"/>
      <c r="W8" s="33"/>
    </row>
    <row r="9" spans="1:23" ht="63" customHeight="1" x14ac:dyDescent="0.25">
      <c r="A9" s="168"/>
      <c r="B9" s="171"/>
      <c r="C9" s="76">
        <v>6</v>
      </c>
      <c r="D9" s="39" t="s">
        <v>42</v>
      </c>
      <c r="E9" s="59"/>
      <c r="F9" s="66">
        <v>1001</v>
      </c>
      <c r="G9" s="37" t="s">
        <v>59</v>
      </c>
      <c r="H9" s="74" t="s">
        <v>60</v>
      </c>
      <c r="I9" s="42" t="s">
        <v>6</v>
      </c>
      <c r="J9" s="60">
        <v>64.260000000000005</v>
      </c>
      <c r="K9" s="85">
        <v>2</v>
      </c>
      <c r="L9" s="61">
        <f t="shared" si="0"/>
        <v>2</v>
      </c>
      <c r="M9" s="62" t="str">
        <f t="shared" si="1"/>
        <v>OK</v>
      </c>
      <c r="N9" s="200"/>
      <c r="O9" s="197"/>
      <c r="P9" s="55"/>
      <c r="Q9" s="33"/>
      <c r="R9" s="33"/>
      <c r="S9" s="33"/>
      <c r="T9" s="33"/>
      <c r="U9" s="33"/>
      <c r="V9" s="33"/>
      <c r="W9" s="33"/>
    </row>
    <row r="10" spans="1:23" ht="60.75" customHeight="1" x14ac:dyDescent="0.25">
      <c r="A10" s="168"/>
      <c r="B10" s="171"/>
      <c r="C10" s="76">
        <v>7</v>
      </c>
      <c r="D10" s="39" t="s">
        <v>43</v>
      </c>
      <c r="E10" s="59"/>
      <c r="F10" s="66">
        <v>1001</v>
      </c>
      <c r="G10" s="37" t="s">
        <v>71</v>
      </c>
      <c r="H10" s="74" t="s">
        <v>60</v>
      </c>
      <c r="I10" s="42" t="s">
        <v>6</v>
      </c>
      <c r="J10" s="60">
        <v>78.13</v>
      </c>
      <c r="K10" s="85">
        <v>10</v>
      </c>
      <c r="L10" s="61">
        <f t="shared" si="0"/>
        <v>10</v>
      </c>
      <c r="M10" s="62" t="str">
        <f t="shared" si="1"/>
        <v>OK</v>
      </c>
      <c r="N10" s="200"/>
      <c r="O10" s="197"/>
      <c r="P10" s="55"/>
      <c r="Q10" s="33"/>
      <c r="R10" s="33"/>
      <c r="S10" s="33"/>
      <c r="T10" s="33"/>
      <c r="U10" s="33"/>
      <c r="V10" s="33"/>
      <c r="W10" s="33"/>
    </row>
    <row r="11" spans="1:23" ht="62.45" customHeight="1" x14ac:dyDescent="0.25">
      <c r="A11" s="168"/>
      <c r="B11" s="171"/>
      <c r="C11" s="76">
        <v>8</v>
      </c>
      <c r="D11" s="40" t="s">
        <v>44</v>
      </c>
      <c r="E11" s="59"/>
      <c r="F11" s="66">
        <v>1001</v>
      </c>
      <c r="G11" s="37" t="s">
        <v>72</v>
      </c>
      <c r="H11" s="63" t="s">
        <v>60</v>
      </c>
      <c r="I11" s="43" t="s">
        <v>9</v>
      </c>
      <c r="J11" s="60">
        <v>50</v>
      </c>
      <c r="K11" s="85">
        <v>2</v>
      </c>
      <c r="L11" s="61">
        <f t="shared" si="0"/>
        <v>2</v>
      </c>
      <c r="M11" s="62" t="str">
        <f t="shared" si="1"/>
        <v>OK</v>
      </c>
      <c r="N11" s="200"/>
      <c r="O11" s="197"/>
      <c r="P11" s="55"/>
      <c r="Q11" s="33"/>
      <c r="R11" s="33"/>
      <c r="S11" s="33"/>
      <c r="T11" s="33"/>
      <c r="U11" s="33"/>
      <c r="V11" s="33"/>
      <c r="W11" s="33"/>
    </row>
    <row r="12" spans="1:23" ht="60.75" customHeight="1" x14ac:dyDescent="0.25">
      <c r="A12" s="168"/>
      <c r="B12" s="171"/>
      <c r="C12" s="76">
        <v>9</v>
      </c>
      <c r="D12" s="72" t="s">
        <v>45</v>
      </c>
      <c r="E12" s="59"/>
      <c r="F12" s="66">
        <v>1001</v>
      </c>
      <c r="G12" s="37" t="s">
        <v>59</v>
      </c>
      <c r="H12" s="78" t="s">
        <v>60</v>
      </c>
      <c r="I12" s="71" t="s">
        <v>9</v>
      </c>
      <c r="J12" s="60">
        <v>75.599999999999994</v>
      </c>
      <c r="K12" s="85">
        <v>2</v>
      </c>
      <c r="L12" s="61">
        <f t="shared" si="0"/>
        <v>2</v>
      </c>
      <c r="M12" s="62" t="str">
        <f t="shared" si="1"/>
        <v>OK</v>
      </c>
      <c r="N12" s="200"/>
      <c r="O12" s="197"/>
      <c r="P12" s="55"/>
      <c r="Q12" s="33"/>
      <c r="R12" s="33"/>
      <c r="S12" s="33"/>
      <c r="T12" s="33"/>
      <c r="U12" s="33"/>
      <c r="V12" s="33"/>
      <c r="W12" s="33"/>
    </row>
    <row r="13" spans="1:23" ht="62.45" customHeight="1" x14ac:dyDescent="0.25">
      <c r="A13" s="168"/>
      <c r="B13" s="171"/>
      <c r="C13" s="76">
        <v>10</v>
      </c>
      <c r="D13" s="72" t="s">
        <v>46</v>
      </c>
      <c r="E13" s="59"/>
      <c r="F13" s="66">
        <v>1001</v>
      </c>
      <c r="G13" s="37" t="s">
        <v>59</v>
      </c>
      <c r="H13" s="78" t="s">
        <v>60</v>
      </c>
      <c r="I13" s="71" t="s">
        <v>6</v>
      </c>
      <c r="J13" s="60">
        <v>61.4</v>
      </c>
      <c r="K13" s="85">
        <v>2</v>
      </c>
      <c r="L13" s="61">
        <f t="shared" si="0"/>
        <v>2</v>
      </c>
      <c r="M13" s="62" t="str">
        <f t="shared" si="1"/>
        <v>OK</v>
      </c>
      <c r="N13" s="200"/>
      <c r="O13" s="197"/>
      <c r="P13" s="55"/>
      <c r="Q13" s="33"/>
      <c r="R13" s="33"/>
      <c r="S13" s="33"/>
      <c r="T13" s="33"/>
      <c r="U13" s="33"/>
      <c r="V13" s="33"/>
      <c r="W13" s="33"/>
    </row>
    <row r="14" spans="1:23" ht="29.25" customHeight="1" x14ac:dyDescent="0.25">
      <c r="A14" s="168"/>
      <c r="B14" s="171"/>
      <c r="C14" s="76">
        <v>11</v>
      </c>
      <c r="D14" s="82" t="s">
        <v>47</v>
      </c>
      <c r="E14" s="59"/>
      <c r="F14" s="66">
        <v>1001</v>
      </c>
      <c r="G14" s="37" t="s">
        <v>61</v>
      </c>
      <c r="H14" s="81" t="s">
        <v>60</v>
      </c>
      <c r="I14" s="41" t="s">
        <v>6</v>
      </c>
      <c r="J14" s="60">
        <v>9</v>
      </c>
      <c r="K14" s="85">
        <v>2</v>
      </c>
      <c r="L14" s="61">
        <f t="shared" si="0"/>
        <v>2</v>
      </c>
      <c r="M14" s="62" t="str">
        <f t="shared" si="1"/>
        <v>OK</v>
      </c>
      <c r="N14" s="200"/>
      <c r="O14" s="197"/>
      <c r="P14" s="55"/>
      <c r="Q14" s="33"/>
      <c r="R14" s="33"/>
      <c r="S14" s="33"/>
      <c r="T14" s="33"/>
      <c r="U14" s="33"/>
      <c r="V14" s="33"/>
      <c r="W14" s="33"/>
    </row>
    <row r="15" spans="1:23" ht="31.7" customHeight="1" x14ac:dyDescent="0.25">
      <c r="A15" s="168"/>
      <c r="B15" s="171"/>
      <c r="C15" s="76">
        <v>12</v>
      </c>
      <c r="D15" s="82" t="s">
        <v>48</v>
      </c>
      <c r="E15" s="59"/>
      <c r="F15" s="66">
        <v>1001</v>
      </c>
      <c r="G15" s="37" t="s">
        <v>61</v>
      </c>
      <c r="H15" s="81" t="s">
        <v>60</v>
      </c>
      <c r="I15" s="41" t="s">
        <v>6</v>
      </c>
      <c r="J15" s="60">
        <v>3</v>
      </c>
      <c r="K15" s="85">
        <v>2</v>
      </c>
      <c r="L15" s="61">
        <f t="shared" si="0"/>
        <v>2</v>
      </c>
      <c r="M15" s="62" t="str">
        <f t="shared" si="1"/>
        <v>OK</v>
      </c>
      <c r="N15" s="200"/>
      <c r="O15" s="197"/>
      <c r="P15" s="55"/>
      <c r="Q15" s="33"/>
      <c r="R15" s="33"/>
      <c r="S15" s="33"/>
      <c r="T15" s="33"/>
      <c r="U15" s="33"/>
      <c r="V15" s="33"/>
      <c r="W15" s="33"/>
    </row>
    <row r="16" spans="1:23" ht="28.5" customHeight="1" x14ac:dyDescent="0.25">
      <c r="A16" s="168"/>
      <c r="B16" s="171"/>
      <c r="C16" s="76">
        <v>13</v>
      </c>
      <c r="D16" s="82" t="s">
        <v>49</v>
      </c>
      <c r="E16" s="59"/>
      <c r="F16" s="66">
        <v>1001</v>
      </c>
      <c r="G16" s="37" t="s">
        <v>61</v>
      </c>
      <c r="H16" s="81" t="s">
        <v>60</v>
      </c>
      <c r="I16" s="41" t="s">
        <v>6</v>
      </c>
      <c r="J16" s="60">
        <v>10</v>
      </c>
      <c r="K16" s="85">
        <v>2</v>
      </c>
      <c r="L16" s="61">
        <f t="shared" si="0"/>
        <v>2</v>
      </c>
      <c r="M16" s="62" t="str">
        <f t="shared" si="1"/>
        <v>OK</v>
      </c>
      <c r="N16" s="200"/>
      <c r="O16" s="197"/>
      <c r="P16" s="55"/>
      <c r="Q16" s="33"/>
      <c r="R16" s="33"/>
      <c r="S16" s="33"/>
      <c r="T16" s="33"/>
      <c r="U16" s="33"/>
      <c r="V16" s="33"/>
      <c r="W16" s="33"/>
    </row>
    <row r="17" spans="1:23" ht="28.5" customHeight="1" x14ac:dyDescent="0.25">
      <c r="A17" s="168"/>
      <c r="B17" s="171"/>
      <c r="C17" s="76">
        <v>14</v>
      </c>
      <c r="D17" s="82" t="s">
        <v>50</v>
      </c>
      <c r="E17" s="59"/>
      <c r="F17" s="66">
        <v>1001</v>
      </c>
      <c r="G17" s="37" t="s">
        <v>61</v>
      </c>
      <c r="H17" s="81" t="s">
        <v>60</v>
      </c>
      <c r="I17" s="41" t="s">
        <v>6</v>
      </c>
      <c r="J17" s="60">
        <v>9</v>
      </c>
      <c r="K17" s="85">
        <v>2</v>
      </c>
      <c r="L17" s="61">
        <f t="shared" si="0"/>
        <v>2</v>
      </c>
      <c r="M17" s="62" t="str">
        <f t="shared" si="1"/>
        <v>OK</v>
      </c>
      <c r="N17" s="200"/>
      <c r="O17" s="197"/>
      <c r="P17" s="55"/>
      <c r="Q17" s="33"/>
      <c r="R17" s="33"/>
      <c r="S17" s="33"/>
      <c r="T17" s="33"/>
      <c r="U17" s="33"/>
      <c r="V17" s="33"/>
      <c r="W17" s="33"/>
    </row>
    <row r="18" spans="1:23" ht="29.25" customHeight="1" x14ac:dyDescent="0.25">
      <c r="A18" s="168"/>
      <c r="B18" s="171"/>
      <c r="C18" s="76">
        <v>15</v>
      </c>
      <c r="D18" s="82" t="s">
        <v>51</v>
      </c>
      <c r="E18" s="59"/>
      <c r="F18" s="66">
        <v>1001</v>
      </c>
      <c r="G18" s="37" t="s">
        <v>61</v>
      </c>
      <c r="H18" s="81" t="s">
        <v>60</v>
      </c>
      <c r="I18" s="41" t="s">
        <v>6</v>
      </c>
      <c r="J18" s="60">
        <v>10</v>
      </c>
      <c r="K18" s="85">
        <v>2</v>
      </c>
      <c r="L18" s="61">
        <f t="shared" si="0"/>
        <v>2</v>
      </c>
      <c r="M18" s="62" t="str">
        <f t="shared" si="1"/>
        <v>OK</v>
      </c>
      <c r="N18" s="200"/>
      <c r="O18" s="197"/>
      <c r="P18" s="55"/>
      <c r="Q18" s="33"/>
      <c r="R18" s="33"/>
      <c r="S18" s="33"/>
      <c r="T18" s="33"/>
      <c r="U18" s="33"/>
      <c r="V18" s="33"/>
      <c r="W18" s="33"/>
    </row>
    <row r="19" spans="1:23" ht="34.5" customHeight="1" x14ac:dyDescent="0.25">
      <c r="A19" s="168"/>
      <c r="B19" s="171"/>
      <c r="C19" s="76">
        <v>16</v>
      </c>
      <c r="D19" s="82" t="s">
        <v>52</v>
      </c>
      <c r="E19" s="59"/>
      <c r="F19" s="66">
        <v>1001</v>
      </c>
      <c r="G19" s="37" t="s">
        <v>61</v>
      </c>
      <c r="H19" s="81" t="s">
        <v>60</v>
      </c>
      <c r="I19" s="41" t="s">
        <v>6</v>
      </c>
      <c r="J19" s="60">
        <v>12</v>
      </c>
      <c r="K19" s="85">
        <v>2</v>
      </c>
      <c r="L19" s="61">
        <f t="shared" si="0"/>
        <v>2</v>
      </c>
      <c r="M19" s="62" t="str">
        <f t="shared" si="1"/>
        <v>OK</v>
      </c>
      <c r="N19" s="200"/>
      <c r="O19" s="197"/>
      <c r="P19" s="55"/>
      <c r="Q19" s="33"/>
      <c r="R19" s="33"/>
      <c r="S19" s="33"/>
      <c r="T19" s="33"/>
      <c r="U19" s="33"/>
      <c r="V19" s="33"/>
      <c r="W19" s="33"/>
    </row>
    <row r="20" spans="1:23" ht="31.7" customHeight="1" x14ac:dyDescent="0.25">
      <c r="A20" s="168"/>
      <c r="B20" s="171"/>
      <c r="C20" s="76">
        <v>17</v>
      </c>
      <c r="D20" s="82" t="s">
        <v>53</v>
      </c>
      <c r="E20" s="59"/>
      <c r="F20" s="66">
        <v>1001</v>
      </c>
      <c r="G20" s="37" t="s">
        <v>61</v>
      </c>
      <c r="H20" s="81" t="s">
        <v>60</v>
      </c>
      <c r="I20" s="41" t="s">
        <v>6</v>
      </c>
      <c r="J20" s="60">
        <v>10</v>
      </c>
      <c r="K20" s="85">
        <v>2</v>
      </c>
      <c r="L20" s="61">
        <f t="shared" si="0"/>
        <v>2</v>
      </c>
      <c r="M20" s="62" t="str">
        <f t="shared" si="1"/>
        <v>OK</v>
      </c>
      <c r="N20" s="200"/>
      <c r="O20" s="197"/>
      <c r="P20" s="55"/>
      <c r="Q20" s="33"/>
      <c r="R20" s="33"/>
      <c r="S20" s="33"/>
      <c r="T20" s="33"/>
      <c r="U20" s="33"/>
      <c r="V20" s="33"/>
      <c r="W20" s="33"/>
    </row>
    <row r="21" spans="1:23" ht="35.450000000000003" customHeight="1" x14ac:dyDescent="0.25">
      <c r="A21" s="168"/>
      <c r="B21" s="171"/>
      <c r="C21" s="76">
        <v>18</v>
      </c>
      <c r="D21" s="75" t="s">
        <v>54</v>
      </c>
      <c r="E21" s="59"/>
      <c r="F21" s="66">
        <v>1001</v>
      </c>
      <c r="G21" s="37" t="s">
        <v>61</v>
      </c>
      <c r="H21" s="81" t="s">
        <v>60</v>
      </c>
      <c r="I21" s="71" t="s">
        <v>6</v>
      </c>
      <c r="J21" s="60">
        <v>10.6</v>
      </c>
      <c r="K21" s="85">
        <v>2</v>
      </c>
      <c r="L21" s="61">
        <f t="shared" si="0"/>
        <v>2</v>
      </c>
      <c r="M21" s="62" t="str">
        <f t="shared" si="1"/>
        <v>OK</v>
      </c>
      <c r="N21" s="200"/>
      <c r="O21" s="197"/>
      <c r="P21" s="55"/>
      <c r="Q21" s="33"/>
      <c r="R21" s="33"/>
      <c r="S21" s="33"/>
      <c r="T21" s="33"/>
      <c r="U21" s="33"/>
      <c r="V21" s="33"/>
      <c r="W21" s="33"/>
    </row>
    <row r="22" spans="1:23" ht="36.75" customHeight="1" x14ac:dyDescent="0.25">
      <c r="A22" s="168"/>
      <c r="B22" s="171"/>
      <c r="C22" s="76">
        <v>19</v>
      </c>
      <c r="D22" s="39" t="s">
        <v>55</v>
      </c>
      <c r="E22" s="59"/>
      <c r="F22" s="66">
        <v>1001</v>
      </c>
      <c r="G22" s="37" t="s">
        <v>61</v>
      </c>
      <c r="H22" s="74" t="s">
        <v>60</v>
      </c>
      <c r="I22" s="42" t="s">
        <v>6</v>
      </c>
      <c r="J22" s="60">
        <v>2.37</v>
      </c>
      <c r="K22" s="85">
        <v>20</v>
      </c>
      <c r="L22" s="61">
        <f t="shared" si="0"/>
        <v>20</v>
      </c>
      <c r="M22" s="62" t="str">
        <f t="shared" si="1"/>
        <v>OK</v>
      </c>
      <c r="N22" s="200"/>
      <c r="O22" s="197"/>
      <c r="P22" s="55"/>
      <c r="Q22" s="33"/>
      <c r="R22" s="33"/>
      <c r="S22" s="33"/>
      <c r="T22" s="33"/>
      <c r="U22" s="33"/>
      <c r="V22" s="33"/>
      <c r="W22" s="33"/>
    </row>
    <row r="23" spans="1:23" ht="34.5" customHeight="1" x14ac:dyDescent="0.25">
      <c r="A23" s="168"/>
      <c r="B23" s="171"/>
      <c r="C23" s="76">
        <v>20</v>
      </c>
      <c r="D23" s="39" t="s">
        <v>56</v>
      </c>
      <c r="E23" s="59"/>
      <c r="F23" s="66">
        <v>1001</v>
      </c>
      <c r="G23" s="37" t="s">
        <v>62</v>
      </c>
      <c r="H23" s="74" t="s">
        <v>60</v>
      </c>
      <c r="I23" s="42" t="s">
        <v>6</v>
      </c>
      <c r="J23" s="60">
        <v>28.97</v>
      </c>
      <c r="K23" s="85">
        <v>2</v>
      </c>
      <c r="L23" s="61">
        <f t="shared" si="0"/>
        <v>2</v>
      </c>
      <c r="M23" s="62" t="str">
        <f t="shared" si="1"/>
        <v>OK</v>
      </c>
      <c r="N23" s="200"/>
      <c r="O23" s="197"/>
      <c r="P23" s="55"/>
      <c r="Q23" s="33"/>
      <c r="R23" s="33"/>
      <c r="S23" s="33"/>
      <c r="T23" s="33"/>
      <c r="U23" s="33"/>
      <c r="V23" s="33"/>
      <c r="W23" s="33"/>
    </row>
    <row r="24" spans="1:23" ht="50.25" customHeight="1" x14ac:dyDescent="0.25">
      <c r="A24" s="168"/>
      <c r="B24" s="171"/>
      <c r="C24" s="76">
        <v>21</v>
      </c>
      <c r="D24" s="39" t="s">
        <v>57</v>
      </c>
      <c r="E24" s="59"/>
      <c r="F24" s="66">
        <v>1001</v>
      </c>
      <c r="G24" s="37" t="s">
        <v>63</v>
      </c>
      <c r="H24" s="74" t="s">
        <v>60</v>
      </c>
      <c r="I24" s="42" t="s">
        <v>6</v>
      </c>
      <c r="J24" s="60">
        <v>53.01</v>
      </c>
      <c r="K24" s="85"/>
      <c r="L24" s="61">
        <f t="shared" si="0"/>
        <v>0</v>
      </c>
      <c r="M24" s="62" t="str">
        <f t="shared" si="1"/>
        <v>OK</v>
      </c>
      <c r="N24" s="200"/>
      <c r="O24" s="197"/>
      <c r="P24" s="55"/>
      <c r="Q24" s="33"/>
      <c r="R24" s="33"/>
      <c r="S24" s="33"/>
      <c r="T24" s="33"/>
      <c r="U24" s="33"/>
      <c r="V24" s="33"/>
      <c r="W24" s="33"/>
    </row>
    <row r="25" spans="1:23" ht="59.25" customHeight="1" x14ac:dyDescent="0.25">
      <c r="A25" s="169"/>
      <c r="B25" s="172"/>
      <c r="C25" s="69">
        <v>22</v>
      </c>
      <c r="D25" s="79" t="s">
        <v>58</v>
      </c>
      <c r="E25" s="59"/>
      <c r="F25" s="68" t="s">
        <v>64</v>
      </c>
      <c r="G25" s="65" t="s">
        <v>65</v>
      </c>
      <c r="H25" s="65" t="s">
        <v>60</v>
      </c>
      <c r="I25" s="65" t="s">
        <v>6</v>
      </c>
      <c r="J25" s="60">
        <v>40</v>
      </c>
      <c r="K25" s="85"/>
      <c r="L25" s="61">
        <f t="shared" si="0"/>
        <v>0</v>
      </c>
      <c r="M25" s="62" t="str">
        <f t="shared" si="1"/>
        <v>OK</v>
      </c>
      <c r="N25" s="200"/>
      <c r="O25" s="197"/>
      <c r="P25" s="55"/>
      <c r="Q25" s="33"/>
      <c r="R25" s="33"/>
      <c r="S25" s="33"/>
      <c r="T25" s="33"/>
      <c r="U25" s="33"/>
      <c r="V25" s="33"/>
      <c r="W25" s="33"/>
    </row>
    <row r="26" spans="1:23" ht="33.75" customHeight="1" x14ac:dyDescent="0.25">
      <c r="A26" s="160" t="s">
        <v>73</v>
      </c>
      <c r="B26" s="163" t="s">
        <v>36</v>
      </c>
      <c r="C26" s="77">
        <v>23</v>
      </c>
      <c r="D26" s="70" t="s">
        <v>74</v>
      </c>
      <c r="E26" s="70"/>
      <c r="F26" s="80">
        <v>436</v>
      </c>
      <c r="G26" s="73" t="s">
        <v>92</v>
      </c>
      <c r="H26" s="67" t="s">
        <v>93</v>
      </c>
      <c r="I26" s="67" t="s">
        <v>94</v>
      </c>
      <c r="J26" s="64">
        <v>12.9</v>
      </c>
      <c r="K26" s="86"/>
      <c r="L26" s="61">
        <f t="shared" si="0"/>
        <v>0</v>
      </c>
      <c r="M26" s="62" t="str">
        <f t="shared" si="1"/>
        <v>OK</v>
      </c>
      <c r="N26" s="200"/>
      <c r="O26" s="197"/>
      <c r="P26" s="55"/>
      <c r="Q26" s="33"/>
      <c r="R26" s="33"/>
      <c r="S26" s="33"/>
      <c r="T26" s="33"/>
      <c r="U26" s="33"/>
      <c r="V26" s="33"/>
      <c r="W26" s="33"/>
    </row>
    <row r="27" spans="1:23" ht="31.7" customHeight="1" x14ac:dyDescent="0.25">
      <c r="A27" s="161"/>
      <c r="B27" s="164"/>
      <c r="C27" s="77">
        <v>24</v>
      </c>
      <c r="D27" s="70" t="s">
        <v>75</v>
      </c>
      <c r="E27" s="70"/>
      <c r="F27" s="80">
        <v>436</v>
      </c>
      <c r="G27" s="73" t="s">
        <v>92</v>
      </c>
      <c r="H27" s="67" t="s">
        <v>93</v>
      </c>
      <c r="I27" s="67" t="s">
        <v>94</v>
      </c>
      <c r="J27" s="64">
        <v>32.65</v>
      </c>
      <c r="K27" s="86"/>
      <c r="L27" s="61">
        <f t="shared" si="0"/>
        <v>0</v>
      </c>
      <c r="M27" s="62" t="str">
        <f t="shared" si="1"/>
        <v>OK</v>
      </c>
      <c r="N27" s="200"/>
      <c r="O27" s="197"/>
      <c r="P27" s="55"/>
      <c r="Q27" s="33"/>
      <c r="R27" s="33"/>
      <c r="S27" s="33"/>
      <c r="T27" s="33"/>
      <c r="U27" s="33"/>
      <c r="V27" s="33"/>
      <c r="W27" s="33"/>
    </row>
    <row r="28" spans="1:23" ht="32.25" customHeight="1" x14ac:dyDescent="0.25">
      <c r="A28" s="161"/>
      <c r="B28" s="164"/>
      <c r="C28" s="77">
        <v>25</v>
      </c>
      <c r="D28" s="70" t="s">
        <v>76</v>
      </c>
      <c r="E28" s="70"/>
      <c r="F28" s="80">
        <v>436</v>
      </c>
      <c r="G28" s="73" t="s">
        <v>92</v>
      </c>
      <c r="H28" s="67" t="s">
        <v>93</v>
      </c>
      <c r="I28" s="67" t="s">
        <v>94</v>
      </c>
      <c r="J28" s="64">
        <v>70.819999999999993</v>
      </c>
      <c r="K28" s="86"/>
      <c r="L28" s="61">
        <f t="shared" si="0"/>
        <v>0</v>
      </c>
      <c r="M28" s="62" t="str">
        <f t="shared" si="1"/>
        <v>OK</v>
      </c>
      <c r="N28" s="200"/>
      <c r="O28" s="197"/>
      <c r="P28" s="55"/>
      <c r="Q28" s="33"/>
      <c r="R28" s="33"/>
      <c r="S28" s="33"/>
      <c r="T28" s="33"/>
      <c r="U28" s="33"/>
      <c r="V28" s="33"/>
      <c r="W28" s="33"/>
    </row>
    <row r="29" spans="1:23" ht="27.75" customHeight="1" x14ac:dyDescent="0.25">
      <c r="A29" s="161"/>
      <c r="B29" s="164"/>
      <c r="C29" s="77">
        <v>26</v>
      </c>
      <c r="D29" s="70" t="s">
        <v>77</v>
      </c>
      <c r="E29" s="70"/>
      <c r="F29" s="80">
        <v>436</v>
      </c>
      <c r="G29" s="73" t="s">
        <v>92</v>
      </c>
      <c r="H29" s="67" t="s">
        <v>93</v>
      </c>
      <c r="I29" s="67" t="s">
        <v>94</v>
      </c>
      <c r="J29" s="64">
        <v>164.99</v>
      </c>
      <c r="K29" s="86"/>
      <c r="L29" s="61">
        <f t="shared" si="0"/>
        <v>0</v>
      </c>
      <c r="M29" s="62" t="str">
        <f t="shared" si="1"/>
        <v>OK</v>
      </c>
      <c r="N29" s="200"/>
      <c r="O29" s="197"/>
      <c r="P29" s="55"/>
      <c r="Q29" s="33"/>
      <c r="R29" s="33"/>
      <c r="S29" s="33"/>
      <c r="T29" s="33"/>
      <c r="U29" s="33"/>
      <c r="V29" s="33"/>
      <c r="W29" s="33"/>
    </row>
    <row r="30" spans="1:23" ht="32.25" customHeight="1" x14ac:dyDescent="0.25">
      <c r="A30" s="161"/>
      <c r="B30" s="164"/>
      <c r="C30" s="77">
        <v>27</v>
      </c>
      <c r="D30" s="70" t="s">
        <v>78</v>
      </c>
      <c r="E30" s="70"/>
      <c r="F30" s="80">
        <v>436</v>
      </c>
      <c r="G30" s="73" t="s">
        <v>92</v>
      </c>
      <c r="H30" s="67" t="s">
        <v>93</v>
      </c>
      <c r="I30" s="67" t="s">
        <v>94</v>
      </c>
      <c r="J30" s="64">
        <v>24.99</v>
      </c>
      <c r="K30" s="86"/>
      <c r="L30" s="61">
        <f t="shared" si="0"/>
        <v>0</v>
      </c>
      <c r="M30" s="62" t="str">
        <f t="shared" si="1"/>
        <v>OK</v>
      </c>
      <c r="N30" s="200"/>
      <c r="O30" s="197"/>
      <c r="P30" s="55"/>
      <c r="Q30" s="33"/>
      <c r="R30" s="33"/>
      <c r="S30" s="33"/>
      <c r="T30" s="33"/>
      <c r="U30" s="33"/>
      <c r="V30" s="33"/>
      <c r="W30" s="33"/>
    </row>
    <row r="31" spans="1:23" ht="36.75" customHeight="1" x14ac:dyDescent="0.25">
      <c r="A31" s="161"/>
      <c r="B31" s="164"/>
      <c r="C31" s="77">
        <v>28</v>
      </c>
      <c r="D31" s="70" t="s">
        <v>79</v>
      </c>
      <c r="E31" s="70"/>
      <c r="F31" s="80">
        <v>436</v>
      </c>
      <c r="G31" s="73" t="s">
        <v>92</v>
      </c>
      <c r="H31" s="67" t="s">
        <v>93</v>
      </c>
      <c r="I31" s="67" t="s">
        <v>94</v>
      </c>
      <c r="J31" s="64">
        <v>94.15</v>
      </c>
      <c r="K31" s="86"/>
      <c r="L31" s="61">
        <f t="shared" si="0"/>
        <v>0</v>
      </c>
      <c r="M31" s="62" t="str">
        <f t="shared" si="1"/>
        <v>OK</v>
      </c>
      <c r="N31" s="200"/>
      <c r="O31" s="197"/>
      <c r="P31" s="55"/>
      <c r="Q31" s="33"/>
      <c r="R31" s="33"/>
      <c r="S31" s="33"/>
      <c r="T31" s="33"/>
      <c r="U31" s="33"/>
      <c r="V31" s="33"/>
      <c r="W31" s="33"/>
    </row>
    <row r="32" spans="1:23" ht="34.5" customHeight="1" x14ac:dyDescent="0.25">
      <c r="A32" s="161"/>
      <c r="B32" s="164"/>
      <c r="C32" s="77">
        <v>29</v>
      </c>
      <c r="D32" s="70" t="s">
        <v>80</v>
      </c>
      <c r="E32" s="70"/>
      <c r="F32" s="80">
        <v>436</v>
      </c>
      <c r="G32" s="73" t="s">
        <v>92</v>
      </c>
      <c r="H32" s="67" t="s">
        <v>93</v>
      </c>
      <c r="I32" s="67" t="s">
        <v>94</v>
      </c>
      <c r="J32" s="64">
        <v>95.82</v>
      </c>
      <c r="K32" s="86"/>
      <c r="L32" s="61">
        <f t="shared" si="0"/>
        <v>0</v>
      </c>
      <c r="M32" s="62" t="str">
        <f t="shared" si="1"/>
        <v>OK</v>
      </c>
      <c r="N32" s="200"/>
      <c r="O32" s="197"/>
      <c r="P32" s="55"/>
      <c r="Q32" s="33"/>
      <c r="R32" s="33"/>
      <c r="S32" s="33"/>
      <c r="T32" s="33"/>
      <c r="U32" s="33"/>
      <c r="V32" s="33"/>
      <c r="W32" s="33"/>
    </row>
    <row r="33" spans="1:23" ht="40.700000000000003" customHeight="1" x14ac:dyDescent="0.25">
      <c r="A33" s="161"/>
      <c r="B33" s="164"/>
      <c r="C33" s="77">
        <v>30</v>
      </c>
      <c r="D33" s="70" t="s">
        <v>81</v>
      </c>
      <c r="E33" s="70"/>
      <c r="F33" s="80">
        <v>436</v>
      </c>
      <c r="G33" s="73" t="s">
        <v>92</v>
      </c>
      <c r="H33" s="67" t="s">
        <v>93</v>
      </c>
      <c r="I33" s="67" t="s">
        <v>94</v>
      </c>
      <c r="J33" s="64">
        <v>178.32</v>
      </c>
      <c r="K33" s="86"/>
      <c r="L33" s="61">
        <f t="shared" si="0"/>
        <v>0</v>
      </c>
      <c r="M33" s="62" t="str">
        <f t="shared" si="1"/>
        <v>OK</v>
      </c>
      <c r="N33" s="200"/>
      <c r="O33" s="197"/>
      <c r="P33" s="55"/>
      <c r="Q33" s="33"/>
      <c r="R33" s="33"/>
      <c r="S33" s="33"/>
      <c r="T33" s="33"/>
      <c r="U33" s="33"/>
      <c r="V33" s="33"/>
      <c r="W33" s="33"/>
    </row>
    <row r="34" spans="1:23" ht="30.75" customHeight="1" x14ac:dyDescent="0.25">
      <c r="A34" s="161"/>
      <c r="B34" s="164"/>
      <c r="C34" s="77">
        <v>31</v>
      </c>
      <c r="D34" s="70" t="s">
        <v>82</v>
      </c>
      <c r="E34" s="70"/>
      <c r="F34" s="80">
        <v>436</v>
      </c>
      <c r="G34" s="73" t="s">
        <v>92</v>
      </c>
      <c r="H34" s="67" t="s">
        <v>93</v>
      </c>
      <c r="I34" s="67" t="s">
        <v>94</v>
      </c>
      <c r="J34" s="64">
        <v>70.819999999999993</v>
      </c>
      <c r="K34" s="86"/>
      <c r="L34" s="61">
        <f t="shared" si="0"/>
        <v>0</v>
      </c>
      <c r="M34" s="62" t="str">
        <f t="shared" si="1"/>
        <v>OK</v>
      </c>
      <c r="N34" s="200"/>
      <c r="O34" s="197"/>
      <c r="P34" s="55"/>
      <c r="Q34" s="33"/>
      <c r="R34" s="33"/>
      <c r="S34" s="33"/>
      <c r="T34" s="33"/>
      <c r="U34" s="33"/>
      <c r="V34" s="33"/>
      <c r="W34" s="33"/>
    </row>
    <row r="35" spans="1:23" ht="25.5" customHeight="1" x14ac:dyDescent="0.25">
      <c r="A35" s="161"/>
      <c r="B35" s="164"/>
      <c r="C35" s="77">
        <v>32</v>
      </c>
      <c r="D35" s="70" t="s">
        <v>83</v>
      </c>
      <c r="E35" s="70"/>
      <c r="F35" s="80">
        <v>436</v>
      </c>
      <c r="G35" s="73" t="s">
        <v>92</v>
      </c>
      <c r="H35" s="67" t="s">
        <v>93</v>
      </c>
      <c r="I35" s="67" t="s">
        <v>94</v>
      </c>
      <c r="J35" s="64">
        <v>235.32</v>
      </c>
      <c r="K35" s="86"/>
      <c r="L35" s="61">
        <f t="shared" si="0"/>
        <v>0</v>
      </c>
      <c r="M35" s="62" t="str">
        <f t="shared" si="1"/>
        <v>OK</v>
      </c>
      <c r="N35" s="200"/>
      <c r="O35" s="197"/>
      <c r="P35" s="55"/>
      <c r="Q35" s="33"/>
      <c r="R35" s="33"/>
      <c r="S35" s="33"/>
      <c r="T35" s="33"/>
      <c r="U35" s="33"/>
      <c r="V35" s="33"/>
      <c r="W35" s="33"/>
    </row>
    <row r="36" spans="1:23" ht="36.75" customHeight="1" x14ac:dyDescent="0.25">
      <c r="A36" s="161"/>
      <c r="B36" s="164"/>
      <c r="C36" s="77">
        <v>33</v>
      </c>
      <c r="D36" s="70" t="s">
        <v>84</v>
      </c>
      <c r="E36" s="70"/>
      <c r="F36" s="80">
        <v>436</v>
      </c>
      <c r="G36" s="73" t="s">
        <v>92</v>
      </c>
      <c r="H36" s="67" t="s">
        <v>93</v>
      </c>
      <c r="I36" s="67" t="s">
        <v>94</v>
      </c>
      <c r="J36" s="64">
        <v>86.65</v>
      </c>
      <c r="K36" s="86"/>
      <c r="L36" s="61">
        <f t="shared" si="0"/>
        <v>0</v>
      </c>
      <c r="M36" s="62" t="str">
        <f t="shared" si="1"/>
        <v>OK</v>
      </c>
      <c r="N36" s="200"/>
      <c r="O36" s="197"/>
      <c r="P36" s="55"/>
      <c r="Q36" s="33"/>
      <c r="R36" s="33"/>
      <c r="S36" s="33"/>
      <c r="T36" s="33"/>
      <c r="U36" s="33"/>
      <c r="V36" s="33"/>
      <c r="W36" s="33"/>
    </row>
    <row r="37" spans="1:23" ht="32.25" customHeight="1" x14ac:dyDescent="0.25">
      <c r="A37" s="161"/>
      <c r="B37" s="164"/>
      <c r="C37" s="77">
        <v>34</v>
      </c>
      <c r="D37" s="70" t="s">
        <v>85</v>
      </c>
      <c r="E37" s="70"/>
      <c r="F37" s="80">
        <v>436</v>
      </c>
      <c r="G37" s="73" t="s">
        <v>92</v>
      </c>
      <c r="H37" s="67" t="s">
        <v>95</v>
      </c>
      <c r="I37" s="67" t="s">
        <v>94</v>
      </c>
      <c r="J37" s="64">
        <v>131.65</v>
      </c>
      <c r="K37" s="86"/>
      <c r="L37" s="61">
        <f t="shared" si="0"/>
        <v>0</v>
      </c>
      <c r="M37" s="62" t="str">
        <f t="shared" si="1"/>
        <v>OK</v>
      </c>
      <c r="N37" s="200"/>
      <c r="O37" s="197"/>
      <c r="P37" s="55"/>
      <c r="Q37" s="33"/>
      <c r="R37" s="33"/>
      <c r="S37" s="33"/>
      <c r="T37" s="33"/>
      <c r="U37" s="33"/>
      <c r="V37" s="33"/>
      <c r="W37" s="33"/>
    </row>
    <row r="38" spans="1:23" ht="28.5" customHeight="1" x14ac:dyDescent="0.25">
      <c r="A38" s="161"/>
      <c r="B38" s="164"/>
      <c r="C38" s="77">
        <v>35</v>
      </c>
      <c r="D38" s="70" t="s">
        <v>86</v>
      </c>
      <c r="E38" s="70" t="s">
        <v>29</v>
      </c>
      <c r="F38" s="80">
        <v>436</v>
      </c>
      <c r="G38" s="73" t="s">
        <v>92</v>
      </c>
      <c r="H38" s="67" t="s">
        <v>95</v>
      </c>
      <c r="I38" s="67" t="s">
        <v>94</v>
      </c>
      <c r="J38" s="64">
        <v>271.64999999999998</v>
      </c>
      <c r="K38" s="86"/>
      <c r="L38" s="61">
        <f t="shared" si="0"/>
        <v>0</v>
      </c>
      <c r="M38" s="62" t="str">
        <f t="shared" si="1"/>
        <v>OK</v>
      </c>
      <c r="N38" s="200"/>
      <c r="O38" s="200"/>
      <c r="P38" s="55"/>
      <c r="Q38" s="33"/>
      <c r="R38" s="33"/>
      <c r="S38" s="33"/>
      <c r="T38" s="33"/>
      <c r="U38" s="33"/>
      <c r="V38" s="33"/>
      <c r="W38" s="33"/>
    </row>
    <row r="39" spans="1:23" ht="27.75" customHeight="1" x14ac:dyDescent="0.25">
      <c r="A39" s="161"/>
      <c r="B39" s="164"/>
      <c r="C39" s="73">
        <v>36</v>
      </c>
      <c r="D39" s="70" t="s">
        <v>87</v>
      </c>
      <c r="E39" s="70" t="s">
        <v>30</v>
      </c>
      <c r="F39" s="80">
        <v>436</v>
      </c>
      <c r="G39" s="73" t="s">
        <v>92</v>
      </c>
      <c r="H39" s="67" t="s">
        <v>95</v>
      </c>
      <c r="I39" s="67" t="s">
        <v>94</v>
      </c>
      <c r="J39" s="64">
        <v>148.32</v>
      </c>
      <c r="K39" s="86"/>
      <c r="L39" s="61">
        <f t="shared" si="0"/>
        <v>0</v>
      </c>
      <c r="M39" s="62" t="str">
        <f t="shared" si="1"/>
        <v>OK</v>
      </c>
      <c r="N39" s="200"/>
      <c r="O39" s="197"/>
      <c r="P39" s="55"/>
      <c r="Q39" s="33"/>
      <c r="R39" s="33"/>
      <c r="S39" s="33"/>
      <c r="T39" s="34"/>
      <c r="U39" s="33"/>
      <c r="V39" s="33"/>
      <c r="W39" s="33"/>
    </row>
    <row r="40" spans="1:23" ht="28.5" customHeight="1" x14ac:dyDescent="0.25">
      <c r="A40" s="161"/>
      <c r="B40" s="164"/>
      <c r="C40" s="73">
        <v>37</v>
      </c>
      <c r="D40" s="70" t="s">
        <v>88</v>
      </c>
      <c r="E40" s="70" t="s">
        <v>28</v>
      </c>
      <c r="F40" s="80">
        <v>436</v>
      </c>
      <c r="G40" s="73" t="s">
        <v>92</v>
      </c>
      <c r="H40" s="67" t="s">
        <v>95</v>
      </c>
      <c r="I40" s="67" t="s">
        <v>94</v>
      </c>
      <c r="J40" s="64">
        <v>140.82</v>
      </c>
      <c r="K40" s="86"/>
      <c r="L40" s="61">
        <f t="shared" si="0"/>
        <v>0</v>
      </c>
      <c r="M40" s="62" t="str">
        <f t="shared" si="1"/>
        <v>OK</v>
      </c>
      <c r="N40" s="200"/>
      <c r="O40" s="197"/>
      <c r="P40" s="55"/>
      <c r="Q40" s="33"/>
      <c r="R40" s="33"/>
      <c r="S40" s="33"/>
      <c r="T40" s="33"/>
      <c r="U40" s="33"/>
      <c r="V40" s="33"/>
      <c r="W40" s="33"/>
    </row>
    <row r="41" spans="1:23" ht="27.75" customHeight="1" x14ac:dyDescent="0.25">
      <c r="A41" s="161"/>
      <c r="B41" s="164"/>
      <c r="C41" s="73">
        <v>38</v>
      </c>
      <c r="D41" s="70" t="s">
        <v>89</v>
      </c>
      <c r="E41" s="70" t="s">
        <v>30</v>
      </c>
      <c r="F41" s="80">
        <v>436</v>
      </c>
      <c r="G41" s="73" t="s">
        <v>92</v>
      </c>
      <c r="H41" s="67" t="s">
        <v>95</v>
      </c>
      <c r="I41" s="67" t="s">
        <v>94</v>
      </c>
      <c r="J41" s="64">
        <v>184.99</v>
      </c>
      <c r="K41" s="86"/>
      <c r="L41" s="61">
        <f t="shared" si="0"/>
        <v>0</v>
      </c>
      <c r="M41" s="62" t="str">
        <f t="shared" si="1"/>
        <v>OK</v>
      </c>
      <c r="N41" s="200"/>
      <c r="O41" s="197"/>
      <c r="P41" s="55"/>
      <c r="Q41" s="33"/>
      <c r="R41" s="33"/>
      <c r="S41" s="33"/>
      <c r="T41" s="33"/>
      <c r="U41" s="33"/>
      <c r="V41" s="33"/>
      <c r="W41" s="33"/>
    </row>
    <row r="42" spans="1:23" ht="23.25" customHeight="1" x14ac:dyDescent="0.25">
      <c r="A42" s="161"/>
      <c r="B42" s="164"/>
      <c r="C42" s="73">
        <v>39</v>
      </c>
      <c r="D42" s="70" t="s">
        <v>90</v>
      </c>
      <c r="E42" s="70" t="s">
        <v>31</v>
      </c>
      <c r="F42" s="80">
        <v>436</v>
      </c>
      <c r="G42" s="73" t="s">
        <v>92</v>
      </c>
      <c r="H42" s="67" t="s">
        <v>95</v>
      </c>
      <c r="I42" s="67" t="s">
        <v>94</v>
      </c>
      <c r="J42" s="64">
        <v>114.99</v>
      </c>
      <c r="K42" s="86"/>
      <c r="L42" s="61">
        <f t="shared" si="0"/>
        <v>0</v>
      </c>
      <c r="M42" s="62" t="str">
        <f t="shared" si="1"/>
        <v>OK</v>
      </c>
      <c r="N42" s="200"/>
      <c r="O42" s="197"/>
      <c r="P42" s="57"/>
      <c r="Q42" s="33"/>
      <c r="R42" s="33"/>
      <c r="S42" s="33"/>
      <c r="T42" s="33"/>
      <c r="U42" s="33"/>
      <c r="V42" s="33"/>
      <c r="W42" s="33"/>
    </row>
    <row r="43" spans="1:23" ht="31.7" customHeight="1" x14ac:dyDescent="0.25">
      <c r="A43" s="162"/>
      <c r="B43" s="165"/>
      <c r="C43" s="73">
        <v>40</v>
      </c>
      <c r="D43" s="83" t="s">
        <v>91</v>
      </c>
      <c r="E43" s="83" t="s">
        <v>30</v>
      </c>
      <c r="F43" s="80">
        <v>436</v>
      </c>
      <c r="G43" s="73" t="s">
        <v>92</v>
      </c>
      <c r="H43" s="84" t="s">
        <v>95</v>
      </c>
      <c r="I43" s="84" t="s">
        <v>94</v>
      </c>
      <c r="J43" s="64">
        <v>221.65</v>
      </c>
      <c r="K43" s="86"/>
      <c r="L43" s="61">
        <f t="shared" si="0"/>
        <v>0</v>
      </c>
      <c r="M43" s="62" t="str">
        <f t="shared" si="1"/>
        <v>OK</v>
      </c>
      <c r="N43" s="200"/>
      <c r="O43" s="197"/>
      <c r="P43" s="55"/>
      <c r="Q43" s="33"/>
      <c r="R43" s="33"/>
      <c r="S43" s="33"/>
      <c r="T43" s="34"/>
      <c r="U43" s="33"/>
      <c r="V43" s="33"/>
      <c r="W43" s="33"/>
    </row>
    <row r="44" spans="1:23" x14ac:dyDescent="0.25">
      <c r="K44" s="18">
        <f>SUM(K4:K43)</f>
        <v>77</v>
      </c>
      <c r="L44" s="18">
        <f>SUM(L4:L43)</f>
        <v>69</v>
      </c>
      <c r="N44" s="29">
        <f>SUMPRODUCT($J$4:$J$43,N4:N43)</f>
        <v>297.68</v>
      </c>
      <c r="O44" s="29">
        <f t="shared" ref="O44:W44" si="2">SUMPRODUCT($J$4:$J$43,O4:O43)</f>
        <v>88.64</v>
      </c>
      <c r="P44" s="29">
        <f t="shared" si="2"/>
        <v>0</v>
      </c>
      <c r="Q44" s="29">
        <f t="shared" si="2"/>
        <v>0</v>
      </c>
      <c r="R44" s="29">
        <f t="shared" si="2"/>
        <v>0</v>
      </c>
      <c r="S44" s="29">
        <f t="shared" si="2"/>
        <v>0</v>
      </c>
      <c r="T44" s="29">
        <f t="shared" si="2"/>
        <v>0</v>
      </c>
      <c r="U44" s="29">
        <f t="shared" si="2"/>
        <v>0</v>
      </c>
      <c r="V44" s="29">
        <f t="shared" si="2"/>
        <v>0</v>
      </c>
      <c r="W44" s="29">
        <f t="shared" si="2"/>
        <v>0</v>
      </c>
    </row>
    <row r="45" spans="1:23" x14ac:dyDescent="0.25">
      <c r="N45" s="214"/>
      <c r="O45" s="202"/>
      <c r="P45" s="46"/>
      <c r="Q45" s="46"/>
    </row>
    <row r="46" spans="1:23" x14ac:dyDescent="0.25">
      <c r="N46" s="214"/>
      <c r="O46" s="202"/>
      <c r="P46" s="46"/>
      <c r="Q46" s="46"/>
    </row>
    <row r="47" spans="1:23" x14ac:dyDescent="0.25">
      <c r="N47" s="214"/>
      <c r="O47" s="202"/>
      <c r="P47" s="46"/>
      <c r="Q47" s="46"/>
    </row>
    <row r="48" spans="1:23" x14ac:dyDescent="0.25">
      <c r="N48" s="214"/>
      <c r="O48" s="202"/>
      <c r="P48" s="46"/>
      <c r="Q48" s="46"/>
    </row>
    <row r="49" spans="14:17" x14ac:dyDescent="0.25">
      <c r="N49" s="214"/>
      <c r="O49" s="202"/>
      <c r="P49" s="46"/>
      <c r="Q49" s="46"/>
    </row>
    <row r="50" spans="14:17" ht="26.45" customHeight="1" x14ac:dyDescent="0.25">
      <c r="N50" s="214"/>
      <c r="O50" s="204"/>
    </row>
    <row r="51" spans="14:17" x14ac:dyDescent="0.25">
      <c r="N51" s="214"/>
      <c r="O51" s="204"/>
    </row>
    <row r="52" spans="14:17" x14ac:dyDescent="0.25">
      <c r="N52" s="214"/>
      <c r="O52" s="204"/>
    </row>
    <row r="53" spans="14:17" x14ac:dyDescent="0.25">
      <c r="N53" s="214"/>
      <c r="O53" s="204"/>
    </row>
    <row r="54" spans="14:17" x14ac:dyDescent="0.25">
      <c r="N54" s="214"/>
      <c r="O54" s="204"/>
    </row>
    <row r="55" spans="14:17" x14ac:dyDescent="0.25">
      <c r="N55" s="214"/>
      <c r="O55" s="204"/>
    </row>
    <row r="56" spans="14:17" x14ac:dyDescent="0.25">
      <c r="N56" s="214"/>
      <c r="O56" s="204"/>
    </row>
    <row r="57" spans="14:17" x14ac:dyDescent="0.25">
      <c r="N57" s="214"/>
      <c r="O57" s="204"/>
    </row>
    <row r="58" spans="14:17" x14ac:dyDescent="0.25">
      <c r="N58" s="214"/>
      <c r="O58" s="204"/>
    </row>
    <row r="59" spans="14:17" ht="90" customHeight="1" x14ac:dyDescent="0.25">
      <c r="N59" s="214"/>
      <c r="O59" s="204"/>
    </row>
    <row r="60" spans="14:17" x14ac:dyDescent="0.25">
      <c r="N60" s="214"/>
      <c r="O60" s="204"/>
    </row>
    <row r="61" spans="14:17" x14ac:dyDescent="0.25">
      <c r="N61" s="214"/>
      <c r="O61" s="204"/>
    </row>
    <row r="62" spans="14:17" x14ac:dyDescent="0.25">
      <c r="N62" s="214"/>
      <c r="O62" s="204"/>
    </row>
    <row r="63" spans="14:17" x14ac:dyDescent="0.25">
      <c r="N63" s="214"/>
      <c r="O63" s="204"/>
    </row>
    <row r="64" spans="14:17" x14ac:dyDescent="0.25">
      <c r="N64" s="214"/>
      <c r="O64" s="204"/>
    </row>
    <row r="65" spans="14:15" x14ac:dyDescent="0.25">
      <c r="N65" s="214"/>
      <c r="O65" s="204"/>
    </row>
    <row r="66" spans="14:15" x14ac:dyDescent="0.25">
      <c r="N66" s="214"/>
      <c r="O66" s="204"/>
    </row>
    <row r="67" spans="14:15" x14ac:dyDescent="0.25">
      <c r="N67" s="214"/>
      <c r="O67" s="204"/>
    </row>
    <row r="68" spans="14:15" x14ac:dyDescent="0.25">
      <c r="N68" s="214"/>
      <c r="O68" s="204"/>
    </row>
    <row r="69" spans="14:15" x14ac:dyDescent="0.25">
      <c r="N69" s="214"/>
      <c r="O69" s="204"/>
    </row>
    <row r="70" spans="14:15" x14ac:dyDescent="0.25">
      <c r="N70" s="214"/>
      <c r="O70" s="204"/>
    </row>
    <row r="71" spans="14:15" x14ac:dyDescent="0.25">
      <c r="N71" s="214"/>
      <c r="O71" s="204"/>
    </row>
    <row r="72" spans="14:15" x14ac:dyDescent="0.25">
      <c r="N72" s="214"/>
      <c r="O72" s="204"/>
    </row>
    <row r="73" spans="14:15" x14ac:dyDescent="0.25">
      <c r="N73" s="214"/>
      <c r="O73" s="204"/>
    </row>
    <row r="74" spans="14:15" x14ac:dyDescent="0.25">
      <c r="N74" s="214"/>
      <c r="O74" s="204"/>
    </row>
    <row r="75" spans="14:15" x14ac:dyDescent="0.25">
      <c r="N75" s="214"/>
      <c r="O75" s="204"/>
    </row>
    <row r="76" spans="14:15" x14ac:dyDescent="0.25">
      <c r="N76" s="214"/>
      <c r="O76" s="204"/>
    </row>
    <row r="77" spans="14:15" x14ac:dyDescent="0.25">
      <c r="N77" s="214"/>
      <c r="O77" s="204"/>
    </row>
    <row r="78" spans="14:15" x14ac:dyDescent="0.25">
      <c r="N78" s="214"/>
      <c r="O78" s="204"/>
    </row>
    <row r="79" spans="14:15" x14ac:dyDescent="0.25">
      <c r="N79" s="214"/>
      <c r="O79" s="204"/>
    </row>
    <row r="80" spans="14:15" x14ac:dyDescent="0.25">
      <c r="N80" s="214"/>
      <c r="O80" s="204"/>
    </row>
    <row r="81" spans="14:15" x14ac:dyDescent="0.25">
      <c r="N81" s="214"/>
      <c r="O81" s="204"/>
    </row>
    <row r="82" spans="14:15" x14ac:dyDescent="0.25">
      <c r="N82" s="214"/>
      <c r="O82" s="204"/>
    </row>
    <row r="83" spans="14:15" x14ac:dyDescent="0.25">
      <c r="N83" s="214"/>
      <c r="O83" s="204"/>
    </row>
    <row r="84" spans="14:15" x14ac:dyDescent="0.25">
      <c r="N84" s="214"/>
      <c r="O84" s="204"/>
    </row>
    <row r="85" spans="14:15" x14ac:dyDescent="0.25">
      <c r="N85" s="214"/>
      <c r="O85" s="204"/>
    </row>
    <row r="86" spans="14:15" x14ac:dyDescent="0.25">
      <c r="N86" s="214"/>
      <c r="O86" s="204"/>
    </row>
    <row r="87" spans="14:15" x14ac:dyDescent="0.25">
      <c r="N87" s="214"/>
      <c r="O87" s="204"/>
    </row>
    <row r="88" spans="14:15" x14ac:dyDescent="0.25">
      <c r="N88" s="214"/>
      <c r="O88" s="204"/>
    </row>
    <row r="89" spans="14:15" x14ac:dyDescent="0.25">
      <c r="N89" s="214"/>
      <c r="O89" s="204"/>
    </row>
    <row r="90" spans="14:15" x14ac:dyDescent="0.25">
      <c r="N90" s="214"/>
      <c r="O90" s="204"/>
    </row>
    <row r="91" spans="14:15" x14ac:dyDescent="0.25">
      <c r="N91" s="214"/>
      <c r="O91" s="204"/>
    </row>
    <row r="92" spans="14:15" x14ac:dyDescent="0.25">
      <c r="N92" s="214"/>
      <c r="O92" s="204"/>
    </row>
    <row r="93" spans="14:15" x14ac:dyDescent="0.25">
      <c r="N93" s="214"/>
      <c r="O93" s="204"/>
    </row>
    <row r="94" spans="14:15" x14ac:dyDescent="0.25">
      <c r="N94" s="214"/>
      <c r="O94" s="204"/>
    </row>
    <row r="95" spans="14:15" x14ac:dyDescent="0.25">
      <c r="N95" s="214"/>
      <c r="O95" s="204"/>
    </row>
    <row r="96" spans="14:15" x14ac:dyDescent="0.25">
      <c r="N96" s="214"/>
      <c r="O96" s="204"/>
    </row>
    <row r="97" spans="14:15" x14ac:dyDescent="0.25">
      <c r="N97" s="214"/>
      <c r="O97" s="204"/>
    </row>
    <row r="98" spans="14:15" x14ac:dyDescent="0.25">
      <c r="N98" s="214"/>
      <c r="O98" s="204"/>
    </row>
    <row r="99" spans="14:15" x14ac:dyDescent="0.25">
      <c r="N99" s="214"/>
      <c r="O99" s="204"/>
    </row>
    <row r="100" spans="14:15" x14ac:dyDescent="0.25">
      <c r="N100" s="214"/>
      <c r="O100" s="204"/>
    </row>
    <row r="101" spans="14:15" x14ac:dyDescent="0.25">
      <c r="N101" s="214"/>
      <c r="O101" s="204"/>
    </row>
    <row r="102" spans="14:15" x14ac:dyDescent="0.25">
      <c r="N102" s="214"/>
      <c r="O102" s="204"/>
    </row>
    <row r="103" spans="14:15" x14ac:dyDescent="0.25">
      <c r="N103" s="214"/>
      <c r="O103" s="204"/>
    </row>
    <row r="104" spans="14:15" x14ac:dyDescent="0.25">
      <c r="N104" s="214"/>
      <c r="O104" s="204"/>
    </row>
    <row r="105" spans="14:15" x14ac:dyDescent="0.25">
      <c r="N105" s="214"/>
      <c r="O105" s="204"/>
    </row>
    <row r="106" spans="14:15" x14ac:dyDescent="0.25">
      <c r="N106" s="214"/>
      <c r="O106" s="204"/>
    </row>
    <row r="107" spans="14:15" x14ac:dyDescent="0.25">
      <c r="N107" s="214"/>
      <c r="O107" s="204"/>
    </row>
    <row r="108" spans="14:15" x14ac:dyDescent="0.25">
      <c r="N108" s="214"/>
      <c r="O108" s="204"/>
    </row>
    <row r="109" spans="14:15" x14ac:dyDescent="0.25">
      <c r="N109" s="214"/>
      <c r="O109" s="204"/>
    </row>
    <row r="110" spans="14:15" x14ac:dyDescent="0.25">
      <c r="N110" s="214"/>
      <c r="O110" s="204"/>
    </row>
    <row r="111" spans="14:15" x14ac:dyDescent="0.25">
      <c r="N111" s="214"/>
      <c r="O111" s="204"/>
    </row>
    <row r="112" spans="14:15" x14ac:dyDescent="0.25">
      <c r="N112" s="214"/>
      <c r="O112" s="204"/>
    </row>
    <row r="113" spans="14:15" x14ac:dyDescent="0.25">
      <c r="N113" s="214"/>
      <c r="O113" s="204"/>
    </row>
    <row r="114" spans="14:15" x14ac:dyDescent="0.25">
      <c r="N114" s="214"/>
      <c r="O114" s="204"/>
    </row>
    <row r="115" spans="14:15" x14ac:dyDescent="0.25">
      <c r="N115" s="214"/>
      <c r="O115" s="204"/>
    </row>
    <row r="116" spans="14:15" x14ac:dyDescent="0.25">
      <c r="N116" s="214"/>
      <c r="O116" s="204"/>
    </row>
    <row r="117" spans="14:15" x14ac:dyDescent="0.25">
      <c r="N117" s="214"/>
      <c r="O117" s="204"/>
    </row>
    <row r="118" spans="14:15" x14ac:dyDescent="0.25">
      <c r="N118" s="214"/>
      <c r="O118" s="204"/>
    </row>
    <row r="119" spans="14:15" x14ac:dyDescent="0.25">
      <c r="N119" s="214"/>
      <c r="O119" s="204"/>
    </row>
    <row r="120" spans="14:15" x14ac:dyDescent="0.25">
      <c r="N120" s="214"/>
      <c r="O120" s="204"/>
    </row>
    <row r="121" spans="14:15" x14ac:dyDescent="0.25">
      <c r="N121" s="214"/>
      <c r="O121" s="204"/>
    </row>
    <row r="122" spans="14:15" x14ac:dyDescent="0.25">
      <c r="N122" s="214"/>
      <c r="O122" s="204"/>
    </row>
    <row r="123" spans="14:15" x14ac:dyDescent="0.25">
      <c r="N123" s="214"/>
      <c r="O123" s="204"/>
    </row>
    <row r="124" spans="14:15" x14ac:dyDescent="0.25">
      <c r="N124" s="214"/>
      <c r="O124" s="204"/>
    </row>
    <row r="125" spans="14:15" x14ac:dyDescent="0.25">
      <c r="N125" s="214"/>
      <c r="O125" s="204"/>
    </row>
    <row r="126" spans="14:15" x14ac:dyDescent="0.25">
      <c r="N126" s="214"/>
      <c r="O126" s="204"/>
    </row>
    <row r="127" spans="14:15" x14ac:dyDescent="0.25">
      <c r="N127" s="214"/>
      <c r="O127" s="204"/>
    </row>
    <row r="128" spans="14:15" x14ac:dyDescent="0.25">
      <c r="N128" s="214"/>
      <c r="O128" s="204"/>
    </row>
    <row r="129" spans="14:15" x14ac:dyDescent="0.25">
      <c r="N129" s="214"/>
      <c r="O129" s="204"/>
    </row>
    <row r="130" spans="14:15" x14ac:dyDescent="0.25">
      <c r="N130" s="214"/>
      <c r="O130" s="204"/>
    </row>
    <row r="131" spans="14:15" x14ac:dyDescent="0.25">
      <c r="N131" s="214"/>
      <c r="O131" s="204"/>
    </row>
    <row r="132" spans="14:15" x14ac:dyDescent="0.25">
      <c r="N132" s="214"/>
      <c r="O132" s="204"/>
    </row>
    <row r="133" spans="14:15" x14ac:dyDescent="0.25">
      <c r="N133" s="214"/>
      <c r="O133" s="204"/>
    </row>
    <row r="134" spans="14:15" x14ac:dyDescent="0.25">
      <c r="N134" s="214"/>
      <c r="O134" s="204"/>
    </row>
    <row r="135" spans="14:15" x14ac:dyDescent="0.25">
      <c r="N135" s="214"/>
      <c r="O135" s="204"/>
    </row>
    <row r="136" spans="14:15" x14ac:dyDescent="0.25">
      <c r="N136" s="214"/>
      <c r="O136" s="204"/>
    </row>
    <row r="137" spans="14:15" x14ac:dyDescent="0.25">
      <c r="N137" s="214"/>
      <c r="O137" s="204"/>
    </row>
    <row r="138" spans="14:15" x14ac:dyDescent="0.25">
      <c r="N138" s="214"/>
      <c r="O138" s="204"/>
    </row>
    <row r="139" spans="14:15" x14ac:dyDescent="0.25">
      <c r="N139" s="214"/>
      <c r="O139" s="204"/>
    </row>
    <row r="140" spans="14:15" x14ac:dyDescent="0.25">
      <c r="N140" s="214"/>
      <c r="O140" s="204"/>
    </row>
    <row r="141" spans="14:15" x14ac:dyDescent="0.25">
      <c r="N141" s="214"/>
      <c r="O141" s="204"/>
    </row>
    <row r="142" spans="14:15" x14ac:dyDescent="0.25">
      <c r="N142" s="214"/>
      <c r="O142" s="204"/>
    </row>
    <row r="143" spans="14:15" x14ac:dyDescent="0.25">
      <c r="N143" s="214"/>
      <c r="O143" s="204"/>
    </row>
    <row r="144" spans="14:15" x14ac:dyDescent="0.25">
      <c r="N144" s="214"/>
      <c r="O144" s="204"/>
    </row>
    <row r="145" spans="14:15" x14ac:dyDescent="0.25">
      <c r="N145" s="214"/>
      <c r="O145" s="204"/>
    </row>
    <row r="146" spans="14:15" x14ac:dyDescent="0.25">
      <c r="N146" s="214"/>
      <c r="O146" s="204"/>
    </row>
    <row r="147" spans="14:15" x14ac:dyDescent="0.25">
      <c r="N147" s="214"/>
      <c r="O147" s="204"/>
    </row>
    <row r="148" spans="14:15" x14ac:dyDescent="0.25">
      <c r="N148" s="214"/>
      <c r="O148" s="204"/>
    </row>
    <row r="149" spans="14:15" x14ac:dyDescent="0.25">
      <c r="N149" s="214"/>
      <c r="O149" s="204"/>
    </row>
    <row r="150" spans="14:15" x14ac:dyDescent="0.25">
      <c r="N150" s="214"/>
      <c r="O150" s="204"/>
    </row>
    <row r="151" spans="14:15" x14ac:dyDescent="0.25">
      <c r="N151" s="214"/>
      <c r="O151" s="204"/>
    </row>
    <row r="152" spans="14:15" x14ac:dyDescent="0.25">
      <c r="N152" s="214"/>
      <c r="O152" s="204"/>
    </row>
    <row r="153" spans="14:15" x14ac:dyDescent="0.25">
      <c r="N153" s="214"/>
      <c r="O153" s="204"/>
    </row>
    <row r="154" spans="14:15" x14ac:dyDescent="0.25">
      <c r="N154" s="214"/>
      <c r="O154" s="204"/>
    </row>
    <row r="155" spans="14:15" x14ac:dyDescent="0.25">
      <c r="N155" s="214"/>
      <c r="O155" s="204"/>
    </row>
    <row r="156" spans="14:15" x14ac:dyDescent="0.25">
      <c r="N156" s="214"/>
      <c r="O156" s="204"/>
    </row>
    <row r="157" spans="14:15" x14ac:dyDescent="0.25">
      <c r="N157" s="214"/>
      <c r="O157" s="204"/>
    </row>
    <row r="158" spans="14:15" x14ac:dyDescent="0.25">
      <c r="N158" s="214"/>
      <c r="O158" s="204"/>
    </row>
    <row r="159" spans="14:15" x14ac:dyDescent="0.25">
      <c r="N159" s="214"/>
      <c r="O159" s="204"/>
    </row>
    <row r="160" spans="14:15" x14ac:dyDescent="0.25">
      <c r="N160" s="214"/>
      <c r="O160" s="204"/>
    </row>
    <row r="161" spans="14:15" x14ac:dyDescent="0.25">
      <c r="N161" s="214"/>
      <c r="O161" s="204"/>
    </row>
    <row r="162" spans="14:15" x14ac:dyDescent="0.25">
      <c r="N162" s="214"/>
      <c r="O162" s="204"/>
    </row>
    <row r="163" spans="14:15" x14ac:dyDescent="0.25">
      <c r="N163" s="214"/>
      <c r="O163" s="204"/>
    </row>
    <row r="164" spans="14:15" x14ac:dyDescent="0.25">
      <c r="N164" s="214"/>
      <c r="O164" s="204"/>
    </row>
    <row r="165" spans="14:15" x14ac:dyDescent="0.25">
      <c r="N165" s="214"/>
      <c r="O165" s="204"/>
    </row>
    <row r="166" spans="14:15" x14ac:dyDescent="0.25">
      <c r="N166" s="214"/>
      <c r="O166" s="204"/>
    </row>
    <row r="167" spans="14:15" x14ac:dyDescent="0.25">
      <c r="N167" s="214"/>
      <c r="O167" s="204"/>
    </row>
    <row r="168" spans="14:15" x14ac:dyDescent="0.25">
      <c r="N168" s="214"/>
      <c r="O168" s="204"/>
    </row>
    <row r="169" spans="14:15" x14ac:dyDescent="0.25">
      <c r="N169" s="214"/>
      <c r="O169" s="204"/>
    </row>
    <row r="170" spans="14:15" x14ac:dyDescent="0.25">
      <c r="N170" s="214"/>
      <c r="O170" s="204"/>
    </row>
    <row r="171" spans="14:15" x14ac:dyDescent="0.25">
      <c r="N171" s="214"/>
      <c r="O171" s="204"/>
    </row>
    <row r="172" spans="14:15" x14ac:dyDescent="0.25">
      <c r="N172" s="214"/>
      <c r="O172" s="204"/>
    </row>
    <row r="173" spans="14:15" x14ac:dyDescent="0.25">
      <c r="N173" s="214"/>
      <c r="O173" s="204"/>
    </row>
    <row r="174" spans="14:15" x14ac:dyDescent="0.25">
      <c r="N174" s="214"/>
      <c r="O174" s="204"/>
    </row>
    <row r="175" spans="14:15" x14ac:dyDescent="0.25">
      <c r="N175" s="214"/>
      <c r="O175" s="204"/>
    </row>
    <row r="176" spans="14:15" x14ac:dyDescent="0.25">
      <c r="N176" s="214"/>
      <c r="O176" s="204"/>
    </row>
    <row r="177" spans="14:15" x14ac:dyDescent="0.25">
      <c r="N177" s="214"/>
      <c r="O177" s="204"/>
    </row>
    <row r="178" spans="14:15" x14ac:dyDescent="0.25">
      <c r="N178" s="214"/>
      <c r="O178" s="204"/>
    </row>
    <row r="179" spans="14:15" x14ac:dyDescent="0.25">
      <c r="N179" s="214"/>
      <c r="O179" s="204"/>
    </row>
    <row r="180" spans="14:15" x14ac:dyDescent="0.25">
      <c r="N180" s="214"/>
      <c r="O180" s="204"/>
    </row>
    <row r="181" spans="14:15" x14ac:dyDescent="0.25">
      <c r="N181" s="214"/>
      <c r="O181" s="204"/>
    </row>
    <row r="182" spans="14:15" x14ac:dyDescent="0.25">
      <c r="N182" s="214"/>
      <c r="O182" s="204"/>
    </row>
    <row r="183" spans="14:15" x14ac:dyDescent="0.25">
      <c r="N183" s="214"/>
      <c r="O183" s="204"/>
    </row>
    <row r="184" spans="14:15" x14ac:dyDescent="0.25">
      <c r="N184" s="214"/>
      <c r="O184" s="204"/>
    </row>
    <row r="185" spans="14:15" x14ac:dyDescent="0.25">
      <c r="N185" s="214"/>
      <c r="O185" s="204"/>
    </row>
    <row r="186" spans="14:15" x14ac:dyDescent="0.25">
      <c r="N186" s="214"/>
      <c r="O186" s="204"/>
    </row>
    <row r="187" spans="14:15" x14ac:dyDescent="0.25">
      <c r="N187" s="214"/>
      <c r="O187" s="204"/>
    </row>
    <row r="188" spans="14:15" x14ac:dyDescent="0.25">
      <c r="N188" s="214"/>
      <c r="O188" s="204"/>
    </row>
    <row r="189" spans="14:15" x14ac:dyDescent="0.25">
      <c r="N189" s="214"/>
      <c r="O189" s="204"/>
    </row>
    <row r="190" spans="14:15" x14ac:dyDescent="0.25">
      <c r="N190" s="214"/>
      <c r="O190" s="204"/>
    </row>
    <row r="191" spans="14:15" x14ac:dyDescent="0.25">
      <c r="N191" s="214"/>
      <c r="O191" s="204"/>
    </row>
    <row r="192" spans="14:15" x14ac:dyDescent="0.25">
      <c r="N192" s="214"/>
      <c r="O192" s="204"/>
    </row>
    <row r="193" spans="14:15" x14ac:dyDescent="0.25">
      <c r="N193" s="214"/>
      <c r="O193" s="204"/>
    </row>
    <row r="194" spans="14:15" x14ac:dyDescent="0.25">
      <c r="N194" s="214"/>
      <c r="O194" s="204"/>
    </row>
    <row r="195" spans="14:15" x14ac:dyDescent="0.25">
      <c r="N195" s="214"/>
      <c r="O195" s="204"/>
    </row>
    <row r="196" spans="14:15" x14ac:dyDescent="0.25">
      <c r="N196" s="214"/>
      <c r="O196" s="204"/>
    </row>
    <row r="197" spans="14:15" x14ac:dyDescent="0.25">
      <c r="N197" s="214"/>
      <c r="O197" s="204"/>
    </row>
    <row r="198" spans="14:15" x14ac:dyDescent="0.25">
      <c r="N198" s="214"/>
      <c r="O198" s="204"/>
    </row>
    <row r="199" spans="14:15" x14ac:dyDescent="0.25">
      <c r="N199" s="214"/>
      <c r="O199" s="204"/>
    </row>
    <row r="200" spans="14:15" x14ac:dyDescent="0.25">
      <c r="N200" s="214"/>
      <c r="O200" s="204"/>
    </row>
    <row r="201" spans="14:15" x14ac:dyDescent="0.25">
      <c r="N201" s="214"/>
      <c r="O201" s="204"/>
    </row>
    <row r="202" spans="14:15" x14ac:dyDescent="0.25">
      <c r="N202" s="214"/>
      <c r="O202" s="204"/>
    </row>
    <row r="203" spans="14:15" x14ac:dyDescent="0.25">
      <c r="N203" s="214"/>
      <c r="O203" s="204"/>
    </row>
    <row r="204" spans="14:15" x14ac:dyDescent="0.25">
      <c r="N204" s="214"/>
      <c r="O204" s="204"/>
    </row>
    <row r="205" spans="14:15" x14ac:dyDescent="0.25">
      <c r="N205" s="214"/>
      <c r="O205" s="204"/>
    </row>
    <row r="206" spans="14:15" x14ac:dyDescent="0.25">
      <c r="N206" s="214"/>
      <c r="O206" s="204"/>
    </row>
    <row r="207" spans="14:15" x14ac:dyDescent="0.25">
      <c r="N207" s="214"/>
      <c r="O207" s="204"/>
    </row>
    <row r="208" spans="14:15" x14ac:dyDescent="0.25">
      <c r="N208" s="214"/>
      <c r="O208" s="204"/>
    </row>
    <row r="209" spans="14:15" x14ac:dyDescent="0.25">
      <c r="N209" s="214"/>
      <c r="O209" s="204"/>
    </row>
    <row r="210" spans="14:15" x14ac:dyDescent="0.25">
      <c r="N210" s="214"/>
      <c r="O210" s="204"/>
    </row>
    <row r="211" spans="14:15" x14ac:dyDescent="0.25">
      <c r="N211" s="214"/>
      <c r="O211" s="204"/>
    </row>
    <row r="212" spans="14:15" x14ac:dyDescent="0.25">
      <c r="N212" s="214"/>
      <c r="O212" s="204"/>
    </row>
    <row r="213" spans="14:15" x14ac:dyDescent="0.25">
      <c r="N213" s="214"/>
      <c r="O213" s="204"/>
    </row>
    <row r="214" spans="14:15" x14ac:dyDescent="0.25">
      <c r="N214" s="214"/>
      <c r="O214" s="204"/>
    </row>
    <row r="215" spans="14:15" x14ac:dyDescent="0.25">
      <c r="N215" s="214"/>
      <c r="O215" s="204"/>
    </row>
    <row r="216" spans="14:15" x14ac:dyDescent="0.25">
      <c r="N216" s="214"/>
      <c r="O216" s="204"/>
    </row>
    <row r="217" spans="14:15" x14ac:dyDescent="0.25">
      <c r="N217" s="214"/>
      <c r="O217" s="204"/>
    </row>
    <row r="218" spans="14:15" x14ac:dyDescent="0.25">
      <c r="N218" s="214"/>
      <c r="O218" s="204"/>
    </row>
    <row r="219" spans="14:15" x14ac:dyDescent="0.25">
      <c r="N219" s="214"/>
      <c r="O219" s="204"/>
    </row>
    <row r="220" spans="14:15" x14ac:dyDescent="0.25">
      <c r="N220" s="214"/>
      <c r="O220" s="204"/>
    </row>
    <row r="221" spans="14:15" x14ac:dyDescent="0.25">
      <c r="N221" s="214"/>
      <c r="O221" s="204"/>
    </row>
    <row r="222" spans="14:15" x14ac:dyDescent="0.25">
      <c r="N222" s="214"/>
      <c r="O222" s="204"/>
    </row>
    <row r="223" spans="14:15" x14ac:dyDescent="0.25">
      <c r="N223" s="214"/>
      <c r="O223" s="204"/>
    </row>
    <row r="224" spans="14:15" x14ac:dyDescent="0.25">
      <c r="N224" s="214"/>
      <c r="O224" s="204"/>
    </row>
    <row r="225" spans="14:15" x14ac:dyDescent="0.25">
      <c r="N225" s="214"/>
      <c r="O225" s="204"/>
    </row>
    <row r="226" spans="14:15" x14ac:dyDescent="0.25">
      <c r="N226" s="214"/>
      <c r="O226" s="204"/>
    </row>
    <row r="227" spans="14:15" x14ac:dyDescent="0.25">
      <c r="N227" s="214"/>
      <c r="O227" s="204"/>
    </row>
    <row r="228" spans="14:15" x14ac:dyDescent="0.25">
      <c r="N228" s="214"/>
      <c r="O228" s="204"/>
    </row>
    <row r="229" spans="14:15" x14ac:dyDescent="0.25">
      <c r="N229" s="214"/>
      <c r="O229" s="204"/>
    </row>
    <row r="230" spans="14:15" x14ac:dyDescent="0.25">
      <c r="N230" s="214"/>
      <c r="O230" s="204"/>
    </row>
    <row r="231" spans="14:15" x14ac:dyDescent="0.25">
      <c r="N231" s="214"/>
      <c r="O231" s="204"/>
    </row>
    <row r="232" spans="14:15" x14ac:dyDescent="0.25">
      <c r="N232" s="214"/>
      <c r="O232" s="204"/>
    </row>
    <row r="233" spans="14:15" x14ac:dyDescent="0.25">
      <c r="N233" s="214"/>
      <c r="O233" s="204"/>
    </row>
    <row r="234" spans="14:15" x14ac:dyDescent="0.25">
      <c r="N234" s="214"/>
      <c r="O234" s="204"/>
    </row>
    <row r="235" spans="14:15" x14ac:dyDescent="0.25">
      <c r="N235" s="214"/>
      <c r="O235" s="204"/>
    </row>
    <row r="236" spans="14:15" x14ac:dyDescent="0.25">
      <c r="N236" s="214"/>
      <c r="O236" s="204"/>
    </row>
    <row r="237" spans="14:15" x14ac:dyDescent="0.25">
      <c r="N237" s="214"/>
      <c r="O237" s="204"/>
    </row>
    <row r="238" spans="14:15" x14ac:dyDescent="0.25">
      <c r="N238" s="214"/>
      <c r="O238" s="204"/>
    </row>
    <row r="239" spans="14:15" x14ac:dyDescent="0.25">
      <c r="N239" s="214"/>
      <c r="O239" s="204"/>
    </row>
    <row r="240" spans="14:15" x14ac:dyDescent="0.25">
      <c r="N240" s="214"/>
      <c r="O240" s="204"/>
    </row>
    <row r="241" spans="14:15" x14ac:dyDescent="0.25">
      <c r="N241" s="214"/>
      <c r="O241" s="204"/>
    </row>
    <row r="242" spans="14:15" x14ac:dyDescent="0.25">
      <c r="N242" s="214"/>
      <c r="O242" s="204"/>
    </row>
    <row r="243" spans="14:15" x14ac:dyDescent="0.25">
      <c r="N243" s="214"/>
      <c r="O243" s="204"/>
    </row>
    <row r="244" spans="14:15" x14ac:dyDescent="0.25">
      <c r="N244" s="214"/>
      <c r="O244" s="204"/>
    </row>
    <row r="245" spans="14:15" x14ac:dyDescent="0.25">
      <c r="N245" s="214"/>
      <c r="O245" s="204"/>
    </row>
    <row r="246" spans="14:15" x14ac:dyDescent="0.25">
      <c r="N246" s="214"/>
      <c r="O246" s="204"/>
    </row>
    <row r="247" spans="14:15" x14ac:dyDescent="0.25">
      <c r="N247" s="214"/>
      <c r="O247" s="204"/>
    </row>
    <row r="248" spans="14:15" x14ac:dyDescent="0.25">
      <c r="N248" s="214"/>
      <c r="O248" s="204"/>
    </row>
    <row r="249" spans="14:15" x14ac:dyDescent="0.25">
      <c r="N249" s="214"/>
      <c r="O249" s="204"/>
    </row>
    <row r="250" spans="14:15" x14ac:dyDescent="0.25">
      <c r="N250" s="214"/>
      <c r="O250" s="204"/>
    </row>
    <row r="251" spans="14:15" x14ac:dyDescent="0.25">
      <c r="N251" s="214"/>
      <c r="O251" s="204"/>
    </row>
    <row r="252" spans="14:15" x14ac:dyDescent="0.25">
      <c r="N252" s="214"/>
      <c r="O252" s="204"/>
    </row>
    <row r="253" spans="14:15" x14ac:dyDescent="0.25">
      <c r="N253" s="214"/>
      <c r="O253" s="204"/>
    </row>
    <row r="254" spans="14:15" x14ac:dyDescent="0.25">
      <c r="N254" s="214"/>
      <c r="O254" s="204"/>
    </row>
    <row r="255" spans="14:15" x14ac:dyDescent="0.25">
      <c r="N255" s="214"/>
      <c r="O255" s="204"/>
    </row>
    <row r="256" spans="14:15" x14ac:dyDescent="0.25">
      <c r="N256" s="214"/>
      <c r="O256" s="204"/>
    </row>
    <row r="257" spans="14:15" x14ac:dyDescent="0.25">
      <c r="N257" s="214"/>
      <c r="O257" s="204"/>
    </row>
    <row r="258" spans="14:15" x14ac:dyDescent="0.25">
      <c r="N258" s="214"/>
      <c r="O258" s="204"/>
    </row>
    <row r="259" spans="14:15" x14ac:dyDescent="0.25">
      <c r="N259" s="214"/>
      <c r="O259" s="204"/>
    </row>
    <row r="260" spans="14:15" x14ac:dyDescent="0.25">
      <c r="N260" s="214"/>
      <c r="O260" s="204"/>
    </row>
    <row r="261" spans="14:15" x14ac:dyDescent="0.25">
      <c r="N261" s="214"/>
      <c r="O261" s="204"/>
    </row>
    <row r="262" spans="14:15" x14ac:dyDescent="0.25">
      <c r="N262" s="214"/>
      <c r="O262" s="204"/>
    </row>
    <row r="263" spans="14:15" x14ac:dyDescent="0.25">
      <c r="N263" s="214"/>
      <c r="O263" s="204"/>
    </row>
    <row r="264" spans="14:15" x14ac:dyDescent="0.25">
      <c r="N264" s="214"/>
      <c r="O264" s="204"/>
    </row>
    <row r="265" spans="14:15" x14ac:dyDescent="0.25">
      <c r="N265" s="214"/>
      <c r="O265" s="204"/>
    </row>
    <row r="266" spans="14:15" x14ac:dyDescent="0.25">
      <c r="N266" s="214"/>
      <c r="O266" s="204"/>
    </row>
    <row r="267" spans="14:15" x14ac:dyDescent="0.25">
      <c r="N267" s="214"/>
      <c r="O267" s="204"/>
    </row>
    <row r="268" spans="14:15" x14ac:dyDescent="0.25">
      <c r="N268" s="214"/>
      <c r="O268" s="204"/>
    </row>
  </sheetData>
  <mergeCells count="18">
    <mergeCell ref="A26:A43"/>
    <mergeCell ref="B26:B43"/>
    <mergeCell ref="Q1:Q2"/>
    <mergeCell ref="R1:R2"/>
    <mergeCell ref="S1:S2"/>
    <mergeCell ref="A1:C1"/>
    <mergeCell ref="D1:J1"/>
    <mergeCell ref="K1:M1"/>
    <mergeCell ref="N1:N2"/>
    <mergeCell ref="O1:O2"/>
    <mergeCell ref="P1:P2"/>
    <mergeCell ref="W1:W2"/>
    <mergeCell ref="A2:M2"/>
    <mergeCell ref="A4:A25"/>
    <mergeCell ref="B4:B25"/>
    <mergeCell ref="T1:T2"/>
    <mergeCell ref="U1:U2"/>
    <mergeCell ref="V1:V2"/>
  </mergeCells>
  <conditionalFormatting sqref="L4 L5:M43 L45:M79 M44">
    <cfRule type="cellIs" dxfId="71" priority="10" stopIfTrue="1" operator="greaterThan">
      <formula>0</formula>
    </cfRule>
    <cfRule type="cellIs" dxfId="70" priority="11" stopIfTrue="1" operator="greaterThan">
      <formula>0</formula>
    </cfRule>
    <cfRule type="cellIs" dxfId="69" priority="12" stopIfTrue="1" operator="greaterThan">
      <formula>0</formula>
    </cfRule>
  </conditionalFormatting>
  <conditionalFormatting sqref="M4">
    <cfRule type="cellIs" dxfId="68" priority="7" stopIfTrue="1" operator="greaterThan">
      <formula>0</formula>
    </cfRule>
    <cfRule type="cellIs" dxfId="67" priority="8" stopIfTrue="1" operator="greaterThan">
      <formula>0</formula>
    </cfRule>
    <cfRule type="cellIs" dxfId="66" priority="9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1C946-7719-4D8F-8933-0581B28CB153}">
  <dimension ref="A1:W268"/>
  <sheetViews>
    <sheetView zoomScale="84" zoomScaleNormal="84" workbookViewId="0">
      <selection activeCell="F3" sqref="F1:F1048576"/>
    </sheetView>
  </sheetViews>
  <sheetFormatPr defaultColWidth="9.7109375" defaultRowHeight="15" x14ac:dyDescent="0.25"/>
  <cols>
    <col min="1" max="1" width="15.28515625" style="1" customWidth="1"/>
    <col min="2" max="2" width="15.5703125" style="1" customWidth="1"/>
    <col min="3" max="3" width="12.42578125" style="15" customWidth="1"/>
    <col min="4" max="4" width="60.85546875" style="1" customWidth="1"/>
    <col min="5" max="5" width="11.28515625" style="1" customWidth="1"/>
    <col min="6" max="6" width="15.7109375" style="1" customWidth="1"/>
    <col min="7" max="7" width="14.140625" style="1" customWidth="1"/>
    <col min="8" max="8" width="17.85546875" style="1" customWidth="1"/>
    <col min="9" max="9" width="15.85546875" style="1" bestFit="1" customWidth="1"/>
    <col min="10" max="10" width="12.7109375" style="21" bestFit="1" customWidth="1"/>
    <col min="11" max="11" width="11.28515625" style="18" customWidth="1"/>
    <col min="12" max="12" width="13.28515625" style="16" customWidth="1"/>
    <col min="13" max="13" width="12.5703125" style="4" customWidth="1"/>
    <col min="14" max="14" width="15.42578125" style="47" customWidth="1"/>
    <col min="15" max="17" width="16.42578125" style="47" bestFit="1" customWidth="1"/>
    <col min="18" max="19" width="16.42578125" style="2" bestFit="1" customWidth="1"/>
    <col min="20" max="20" width="17" style="2" customWidth="1"/>
    <col min="21" max="23" width="16.28515625" style="2" bestFit="1" customWidth="1"/>
    <col min="24" max="16384" width="9.7109375" style="2"/>
  </cols>
  <sheetData>
    <row r="1" spans="1:23" ht="33" customHeight="1" x14ac:dyDescent="0.25">
      <c r="A1" s="166" t="s">
        <v>32</v>
      </c>
      <c r="B1" s="166"/>
      <c r="C1" s="166"/>
      <c r="D1" s="166" t="s">
        <v>33</v>
      </c>
      <c r="E1" s="166"/>
      <c r="F1" s="166"/>
      <c r="G1" s="166"/>
      <c r="H1" s="166"/>
      <c r="I1" s="166"/>
      <c r="J1" s="166"/>
      <c r="K1" s="166" t="s">
        <v>34</v>
      </c>
      <c r="L1" s="166"/>
      <c r="M1" s="166"/>
      <c r="N1" s="157" t="s">
        <v>25</v>
      </c>
      <c r="O1" s="157" t="s">
        <v>25</v>
      </c>
      <c r="P1" s="157" t="s">
        <v>25</v>
      </c>
      <c r="Q1" s="157" t="s">
        <v>25</v>
      </c>
      <c r="R1" s="157" t="s">
        <v>25</v>
      </c>
      <c r="S1" s="157" t="s">
        <v>25</v>
      </c>
      <c r="T1" s="157" t="s">
        <v>25</v>
      </c>
      <c r="U1" s="157" t="s">
        <v>25</v>
      </c>
      <c r="V1" s="157" t="s">
        <v>25</v>
      </c>
      <c r="W1" s="157" t="s">
        <v>25</v>
      </c>
    </row>
    <row r="2" spans="1:23" ht="21.75" customHeight="1" x14ac:dyDescent="0.25">
      <c r="A2" s="166" t="s">
        <v>23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spans="1:23" s="3" customFormat="1" ht="54.75" customHeight="1" x14ac:dyDescent="0.2">
      <c r="A3" s="35" t="s">
        <v>4</v>
      </c>
      <c r="B3" s="35" t="s">
        <v>20</v>
      </c>
      <c r="C3" s="35" t="s">
        <v>2</v>
      </c>
      <c r="D3" s="36" t="s">
        <v>15</v>
      </c>
      <c r="E3" s="36" t="s">
        <v>26</v>
      </c>
      <c r="F3" s="36" t="s">
        <v>18</v>
      </c>
      <c r="G3" s="36" t="s">
        <v>16</v>
      </c>
      <c r="H3" s="36" t="s">
        <v>22</v>
      </c>
      <c r="I3" s="36" t="s">
        <v>3</v>
      </c>
      <c r="J3" s="44" t="s">
        <v>21</v>
      </c>
      <c r="K3" s="13" t="s">
        <v>5</v>
      </c>
      <c r="L3" s="14" t="s">
        <v>0</v>
      </c>
      <c r="M3" s="12" t="s">
        <v>1</v>
      </c>
      <c r="N3" s="56" t="s">
        <v>19</v>
      </c>
      <c r="O3" s="56" t="s">
        <v>19</v>
      </c>
      <c r="P3" s="56" t="s">
        <v>19</v>
      </c>
      <c r="Q3" s="56" t="s">
        <v>19</v>
      </c>
      <c r="R3" s="56" t="s">
        <v>19</v>
      </c>
      <c r="S3" s="56" t="s">
        <v>19</v>
      </c>
      <c r="T3" s="56" t="s">
        <v>19</v>
      </c>
      <c r="U3" s="56" t="s">
        <v>19</v>
      </c>
      <c r="V3" s="56" t="s">
        <v>19</v>
      </c>
      <c r="W3" s="56" t="s">
        <v>19</v>
      </c>
    </row>
    <row r="4" spans="1:23" ht="59.25" customHeight="1" x14ac:dyDescent="0.25">
      <c r="A4" s="167" t="s">
        <v>35</v>
      </c>
      <c r="B4" s="170" t="s">
        <v>36</v>
      </c>
      <c r="C4" s="76">
        <v>1</v>
      </c>
      <c r="D4" s="38" t="s">
        <v>37</v>
      </c>
      <c r="E4" s="58" t="s">
        <v>27</v>
      </c>
      <c r="F4" s="66">
        <v>1001</v>
      </c>
      <c r="G4" s="37" t="s">
        <v>66</v>
      </c>
      <c r="H4" s="81" t="s">
        <v>60</v>
      </c>
      <c r="I4" s="41" t="s">
        <v>6</v>
      </c>
      <c r="J4" s="60">
        <v>36</v>
      </c>
      <c r="K4" s="85">
        <v>3</v>
      </c>
      <c r="L4" s="61">
        <f>K4-SUM(N4:W4)</f>
        <v>3</v>
      </c>
      <c r="M4" s="62" t="str">
        <f>IF(L4&lt;0,"ATENÇÃO","OK")</f>
        <v>OK</v>
      </c>
      <c r="N4" s="57"/>
      <c r="O4" s="55"/>
      <c r="P4" s="55"/>
      <c r="Q4" s="33"/>
      <c r="R4" s="33"/>
      <c r="S4" s="33"/>
      <c r="T4" s="33"/>
      <c r="U4" s="33"/>
      <c r="V4" s="33"/>
      <c r="W4" s="33"/>
    </row>
    <row r="5" spans="1:23" ht="63.75" customHeight="1" x14ac:dyDescent="0.25">
      <c r="A5" s="168"/>
      <c r="B5" s="171"/>
      <c r="C5" s="76">
        <v>2</v>
      </c>
      <c r="D5" s="39" t="s">
        <v>38</v>
      </c>
      <c r="E5" s="59" t="s">
        <v>28</v>
      </c>
      <c r="F5" s="66">
        <v>1001</v>
      </c>
      <c r="G5" s="37" t="s">
        <v>67</v>
      </c>
      <c r="H5" s="74" t="s">
        <v>60</v>
      </c>
      <c r="I5" s="42" t="s">
        <v>6</v>
      </c>
      <c r="J5" s="60">
        <v>35</v>
      </c>
      <c r="K5" s="85">
        <v>10</v>
      </c>
      <c r="L5" s="61">
        <f t="shared" ref="L5:L43" si="0">K5-SUM(N5:W5)</f>
        <v>10</v>
      </c>
      <c r="M5" s="62" t="str">
        <f t="shared" ref="M5:M43" si="1">IF(L5&lt;0,"ATENÇÃO","OK")</f>
        <v>OK</v>
      </c>
      <c r="N5" s="57"/>
      <c r="O5" s="55"/>
      <c r="P5" s="55"/>
      <c r="Q5" s="33"/>
      <c r="R5" s="33"/>
      <c r="S5" s="33"/>
      <c r="T5" s="33"/>
      <c r="U5" s="33"/>
      <c r="V5" s="33"/>
      <c r="W5" s="33"/>
    </row>
    <row r="6" spans="1:23" ht="61.5" customHeight="1" x14ac:dyDescent="0.25">
      <c r="A6" s="168"/>
      <c r="B6" s="171"/>
      <c r="C6" s="76">
        <v>3</v>
      </c>
      <c r="D6" s="39" t="s">
        <v>39</v>
      </c>
      <c r="E6" s="59"/>
      <c r="F6" s="66">
        <v>1001</v>
      </c>
      <c r="G6" s="37" t="s">
        <v>68</v>
      </c>
      <c r="H6" s="74" t="s">
        <v>60</v>
      </c>
      <c r="I6" s="42" t="s">
        <v>6</v>
      </c>
      <c r="J6" s="60">
        <v>44.32</v>
      </c>
      <c r="K6" s="85">
        <v>20</v>
      </c>
      <c r="L6" s="61">
        <f t="shared" si="0"/>
        <v>20</v>
      </c>
      <c r="M6" s="62" t="str">
        <f t="shared" si="1"/>
        <v>OK</v>
      </c>
      <c r="N6" s="57"/>
      <c r="O6" s="55"/>
      <c r="P6" s="55"/>
      <c r="Q6" s="33"/>
      <c r="R6" s="33"/>
      <c r="S6" s="33"/>
      <c r="T6" s="33"/>
      <c r="U6" s="33"/>
      <c r="V6" s="33"/>
      <c r="W6" s="33"/>
    </row>
    <row r="7" spans="1:23" ht="62.45" customHeight="1" x14ac:dyDescent="0.25">
      <c r="A7" s="168"/>
      <c r="B7" s="171"/>
      <c r="C7" s="76">
        <v>4</v>
      </c>
      <c r="D7" s="39" t="s">
        <v>40</v>
      </c>
      <c r="E7" s="59"/>
      <c r="F7" s="66">
        <v>1001</v>
      </c>
      <c r="G7" s="37" t="s">
        <v>69</v>
      </c>
      <c r="H7" s="74" t="s">
        <v>60</v>
      </c>
      <c r="I7" s="42" t="s">
        <v>6</v>
      </c>
      <c r="J7" s="60">
        <v>51.53</v>
      </c>
      <c r="K7" s="85">
        <v>10</v>
      </c>
      <c r="L7" s="61">
        <f t="shared" si="0"/>
        <v>10</v>
      </c>
      <c r="M7" s="62" t="str">
        <f t="shared" si="1"/>
        <v>OK</v>
      </c>
      <c r="N7" s="57"/>
      <c r="O7" s="55"/>
      <c r="P7" s="55"/>
      <c r="Q7" s="33"/>
      <c r="R7" s="33"/>
      <c r="S7" s="33"/>
      <c r="T7" s="33"/>
      <c r="U7" s="33"/>
      <c r="V7" s="33"/>
      <c r="W7" s="33"/>
    </row>
    <row r="8" spans="1:23" ht="65.25" customHeight="1" x14ac:dyDescent="0.25">
      <c r="A8" s="168"/>
      <c r="B8" s="171"/>
      <c r="C8" s="76">
        <v>5</v>
      </c>
      <c r="D8" s="39" t="s">
        <v>41</v>
      </c>
      <c r="E8" s="59"/>
      <c r="F8" s="66">
        <v>1001</v>
      </c>
      <c r="G8" s="37" t="s">
        <v>70</v>
      </c>
      <c r="H8" s="74" t="s">
        <v>60</v>
      </c>
      <c r="I8" s="42" t="s">
        <v>6</v>
      </c>
      <c r="J8" s="60">
        <v>68.87</v>
      </c>
      <c r="K8" s="85">
        <v>3</v>
      </c>
      <c r="L8" s="61">
        <f t="shared" si="0"/>
        <v>3</v>
      </c>
      <c r="M8" s="62" t="str">
        <f t="shared" si="1"/>
        <v>OK</v>
      </c>
      <c r="N8" s="57"/>
      <c r="O8" s="55"/>
      <c r="P8" s="55"/>
      <c r="Q8" s="33"/>
      <c r="R8" s="33"/>
      <c r="S8" s="33"/>
      <c r="T8" s="33"/>
      <c r="U8" s="33"/>
      <c r="V8" s="33"/>
      <c r="W8" s="33"/>
    </row>
    <row r="9" spans="1:23" ht="63" customHeight="1" x14ac:dyDescent="0.25">
      <c r="A9" s="168"/>
      <c r="B9" s="171"/>
      <c r="C9" s="76">
        <v>6</v>
      </c>
      <c r="D9" s="39" t="s">
        <v>42</v>
      </c>
      <c r="E9" s="59"/>
      <c r="F9" s="66">
        <v>1001</v>
      </c>
      <c r="G9" s="37" t="s">
        <v>59</v>
      </c>
      <c r="H9" s="74" t="s">
        <v>60</v>
      </c>
      <c r="I9" s="42" t="s">
        <v>6</v>
      </c>
      <c r="J9" s="60">
        <v>64.260000000000005</v>
      </c>
      <c r="K9" s="85">
        <v>3</v>
      </c>
      <c r="L9" s="61">
        <f t="shared" si="0"/>
        <v>3</v>
      </c>
      <c r="M9" s="62" t="str">
        <f t="shared" si="1"/>
        <v>OK</v>
      </c>
      <c r="N9" s="57"/>
      <c r="O9" s="55"/>
      <c r="P9" s="55"/>
      <c r="Q9" s="33"/>
      <c r="R9" s="33"/>
      <c r="S9" s="33"/>
      <c r="T9" s="33"/>
      <c r="U9" s="33"/>
      <c r="V9" s="33"/>
      <c r="W9" s="33"/>
    </row>
    <row r="10" spans="1:23" ht="60.75" customHeight="1" x14ac:dyDescent="0.25">
      <c r="A10" s="168"/>
      <c r="B10" s="171"/>
      <c r="C10" s="76">
        <v>7</v>
      </c>
      <c r="D10" s="39" t="s">
        <v>43</v>
      </c>
      <c r="E10" s="59"/>
      <c r="F10" s="66">
        <v>1001</v>
      </c>
      <c r="G10" s="37" t="s">
        <v>71</v>
      </c>
      <c r="H10" s="74" t="s">
        <v>60</v>
      </c>
      <c r="I10" s="42" t="s">
        <v>6</v>
      </c>
      <c r="J10" s="60">
        <v>78.13</v>
      </c>
      <c r="K10" s="85">
        <v>5</v>
      </c>
      <c r="L10" s="61">
        <f t="shared" si="0"/>
        <v>5</v>
      </c>
      <c r="M10" s="62" t="str">
        <f t="shared" si="1"/>
        <v>OK</v>
      </c>
      <c r="N10" s="57"/>
      <c r="O10" s="55"/>
      <c r="P10" s="55"/>
      <c r="Q10" s="33"/>
      <c r="R10" s="33"/>
      <c r="S10" s="33"/>
      <c r="T10" s="33"/>
      <c r="U10" s="33"/>
      <c r="V10" s="33"/>
      <c r="W10" s="33"/>
    </row>
    <row r="11" spans="1:23" ht="62.45" customHeight="1" x14ac:dyDescent="0.25">
      <c r="A11" s="168"/>
      <c r="B11" s="171"/>
      <c r="C11" s="76">
        <v>8</v>
      </c>
      <c r="D11" s="40" t="s">
        <v>44</v>
      </c>
      <c r="E11" s="59"/>
      <c r="F11" s="66">
        <v>1001</v>
      </c>
      <c r="G11" s="37" t="s">
        <v>72</v>
      </c>
      <c r="H11" s="63" t="s">
        <v>60</v>
      </c>
      <c r="I11" s="43" t="s">
        <v>9</v>
      </c>
      <c r="J11" s="60">
        <v>50</v>
      </c>
      <c r="K11" s="85">
        <v>0</v>
      </c>
      <c r="L11" s="61">
        <f t="shared" si="0"/>
        <v>0</v>
      </c>
      <c r="M11" s="62" t="str">
        <f t="shared" si="1"/>
        <v>OK</v>
      </c>
      <c r="N11" s="57"/>
      <c r="O11" s="55"/>
      <c r="P11" s="55"/>
      <c r="Q11" s="33"/>
      <c r="R11" s="33"/>
      <c r="S11" s="33"/>
      <c r="T11" s="33"/>
      <c r="U11" s="33"/>
      <c r="V11" s="33"/>
      <c r="W11" s="33"/>
    </row>
    <row r="12" spans="1:23" ht="60.75" customHeight="1" x14ac:dyDescent="0.25">
      <c r="A12" s="168"/>
      <c r="B12" s="171"/>
      <c r="C12" s="76">
        <v>9</v>
      </c>
      <c r="D12" s="72" t="s">
        <v>45</v>
      </c>
      <c r="E12" s="59"/>
      <c r="F12" s="66">
        <v>1001</v>
      </c>
      <c r="G12" s="37" t="s">
        <v>59</v>
      </c>
      <c r="H12" s="78" t="s">
        <v>60</v>
      </c>
      <c r="I12" s="71" t="s">
        <v>9</v>
      </c>
      <c r="J12" s="60">
        <v>75.599999999999994</v>
      </c>
      <c r="K12" s="85">
        <v>3</v>
      </c>
      <c r="L12" s="61">
        <f t="shared" si="0"/>
        <v>3</v>
      </c>
      <c r="M12" s="62" t="str">
        <f t="shared" si="1"/>
        <v>OK</v>
      </c>
      <c r="N12" s="57"/>
      <c r="O12" s="55"/>
      <c r="P12" s="55"/>
      <c r="Q12" s="33"/>
      <c r="R12" s="33"/>
      <c r="S12" s="33"/>
      <c r="T12" s="33"/>
      <c r="U12" s="33"/>
      <c r="V12" s="33"/>
      <c r="W12" s="33"/>
    </row>
    <row r="13" spans="1:23" ht="62.45" customHeight="1" x14ac:dyDescent="0.25">
      <c r="A13" s="168"/>
      <c r="B13" s="171"/>
      <c r="C13" s="76">
        <v>10</v>
      </c>
      <c r="D13" s="72" t="s">
        <v>46</v>
      </c>
      <c r="E13" s="59"/>
      <c r="F13" s="66">
        <v>1001</v>
      </c>
      <c r="G13" s="37" t="s">
        <v>59</v>
      </c>
      <c r="H13" s="78" t="s">
        <v>60</v>
      </c>
      <c r="I13" s="71" t="s">
        <v>6</v>
      </c>
      <c r="J13" s="60">
        <v>61.4</v>
      </c>
      <c r="K13" s="85">
        <v>3</v>
      </c>
      <c r="L13" s="61">
        <f t="shared" si="0"/>
        <v>3</v>
      </c>
      <c r="M13" s="62" t="str">
        <f t="shared" si="1"/>
        <v>OK</v>
      </c>
      <c r="N13" s="57"/>
      <c r="O13" s="55"/>
      <c r="P13" s="55"/>
      <c r="Q13" s="33"/>
      <c r="R13" s="33"/>
      <c r="S13" s="33"/>
      <c r="T13" s="33"/>
      <c r="U13" s="33"/>
      <c r="V13" s="33"/>
      <c r="W13" s="33"/>
    </row>
    <row r="14" spans="1:23" ht="29.25" customHeight="1" x14ac:dyDescent="0.25">
      <c r="A14" s="168"/>
      <c r="B14" s="171"/>
      <c r="C14" s="76">
        <v>11</v>
      </c>
      <c r="D14" s="82" t="s">
        <v>47</v>
      </c>
      <c r="E14" s="59"/>
      <c r="F14" s="66">
        <v>1001</v>
      </c>
      <c r="G14" s="37" t="s">
        <v>61</v>
      </c>
      <c r="H14" s="81" t="s">
        <v>60</v>
      </c>
      <c r="I14" s="41" t="s">
        <v>6</v>
      </c>
      <c r="J14" s="60">
        <v>9</v>
      </c>
      <c r="K14" s="85">
        <v>3</v>
      </c>
      <c r="L14" s="61">
        <f t="shared" si="0"/>
        <v>3</v>
      </c>
      <c r="M14" s="62" t="str">
        <f t="shared" si="1"/>
        <v>OK</v>
      </c>
      <c r="N14" s="57"/>
      <c r="O14" s="55"/>
      <c r="P14" s="55"/>
      <c r="Q14" s="33"/>
      <c r="R14" s="33"/>
      <c r="S14" s="33"/>
      <c r="T14" s="33"/>
      <c r="U14" s="33"/>
      <c r="V14" s="33"/>
      <c r="W14" s="33"/>
    </row>
    <row r="15" spans="1:23" ht="31.7" customHeight="1" x14ac:dyDescent="0.25">
      <c r="A15" s="168"/>
      <c r="B15" s="171"/>
      <c r="C15" s="76">
        <v>12</v>
      </c>
      <c r="D15" s="82" t="s">
        <v>48</v>
      </c>
      <c r="E15" s="59"/>
      <c r="F15" s="66">
        <v>1001</v>
      </c>
      <c r="G15" s="37" t="s">
        <v>61</v>
      </c>
      <c r="H15" s="81" t="s">
        <v>60</v>
      </c>
      <c r="I15" s="41" t="s">
        <v>6</v>
      </c>
      <c r="J15" s="60">
        <v>3</v>
      </c>
      <c r="K15" s="85">
        <v>10</v>
      </c>
      <c r="L15" s="61">
        <f t="shared" si="0"/>
        <v>10</v>
      </c>
      <c r="M15" s="62" t="str">
        <f t="shared" si="1"/>
        <v>OK</v>
      </c>
      <c r="N15" s="57"/>
      <c r="O15" s="55"/>
      <c r="P15" s="55"/>
      <c r="Q15" s="33"/>
      <c r="R15" s="33"/>
      <c r="S15" s="33"/>
      <c r="T15" s="33"/>
      <c r="U15" s="33"/>
      <c r="V15" s="33"/>
      <c r="W15" s="33"/>
    </row>
    <row r="16" spans="1:23" ht="28.5" customHeight="1" x14ac:dyDescent="0.25">
      <c r="A16" s="168"/>
      <c r="B16" s="171"/>
      <c r="C16" s="76">
        <v>13</v>
      </c>
      <c r="D16" s="82" t="s">
        <v>49</v>
      </c>
      <c r="E16" s="59"/>
      <c r="F16" s="66">
        <v>1001</v>
      </c>
      <c r="G16" s="37" t="s">
        <v>61</v>
      </c>
      <c r="H16" s="81" t="s">
        <v>60</v>
      </c>
      <c r="I16" s="41" t="s">
        <v>6</v>
      </c>
      <c r="J16" s="60">
        <v>10</v>
      </c>
      <c r="K16" s="85">
        <v>10</v>
      </c>
      <c r="L16" s="61">
        <f t="shared" si="0"/>
        <v>10</v>
      </c>
      <c r="M16" s="62" t="str">
        <f t="shared" si="1"/>
        <v>OK</v>
      </c>
      <c r="N16" s="57"/>
      <c r="O16" s="55"/>
      <c r="P16" s="55"/>
      <c r="Q16" s="33"/>
      <c r="R16" s="33"/>
      <c r="S16" s="33"/>
      <c r="T16" s="33"/>
      <c r="U16" s="33"/>
      <c r="V16" s="33"/>
      <c r="W16" s="33"/>
    </row>
    <row r="17" spans="1:23" ht="28.5" customHeight="1" x14ac:dyDescent="0.25">
      <c r="A17" s="168"/>
      <c r="B17" s="171"/>
      <c r="C17" s="76">
        <v>14</v>
      </c>
      <c r="D17" s="82" t="s">
        <v>50</v>
      </c>
      <c r="E17" s="59"/>
      <c r="F17" s="66">
        <v>1001</v>
      </c>
      <c r="G17" s="37" t="s">
        <v>61</v>
      </c>
      <c r="H17" s="81" t="s">
        <v>60</v>
      </c>
      <c r="I17" s="41" t="s">
        <v>6</v>
      </c>
      <c r="J17" s="60">
        <v>9</v>
      </c>
      <c r="K17" s="85">
        <v>10</v>
      </c>
      <c r="L17" s="61">
        <f t="shared" si="0"/>
        <v>10</v>
      </c>
      <c r="M17" s="62" t="str">
        <f t="shared" si="1"/>
        <v>OK</v>
      </c>
      <c r="N17" s="57"/>
      <c r="O17" s="55"/>
      <c r="P17" s="55"/>
      <c r="Q17" s="33"/>
      <c r="R17" s="33"/>
      <c r="S17" s="33"/>
      <c r="T17" s="33"/>
      <c r="U17" s="33"/>
      <c r="V17" s="33"/>
      <c r="W17" s="33"/>
    </row>
    <row r="18" spans="1:23" ht="29.25" customHeight="1" x14ac:dyDescent="0.25">
      <c r="A18" s="168"/>
      <c r="B18" s="171"/>
      <c r="C18" s="76">
        <v>15</v>
      </c>
      <c r="D18" s="82" t="s">
        <v>51</v>
      </c>
      <c r="E18" s="59"/>
      <c r="F18" s="66">
        <v>1001</v>
      </c>
      <c r="G18" s="37" t="s">
        <v>61</v>
      </c>
      <c r="H18" s="81" t="s">
        <v>60</v>
      </c>
      <c r="I18" s="41" t="s">
        <v>6</v>
      </c>
      <c r="J18" s="60">
        <v>10</v>
      </c>
      <c r="K18" s="85">
        <v>3</v>
      </c>
      <c r="L18" s="61">
        <f t="shared" si="0"/>
        <v>3</v>
      </c>
      <c r="M18" s="62" t="str">
        <f t="shared" si="1"/>
        <v>OK</v>
      </c>
      <c r="N18" s="57"/>
      <c r="O18" s="55"/>
      <c r="P18" s="55"/>
      <c r="Q18" s="33"/>
      <c r="R18" s="33"/>
      <c r="S18" s="33"/>
      <c r="T18" s="33"/>
      <c r="U18" s="33"/>
      <c r="V18" s="33"/>
      <c r="W18" s="33"/>
    </row>
    <row r="19" spans="1:23" ht="34.5" customHeight="1" x14ac:dyDescent="0.25">
      <c r="A19" s="168"/>
      <c r="B19" s="171"/>
      <c r="C19" s="76">
        <v>16</v>
      </c>
      <c r="D19" s="82" t="s">
        <v>52</v>
      </c>
      <c r="E19" s="59"/>
      <c r="F19" s="66">
        <v>1001</v>
      </c>
      <c r="G19" s="37" t="s">
        <v>61</v>
      </c>
      <c r="H19" s="81" t="s">
        <v>60</v>
      </c>
      <c r="I19" s="41" t="s">
        <v>6</v>
      </c>
      <c r="J19" s="60">
        <v>12</v>
      </c>
      <c r="K19" s="85">
        <v>3</v>
      </c>
      <c r="L19" s="61">
        <f t="shared" si="0"/>
        <v>3</v>
      </c>
      <c r="M19" s="62" t="str">
        <f t="shared" si="1"/>
        <v>OK</v>
      </c>
      <c r="N19" s="57"/>
      <c r="O19" s="55"/>
      <c r="P19" s="55"/>
      <c r="Q19" s="33"/>
      <c r="R19" s="33"/>
      <c r="S19" s="33"/>
      <c r="T19" s="33"/>
      <c r="U19" s="33"/>
      <c r="V19" s="33"/>
      <c r="W19" s="33"/>
    </row>
    <row r="20" spans="1:23" ht="31.7" customHeight="1" x14ac:dyDescent="0.25">
      <c r="A20" s="168"/>
      <c r="B20" s="171"/>
      <c r="C20" s="76">
        <v>17</v>
      </c>
      <c r="D20" s="82" t="s">
        <v>53</v>
      </c>
      <c r="E20" s="59"/>
      <c r="F20" s="66">
        <v>1001</v>
      </c>
      <c r="G20" s="37" t="s">
        <v>61</v>
      </c>
      <c r="H20" s="81" t="s">
        <v>60</v>
      </c>
      <c r="I20" s="41" t="s">
        <v>6</v>
      </c>
      <c r="J20" s="60">
        <v>10</v>
      </c>
      <c r="K20" s="85">
        <v>5</v>
      </c>
      <c r="L20" s="61">
        <f t="shared" si="0"/>
        <v>5</v>
      </c>
      <c r="M20" s="62" t="str">
        <f t="shared" si="1"/>
        <v>OK</v>
      </c>
      <c r="N20" s="57"/>
      <c r="O20" s="55"/>
      <c r="P20" s="55"/>
      <c r="Q20" s="33"/>
      <c r="R20" s="33"/>
      <c r="S20" s="33"/>
      <c r="T20" s="33"/>
      <c r="U20" s="33"/>
      <c r="V20" s="33"/>
      <c r="W20" s="33"/>
    </row>
    <row r="21" spans="1:23" ht="35.450000000000003" customHeight="1" x14ac:dyDescent="0.25">
      <c r="A21" s="168"/>
      <c r="B21" s="171"/>
      <c r="C21" s="76">
        <v>18</v>
      </c>
      <c r="D21" s="75" t="s">
        <v>54</v>
      </c>
      <c r="E21" s="59"/>
      <c r="F21" s="66">
        <v>1001</v>
      </c>
      <c r="G21" s="37" t="s">
        <v>61</v>
      </c>
      <c r="H21" s="81" t="s">
        <v>60</v>
      </c>
      <c r="I21" s="71" t="s">
        <v>6</v>
      </c>
      <c r="J21" s="60">
        <v>10.6</v>
      </c>
      <c r="K21" s="85">
        <v>0</v>
      </c>
      <c r="L21" s="61">
        <f t="shared" si="0"/>
        <v>0</v>
      </c>
      <c r="M21" s="62" t="str">
        <f t="shared" si="1"/>
        <v>OK</v>
      </c>
      <c r="N21" s="57"/>
      <c r="O21" s="55"/>
      <c r="P21" s="55"/>
      <c r="Q21" s="33"/>
      <c r="R21" s="33"/>
      <c r="S21" s="33"/>
      <c r="T21" s="33"/>
      <c r="U21" s="33"/>
      <c r="V21" s="33"/>
      <c r="W21" s="33"/>
    </row>
    <row r="22" spans="1:23" ht="36.75" customHeight="1" x14ac:dyDescent="0.25">
      <c r="A22" s="168"/>
      <c r="B22" s="171"/>
      <c r="C22" s="76">
        <v>19</v>
      </c>
      <c r="D22" s="39" t="s">
        <v>55</v>
      </c>
      <c r="E22" s="59"/>
      <c r="F22" s="66">
        <v>1001</v>
      </c>
      <c r="G22" s="37" t="s">
        <v>61</v>
      </c>
      <c r="H22" s="74" t="s">
        <v>60</v>
      </c>
      <c r="I22" s="42" t="s">
        <v>6</v>
      </c>
      <c r="J22" s="60">
        <v>2.37</v>
      </c>
      <c r="K22" s="85">
        <v>0</v>
      </c>
      <c r="L22" s="61">
        <f t="shared" si="0"/>
        <v>0</v>
      </c>
      <c r="M22" s="62" t="str">
        <f t="shared" si="1"/>
        <v>OK</v>
      </c>
      <c r="N22" s="57"/>
      <c r="O22" s="55"/>
      <c r="P22" s="55"/>
      <c r="Q22" s="33"/>
      <c r="R22" s="33"/>
      <c r="S22" s="33"/>
      <c r="T22" s="33"/>
      <c r="U22" s="33"/>
      <c r="V22" s="33"/>
      <c r="W22" s="33"/>
    </row>
    <row r="23" spans="1:23" ht="34.5" customHeight="1" x14ac:dyDescent="0.25">
      <c r="A23" s="168"/>
      <c r="B23" s="171"/>
      <c r="C23" s="76">
        <v>20</v>
      </c>
      <c r="D23" s="39" t="s">
        <v>56</v>
      </c>
      <c r="E23" s="59"/>
      <c r="F23" s="66">
        <v>1001</v>
      </c>
      <c r="G23" s="37" t="s">
        <v>62</v>
      </c>
      <c r="H23" s="74" t="s">
        <v>60</v>
      </c>
      <c r="I23" s="42" t="s">
        <v>6</v>
      </c>
      <c r="J23" s="60">
        <v>28.97</v>
      </c>
      <c r="K23" s="85">
        <v>3</v>
      </c>
      <c r="L23" s="61">
        <f t="shared" si="0"/>
        <v>3</v>
      </c>
      <c r="M23" s="62" t="str">
        <f t="shared" si="1"/>
        <v>OK</v>
      </c>
      <c r="N23" s="57"/>
      <c r="O23" s="55"/>
      <c r="P23" s="55"/>
      <c r="Q23" s="33"/>
      <c r="R23" s="33"/>
      <c r="S23" s="33"/>
      <c r="T23" s="33"/>
      <c r="U23" s="33"/>
      <c r="V23" s="33"/>
      <c r="W23" s="33"/>
    </row>
    <row r="24" spans="1:23" ht="50.25" customHeight="1" x14ac:dyDescent="0.25">
      <c r="A24" s="168"/>
      <c r="B24" s="171"/>
      <c r="C24" s="76">
        <v>21</v>
      </c>
      <c r="D24" s="39" t="s">
        <v>57</v>
      </c>
      <c r="E24" s="59"/>
      <c r="F24" s="66">
        <v>1001</v>
      </c>
      <c r="G24" s="37" t="s">
        <v>63</v>
      </c>
      <c r="H24" s="74" t="s">
        <v>60</v>
      </c>
      <c r="I24" s="42" t="s">
        <v>6</v>
      </c>
      <c r="J24" s="60">
        <v>53.01</v>
      </c>
      <c r="K24" s="85">
        <v>3</v>
      </c>
      <c r="L24" s="61">
        <f t="shared" si="0"/>
        <v>3</v>
      </c>
      <c r="M24" s="62" t="str">
        <f t="shared" si="1"/>
        <v>OK</v>
      </c>
      <c r="N24" s="57"/>
      <c r="O24" s="55"/>
      <c r="P24" s="55"/>
      <c r="Q24" s="33"/>
      <c r="R24" s="33"/>
      <c r="S24" s="33"/>
      <c r="T24" s="33"/>
      <c r="U24" s="33"/>
      <c r="V24" s="33"/>
      <c r="W24" s="33"/>
    </row>
    <row r="25" spans="1:23" ht="59.25" customHeight="1" x14ac:dyDescent="0.25">
      <c r="A25" s="169"/>
      <c r="B25" s="172"/>
      <c r="C25" s="69">
        <v>22</v>
      </c>
      <c r="D25" s="79" t="s">
        <v>58</v>
      </c>
      <c r="E25" s="59"/>
      <c r="F25" s="68" t="s">
        <v>64</v>
      </c>
      <c r="G25" s="65" t="s">
        <v>65</v>
      </c>
      <c r="H25" s="65" t="s">
        <v>60</v>
      </c>
      <c r="I25" s="65" t="s">
        <v>6</v>
      </c>
      <c r="J25" s="60">
        <v>40</v>
      </c>
      <c r="K25" s="85"/>
      <c r="L25" s="61">
        <f t="shared" si="0"/>
        <v>0</v>
      </c>
      <c r="M25" s="62" t="str">
        <f t="shared" si="1"/>
        <v>OK</v>
      </c>
      <c r="N25" s="57"/>
      <c r="O25" s="55"/>
      <c r="P25" s="55"/>
      <c r="Q25" s="33"/>
      <c r="R25" s="33"/>
      <c r="S25" s="33"/>
      <c r="T25" s="33"/>
      <c r="U25" s="33"/>
      <c r="V25" s="33"/>
      <c r="W25" s="33"/>
    </row>
    <row r="26" spans="1:23" ht="33.75" customHeight="1" x14ac:dyDescent="0.25">
      <c r="A26" s="160" t="s">
        <v>73</v>
      </c>
      <c r="B26" s="163" t="s">
        <v>36</v>
      </c>
      <c r="C26" s="77">
        <v>23</v>
      </c>
      <c r="D26" s="70" t="s">
        <v>74</v>
      </c>
      <c r="E26" s="70"/>
      <c r="F26" s="80">
        <v>436</v>
      </c>
      <c r="G26" s="73" t="s">
        <v>92</v>
      </c>
      <c r="H26" s="67" t="s">
        <v>93</v>
      </c>
      <c r="I26" s="67" t="s">
        <v>94</v>
      </c>
      <c r="J26" s="64">
        <v>12.9</v>
      </c>
      <c r="K26" s="86"/>
      <c r="L26" s="61">
        <f t="shared" si="0"/>
        <v>0</v>
      </c>
      <c r="M26" s="62" t="str">
        <f t="shared" si="1"/>
        <v>OK</v>
      </c>
      <c r="N26" s="57"/>
      <c r="O26" s="55"/>
      <c r="P26" s="55"/>
      <c r="Q26" s="33"/>
      <c r="R26" s="33"/>
      <c r="S26" s="33"/>
      <c r="T26" s="33"/>
      <c r="U26" s="33"/>
      <c r="V26" s="33"/>
      <c r="W26" s="33"/>
    </row>
    <row r="27" spans="1:23" ht="31.7" customHeight="1" x14ac:dyDescent="0.25">
      <c r="A27" s="161"/>
      <c r="B27" s="164"/>
      <c r="C27" s="77">
        <v>24</v>
      </c>
      <c r="D27" s="70" t="s">
        <v>75</v>
      </c>
      <c r="E27" s="70"/>
      <c r="F27" s="80">
        <v>436</v>
      </c>
      <c r="G27" s="73" t="s">
        <v>92</v>
      </c>
      <c r="H27" s="67" t="s">
        <v>93</v>
      </c>
      <c r="I27" s="67" t="s">
        <v>94</v>
      </c>
      <c r="J27" s="64">
        <v>32.65</v>
      </c>
      <c r="K27" s="86"/>
      <c r="L27" s="61">
        <f t="shared" si="0"/>
        <v>0</v>
      </c>
      <c r="M27" s="62" t="str">
        <f t="shared" si="1"/>
        <v>OK</v>
      </c>
      <c r="N27" s="57"/>
      <c r="O27" s="55"/>
      <c r="P27" s="55"/>
      <c r="Q27" s="33"/>
      <c r="R27" s="33"/>
      <c r="S27" s="33"/>
      <c r="T27" s="33"/>
      <c r="U27" s="33"/>
      <c r="V27" s="33"/>
      <c r="W27" s="33"/>
    </row>
    <row r="28" spans="1:23" ht="32.25" customHeight="1" x14ac:dyDescent="0.25">
      <c r="A28" s="161"/>
      <c r="B28" s="164"/>
      <c r="C28" s="77">
        <v>25</v>
      </c>
      <c r="D28" s="70" t="s">
        <v>76</v>
      </c>
      <c r="E28" s="70"/>
      <c r="F28" s="80">
        <v>436</v>
      </c>
      <c r="G28" s="73" t="s">
        <v>92</v>
      </c>
      <c r="H28" s="67" t="s">
        <v>93</v>
      </c>
      <c r="I28" s="67" t="s">
        <v>94</v>
      </c>
      <c r="J28" s="64">
        <v>70.819999999999993</v>
      </c>
      <c r="K28" s="86"/>
      <c r="L28" s="61">
        <f t="shared" si="0"/>
        <v>0</v>
      </c>
      <c r="M28" s="62" t="str">
        <f t="shared" si="1"/>
        <v>OK</v>
      </c>
      <c r="N28" s="57"/>
      <c r="O28" s="55"/>
      <c r="P28" s="55"/>
      <c r="Q28" s="33"/>
      <c r="R28" s="33"/>
      <c r="S28" s="33"/>
      <c r="T28" s="33"/>
      <c r="U28" s="33"/>
      <c r="V28" s="33"/>
      <c r="W28" s="33"/>
    </row>
    <row r="29" spans="1:23" ht="27.75" customHeight="1" x14ac:dyDescent="0.25">
      <c r="A29" s="161"/>
      <c r="B29" s="164"/>
      <c r="C29" s="77">
        <v>26</v>
      </c>
      <c r="D29" s="70" t="s">
        <v>77</v>
      </c>
      <c r="E29" s="70"/>
      <c r="F29" s="80">
        <v>436</v>
      </c>
      <c r="G29" s="73" t="s">
        <v>92</v>
      </c>
      <c r="H29" s="67" t="s">
        <v>93</v>
      </c>
      <c r="I29" s="67" t="s">
        <v>94</v>
      </c>
      <c r="J29" s="64">
        <v>164.99</v>
      </c>
      <c r="K29" s="86"/>
      <c r="L29" s="61">
        <f t="shared" si="0"/>
        <v>0</v>
      </c>
      <c r="M29" s="62" t="str">
        <f t="shared" si="1"/>
        <v>OK</v>
      </c>
      <c r="N29" s="57"/>
      <c r="O29" s="55"/>
      <c r="P29" s="55"/>
      <c r="Q29" s="33"/>
      <c r="R29" s="33"/>
      <c r="S29" s="33"/>
      <c r="T29" s="33"/>
      <c r="U29" s="33"/>
      <c r="V29" s="33"/>
      <c r="W29" s="33"/>
    </row>
    <row r="30" spans="1:23" ht="32.25" customHeight="1" x14ac:dyDescent="0.25">
      <c r="A30" s="161"/>
      <c r="B30" s="164"/>
      <c r="C30" s="77">
        <v>27</v>
      </c>
      <c r="D30" s="70" t="s">
        <v>78</v>
      </c>
      <c r="E30" s="70"/>
      <c r="F30" s="80">
        <v>436</v>
      </c>
      <c r="G30" s="73" t="s">
        <v>92</v>
      </c>
      <c r="H30" s="67" t="s">
        <v>93</v>
      </c>
      <c r="I30" s="67" t="s">
        <v>94</v>
      </c>
      <c r="J30" s="64">
        <v>24.99</v>
      </c>
      <c r="K30" s="86"/>
      <c r="L30" s="61">
        <f t="shared" si="0"/>
        <v>0</v>
      </c>
      <c r="M30" s="62" t="str">
        <f t="shared" si="1"/>
        <v>OK</v>
      </c>
      <c r="N30" s="57"/>
      <c r="O30" s="55"/>
      <c r="P30" s="55"/>
      <c r="Q30" s="33"/>
      <c r="R30" s="33"/>
      <c r="S30" s="33"/>
      <c r="T30" s="33"/>
      <c r="U30" s="33"/>
      <c r="V30" s="33"/>
      <c r="W30" s="33"/>
    </row>
    <row r="31" spans="1:23" ht="36.75" customHeight="1" x14ac:dyDescent="0.25">
      <c r="A31" s="161"/>
      <c r="B31" s="164"/>
      <c r="C31" s="77">
        <v>28</v>
      </c>
      <c r="D31" s="70" t="s">
        <v>79</v>
      </c>
      <c r="E31" s="70"/>
      <c r="F31" s="80">
        <v>436</v>
      </c>
      <c r="G31" s="73" t="s">
        <v>92</v>
      </c>
      <c r="H31" s="67" t="s">
        <v>93</v>
      </c>
      <c r="I31" s="67" t="s">
        <v>94</v>
      </c>
      <c r="J31" s="64">
        <v>94.15</v>
      </c>
      <c r="K31" s="86"/>
      <c r="L31" s="61">
        <f t="shared" si="0"/>
        <v>0</v>
      </c>
      <c r="M31" s="62" t="str">
        <f t="shared" si="1"/>
        <v>OK</v>
      </c>
      <c r="N31" s="57"/>
      <c r="O31" s="55"/>
      <c r="P31" s="55"/>
      <c r="Q31" s="33"/>
      <c r="R31" s="33"/>
      <c r="S31" s="33"/>
      <c r="T31" s="33"/>
      <c r="U31" s="33"/>
      <c r="V31" s="33"/>
      <c r="W31" s="33"/>
    </row>
    <row r="32" spans="1:23" ht="34.5" customHeight="1" x14ac:dyDescent="0.25">
      <c r="A32" s="161"/>
      <c r="B32" s="164"/>
      <c r="C32" s="77">
        <v>29</v>
      </c>
      <c r="D32" s="70" t="s">
        <v>80</v>
      </c>
      <c r="E32" s="70"/>
      <c r="F32" s="80">
        <v>436</v>
      </c>
      <c r="G32" s="73" t="s">
        <v>92</v>
      </c>
      <c r="H32" s="67" t="s">
        <v>93</v>
      </c>
      <c r="I32" s="67" t="s">
        <v>94</v>
      </c>
      <c r="J32" s="64">
        <v>95.82</v>
      </c>
      <c r="K32" s="86"/>
      <c r="L32" s="61">
        <f t="shared" si="0"/>
        <v>0</v>
      </c>
      <c r="M32" s="62" t="str">
        <f t="shared" si="1"/>
        <v>OK</v>
      </c>
      <c r="N32" s="57"/>
      <c r="O32" s="55"/>
      <c r="P32" s="55"/>
      <c r="Q32" s="33"/>
      <c r="R32" s="33"/>
      <c r="S32" s="33"/>
      <c r="T32" s="33"/>
      <c r="U32" s="33"/>
      <c r="V32" s="33"/>
      <c r="W32" s="33"/>
    </row>
    <row r="33" spans="1:23" ht="40.700000000000003" customHeight="1" x14ac:dyDescent="0.25">
      <c r="A33" s="161"/>
      <c r="B33" s="164"/>
      <c r="C33" s="77">
        <v>30</v>
      </c>
      <c r="D33" s="70" t="s">
        <v>81</v>
      </c>
      <c r="E33" s="70"/>
      <c r="F33" s="80">
        <v>436</v>
      </c>
      <c r="G33" s="73" t="s">
        <v>92</v>
      </c>
      <c r="H33" s="67" t="s">
        <v>93</v>
      </c>
      <c r="I33" s="67" t="s">
        <v>94</v>
      </c>
      <c r="J33" s="64">
        <v>178.32</v>
      </c>
      <c r="K33" s="86"/>
      <c r="L33" s="61">
        <f t="shared" si="0"/>
        <v>0</v>
      </c>
      <c r="M33" s="62" t="str">
        <f t="shared" si="1"/>
        <v>OK</v>
      </c>
      <c r="N33" s="57"/>
      <c r="O33" s="55"/>
      <c r="P33" s="55"/>
      <c r="Q33" s="33"/>
      <c r="R33" s="33"/>
      <c r="S33" s="33"/>
      <c r="T33" s="33"/>
      <c r="U33" s="33"/>
      <c r="V33" s="33"/>
      <c r="W33" s="33"/>
    </row>
    <row r="34" spans="1:23" ht="30.75" customHeight="1" x14ac:dyDescent="0.25">
      <c r="A34" s="161"/>
      <c r="B34" s="164"/>
      <c r="C34" s="77">
        <v>31</v>
      </c>
      <c r="D34" s="70" t="s">
        <v>82</v>
      </c>
      <c r="E34" s="70"/>
      <c r="F34" s="80">
        <v>436</v>
      </c>
      <c r="G34" s="73" t="s">
        <v>92</v>
      </c>
      <c r="H34" s="67" t="s">
        <v>93</v>
      </c>
      <c r="I34" s="67" t="s">
        <v>94</v>
      </c>
      <c r="J34" s="64">
        <v>70.819999999999993</v>
      </c>
      <c r="K34" s="86"/>
      <c r="L34" s="61">
        <f t="shared" si="0"/>
        <v>0</v>
      </c>
      <c r="M34" s="62" t="str">
        <f t="shared" si="1"/>
        <v>OK</v>
      </c>
      <c r="N34" s="57"/>
      <c r="O34" s="55"/>
      <c r="P34" s="55"/>
      <c r="Q34" s="33"/>
      <c r="R34" s="33"/>
      <c r="S34" s="33"/>
      <c r="T34" s="33"/>
      <c r="U34" s="33"/>
      <c r="V34" s="33"/>
      <c r="W34" s="33"/>
    </row>
    <row r="35" spans="1:23" ht="25.5" customHeight="1" x14ac:dyDescent="0.25">
      <c r="A35" s="161"/>
      <c r="B35" s="164"/>
      <c r="C35" s="77">
        <v>32</v>
      </c>
      <c r="D35" s="70" t="s">
        <v>83</v>
      </c>
      <c r="E35" s="70"/>
      <c r="F35" s="80">
        <v>436</v>
      </c>
      <c r="G35" s="73" t="s">
        <v>92</v>
      </c>
      <c r="H35" s="67" t="s">
        <v>93</v>
      </c>
      <c r="I35" s="67" t="s">
        <v>94</v>
      </c>
      <c r="J35" s="64">
        <v>235.32</v>
      </c>
      <c r="K35" s="86"/>
      <c r="L35" s="61">
        <f t="shared" si="0"/>
        <v>0</v>
      </c>
      <c r="M35" s="62" t="str">
        <f t="shared" si="1"/>
        <v>OK</v>
      </c>
      <c r="N35" s="57"/>
      <c r="O35" s="55"/>
      <c r="P35" s="55"/>
      <c r="Q35" s="33"/>
      <c r="R35" s="33"/>
      <c r="S35" s="33"/>
      <c r="T35" s="33"/>
      <c r="U35" s="33"/>
      <c r="V35" s="33"/>
      <c r="W35" s="33"/>
    </row>
    <row r="36" spans="1:23" ht="36.75" customHeight="1" x14ac:dyDescent="0.25">
      <c r="A36" s="161"/>
      <c r="B36" s="164"/>
      <c r="C36" s="77">
        <v>33</v>
      </c>
      <c r="D36" s="70" t="s">
        <v>84</v>
      </c>
      <c r="E36" s="70"/>
      <c r="F36" s="80">
        <v>436</v>
      </c>
      <c r="G36" s="73" t="s">
        <v>92</v>
      </c>
      <c r="H36" s="67" t="s">
        <v>93</v>
      </c>
      <c r="I36" s="67" t="s">
        <v>94</v>
      </c>
      <c r="J36" s="64">
        <v>86.65</v>
      </c>
      <c r="K36" s="86"/>
      <c r="L36" s="61">
        <f t="shared" si="0"/>
        <v>0</v>
      </c>
      <c r="M36" s="62" t="str">
        <f t="shared" si="1"/>
        <v>OK</v>
      </c>
      <c r="N36" s="57"/>
      <c r="O36" s="55"/>
      <c r="P36" s="55"/>
      <c r="Q36" s="33"/>
      <c r="R36" s="33"/>
      <c r="S36" s="33"/>
      <c r="T36" s="33"/>
      <c r="U36" s="33"/>
      <c r="V36" s="33"/>
      <c r="W36" s="33"/>
    </row>
    <row r="37" spans="1:23" ht="32.25" customHeight="1" x14ac:dyDescent="0.25">
      <c r="A37" s="161"/>
      <c r="B37" s="164"/>
      <c r="C37" s="77">
        <v>34</v>
      </c>
      <c r="D37" s="70" t="s">
        <v>85</v>
      </c>
      <c r="E37" s="70"/>
      <c r="F37" s="80">
        <v>436</v>
      </c>
      <c r="G37" s="73" t="s">
        <v>92</v>
      </c>
      <c r="H37" s="67" t="s">
        <v>95</v>
      </c>
      <c r="I37" s="67" t="s">
        <v>94</v>
      </c>
      <c r="J37" s="64">
        <v>131.65</v>
      </c>
      <c r="K37" s="86"/>
      <c r="L37" s="61">
        <f t="shared" si="0"/>
        <v>0</v>
      </c>
      <c r="M37" s="62" t="str">
        <f t="shared" si="1"/>
        <v>OK</v>
      </c>
      <c r="N37" s="57"/>
      <c r="O37" s="55"/>
      <c r="P37" s="55"/>
      <c r="Q37" s="33"/>
      <c r="R37" s="33"/>
      <c r="S37" s="33"/>
      <c r="T37" s="33"/>
      <c r="U37" s="33"/>
      <c r="V37" s="33"/>
      <c r="W37" s="33"/>
    </row>
    <row r="38" spans="1:23" ht="28.5" customHeight="1" x14ac:dyDescent="0.25">
      <c r="A38" s="161"/>
      <c r="B38" s="164"/>
      <c r="C38" s="77">
        <v>35</v>
      </c>
      <c r="D38" s="70" t="s">
        <v>86</v>
      </c>
      <c r="E38" s="70" t="s">
        <v>29</v>
      </c>
      <c r="F38" s="80">
        <v>436</v>
      </c>
      <c r="G38" s="73" t="s">
        <v>92</v>
      </c>
      <c r="H38" s="67" t="s">
        <v>95</v>
      </c>
      <c r="I38" s="67" t="s">
        <v>94</v>
      </c>
      <c r="J38" s="64">
        <v>271.64999999999998</v>
      </c>
      <c r="K38" s="86"/>
      <c r="L38" s="61">
        <f t="shared" si="0"/>
        <v>0</v>
      </c>
      <c r="M38" s="62" t="str">
        <f t="shared" si="1"/>
        <v>OK</v>
      </c>
      <c r="N38" s="57"/>
      <c r="O38" s="57"/>
      <c r="P38" s="55"/>
      <c r="Q38" s="33"/>
      <c r="R38" s="33"/>
      <c r="S38" s="33"/>
      <c r="T38" s="33"/>
      <c r="U38" s="33"/>
      <c r="V38" s="33"/>
      <c r="W38" s="33"/>
    </row>
    <row r="39" spans="1:23" ht="27.75" customHeight="1" x14ac:dyDescent="0.25">
      <c r="A39" s="161"/>
      <c r="B39" s="164"/>
      <c r="C39" s="73">
        <v>36</v>
      </c>
      <c r="D39" s="70" t="s">
        <v>87</v>
      </c>
      <c r="E39" s="70" t="s">
        <v>30</v>
      </c>
      <c r="F39" s="80">
        <v>436</v>
      </c>
      <c r="G39" s="73" t="s">
        <v>92</v>
      </c>
      <c r="H39" s="67" t="s">
        <v>95</v>
      </c>
      <c r="I39" s="67" t="s">
        <v>94</v>
      </c>
      <c r="J39" s="64">
        <v>148.32</v>
      </c>
      <c r="K39" s="86"/>
      <c r="L39" s="61">
        <f t="shared" si="0"/>
        <v>0</v>
      </c>
      <c r="M39" s="62" t="str">
        <f t="shared" si="1"/>
        <v>OK</v>
      </c>
      <c r="N39" s="57"/>
      <c r="O39" s="55"/>
      <c r="P39" s="55"/>
      <c r="Q39" s="33"/>
      <c r="R39" s="33"/>
      <c r="S39" s="33"/>
      <c r="T39" s="34"/>
      <c r="U39" s="33"/>
      <c r="V39" s="33"/>
      <c r="W39" s="33"/>
    </row>
    <row r="40" spans="1:23" ht="28.5" customHeight="1" x14ac:dyDescent="0.25">
      <c r="A40" s="161"/>
      <c r="B40" s="164"/>
      <c r="C40" s="73">
        <v>37</v>
      </c>
      <c r="D40" s="70" t="s">
        <v>88</v>
      </c>
      <c r="E40" s="70" t="s">
        <v>28</v>
      </c>
      <c r="F40" s="80">
        <v>436</v>
      </c>
      <c r="G40" s="73" t="s">
        <v>92</v>
      </c>
      <c r="H40" s="67" t="s">
        <v>95</v>
      </c>
      <c r="I40" s="67" t="s">
        <v>94</v>
      </c>
      <c r="J40" s="64">
        <v>140.82</v>
      </c>
      <c r="K40" s="86"/>
      <c r="L40" s="61">
        <f t="shared" si="0"/>
        <v>0</v>
      </c>
      <c r="M40" s="62" t="str">
        <f t="shared" si="1"/>
        <v>OK</v>
      </c>
      <c r="N40" s="57"/>
      <c r="O40" s="55"/>
      <c r="P40" s="55"/>
      <c r="Q40" s="33"/>
      <c r="R40" s="33"/>
      <c r="S40" s="33"/>
      <c r="T40" s="33"/>
      <c r="U40" s="33"/>
      <c r="V40" s="33"/>
      <c r="W40" s="33"/>
    </row>
    <row r="41" spans="1:23" ht="27.75" customHeight="1" x14ac:dyDescent="0.25">
      <c r="A41" s="161"/>
      <c r="B41" s="164"/>
      <c r="C41" s="73">
        <v>38</v>
      </c>
      <c r="D41" s="70" t="s">
        <v>89</v>
      </c>
      <c r="E41" s="70" t="s">
        <v>30</v>
      </c>
      <c r="F41" s="80">
        <v>436</v>
      </c>
      <c r="G41" s="73" t="s">
        <v>92</v>
      </c>
      <c r="H41" s="67" t="s">
        <v>95</v>
      </c>
      <c r="I41" s="67" t="s">
        <v>94</v>
      </c>
      <c r="J41" s="64">
        <v>184.99</v>
      </c>
      <c r="K41" s="86"/>
      <c r="L41" s="61">
        <f t="shared" si="0"/>
        <v>0</v>
      </c>
      <c r="M41" s="62" t="str">
        <f t="shared" si="1"/>
        <v>OK</v>
      </c>
      <c r="N41" s="57"/>
      <c r="O41" s="55"/>
      <c r="P41" s="55"/>
      <c r="Q41" s="33"/>
      <c r="R41" s="33"/>
      <c r="S41" s="33"/>
      <c r="T41" s="33"/>
      <c r="U41" s="33"/>
      <c r="V41" s="33"/>
      <c r="W41" s="33"/>
    </row>
    <row r="42" spans="1:23" ht="23.25" customHeight="1" x14ac:dyDescent="0.25">
      <c r="A42" s="161"/>
      <c r="B42" s="164"/>
      <c r="C42" s="73">
        <v>39</v>
      </c>
      <c r="D42" s="70" t="s">
        <v>90</v>
      </c>
      <c r="E42" s="70" t="s">
        <v>31</v>
      </c>
      <c r="F42" s="80">
        <v>436</v>
      </c>
      <c r="G42" s="73" t="s">
        <v>92</v>
      </c>
      <c r="H42" s="67" t="s">
        <v>95</v>
      </c>
      <c r="I42" s="67" t="s">
        <v>94</v>
      </c>
      <c r="J42" s="64">
        <v>114.99</v>
      </c>
      <c r="K42" s="86"/>
      <c r="L42" s="61">
        <f t="shared" si="0"/>
        <v>0</v>
      </c>
      <c r="M42" s="62" t="str">
        <f t="shared" si="1"/>
        <v>OK</v>
      </c>
      <c r="N42" s="57"/>
      <c r="O42" s="55"/>
      <c r="P42" s="57"/>
      <c r="Q42" s="33"/>
      <c r="R42" s="33"/>
      <c r="S42" s="33"/>
      <c r="T42" s="33"/>
      <c r="U42" s="33"/>
      <c r="V42" s="33"/>
      <c r="W42" s="33"/>
    </row>
    <row r="43" spans="1:23" ht="31.7" customHeight="1" x14ac:dyDescent="0.25">
      <c r="A43" s="162"/>
      <c r="B43" s="165"/>
      <c r="C43" s="73">
        <v>40</v>
      </c>
      <c r="D43" s="83" t="s">
        <v>91</v>
      </c>
      <c r="E43" s="83" t="s">
        <v>30</v>
      </c>
      <c r="F43" s="80">
        <v>436</v>
      </c>
      <c r="G43" s="73" t="s">
        <v>92</v>
      </c>
      <c r="H43" s="84" t="s">
        <v>95</v>
      </c>
      <c r="I43" s="84" t="s">
        <v>94</v>
      </c>
      <c r="J43" s="64">
        <v>221.65</v>
      </c>
      <c r="K43" s="86"/>
      <c r="L43" s="61">
        <f t="shared" si="0"/>
        <v>0</v>
      </c>
      <c r="M43" s="62" t="str">
        <f t="shared" si="1"/>
        <v>OK</v>
      </c>
      <c r="N43" s="57"/>
      <c r="O43" s="55"/>
      <c r="P43" s="55"/>
      <c r="Q43" s="33"/>
      <c r="R43" s="33"/>
      <c r="S43" s="33"/>
      <c r="T43" s="34"/>
      <c r="U43" s="33"/>
      <c r="V43" s="33"/>
      <c r="W43" s="33"/>
    </row>
    <row r="44" spans="1:23" x14ac:dyDescent="0.25">
      <c r="N44" s="29">
        <f>SUMPRODUCT($J$4:$J$43,N4:N43)</f>
        <v>0</v>
      </c>
      <c r="O44" s="29">
        <f>SUMPRODUCT($J$4:$J$43,O4:O43)</f>
        <v>0</v>
      </c>
      <c r="P44" s="29">
        <f>SUMPRODUCT($J$4:$J$43,P4:P43)</f>
        <v>0</v>
      </c>
      <c r="Q44" s="29">
        <f>SUMPRODUCT($J$4:$J$43,Q4:Q43)</f>
        <v>0</v>
      </c>
      <c r="R44" s="29">
        <f>SUMPRODUCT(J4:J43,R4:R43)</f>
        <v>0</v>
      </c>
      <c r="S44" s="29">
        <f>SUMPRODUCT(J4:J43,S4:S43)</f>
        <v>0</v>
      </c>
      <c r="T44" s="30">
        <f>SUMPRODUCT(J4:J43,T4:T43)</f>
        <v>0</v>
      </c>
    </row>
    <row r="45" spans="1:23" x14ac:dyDescent="0.25">
      <c r="N45" s="48"/>
      <c r="O45" s="46"/>
      <c r="P45" s="46"/>
      <c r="Q45" s="46"/>
    </row>
    <row r="46" spans="1:23" x14ac:dyDescent="0.25">
      <c r="N46" s="48"/>
      <c r="O46" s="46"/>
      <c r="P46" s="46"/>
      <c r="Q46" s="46"/>
    </row>
    <row r="47" spans="1:23" x14ac:dyDescent="0.25">
      <c r="N47" s="48"/>
      <c r="O47" s="46"/>
      <c r="P47" s="46"/>
      <c r="Q47" s="46"/>
    </row>
    <row r="48" spans="1:23" x14ac:dyDescent="0.25">
      <c r="N48" s="48"/>
      <c r="O48" s="46"/>
      <c r="P48" s="46"/>
      <c r="Q48" s="46"/>
    </row>
    <row r="49" spans="14:17" x14ac:dyDescent="0.25">
      <c r="N49" s="48"/>
      <c r="O49" s="46"/>
      <c r="P49" s="46"/>
      <c r="Q49" s="46"/>
    </row>
    <row r="50" spans="14:17" ht="26.45" customHeight="1" x14ac:dyDescent="0.25">
      <c r="N50" s="48"/>
    </row>
    <row r="51" spans="14:17" x14ac:dyDescent="0.25">
      <c r="N51" s="48"/>
    </row>
    <row r="52" spans="14:17" x14ac:dyDescent="0.25">
      <c r="N52" s="48"/>
    </row>
    <row r="53" spans="14:17" x14ac:dyDescent="0.25">
      <c r="N53" s="48"/>
    </row>
    <row r="54" spans="14:17" x14ac:dyDescent="0.25">
      <c r="N54" s="48"/>
    </row>
    <row r="55" spans="14:17" x14ac:dyDescent="0.25">
      <c r="N55" s="48"/>
    </row>
    <row r="56" spans="14:17" x14ac:dyDescent="0.25">
      <c r="N56" s="48"/>
    </row>
    <row r="57" spans="14:17" x14ac:dyDescent="0.25">
      <c r="N57" s="48"/>
    </row>
    <row r="58" spans="14:17" x14ac:dyDescent="0.25">
      <c r="N58" s="48"/>
    </row>
    <row r="59" spans="14:17" ht="90" customHeight="1" x14ac:dyDescent="0.25">
      <c r="N59" s="48"/>
    </row>
    <row r="60" spans="14:17" x14ac:dyDescent="0.25">
      <c r="N60" s="48"/>
    </row>
    <row r="61" spans="14:17" x14ac:dyDescent="0.25">
      <c r="N61" s="48"/>
    </row>
    <row r="62" spans="14:17" x14ac:dyDescent="0.25">
      <c r="N62" s="48"/>
    </row>
    <row r="63" spans="14:17" x14ac:dyDescent="0.25">
      <c r="N63" s="48"/>
    </row>
    <row r="64" spans="14:17" x14ac:dyDescent="0.25">
      <c r="N64" s="48"/>
    </row>
    <row r="65" spans="14:14" x14ac:dyDescent="0.25">
      <c r="N65" s="48"/>
    </row>
    <row r="66" spans="14:14" x14ac:dyDescent="0.25">
      <c r="N66" s="48"/>
    </row>
    <row r="67" spans="14:14" x14ac:dyDescent="0.25">
      <c r="N67" s="48"/>
    </row>
    <row r="68" spans="14:14" x14ac:dyDescent="0.25">
      <c r="N68" s="48"/>
    </row>
    <row r="69" spans="14:14" x14ac:dyDescent="0.25">
      <c r="N69" s="48"/>
    </row>
    <row r="70" spans="14:14" x14ac:dyDescent="0.25">
      <c r="N70" s="48"/>
    </row>
    <row r="71" spans="14:14" x14ac:dyDescent="0.25">
      <c r="N71" s="48"/>
    </row>
    <row r="72" spans="14:14" x14ac:dyDescent="0.25">
      <c r="N72" s="48"/>
    </row>
    <row r="73" spans="14:14" x14ac:dyDescent="0.25">
      <c r="N73" s="48"/>
    </row>
    <row r="74" spans="14:14" x14ac:dyDescent="0.25">
      <c r="N74" s="48"/>
    </row>
    <row r="75" spans="14:14" x14ac:dyDescent="0.25">
      <c r="N75" s="48"/>
    </row>
    <row r="76" spans="14:14" x14ac:dyDescent="0.25">
      <c r="N76" s="48"/>
    </row>
    <row r="77" spans="14:14" x14ac:dyDescent="0.25">
      <c r="N77" s="48"/>
    </row>
    <row r="78" spans="14:14" x14ac:dyDescent="0.25">
      <c r="N78" s="48"/>
    </row>
    <row r="79" spans="14:14" x14ac:dyDescent="0.25">
      <c r="N79" s="48"/>
    </row>
    <row r="80" spans="14:14" x14ac:dyDescent="0.25">
      <c r="N80" s="48"/>
    </row>
    <row r="81" spans="14:14" x14ac:dyDescent="0.25">
      <c r="N81" s="48"/>
    </row>
    <row r="82" spans="14:14" x14ac:dyDescent="0.25">
      <c r="N82" s="48"/>
    </row>
    <row r="83" spans="14:14" x14ac:dyDescent="0.25">
      <c r="N83" s="48"/>
    </row>
    <row r="84" spans="14:14" x14ac:dyDescent="0.25">
      <c r="N84" s="48"/>
    </row>
    <row r="85" spans="14:14" x14ac:dyDescent="0.25">
      <c r="N85" s="48"/>
    </row>
    <row r="86" spans="14:14" x14ac:dyDescent="0.25">
      <c r="N86" s="48"/>
    </row>
    <row r="87" spans="14:14" x14ac:dyDescent="0.25">
      <c r="N87" s="48"/>
    </row>
    <row r="88" spans="14:14" x14ac:dyDescent="0.25">
      <c r="N88" s="48"/>
    </row>
    <row r="89" spans="14:14" x14ac:dyDescent="0.25">
      <c r="N89" s="48"/>
    </row>
    <row r="90" spans="14:14" x14ac:dyDescent="0.25">
      <c r="N90" s="48"/>
    </row>
    <row r="91" spans="14:14" x14ac:dyDescent="0.25">
      <c r="N91" s="48"/>
    </row>
    <row r="92" spans="14:14" x14ac:dyDescent="0.25">
      <c r="N92" s="48"/>
    </row>
    <row r="93" spans="14:14" x14ac:dyDescent="0.25">
      <c r="N93" s="48"/>
    </row>
    <row r="94" spans="14:14" x14ac:dyDescent="0.25">
      <c r="N94" s="48"/>
    </row>
    <row r="95" spans="14:14" x14ac:dyDescent="0.25">
      <c r="N95" s="48"/>
    </row>
    <row r="96" spans="14:14" x14ac:dyDescent="0.25">
      <c r="N96" s="48"/>
    </row>
    <row r="97" spans="14:14" x14ac:dyDescent="0.25">
      <c r="N97" s="48"/>
    </row>
    <row r="98" spans="14:14" x14ac:dyDescent="0.25">
      <c r="N98" s="48"/>
    </row>
    <row r="99" spans="14:14" x14ac:dyDescent="0.25">
      <c r="N99" s="48"/>
    </row>
    <row r="100" spans="14:14" x14ac:dyDescent="0.25">
      <c r="N100" s="48"/>
    </row>
    <row r="101" spans="14:14" x14ac:dyDescent="0.25">
      <c r="N101" s="48"/>
    </row>
    <row r="102" spans="14:14" x14ac:dyDescent="0.25">
      <c r="N102" s="48"/>
    </row>
    <row r="103" spans="14:14" x14ac:dyDescent="0.25">
      <c r="N103" s="48"/>
    </row>
    <row r="104" spans="14:14" x14ac:dyDescent="0.25">
      <c r="N104" s="48"/>
    </row>
    <row r="105" spans="14:14" x14ac:dyDescent="0.25">
      <c r="N105" s="48"/>
    </row>
    <row r="106" spans="14:14" x14ac:dyDescent="0.25">
      <c r="N106" s="48"/>
    </row>
    <row r="107" spans="14:14" x14ac:dyDescent="0.25">
      <c r="N107" s="48"/>
    </row>
    <row r="108" spans="14:14" x14ac:dyDescent="0.25">
      <c r="N108" s="48"/>
    </row>
    <row r="109" spans="14:14" x14ac:dyDescent="0.25">
      <c r="N109" s="48"/>
    </row>
    <row r="110" spans="14:14" x14ac:dyDescent="0.25">
      <c r="N110" s="48"/>
    </row>
    <row r="111" spans="14:14" x14ac:dyDescent="0.25">
      <c r="N111" s="48"/>
    </row>
    <row r="112" spans="14:14" x14ac:dyDescent="0.25">
      <c r="N112" s="48"/>
    </row>
    <row r="113" spans="14:14" x14ac:dyDescent="0.25">
      <c r="N113" s="48"/>
    </row>
    <row r="114" spans="14:14" x14ac:dyDescent="0.25">
      <c r="N114" s="48"/>
    </row>
    <row r="115" spans="14:14" x14ac:dyDescent="0.25">
      <c r="N115" s="48"/>
    </row>
    <row r="116" spans="14:14" x14ac:dyDescent="0.25">
      <c r="N116" s="48"/>
    </row>
    <row r="117" spans="14:14" x14ac:dyDescent="0.25">
      <c r="N117" s="48"/>
    </row>
    <row r="118" spans="14:14" x14ac:dyDescent="0.25">
      <c r="N118" s="48"/>
    </row>
    <row r="119" spans="14:14" x14ac:dyDescent="0.25">
      <c r="N119" s="48"/>
    </row>
    <row r="120" spans="14:14" x14ac:dyDescent="0.25">
      <c r="N120" s="48"/>
    </row>
    <row r="121" spans="14:14" x14ac:dyDescent="0.25">
      <c r="N121" s="48"/>
    </row>
    <row r="122" spans="14:14" x14ac:dyDescent="0.25">
      <c r="N122" s="48"/>
    </row>
    <row r="123" spans="14:14" x14ac:dyDescent="0.25">
      <c r="N123" s="48"/>
    </row>
    <row r="124" spans="14:14" x14ac:dyDescent="0.25">
      <c r="N124" s="48"/>
    </row>
    <row r="125" spans="14:14" x14ac:dyDescent="0.25">
      <c r="N125" s="48"/>
    </row>
    <row r="126" spans="14:14" x14ac:dyDescent="0.25">
      <c r="N126" s="48"/>
    </row>
    <row r="127" spans="14:14" x14ac:dyDescent="0.25">
      <c r="N127" s="48"/>
    </row>
    <row r="128" spans="14:14" x14ac:dyDescent="0.25">
      <c r="N128" s="48"/>
    </row>
    <row r="129" spans="14:14" x14ac:dyDescent="0.25">
      <c r="N129" s="48"/>
    </row>
    <row r="130" spans="14:14" x14ac:dyDescent="0.25">
      <c r="N130" s="48"/>
    </row>
    <row r="131" spans="14:14" x14ac:dyDescent="0.25">
      <c r="N131" s="48"/>
    </row>
    <row r="132" spans="14:14" x14ac:dyDescent="0.25">
      <c r="N132" s="48"/>
    </row>
    <row r="133" spans="14:14" x14ac:dyDescent="0.25">
      <c r="N133" s="48"/>
    </row>
    <row r="134" spans="14:14" x14ac:dyDescent="0.25">
      <c r="N134" s="48"/>
    </row>
    <row r="135" spans="14:14" x14ac:dyDescent="0.25">
      <c r="N135" s="48"/>
    </row>
    <row r="136" spans="14:14" x14ac:dyDescent="0.25">
      <c r="N136" s="48"/>
    </row>
    <row r="137" spans="14:14" x14ac:dyDescent="0.25">
      <c r="N137" s="48"/>
    </row>
    <row r="138" spans="14:14" x14ac:dyDescent="0.25">
      <c r="N138" s="48"/>
    </row>
    <row r="139" spans="14:14" x14ac:dyDescent="0.25">
      <c r="N139" s="48"/>
    </row>
    <row r="140" spans="14:14" x14ac:dyDescent="0.25">
      <c r="N140" s="48"/>
    </row>
    <row r="141" spans="14:14" x14ac:dyDescent="0.25">
      <c r="N141" s="48"/>
    </row>
    <row r="142" spans="14:14" x14ac:dyDescent="0.25">
      <c r="N142" s="48"/>
    </row>
    <row r="143" spans="14:14" x14ac:dyDescent="0.25">
      <c r="N143" s="48"/>
    </row>
    <row r="144" spans="14:14" x14ac:dyDescent="0.25">
      <c r="N144" s="48"/>
    </row>
    <row r="145" spans="14:14" x14ac:dyDescent="0.25">
      <c r="N145" s="48"/>
    </row>
    <row r="146" spans="14:14" x14ac:dyDescent="0.25">
      <c r="N146" s="48"/>
    </row>
    <row r="147" spans="14:14" x14ac:dyDescent="0.25">
      <c r="N147" s="48"/>
    </row>
    <row r="148" spans="14:14" x14ac:dyDescent="0.25">
      <c r="N148" s="48"/>
    </row>
    <row r="149" spans="14:14" x14ac:dyDescent="0.25">
      <c r="N149" s="48"/>
    </row>
    <row r="150" spans="14:14" x14ac:dyDescent="0.25">
      <c r="N150" s="48"/>
    </row>
    <row r="151" spans="14:14" x14ac:dyDescent="0.25">
      <c r="N151" s="48"/>
    </row>
    <row r="152" spans="14:14" x14ac:dyDescent="0.25">
      <c r="N152" s="48"/>
    </row>
    <row r="153" spans="14:14" x14ac:dyDescent="0.25">
      <c r="N153" s="48"/>
    </row>
    <row r="154" spans="14:14" x14ac:dyDescent="0.25">
      <c r="N154" s="48"/>
    </row>
    <row r="155" spans="14:14" x14ac:dyDescent="0.25">
      <c r="N155" s="48"/>
    </row>
    <row r="156" spans="14:14" x14ac:dyDescent="0.25">
      <c r="N156" s="48"/>
    </row>
    <row r="157" spans="14:14" x14ac:dyDescent="0.25">
      <c r="N157" s="48"/>
    </row>
    <row r="158" spans="14:14" x14ac:dyDescent="0.25">
      <c r="N158" s="48"/>
    </row>
    <row r="159" spans="14:14" x14ac:dyDescent="0.25">
      <c r="N159" s="48"/>
    </row>
    <row r="160" spans="14:14" x14ac:dyDescent="0.25">
      <c r="N160" s="48"/>
    </row>
    <row r="161" spans="14:14" x14ac:dyDescent="0.25">
      <c r="N161" s="48"/>
    </row>
    <row r="162" spans="14:14" x14ac:dyDescent="0.25">
      <c r="N162" s="48"/>
    </row>
    <row r="163" spans="14:14" x14ac:dyDescent="0.25">
      <c r="N163" s="48"/>
    </row>
    <row r="164" spans="14:14" x14ac:dyDescent="0.25">
      <c r="N164" s="48"/>
    </row>
    <row r="165" spans="14:14" x14ac:dyDescent="0.25">
      <c r="N165" s="48"/>
    </row>
    <row r="166" spans="14:14" x14ac:dyDescent="0.25">
      <c r="N166" s="48"/>
    </row>
    <row r="167" spans="14:14" x14ac:dyDescent="0.25">
      <c r="N167" s="48"/>
    </row>
    <row r="168" spans="14:14" x14ac:dyDescent="0.25">
      <c r="N168" s="48"/>
    </row>
    <row r="169" spans="14:14" x14ac:dyDescent="0.25">
      <c r="N169" s="48"/>
    </row>
    <row r="170" spans="14:14" x14ac:dyDescent="0.25">
      <c r="N170" s="48"/>
    </row>
    <row r="171" spans="14:14" x14ac:dyDescent="0.25">
      <c r="N171" s="48"/>
    </row>
    <row r="172" spans="14:14" x14ac:dyDescent="0.25">
      <c r="N172" s="48"/>
    </row>
    <row r="173" spans="14:14" x14ac:dyDescent="0.25">
      <c r="N173" s="48"/>
    </row>
    <row r="174" spans="14:14" x14ac:dyDescent="0.25">
      <c r="N174" s="48"/>
    </row>
    <row r="175" spans="14:14" x14ac:dyDescent="0.25">
      <c r="N175" s="48"/>
    </row>
    <row r="176" spans="14:14" x14ac:dyDescent="0.25">
      <c r="N176" s="48"/>
    </row>
    <row r="177" spans="14:14" x14ac:dyDescent="0.25">
      <c r="N177" s="48"/>
    </row>
    <row r="178" spans="14:14" x14ac:dyDescent="0.25">
      <c r="N178" s="48"/>
    </row>
    <row r="179" spans="14:14" x14ac:dyDescent="0.25">
      <c r="N179" s="48"/>
    </row>
    <row r="180" spans="14:14" x14ac:dyDescent="0.25">
      <c r="N180" s="48"/>
    </row>
    <row r="181" spans="14:14" x14ac:dyDescent="0.25">
      <c r="N181" s="48"/>
    </row>
    <row r="182" spans="14:14" x14ac:dyDescent="0.25">
      <c r="N182" s="48"/>
    </row>
    <row r="183" spans="14:14" x14ac:dyDescent="0.25">
      <c r="N183" s="48"/>
    </row>
    <row r="184" spans="14:14" x14ac:dyDescent="0.25">
      <c r="N184" s="48"/>
    </row>
    <row r="185" spans="14:14" x14ac:dyDescent="0.25">
      <c r="N185" s="48"/>
    </row>
    <row r="186" spans="14:14" x14ac:dyDescent="0.25">
      <c r="N186" s="48"/>
    </row>
    <row r="187" spans="14:14" x14ac:dyDescent="0.25">
      <c r="N187" s="48"/>
    </row>
    <row r="188" spans="14:14" x14ac:dyDescent="0.25">
      <c r="N188" s="48"/>
    </row>
    <row r="189" spans="14:14" x14ac:dyDescent="0.25">
      <c r="N189" s="48"/>
    </row>
    <row r="190" spans="14:14" x14ac:dyDescent="0.25">
      <c r="N190" s="48"/>
    </row>
    <row r="191" spans="14:14" x14ac:dyDescent="0.25">
      <c r="N191" s="48"/>
    </row>
    <row r="192" spans="14:14" x14ac:dyDescent="0.25">
      <c r="N192" s="48"/>
    </row>
    <row r="193" spans="14:14" x14ac:dyDescent="0.25">
      <c r="N193" s="48"/>
    </row>
    <row r="194" spans="14:14" x14ac:dyDescent="0.25">
      <c r="N194" s="48"/>
    </row>
    <row r="195" spans="14:14" x14ac:dyDescent="0.25">
      <c r="N195" s="48"/>
    </row>
    <row r="196" spans="14:14" x14ac:dyDescent="0.25">
      <c r="N196" s="48"/>
    </row>
    <row r="197" spans="14:14" x14ac:dyDescent="0.25">
      <c r="N197" s="48"/>
    </row>
    <row r="198" spans="14:14" x14ac:dyDescent="0.25">
      <c r="N198" s="48"/>
    </row>
    <row r="199" spans="14:14" x14ac:dyDescent="0.25">
      <c r="N199" s="48"/>
    </row>
    <row r="200" spans="14:14" x14ac:dyDescent="0.25">
      <c r="N200" s="48"/>
    </row>
    <row r="201" spans="14:14" x14ac:dyDescent="0.25">
      <c r="N201" s="48"/>
    </row>
    <row r="202" spans="14:14" x14ac:dyDescent="0.25">
      <c r="N202" s="48"/>
    </row>
    <row r="203" spans="14:14" x14ac:dyDescent="0.25">
      <c r="N203" s="48"/>
    </row>
    <row r="204" spans="14:14" x14ac:dyDescent="0.25">
      <c r="N204" s="48"/>
    </row>
    <row r="205" spans="14:14" x14ac:dyDescent="0.25">
      <c r="N205" s="48"/>
    </row>
    <row r="206" spans="14:14" x14ac:dyDescent="0.25">
      <c r="N206" s="48"/>
    </row>
    <row r="207" spans="14:14" x14ac:dyDescent="0.25">
      <c r="N207" s="48"/>
    </row>
    <row r="208" spans="14:14" x14ac:dyDescent="0.25">
      <c r="N208" s="48"/>
    </row>
    <row r="209" spans="14:14" x14ac:dyDescent="0.25">
      <c r="N209" s="48"/>
    </row>
    <row r="210" spans="14:14" x14ac:dyDescent="0.25">
      <c r="N210" s="48"/>
    </row>
    <row r="211" spans="14:14" x14ac:dyDescent="0.25">
      <c r="N211" s="48"/>
    </row>
    <row r="212" spans="14:14" x14ac:dyDescent="0.25">
      <c r="N212" s="48"/>
    </row>
    <row r="213" spans="14:14" x14ac:dyDescent="0.25">
      <c r="N213" s="48"/>
    </row>
    <row r="214" spans="14:14" x14ac:dyDescent="0.25">
      <c r="N214" s="48"/>
    </row>
    <row r="215" spans="14:14" x14ac:dyDescent="0.25">
      <c r="N215" s="48"/>
    </row>
    <row r="216" spans="14:14" x14ac:dyDescent="0.25">
      <c r="N216" s="48"/>
    </row>
    <row r="217" spans="14:14" x14ac:dyDescent="0.25">
      <c r="N217" s="48"/>
    </row>
    <row r="218" spans="14:14" x14ac:dyDescent="0.25">
      <c r="N218" s="48"/>
    </row>
    <row r="219" spans="14:14" x14ac:dyDescent="0.25">
      <c r="N219" s="48"/>
    </row>
    <row r="220" spans="14:14" x14ac:dyDescent="0.25">
      <c r="N220" s="48"/>
    </row>
    <row r="221" spans="14:14" x14ac:dyDescent="0.25">
      <c r="N221" s="48"/>
    </row>
    <row r="222" spans="14:14" x14ac:dyDescent="0.25">
      <c r="N222" s="48"/>
    </row>
    <row r="223" spans="14:14" x14ac:dyDescent="0.25">
      <c r="N223" s="48"/>
    </row>
    <row r="224" spans="14:14" x14ac:dyDescent="0.25">
      <c r="N224" s="48"/>
    </row>
    <row r="225" spans="14:14" x14ac:dyDescent="0.25">
      <c r="N225" s="48"/>
    </row>
    <row r="226" spans="14:14" x14ac:dyDescent="0.25">
      <c r="N226" s="48"/>
    </row>
    <row r="227" spans="14:14" x14ac:dyDescent="0.25">
      <c r="N227" s="48"/>
    </row>
    <row r="228" spans="14:14" x14ac:dyDescent="0.25">
      <c r="N228" s="48"/>
    </row>
    <row r="229" spans="14:14" x14ac:dyDescent="0.25">
      <c r="N229" s="48"/>
    </row>
    <row r="230" spans="14:14" x14ac:dyDescent="0.25">
      <c r="N230" s="48"/>
    </row>
    <row r="231" spans="14:14" x14ac:dyDescent="0.25">
      <c r="N231" s="48"/>
    </row>
    <row r="232" spans="14:14" x14ac:dyDescent="0.25">
      <c r="N232" s="48"/>
    </row>
    <row r="233" spans="14:14" x14ac:dyDescent="0.25">
      <c r="N233" s="48"/>
    </row>
    <row r="234" spans="14:14" x14ac:dyDescent="0.25">
      <c r="N234" s="48"/>
    </row>
    <row r="235" spans="14:14" x14ac:dyDescent="0.25">
      <c r="N235" s="48"/>
    </row>
    <row r="236" spans="14:14" x14ac:dyDescent="0.25">
      <c r="N236" s="48"/>
    </row>
    <row r="237" spans="14:14" x14ac:dyDescent="0.25">
      <c r="N237" s="48"/>
    </row>
    <row r="238" spans="14:14" x14ac:dyDescent="0.25">
      <c r="N238" s="48"/>
    </row>
    <row r="239" spans="14:14" x14ac:dyDescent="0.25">
      <c r="N239" s="48"/>
    </row>
    <row r="240" spans="14:14" x14ac:dyDescent="0.25">
      <c r="N240" s="48"/>
    </row>
    <row r="241" spans="14:14" x14ac:dyDescent="0.25">
      <c r="N241" s="48"/>
    </row>
    <row r="242" spans="14:14" x14ac:dyDescent="0.25">
      <c r="N242" s="48"/>
    </row>
    <row r="243" spans="14:14" x14ac:dyDescent="0.25">
      <c r="N243" s="48"/>
    </row>
    <row r="244" spans="14:14" x14ac:dyDescent="0.25">
      <c r="N244" s="48"/>
    </row>
    <row r="245" spans="14:14" x14ac:dyDescent="0.25">
      <c r="N245" s="48"/>
    </row>
    <row r="246" spans="14:14" x14ac:dyDescent="0.25">
      <c r="N246" s="48"/>
    </row>
    <row r="247" spans="14:14" x14ac:dyDescent="0.25">
      <c r="N247" s="48"/>
    </row>
    <row r="248" spans="14:14" x14ac:dyDescent="0.25">
      <c r="N248" s="48"/>
    </row>
    <row r="249" spans="14:14" x14ac:dyDescent="0.25">
      <c r="N249" s="48"/>
    </row>
    <row r="250" spans="14:14" x14ac:dyDescent="0.25">
      <c r="N250" s="48"/>
    </row>
    <row r="251" spans="14:14" x14ac:dyDescent="0.25">
      <c r="N251" s="48"/>
    </row>
    <row r="252" spans="14:14" x14ac:dyDescent="0.25">
      <c r="N252" s="48"/>
    </row>
    <row r="253" spans="14:14" x14ac:dyDescent="0.25">
      <c r="N253" s="48"/>
    </row>
    <row r="254" spans="14:14" x14ac:dyDescent="0.25">
      <c r="N254" s="48"/>
    </row>
    <row r="255" spans="14:14" x14ac:dyDescent="0.25">
      <c r="N255" s="48"/>
    </row>
    <row r="256" spans="14:14" x14ac:dyDescent="0.25">
      <c r="N256" s="48"/>
    </row>
    <row r="257" spans="14:14" x14ac:dyDescent="0.25">
      <c r="N257" s="48"/>
    </row>
    <row r="258" spans="14:14" x14ac:dyDescent="0.25">
      <c r="N258" s="48"/>
    </row>
    <row r="259" spans="14:14" x14ac:dyDescent="0.25">
      <c r="N259" s="48"/>
    </row>
    <row r="260" spans="14:14" x14ac:dyDescent="0.25">
      <c r="N260" s="48"/>
    </row>
    <row r="261" spans="14:14" x14ac:dyDescent="0.25">
      <c r="N261" s="48"/>
    </row>
    <row r="262" spans="14:14" x14ac:dyDescent="0.25">
      <c r="N262" s="48"/>
    </row>
    <row r="263" spans="14:14" x14ac:dyDescent="0.25">
      <c r="N263" s="48"/>
    </row>
    <row r="264" spans="14:14" x14ac:dyDescent="0.25">
      <c r="N264" s="48"/>
    </row>
    <row r="265" spans="14:14" x14ac:dyDescent="0.25">
      <c r="N265" s="48"/>
    </row>
    <row r="266" spans="14:14" x14ac:dyDescent="0.25">
      <c r="N266" s="48"/>
    </row>
    <row r="267" spans="14:14" x14ac:dyDescent="0.25">
      <c r="N267" s="48"/>
    </row>
    <row r="268" spans="14:14" x14ac:dyDescent="0.25">
      <c r="N268" s="48"/>
    </row>
  </sheetData>
  <mergeCells count="18">
    <mergeCell ref="A26:A43"/>
    <mergeCell ref="B26:B43"/>
    <mergeCell ref="Q1:Q2"/>
    <mergeCell ref="R1:R2"/>
    <mergeCell ref="S1:S2"/>
    <mergeCell ref="A1:C1"/>
    <mergeCell ref="D1:J1"/>
    <mergeCell ref="K1:M1"/>
    <mergeCell ref="N1:N2"/>
    <mergeCell ref="O1:O2"/>
    <mergeCell ref="P1:P2"/>
    <mergeCell ref="W1:W2"/>
    <mergeCell ref="A2:M2"/>
    <mergeCell ref="A4:A25"/>
    <mergeCell ref="B4:B25"/>
    <mergeCell ref="T1:T2"/>
    <mergeCell ref="U1:U2"/>
    <mergeCell ref="V1:V2"/>
  </mergeCells>
  <conditionalFormatting sqref="L4 L5:O79">
    <cfRule type="cellIs" dxfId="59" priority="10" stopIfTrue="1" operator="greaterThan">
      <formula>0</formula>
    </cfRule>
    <cfRule type="cellIs" dxfId="58" priority="11" stopIfTrue="1" operator="greaterThan">
      <formula>0</formula>
    </cfRule>
    <cfRule type="cellIs" dxfId="57" priority="12" stopIfTrue="1" operator="greaterThan">
      <formula>0</formula>
    </cfRule>
  </conditionalFormatting>
  <conditionalFormatting sqref="M4">
    <cfRule type="cellIs" dxfId="56" priority="7" stopIfTrue="1" operator="greaterThan">
      <formula>0</formula>
    </cfRule>
    <cfRule type="cellIs" dxfId="55" priority="8" stopIfTrue="1" operator="greaterThan">
      <formula>0</formula>
    </cfRule>
    <cfRule type="cellIs" dxfId="54" priority="9" stopIfTrue="1" operator="greaterThan">
      <formula>0</formula>
    </cfRule>
  </conditionalFormatting>
  <conditionalFormatting sqref="O4">
    <cfRule type="cellIs" dxfId="53" priority="4" stopIfTrue="1" operator="greaterThan">
      <formula>0</formula>
    </cfRule>
    <cfRule type="cellIs" dxfId="52" priority="5" stopIfTrue="1" operator="greaterThan">
      <formula>0</formula>
    </cfRule>
    <cfRule type="cellIs" dxfId="51" priority="6" stopIfTrue="1" operator="greaterThan">
      <formula>0</formula>
    </cfRule>
  </conditionalFormatting>
  <conditionalFormatting sqref="N4">
    <cfRule type="cellIs" dxfId="50" priority="1" stopIfTrue="1" operator="greaterThan">
      <formula>0</formula>
    </cfRule>
    <cfRule type="cellIs" dxfId="49" priority="2" stopIfTrue="1" operator="greaterThan">
      <formula>0</formula>
    </cfRule>
    <cfRule type="cellIs" dxfId="48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79"/>
  <sheetViews>
    <sheetView tabSelected="1" topLeftCell="A31" zoomScale="80" zoomScaleNormal="80" workbookViewId="0">
      <selection activeCell="H53" sqref="H53"/>
    </sheetView>
  </sheetViews>
  <sheetFormatPr defaultColWidth="9.7109375" defaultRowHeight="15" x14ac:dyDescent="0.25"/>
  <cols>
    <col min="1" max="1" width="8.7109375" style="1" customWidth="1"/>
    <col min="2" max="2" width="24.5703125" style="1" customWidth="1"/>
    <col min="3" max="3" width="6.140625" style="1" customWidth="1"/>
    <col min="4" max="4" width="70.7109375" style="27" customWidth="1"/>
    <col min="5" max="5" width="12.7109375" style="1" bestFit="1" customWidth="1"/>
    <col min="6" max="6" width="13.42578125" style="1" customWidth="1"/>
    <col min="7" max="7" width="13.42578125" style="18" customWidth="1"/>
    <col min="8" max="8" width="13.28515625" style="16" customWidth="1"/>
    <col min="9" max="9" width="12.5703125" style="4" customWidth="1"/>
    <col min="10" max="10" width="15.7109375" style="2" bestFit="1" customWidth="1"/>
    <col min="11" max="11" width="16" style="2" bestFit="1" customWidth="1"/>
    <col min="12" max="12" width="15.28515625" style="2" bestFit="1" customWidth="1"/>
    <col min="13" max="16384" width="9.7109375" style="2"/>
  </cols>
  <sheetData>
    <row r="1" spans="1:11" ht="51" customHeight="1" x14ac:dyDescent="0.25">
      <c r="A1" s="166" t="s">
        <v>32</v>
      </c>
      <c r="B1" s="166"/>
      <c r="C1" s="180" t="s">
        <v>33</v>
      </c>
      <c r="D1" s="181"/>
      <c r="E1" s="181"/>
      <c r="F1" s="182"/>
      <c r="G1" s="179" t="s">
        <v>34</v>
      </c>
      <c r="H1" s="179"/>
      <c r="I1" s="179"/>
      <c r="J1" s="179"/>
      <c r="K1" s="179"/>
    </row>
    <row r="2" spans="1:11" s="3" customFormat="1" ht="58.7" customHeight="1" x14ac:dyDescent="0.2">
      <c r="A2" s="35" t="s">
        <v>4</v>
      </c>
      <c r="B2" s="35" t="s">
        <v>20</v>
      </c>
      <c r="C2" s="35" t="s">
        <v>2</v>
      </c>
      <c r="D2" s="36" t="s">
        <v>15</v>
      </c>
      <c r="E2" s="36" t="s">
        <v>3</v>
      </c>
      <c r="F2" s="44" t="s">
        <v>21</v>
      </c>
      <c r="G2" s="13" t="s">
        <v>5</v>
      </c>
      <c r="H2" s="14" t="s">
        <v>7</v>
      </c>
      <c r="I2" s="12" t="s">
        <v>8</v>
      </c>
      <c r="J2" s="12" t="s">
        <v>10</v>
      </c>
      <c r="K2" s="12" t="s">
        <v>11</v>
      </c>
    </row>
    <row r="3" spans="1:11" ht="30.2" customHeight="1" x14ac:dyDescent="0.25">
      <c r="A3" s="186" t="s">
        <v>35</v>
      </c>
      <c r="B3" s="183" t="s">
        <v>36</v>
      </c>
      <c r="C3" s="37">
        <v>1</v>
      </c>
      <c r="D3" s="38" t="s">
        <v>37</v>
      </c>
      <c r="E3" s="41" t="s">
        <v>6</v>
      </c>
      <c r="F3" s="45">
        <v>36</v>
      </c>
      <c r="G3" s="20">
        <f>Reitoria!K4+ESAG!K4+CEAD!K4+CEART!K4+FAED!K4+CEFID!K4+CERES!K4+CESFI!K4+CCT!K4+CEO!K4+CEPLAN!K4+CEAVI!K4+CAV!K4</f>
        <v>51</v>
      </c>
      <c r="H3" s="7">
        <f>SUM((Reitoria!K4-Reitoria!L4),(ESAG!K4-ESAG!L4),(CEAD!K4-CEAD!L4),(CEART!K4-CEART!L4),(FAED!K4-FAED!L4),(CEFID!K4-CEFID!L4),(CERES!K4-CERES!L4),(CESFI!K4-CESFI!L4),(CCT!K4-CCT!L4),(CEO!K4-CEO!L4),(CEPLAN!K4-CEPLAN!L4),(CEAVI!K4-CEAVI!L4),(CAV!K4-CAV!L4))</f>
        <v>7</v>
      </c>
      <c r="I3" s="8">
        <f>G3-H3</f>
        <v>44</v>
      </c>
      <c r="J3" s="9">
        <f t="shared" ref="J3:J42" si="0">G3*F3</f>
        <v>1836</v>
      </c>
      <c r="K3" s="9">
        <f t="shared" ref="K3:K42" si="1">F3*H3</f>
        <v>252</v>
      </c>
    </row>
    <row r="4" spans="1:11" ht="30.2" customHeight="1" x14ac:dyDescent="0.25">
      <c r="A4" s="187"/>
      <c r="B4" s="184"/>
      <c r="C4" s="37">
        <v>2</v>
      </c>
      <c r="D4" s="39" t="s">
        <v>38</v>
      </c>
      <c r="E4" s="42" t="s">
        <v>6</v>
      </c>
      <c r="F4" s="45">
        <v>35</v>
      </c>
      <c r="G4" s="20">
        <f>Reitoria!K5+ESAG!K5+CEAD!K5+CEART!K5+FAED!K5+CEFID!K5+CERES!K5+CESFI!K5+CCT!K5+CEO!K5+CEPLAN!K5+CEAVI!K5+CAV!K5</f>
        <v>91</v>
      </c>
      <c r="H4" s="7">
        <f>SUM((Reitoria!K5-Reitoria!L5),(ESAG!K5-ESAG!L5),(CEAD!K5-CEAD!L5),(CEART!K5-CEART!L5),(FAED!K5-FAED!L5),(CEFID!K5-CEFID!L5),(CERES!K5-CERES!L5),(CESFI!K5-CESFI!L5),(CCT!K5-CCT!L5),(CEO!K5-CEO!L5),(CEPLAN!K5-CEPLAN!L5),(CEAVI!K5-CEAVI!L5),(CAV!K5-CAV!L5))</f>
        <v>25</v>
      </c>
      <c r="I4" s="8">
        <f t="shared" ref="I4:I42" si="2">G4-H4</f>
        <v>66</v>
      </c>
      <c r="J4" s="9">
        <f t="shared" si="0"/>
        <v>3185</v>
      </c>
      <c r="K4" s="9">
        <f t="shared" si="1"/>
        <v>875</v>
      </c>
    </row>
    <row r="5" spans="1:11" ht="30.2" customHeight="1" x14ac:dyDescent="0.25">
      <c r="A5" s="187"/>
      <c r="B5" s="184"/>
      <c r="C5" s="37">
        <v>3</v>
      </c>
      <c r="D5" s="39" t="s">
        <v>39</v>
      </c>
      <c r="E5" s="42" t="s">
        <v>6</v>
      </c>
      <c r="F5" s="45">
        <v>44.32</v>
      </c>
      <c r="G5" s="20">
        <f>Reitoria!K6+ESAG!K6+CEAD!K6+CEART!K6+FAED!K6+CEFID!K6+CERES!K6+CESFI!K6+CCT!K6+CEO!K6+CEPLAN!K6+CEAVI!K6+CAV!K6</f>
        <v>127</v>
      </c>
      <c r="H5" s="7">
        <f>SUM((Reitoria!K6-Reitoria!L6),(ESAG!K6-ESAG!L6),(CEAD!K6-CEAD!L6),(CEART!K6-CEART!L6),(FAED!K6-FAED!L6),(CEFID!K6-CEFID!L6),(CERES!K6-CERES!L6),(CESFI!K6-CESFI!L6),(CCT!K6-CCT!L6),(CEO!K6-CEO!L6),(CEPLAN!K6-CEPLAN!L6),(CEAVI!K6-CEAVI!L6),(CAV!K6-CAV!L6))</f>
        <v>26</v>
      </c>
      <c r="I5" s="8">
        <f t="shared" si="2"/>
        <v>101</v>
      </c>
      <c r="J5" s="9">
        <f t="shared" si="0"/>
        <v>5628.64</v>
      </c>
      <c r="K5" s="9">
        <f t="shared" si="1"/>
        <v>1152.32</v>
      </c>
    </row>
    <row r="6" spans="1:11" ht="30.2" customHeight="1" x14ac:dyDescent="0.25">
      <c r="A6" s="187"/>
      <c r="B6" s="184"/>
      <c r="C6" s="37">
        <v>4</v>
      </c>
      <c r="D6" s="39" t="s">
        <v>40</v>
      </c>
      <c r="E6" s="42" t="s">
        <v>6</v>
      </c>
      <c r="F6" s="45">
        <v>51.53</v>
      </c>
      <c r="G6" s="20">
        <f>Reitoria!K7+ESAG!K7+CEAD!K7+CEART!K7+FAED!K7+CEFID!K7+CERES!K7+CESFI!K7+CCT!K7+CEO!K7+CEPLAN!K7+CEAVI!K7+CAV!K7</f>
        <v>63</v>
      </c>
      <c r="H6" s="7">
        <f>SUM((Reitoria!K7-Reitoria!L7),(ESAG!K7-ESAG!L7),(CEAD!K7-CEAD!L7),(CEART!K7-CEART!L7),(FAED!K7-FAED!L7),(CEFID!K7-CEFID!L7),(CERES!K7-CERES!L7),(CESFI!K7-CESFI!L7),(CCT!K7-CCT!L7),(CEO!K7-CEO!L7),(CEPLAN!K7-CEPLAN!L7),(CEAVI!K7-CEAVI!L7),(CAV!K7-CAV!L7))</f>
        <v>19</v>
      </c>
      <c r="I6" s="8">
        <f t="shared" si="2"/>
        <v>44</v>
      </c>
      <c r="J6" s="9">
        <f t="shared" si="0"/>
        <v>3246.39</v>
      </c>
      <c r="K6" s="9">
        <f t="shared" si="1"/>
        <v>979.07</v>
      </c>
    </row>
    <row r="7" spans="1:11" ht="30.2" customHeight="1" x14ac:dyDescent="0.25">
      <c r="A7" s="187"/>
      <c r="B7" s="184"/>
      <c r="C7" s="37">
        <v>5</v>
      </c>
      <c r="D7" s="39" t="s">
        <v>41</v>
      </c>
      <c r="E7" s="42" t="s">
        <v>6</v>
      </c>
      <c r="F7" s="45">
        <v>68.87</v>
      </c>
      <c r="G7" s="20">
        <f>Reitoria!K8+ESAG!K8+CEAD!K8+CEART!K8+FAED!K8+CEFID!K8+CERES!K8+CESFI!K8+CCT!K8+CEO!K8+CEPLAN!K8+CEAVI!K8+CAV!K8</f>
        <v>49</v>
      </c>
      <c r="H7" s="7">
        <f>SUM((Reitoria!K8-Reitoria!L8),(ESAG!K8-ESAG!L8),(CEAD!K8-CEAD!L8),(CEART!K8-CEART!L8),(FAED!K8-FAED!L8),(CEFID!K8-CEFID!L8),(CERES!K8-CERES!L8),(CESFI!K8-CESFI!L8),(CCT!K8-CCT!L8),(CEO!K8-CEO!L8),(CEPLAN!K8-CEPLAN!L8),(CEAVI!K8-CEAVI!L8),(CAV!K8-CAV!L8))</f>
        <v>11</v>
      </c>
      <c r="I7" s="8">
        <f t="shared" si="2"/>
        <v>38</v>
      </c>
      <c r="J7" s="9">
        <f t="shared" si="0"/>
        <v>3374.63</v>
      </c>
      <c r="K7" s="9">
        <f t="shared" si="1"/>
        <v>757.57</v>
      </c>
    </row>
    <row r="8" spans="1:11" ht="30.2" customHeight="1" x14ac:dyDescent="0.25">
      <c r="A8" s="187"/>
      <c r="B8" s="184"/>
      <c r="C8" s="37">
        <v>6</v>
      </c>
      <c r="D8" s="39" t="s">
        <v>42</v>
      </c>
      <c r="E8" s="42" t="s">
        <v>6</v>
      </c>
      <c r="F8" s="45">
        <v>64.260000000000005</v>
      </c>
      <c r="G8" s="20">
        <f>Reitoria!K9+ESAG!K9+CEAD!K9+CEART!K9+FAED!K9+CEFID!K9+CERES!K9+CESFI!K9+CCT!K9+CEO!K9+CEPLAN!K9+CEAVI!K9+CAV!K9</f>
        <v>36</v>
      </c>
      <c r="H8" s="7">
        <f>SUM((Reitoria!K9-Reitoria!L9),(ESAG!K9-ESAG!L9),(CEAD!K9-CEAD!L9),(CEART!K9-CEART!L9),(FAED!K9-FAED!L9),(CEFID!K9-CEFID!L9),(CERES!K9-CERES!L9),(CESFI!K9-CESFI!L9),(CCT!K9-CCT!L9),(CEO!K9-CEO!L9),(CEPLAN!K9-CEPLAN!L9),(CEAVI!K9-CEAVI!L9),(CAV!K9-CAV!L9))</f>
        <v>5</v>
      </c>
      <c r="I8" s="8">
        <f t="shared" si="2"/>
        <v>31</v>
      </c>
      <c r="J8" s="9">
        <f t="shared" si="0"/>
        <v>2313.36</v>
      </c>
      <c r="K8" s="9">
        <f t="shared" si="1"/>
        <v>321.3</v>
      </c>
    </row>
    <row r="9" spans="1:11" ht="30.2" customHeight="1" x14ac:dyDescent="0.25">
      <c r="A9" s="187"/>
      <c r="B9" s="184"/>
      <c r="C9" s="37">
        <v>7</v>
      </c>
      <c r="D9" s="39" t="s">
        <v>43</v>
      </c>
      <c r="E9" s="42" t="s">
        <v>6</v>
      </c>
      <c r="F9" s="45">
        <v>78.13</v>
      </c>
      <c r="G9" s="20">
        <f>Reitoria!K10+ESAG!K10+CEAD!K10+CEART!K10+FAED!K10+CEFID!K10+CERES!K10+CESFI!K10+CCT!K10+CEO!K10+CEPLAN!K10+CEAVI!K10+CAV!K10</f>
        <v>41</v>
      </c>
      <c r="H9" s="7">
        <f>SUM((Reitoria!K10-Reitoria!L10),(ESAG!K10-ESAG!L10),(CEAD!K10-CEAD!L10),(CEART!K10-CEART!L10),(FAED!K10-FAED!L10),(CEFID!K10-CEFID!L10),(CERES!K10-CERES!L10),(CESFI!K10-CESFI!L10),(CCT!K10-CCT!L10),(CEO!K10-CEO!L10),(CEPLAN!K10-CEPLAN!L10),(CEAVI!K10-CEAVI!L10),(CAV!K10-CAV!L10))</f>
        <v>4</v>
      </c>
      <c r="I9" s="8">
        <f t="shared" si="2"/>
        <v>37</v>
      </c>
      <c r="J9" s="9">
        <f t="shared" si="0"/>
        <v>3203.33</v>
      </c>
      <c r="K9" s="9">
        <f t="shared" si="1"/>
        <v>312.52</v>
      </c>
    </row>
    <row r="10" spans="1:11" ht="30.2" customHeight="1" x14ac:dyDescent="0.25">
      <c r="A10" s="187"/>
      <c r="B10" s="184"/>
      <c r="C10" s="37">
        <v>8</v>
      </c>
      <c r="D10" s="40" t="s">
        <v>44</v>
      </c>
      <c r="E10" s="43" t="s">
        <v>9</v>
      </c>
      <c r="F10" s="45">
        <v>50</v>
      </c>
      <c r="G10" s="20">
        <f>Reitoria!K11+ESAG!K11+CEAD!K11+CEART!K11+FAED!K11+CEFID!K11+CERES!K11+CESFI!K11+CCT!K11+CEO!K11+CEPLAN!K11+CEAVI!K11+CAV!K11</f>
        <v>23</v>
      </c>
      <c r="H10" s="7">
        <f>SUM((Reitoria!K11-Reitoria!L11),(ESAG!K11-ESAG!L11),(CEAD!K11-CEAD!L11),(CEART!K11-CEART!L11),(FAED!K11-FAED!L11),(CEFID!K11-CEFID!L11),(CERES!K11-CERES!L11),(CESFI!K11-CESFI!L11),(CCT!K11-CCT!L11),(CEO!K11-CEO!L11),(CEPLAN!K11-CEPLAN!L11),(CEAVI!K11-CEAVI!L11),(CAV!K11-CAV!L11))</f>
        <v>0</v>
      </c>
      <c r="I10" s="8">
        <f t="shared" si="2"/>
        <v>23</v>
      </c>
      <c r="J10" s="9">
        <f t="shared" si="0"/>
        <v>1150</v>
      </c>
      <c r="K10" s="9">
        <f t="shared" si="1"/>
        <v>0</v>
      </c>
    </row>
    <row r="11" spans="1:11" ht="30.2" customHeight="1" x14ac:dyDescent="0.25">
      <c r="A11" s="187"/>
      <c r="B11" s="184"/>
      <c r="C11" s="37">
        <v>9</v>
      </c>
      <c r="D11" s="72" t="s">
        <v>45</v>
      </c>
      <c r="E11" s="71" t="s">
        <v>9</v>
      </c>
      <c r="F11" s="45">
        <v>75.599999999999994</v>
      </c>
      <c r="G11" s="20">
        <f>Reitoria!K12+ESAG!K12+CEAD!K12+CEART!K12+FAED!K12+CEFID!K12+CERES!K12+CESFI!K12+CCT!K12+CEO!K12+CEPLAN!K12+CEAVI!K12+CAV!K12</f>
        <v>30</v>
      </c>
      <c r="H11" s="7">
        <f>SUM((Reitoria!K12-Reitoria!L12),(ESAG!K12-ESAG!L12),(CEAD!K12-CEAD!L12),(CEART!K12-CEART!L12),(FAED!K12-FAED!L12),(CEFID!K12-CEFID!L12),(CERES!K12-CERES!L12),(CESFI!K12-CESFI!L12),(CCT!K12-CCT!L12),(CEO!K12-CEO!L12),(CEPLAN!K12-CEPLAN!L12),(CEAVI!K12-CEAVI!L12),(CAV!K12-CAV!L12))</f>
        <v>0</v>
      </c>
      <c r="I11" s="8">
        <f t="shared" si="2"/>
        <v>30</v>
      </c>
      <c r="J11" s="9">
        <f t="shared" si="0"/>
        <v>2268</v>
      </c>
      <c r="K11" s="9">
        <f t="shared" si="1"/>
        <v>0</v>
      </c>
    </row>
    <row r="12" spans="1:11" ht="30.2" customHeight="1" x14ac:dyDescent="0.25">
      <c r="A12" s="187"/>
      <c r="B12" s="184"/>
      <c r="C12" s="37">
        <v>10</v>
      </c>
      <c r="D12" s="72" t="s">
        <v>46</v>
      </c>
      <c r="E12" s="71" t="s">
        <v>6</v>
      </c>
      <c r="F12" s="45">
        <v>61.4</v>
      </c>
      <c r="G12" s="20">
        <f>Reitoria!K13+ESAG!K13+CEAD!K13+CEART!K13+FAED!K13+CEFID!K13+CERES!K13+CESFI!K13+CCT!K13+CEO!K13+CEPLAN!K13+CEAVI!K13+CAV!K13</f>
        <v>39</v>
      </c>
      <c r="H12" s="7">
        <f>SUM((Reitoria!K13-Reitoria!L13),(ESAG!K13-ESAG!L13),(CEAD!K13-CEAD!L13),(CEART!K13-CEART!L13),(FAED!K13-FAED!L13),(CEFID!K13-CEFID!L13),(CERES!K13-CERES!L13),(CESFI!K13-CESFI!L13),(CCT!K13-CCT!L13),(CEO!K13-CEO!L13),(CEPLAN!K13-CEPLAN!L13),(CEAVI!K13-CEAVI!L13),(CAV!K13-CAV!L13))</f>
        <v>4</v>
      </c>
      <c r="I12" s="8">
        <f t="shared" si="2"/>
        <v>35</v>
      </c>
      <c r="J12" s="9">
        <f t="shared" si="0"/>
        <v>2394.6</v>
      </c>
      <c r="K12" s="9">
        <f t="shared" si="1"/>
        <v>245.6</v>
      </c>
    </row>
    <row r="13" spans="1:11" ht="30.2" customHeight="1" x14ac:dyDescent="0.25">
      <c r="A13" s="187"/>
      <c r="B13" s="184"/>
      <c r="C13" s="37">
        <v>11</v>
      </c>
      <c r="D13" s="82" t="s">
        <v>47</v>
      </c>
      <c r="E13" s="41" t="s">
        <v>6</v>
      </c>
      <c r="F13" s="45">
        <v>9</v>
      </c>
      <c r="G13" s="20">
        <f>Reitoria!K14+ESAG!K14+CEAD!K14+CEART!K14+FAED!K14+CEFID!K14+CERES!K14+CESFI!K14+CCT!K14+CEO!K14+CEPLAN!K14+CEAVI!K14+CAV!K14</f>
        <v>34</v>
      </c>
      <c r="H13" s="7">
        <f>SUM((Reitoria!K14-Reitoria!L14),(ESAG!K14-ESAG!L14),(CEAD!K14-CEAD!L14),(CEART!K14-CEART!L14),(FAED!K14-FAED!L14),(CEFID!K14-CEFID!L14),(CERES!K14-CERES!L14),(CESFI!K14-CESFI!L14),(CCT!K14-CCT!L14),(CEO!K14-CEO!L14),(CEPLAN!K14-CEPLAN!L14),(CEAVI!K14-CEAVI!L14),(CAV!K14-CAV!L14))</f>
        <v>1</v>
      </c>
      <c r="I13" s="8">
        <f t="shared" si="2"/>
        <v>33</v>
      </c>
      <c r="J13" s="9">
        <f t="shared" si="0"/>
        <v>306</v>
      </c>
      <c r="K13" s="9">
        <f t="shared" si="1"/>
        <v>9</v>
      </c>
    </row>
    <row r="14" spans="1:11" ht="30.2" customHeight="1" x14ac:dyDescent="0.25">
      <c r="A14" s="187"/>
      <c r="B14" s="184"/>
      <c r="C14" s="37">
        <v>12</v>
      </c>
      <c r="D14" s="82" t="s">
        <v>48</v>
      </c>
      <c r="E14" s="41" t="s">
        <v>6</v>
      </c>
      <c r="F14" s="45">
        <v>3</v>
      </c>
      <c r="G14" s="20">
        <f>Reitoria!K15+ESAG!K15+CEAD!K15+CEART!K15+FAED!K15+CEFID!K15+CERES!K15+CESFI!K15+CCT!K15+CEO!K15+CEPLAN!K15+CEAVI!K15+CAV!K15</f>
        <v>48</v>
      </c>
      <c r="H14" s="7">
        <f>SUM((Reitoria!K15-Reitoria!L15),(ESAG!K15-ESAG!L15),(CEAD!K15-CEAD!L15),(CEART!K15-CEART!L15),(FAED!K15-FAED!L15),(CEFID!K15-CEFID!L15),(CERES!K15-CERES!L15),(CESFI!K15-CESFI!L15),(CCT!K15-CCT!L15),(CEO!K15-CEO!L15),(CEPLAN!K15-CEPLAN!L15),(CEAVI!K15-CEAVI!L15),(CAV!K15-CAV!L15))</f>
        <v>1</v>
      </c>
      <c r="I14" s="8">
        <f t="shared" si="2"/>
        <v>47</v>
      </c>
      <c r="J14" s="9">
        <f t="shared" si="0"/>
        <v>144</v>
      </c>
      <c r="K14" s="9">
        <f t="shared" si="1"/>
        <v>3</v>
      </c>
    </row>
    <row r="15" spans="1:11" ht="30.2" customHeight="1" x14ac:dyDescent="0.25">
      <c r="A15" s="187"/>
      <c r="B15" s="184"/>
      <c r="C15" s="37">
        <v>13</v>
      </c>
      <c r="D15" s="82" t="s">
        <v>49</v>
      </c>
      <c r="E15" s="41" t="s">
        <v>6</v>
      </c>
      <c r="F15" s="45">
        <v>10</v>
      </c>
      <c r="G15" s="20">
        <f>Reitoria!K16+ESAG!K16+CEAD!K16+CEART!K16+FAED!K16+CEFID!K16+CERES!K16+CESFI!K16+CCT!K16+CEO!K16+CEPLAN!K16+CEAVI!K16+CAV!K16</f>
        <v>50</v>
      </c>
      <c r="H15" s="7">
        <f>SUM((Reitoria!K16-Reitoria!L16),(ESAG!K16-ESAG!L16),(CEAD!K16-CEAD!L16),(CEART!K16-CEART!L16),(FAED!K16-FAED!L16),(CEFID!K16-CEFID!L16),(CERES!K16-CERES!L16),(CESFI!K16-CESFI!L16),(CCT!K16-CCT!L16),(CEO!K16-CEO!L16),(CEPLAN!K16-CEPLAN!L16),(CEAVI!K16-CEAVI!L16),(CAV!K16-CAV!L16))</f>
        <v>1</v>
      </c>
      <c r="I15" s="8">
        <f t="shared" si="2"/>
        <v>49</v>
      </c>
      <c r="J15" s="9">
        <f t="shared" si="0"/>
        <v>500</v>
      </c>
      <c r="K15" s="9">
        <f t="shared" si="1"/>
        <v>10</v>
      </c>
    </row>
    <row r="16" spans="1:11" ht="30.2" customHeight="1" x14ac:dyDescent="0.25">
      <c r="A16" s="187"/>
      <c r="B16" s="184"/>
      <c r="C16" s="37">
        <v>14</v>
      </c>
      <c r="D16" s="82" t="s">
        <v>50</v>
      </c>
      <c r="E16" s="41" t="s">
        <v>6</v>
      </c>
      <c r="F16" s="45">
        <v>9</v>
      </c>
      <c r="G16" s="20">
        <f>Reitoria!K17+ESAG!K17+CEAD!K17+CEART!K17+FAED!K17+CEFID!K17+CERES!K17+CESFI!K17+CCT!K17+CEO!K17+CEPLAN!K17+CEAVI!K17+CAV!K17</f>
        <v>50</v>
      </c>
      <c r="H16" s="7">
        <f>SUM((Reitoria!K17-Reitoria!L17),(ESAG!K17-ESAG!L17),(CEAD!K17-CEAD!L17),(CEART!K17-CEART!L17),(FAED!K17-FAED!L17),(CEFID!K17-CEFID!L17),(CERES!K17-CERES!L17),(CESFI!K17-CESFI!L17),(CCT!K17-CCT!L17),(CEO!K17-CEO!L17),(CEPLAN!K17-CEPLAN!L17),(CEAVI!K17-CEAVI!L17),(CAV!K17-CAV!L17))</f>
        <v>1</v>
      </c>
      <c r="I16" s="8">
        <f t="shared" si="2"/>
        <v>49</v>
      </c>
      <c r="J16" s="9">
        <f t="shared" si="0"/>
        <v>450</v>
      </c>
      <c r="K16" s="9">
        <f t="shared" si="1"/>
        <v>9</v>
      </c>
    </row>
    <row r="17" spans="1:11" ht="30.2" customHeight="1" x14ac:dyDescent="0.25">
      <c r="A17" s="187"/>
      <c r="B17" s="184"/>
      <c r="C17" s="37">
        <v>15</v>
      </c>
      <c r="D17" s="82" t="s">
        <v>51</v>
      </c>
      <c r="E17" s="41" t="s">
        <v>6</v>
      </c>
      <c r="F17" s="45">
        <v>10</v>
      </c>
      <c r="G17" s="20">
        <f>Reitoria!K18+ESAG!K18+CEAD!K18+CEART!K18+FAED!K18+CEFID!K18+CERES!K18+CESFI!K18+CCT!K18+CEO!K18+CEPLAN!K18+CEAVI!K18+CAV!K18</f>
        <v>43</v>
      </c>
      <c r="H17" s="7">
        <f>SUM((Reitoria!K18-Reitoria!L18),(ESAG!K18-ESAG!L18),(CEAD!K18-CEAD!L18),(CEART!K18-CEART!L18),(FAED!K18-FAED!L18),(CEFID!K18-CEFID!L18),(CERES!K18-CERES!L18),(CESFI!K18-CESFI!L18),(CCT!K18-CCT!L18),(CEO!K18-CEO!L18),(CEPLAN!K18-CEPLAN!L18),(CEAVI!K18-CEAVI!L18),(CAV!K18-CAV!L18))</f>
        <v>1</v>
      </c>
      <c r="I17" s="8">
        <f t="shared" si="2"/>
        <v>42</v>
      </c>
      <c r="J17" s="9">
        <f t="shared" si="0"/>
        <v>430</v>
      </c>
      <c r="K17" s="9">
        <f t="shared" si="1"/>
        <v>10</v>
      </c>
    </row>
    <row r="18" spans="1:11" ht="30.2" customHeight="1" x14ac:dyDescent="0.25">
      <c r="A18" s="187"/>
      <c r="B18" s="184"/>
      <c r="C18" s="37">
        <v>16</v>
      </c>
      <c r="D18" s="82" t="s">
        <v>52</v>
      </c>
      <c r="E18" s="41" t="s">
        <v>6</v>
      </c>
      <c r="F18" s="45">
        <v>12</v>
      </c>
      <c r="G18" s="20">
        <f>Reitoria!K19+ESAG!K19+CEAD!K19+CEART!K19+FAED!K19+CEFID!K19+CERES!K19+CESFI!K19+CCT!K19+CEO!K19+CEPLAN!K19+CEAVI!K19+CAV!K19</f>
        <v>39</v>
      </c>
      <c r="H18" s="7">
        <f>SUM((Reitoria!K19-Reitoria!L19),(ESAG!K19-ESAG!L19),(CEAD!K19-CEAD!L19),(CEART!K19-CEART!L19),(FAED!K19-FAED!L19),(CEFID!K19-CEFID!L19),(CERES!K19-CERES!L19),(CESFI!K19-CESFI!L19),(CCT!K19-CCT!L19),(CEO!K19-CEO!L19),(CEPLAN!K19-CEPLAN!L19),(CEAVI!K19-CEAVI!L19),(CAV!K19-CAV!L19))</f>
        <v>1</v>
      </c>
      <c r="I18" s="8">
        <f t="shared" si="2"/>
        <v>38</v>
      </c>
      <c r="J18" s="9">
        <f t="shared" si="0"/>
        <v>468</v>
      </c>
      <c r="K18" s="9">
        <f t="shared" si="1"/>
        <v>12</v>
      </c>
    </row>
    <row r="19" spans="1:11" ht="30.2" customHeight="1" x14ac:dyDescent="0.25">
      <c r="A19" s="187"/>
      <c r="B19" s="184"/>
      <c r="C19" s="37">
        <v>17</v>
      </c>
      <c r="D19" s="82" t="s">
        <v>53</v>
      </c>
      <c r="E19" s="41" t="s">
        <v>6</v>
      </c>
      <c r="F19" s="45">
        <v>10</v>
      </c>
      <c r="G19" s="20">
        <f>Reitoria!K20+ESAG!K20+CEAD!K20+CEART!K20+FAED!K20+CEFID!K20+CERES!K20+CESFI!K20+CCT!K20+CEO!K20+CEPLAN!K20+CEAVI!K20+CAV!K20</f>
        <v>39</v>
      </c>
      <c r="H19" s="7">
        <f>SUM((Reitoria!K20-Reitoria!L20),(ESAG!K20-ESAG!L20),(CEAD!K20-CEAD!L20),(CEART!K20-CEART!L20),(FAED!K20-FAED!L20),(CEFID!K20-CEFID!L20),(CERES!K20-CERES!L20),(CESFI!K20-CESFI!L20),(CCT!K20-CCT!L20),(CEO!K20-CEO!L20),(CEPLAN!K20-CEPLAN!L20),(CEAVI!K20-CEAVI!L20),(CAV!K20-CAV!L20))</f>
        <v>1</v>
      </c>
      <c r="I19" s="8">
        <f t="shared" si="2"/>
        <v>38</v>
      </c>
      <c r="J19" s="9">
        <f t="shared" si="0"/>
        <v>390</v>
      </c>
      <c r="K19" s="9">
        <f t="shared" si="1"/>
        <v>10</v>
      </c>
    </row>
    <row r="20" spans="1:11" ht="30.2" customHeight="1" x14ac:dyDescent="0.25">
      <c r="A20" s="187"/>
      <c r="B20" s="184"/>
      <c r="C20" s="37">
        <v>18</v>
      </c>
      <c r="D20" s="75" t="s">
        <v>54</v>
      </c>
      <c r="E20" s="71" t="s">
        <v>6</v>
      </c>
      <c r="F20" s="45">
        <v>10.6</v>
      </c>
      <c r="G20" s="20">
        <f>Reitoria!K21+ESAG!K21+CEAD!K21+CEART!K21+FAED!K21+CEFID!K21+CERES!K21+CESFI!K21+CCT!K21+CEO!K21+CEPLAN!K21+CEAVI!K21+CAV!K21</f>
        <v>32</v>
      </c>
      <c r="H20" s="7">
        <f>SUM((Reitoria!K21-Reitoria!L21),(ESAG!K21-ESAG!L21),(CEAD!K21-CEAD!L21),(CEART!K21-CEART!L21),(FAED!K21-FAED!L21),(CEFID!K21-CEFID!L21),(CERES!K21-CERES!L21),(CESFI!K21-CESFI!L21),(CCT!K21-CCT!L21),(CEO!K21-CEO!L21),(CEPLAN!K21-CEPLAN!L21),(CEAVI!K21-CEAVI!L21),(CAV!K21-CAV!L21))</f>
        <v>0</v>
      </c>
      <c r="I20" s="8">
        <f t="shared" si="2"/>
        <v>32</v>
      </c>
      <c r="J20" s="9">
        <f t="shared" si="0"/>
        <v>339.2</v>
      </c>
      <c r="K20" s="9">
        <f t="shared" si="1"/>
        <v>0</v>
      </c>
    </row>
    <row r="21" spans="1:11" ht="30.2" customHeight="1" x14ac:dyDescent="0.25">
      <c r="A21" s="187"/>
      <c r="B21" s="184"/>
      <c r="C21" s="37">
        <v>19</v>
      </c>
      <c r="D21" s="39" t="s">
        <v>55</v>
      </c>
      <c r="E21" s="42" t="s">
        <v>6</v>
      </c>
      <c r="F21" s="45">
        <v>2.37</v>
      </c>
      <c r="G21" s="20">
        <f>Reitoria!K22+ESAG!K22+CEAD!K22+CEART!K22+FAED!K22+CEFID!K22+CERES!K22+CESFI!K22+CCT!K22+CEO!K22+CEPLAN!K22+CEAVI!K22+CAV!K22</f>
        <v>457</v>
      </c>
      <c r="H21" s="7">
        <f>SUM((Reitoria!K22-Reitoria!L22),(ESAG!K22-ESAG!L22),(CEAD!K22-CEAD!L22),(CEART!K22-CEART!L22),(FAED!K22-FAED!L22),(CEFID!K22-CEFID!L22),(CERES!K22-CERES!L22),(CESFI!K22-CESFI!L22),(CCT!K22-CCT!L22),(CEO!K22-CEO!L22),(CEPLAN!K22-CEPLAN!L22),(CEAVI!K22-CEAVI!L22),(CAV!K22-CAV!L22))</f>
        <v>26</v>
      </c>
      <c r="I21" s="8">
        <f t="shared" si="2"/>
        <v>431</v>
      </c>
      <c r="J21" s="9">
        <f t="shared" si="0"/>
        <v>1083.0900000000001</v>
      </c>
      <c r="K21" s="9">
        <f t="shared" si="1"/>
        <v>61.620000000000005</v>
      </c>
    </row>
    <row r="22" spans="1:11" ht="30.2" customHeight="1" x14ac:dyDescent="0.25">
      <c r="A22" s="187"/>
      <c r="B22" s="184"/>
      <c r="C22" s="37">
        <v>20</v>
      </c>
      <c r="D22" s="39" t="s">
        <v>56</v>
      </c>
      <c r="E22" s="42" t="s">
        <v>6</v>
      </c>
      <c r="F22" s="45">
        <v>28.97</v>
      </c>
      <c r="G22" s="20">
        <f>Reitoria!K23+ESAG!K23+CEAD!K23+CEART!K23+FAED!K23+CEFID!K23+CERES!K23+CESFI!K23+CCT!K23+CEO!K23+CEPLAN!K23+CEAVI!K23+CAV!K23</f>
        <v>13</v>
      </c>
      <c r="H22" s="7">
        <f>SUM((Reitoria!K23-Reitoria!L23),(ESAG!K23-ESAG!L23),(CEAD!K23-CEAD!L23),(CEART!K23-CEART!L23),(FAED!K23-FAED!L23),(CEFID!K23-CEFID!L23),(CERES!K23-CERES!L23),(CESFI!K23-CESFI!L23),(CCT!K23-CCT!L23),(CEO!K23-CEO!L23),(CEPLAN!K23-CEPLAN!L23),(CEAVI!K23-CEAVI!L23),(CAV!K23-CAV!L23))</f>
        <v>0</v>
      </c>
      <c r="I22" s="8">
        <f t="shared" si="2"/>
        <v>13</v>
      </c>
      <c r="J22" s="9">
        <f t="shared" si="0"/>
        <v>376.61</v>
      </c>
      <c r="K22" s="9">
        <f t="shared" si="1"/>
        <v>0</v>
      </c>
    </row>
    <row r="23" spans="1:11" ht="30.2" customHeight="1" x14ac:dyDescent="0.25">
      <c r="A23" s="187"/>
      <c r="B23" s="184"/>
      <c r="C23" s="37">
        <v>21</v>
      </c>
      <c r="D23" s="39" t="s">
        <v>57</v>
      </c>
      <c r="E23" s="42" t="s">
        <v>6</v>
      </c>
      <c r="F23" s="45">
        <v>53.01</v>
      </c>
      <c r="G23" s="20">
        <f>Reitoria!K24+ESAG!K24+CEAD!K24+CEART!K24+FAED!K24+CEFID!K24+CERES!K24+CESFI!K24+CCT!K24+CEO!K24+CEPLAN!K24+CEAVI!K24+CAV!K24</f>
        <v>11</v>
      </c>
      <c r="H23" s="7">
        <f>SUM((Reitoria!K24-Reitoria!L24),(ESAG!K24-ESAG!L24),(CEAD!K24-CEAD!L24),(CEART!K24-CEART!L24),(FAED!K24-FAED!L24),(CEFID!K24-CEFID!L24),(CERES!K24-CERES!L24),(CESFI!K24-CESFI!L24),(CCT!K24-CCT!L24),(CEO!K24-CEO!L24),(CEPLAN!K24-CEPLAN!L24),(CEAVI!K24-CEAVI!L24),(CAV!K24-CAV!L24))</f>
        <v>0</v>
      </c>
      <c r="I23" s="8">
        <f t="shared" si="2"/>
        <v>11</v>
      </c>
      <c r="J23" s="9">
        <f t="shared" si="0"/>
        <v>583.11</v>
      </c>
      <c r="K23" s="9">
        <f t="shared" si="1"/>
        <v>0</v>
      </c>
    </row>
    <row r="24" spans="1:11" ht="30.2" customHeight="1" x14ac:dyDescent="0.25">
      <c r="A24" s="188"/>
      <c r="B24" s="185"/>
      <c r="C24" s="87">
        <v>22</v>
      </c>
      <c r="D24" s="90" t="s">
        <v>58</v>
      </c>
      <c r="E24" s="65" t="s">
        <v>6</v>
      </c>
      <c r="F24" s="45">
        <v>40</v>
      </c>
      <c r="G24" s="20">
        <f>Reitoria!K25+ESAG!K25+CEAD!K25+CEART!K25+FAED!K25+CEFID!K25+CERES!K25+CESFI!K25+CCT!K25+CEO!K25+CEPLAN!K25+CEAVI!K25+CAV!K25</f>
        <v>2</v>
      </c>
      <c r="H24" s="7">
        <f>SUM((Reitoria!K25-Reitoria!L25),(ESAG!K25-ESAG!L25),(CEAD!K25-CEAD!L25),(CEART!K25-CEART!L25),(FAED!K25-FAED!L25),(CEFID!K25-CEFID!L25),(CERES!K25-CERES!L25),(CESFI!K25-CESFI!L25),(CCT!K25-CCT!L25),(CEO!K25-CEO!L25),(CEPLAN!K25-CEPLAN!L25),(CEAVI!K25-CEAVI!L25),(CAV!K25-CAV!L25))</f>
        <v>2</v>
      </c>
      <c r="I24" s="8">
        <f t="shared" si="2"/>
        <v>0</v>
      </c>
      <c r="J24" s="9">
        <f t="shared" si="0"/>
        <v>80</v>
      </c>
      <c r="K24" s="9">
        <f t="shared" si="1"/>
        <v>80</v>
      </c>
    </row>
    <row r="25" spans="1:11" ht="30.2" customHeight="1" x14ac:dyDescent="0.25">
      <c r="A25" s="192" t="s">
        <v>73</v>
      </c>
      <c r="B25" s="189" t="s">
        <v>36</v>
      </c>
      <c r="C25" s="88">
        <v>23</v>
      </c>
      <c r="D25" s="91" t="s">
        <v>74</v>
      </c>
      <c r="E25" s="88" t="s">
        <v>94</v>
      </c>
      <c r="F25" s="89">
        <v>12.9</v>
      </c>
      <c r="G25" s="20">
        <f>Reitoria!K26+ESAG!K26+CEAD!K26+CEART!K26+FAED!K26+CEFID!K26+CERES!K26+CESFI!K26+CCT!K26+CEO!K26+CEPLAN!K26+CEAVI!K26+CAV!K26</f>
        <v>1140</v>
      </c>
      <c r="H25" s="7">
        <f>SUM((Reitoria!K26-Reitoria!L26),(ESAG!K26-ESAG!L26),(CEAD!K26-CEAD!L26),(CEART!K26-CEART!L26),(FAED!K26-FAED!L26),(CEFID!K26-CEFID!L26),(CERES!K26-CERES!L26),(CESFI!K26-CESFI!L26),(CCT!K26-CCT!L26),(CEO!K26-CEO!L26),(CEPLAN!K26-CEPLAN!L26),(CEAVI!K26-CEAVI!L26),(CAV!K26-CAV!L26))</f>
        <v>735</v>
      </c>
      <c r="I25" s="8">
        <f t="shared" si="2"/>
        <v>405</v>
      </c>
      <c r="J25" s="9">
        <f t="shared" si="0"/>
        <v>14706</v>
      </c>
      <c r="K25" s="9">
        <f t="shared" si="1"/>
        <v>9481.5</v>
      </c>
    </row>
    <row r="26" spans="1:11" ht="30.2" customHeight="1" x14ac:dyDescent="0.25">
      <c r="A26" s="193"/>
      <c r="B26" s="190"/>
      <c r="C26" s="88">
        <v>24</v>
      </c>
      <c r="D26" s="91" t="s">
        <v>75</v>
      </c>
      <c r="E26" s="88" t="s">
        <v>94</v>
      </c>
      <c r="F26" s="89">
        <v>32.65</v>
      </c>
      <c r="G26" s="20">
        <f>Reitoria!K27+ESAG!K27+CEAD!K27+CEART!K27+FAED!K27+CEFID!K27+CERES!K27+CESFI!K27+CCT!K27+CEO!K27+CEPLAN!K27+CEAVI!K27+CAV!K27</f>
        <v>373</v>
      </c>
      <c r="H26" s="7">
        <f>SUM((Reitoria!K27-Reitoria!L27),(ESAG!K27-ESAG!L27),(CEAD!K27-CEAD!L27),(CEART!K27-CEART!L27),(FAED!K27-FAED!L27),(CEFID!K27-CEFID!L27),(CERES!K27-CERES!L27),(CESFI!K27-CESFI!L27),(CCT!K27-CCT!L27),(CEO!K27-CEO!L27),(CEPLAN!K27-CEPLAN!L27),(CEAVI!K27-CEAVI!L27),(CAV!K27-CAV!L27))</f>
        <v>121</v>
      </c>
      <c r="I26" s="8">
        <f t="shared" si="2"/>
        <v>252</v>
      </c>
      <c r="J26" s="9">
        <f t="shared" si="0"/>
        <v>12178.449999999999</v>
      </c>
      <c r="K26" s="9">
        <f t="shared" si="1"/>
        <v>3950.6499999999996</v>
      </c>
    </row>
    <row r="27" spans="1:11" ht="30.2" customHeight="1" x14ac:dyDescent="0.25">
      <c r="A27" s="193"/>
      <c r="B27" s="190"/>
      <c r="C27" s="88">
        <v>25</v>
      </c>
      <c r="D27" s="91" t="s">
        <v>76</v>
      </c>
      <c r="E27" s="88" t="s">
        <v>94</v>
      </c>
      <c r="F27" s="89">
        <v>70.819999999999993</v>
      </c>
      <c r="G27" s="20">
        <f>Reitoria!K28+ESAG!K28+CEAD!K28+CEART!K28+FAED!K28+CEFID!K28+CERES!K28+CESFI!K28+CCT!K28+CEO!K28+CEPLAN!K28+CEAVI!K28+CAV!K28</f>
        <v>15</v>
      </c>
      <c r="H27" s="7">
        <f>SUM((Reitoria!K28-Reitoria!L28),(ESAG!K28-ESAG!L28),(CEAD!K28-CEAD!L28),(CEART!K28-CEART!L28),(FAED!K28-FAED!L28),(CEFID!K28-CEFID!L28),(CERES!K28-CERES!L28),(CESFI!K28-CESFI!L28),(CCT!K28-CCT!L28),(CEO!K28-CEO!L28),(CEPLAN!K28-CEPLAN!L28),(CEAVI!K28-CEAVI!L28),(CAV!K28-CAV!L28))</f>
        <v>2</v>
      </c>
      <c r="I27" s="8">
        <f t="shared" si="2"/>
        <v>13</v>
      </c>
      <c r="J27" s="9">
        <f t="shared" si="0"/>
        <v>1062.3</v>
      </c>
      <c r="K27" s="9">
        <f t="shared" si="1"/>
        <v>141.63999999999999</v>
      </c>
    </row>
    <row r="28" spans="1:11" ht="30.2" customHeight="1" x14ac:dyDescent="0.25">
      <c r="A28" s="193"/>
      <c r="B28" s="190"/>
      <c r="C28" s="88">
        <v>26</v>
      </c>
      <c r="D28" s="91" t="s">
        <v>77</v>
      </c>
      <c r="E28" s="88" t="s">
        <v>94</v>
      </c>
      <c r="F28" s="89">
        <v>164.99</v>
      </c>
      <c r="G28" s="20">
        <f>Reitoria!K29+ESAG!K29+CEAD!K29+CEART!K29+FAED!K29+CEFID!K29+CERES!K29+CESFI!K29+CCT!K29+CEO!K29+CEPLAN!K29+CEAVI!K29+CAV!K29</f>
        <v>9</v>
      </c>
      <c r="H28" s="7">
        <f>SUM((Reitoria!K29-Reitoria!L29),(ESAG!K29-ESAG!L29),(CEAD!K29-CEAD!L29),(CEART!K29-CEART!L29),(FAED!K29-FAED!L29),(CEFID!K29-CEFID!L29),(CERES!K29-CERES!L29),(CESFI!K29-CESFI!L29),(CCT!K29-CCT!L29),(CEO!K29-CEO!L29),(CEPLAN!K29-CEPLAN!L29),(CEAVI!K29-CEAVI!L29),(CAV!K29-CAV!L29))</f>
        <v>0</v>
      </c>
      <c r="I28" s="8">
        <f t="shared" si="2"/>
        <v>9</v>
      </c>
      <c r="J28" s="9">
        <f t="shared" si="0"/>
        <v>1484.91</v>
      </c>
      <c r="K28" s="9">
        <f t="shared" si="1"/>
        <v>0</v>
      </c>
    </row>
    <row r="29" spans="1:11" ht="30.2" customHeight="1" x14ac:dyDescent="0.25">
      <c r="A29" s="193"/>
      <c r="B29" s="190"/>
      <c r="C29" s="88">
        <v>27</v>
      </c>
      <c r="D29" s="91" t="s">
        <v>78</v>
      </c>
      <c r="E29" s="88" t="s">
        <v>94</v>
      </c>
      <c r="F29" s="89">
        <v>24.99</v>
      </c>
      <c r="G29" s="20">
        <f>Reitoria!K30+ESAG!K30+CEAD!K30+CEART!K30+FAED!K30+CEFID!K30+CERES!K30+CESFI!K30+CCT!K30+CEO!K30+CEPLAN!K30+CEAVI!K30+CAV!K30</f>
        <v>212</v>
      </c>
      <c r="H29" s="7">
        <f>SUM((Reitoria!K30-Reitoria!L30),(ESAG!K30-ESAG!L30),(CEAD!K30-CEAD!L30),(CEART!K30-CEART!L30),(FAED!K30-FAED!L30),(CEFID!K30-CEFID!L30),(CERES!K30-CERES!L30),(CESFI!K30-CESFI!L30),(CCT!K30-CCT!L30),(CEO!K30-CEO!L30),(CEPLAN!K30-CEPLAN!L30),(CEAVI!K30-CEAVI!L30),(CAV!K30-CAV!L30))</f>
        <v>104</v>
      </c>
      <c r="I29" s="8">
        <f t="shared" si="2"/>
        <v>108</v>
      </c>
      <c r="J29" s="9">
        <f t="shared" si="0"/>
        <v>5297.88</v>
      </c>
      <c r="K29" s="9">
        <f t="shared" si="1"/>
        <v>2598.96</v>
      </c>
    </row>
    <row r="30" spans="1:11" ht="30.2" customHeight="1" x14ac:dyDescent="0.25">
      <c r="A30" s="193"/>
      <c r="B30" s="190"/>
      <c r="C30" s="88">
        <v>28</v>
      </c>
      <c r="D30" s="91" t="s">
        <v>79</v>
      </c>
      <c r="E30" s="88" t="s">
        <v>94</v>
      </c>
      <c r="F30" s="89">
        <v>94.15</v>
      </c>
      <c r="G30" s="20">
        <f>Reitoria!K31+ESAG!K31+CEAD!K31+CEART!K31+FAED!K31+CEFID!K31+CERES!K31+CESFI!K31+CCT!K31+CEO!K31+CEPLAN!K31+CEAVI!K31+CAV!K31</f>
        <v>127</v>
      </c>
      <c r="H30" s="7">
        <f>SUM((Reitoria!K31-Reitoria!L31),(ESAG!K31-ESAG!L31),(CEAD!K31-CEAD!L31),(CEART!K31-CEART!L31),(FAED!K31-FAED!L31),(CEFID!K31-CEFID!L31),(CERES!K31-CERES!L31),(CESFI!K31-CESFI!L31),(CCT!K31-CCT!L31),(CEO!K31-CEO!L31),(CEPLAN!K31-CEPLAN!L31),(CEAVI!K31-CEAVI!L31),(CAV!K31-CAV!L31))</f>
        <v>43</v>
      </c>
      <c r="I30" s="8">
        <f t="shared" si="2"/>
        <v>84</v>
      </c>
      <c r="J30" s="9">
        <f t="shared" si="0"/>
        <v>11957.050000000001</v>
      </c>
      <c r="K30" s="9">
        <f t="shared" si="1"/>
        <v>4048.4500000000003</v>
      </c>
    </row>
    <row r="31" spans="1:11" ht="30.2" customHeight="1" x14ac:dyDescent="0.25">
      <c r="A31" s="193"/>
      <c r="B31" s="190"/>
      <c r="C31" s="88">
        <v>29</v>
      </c>
      <c r="D31" s="91" t="s">
        <v>80</v>
      </c>
      <c r="E31" s="88" t="s">
        <v>94</v>
      </c>
      <c r="F31" s="89">
        <v>95.82</v>
      </c>
      <c r="G31" s="20">
        <f>Reitoria!K32+ESAG!K32+CEAD!K32+CEART!K32+FAED!K32+CEFID!K32+CERES!K32+CESFI!K32+CCT!K32+CEO!K32+CEPLAN!K32+CEAVI!K32+CAV!K32</f>
        <v>151</v>
      </c>
      <c r="H31" s="7">
        <f>SUM((Reitoria!K32-Reitoria!L32),(ESAG!K32-ESAG!L32),(CEAD!K32-CEAD!L32),(CEART!K32-CEART!L32),(FAED!K32-FAED!L32),(CEFID!K32-CEFID!L32),(CERES!K32-CERES!L32),(CESFI!K32-CESFI!L32),(CCT!K32-CCT!L32),(CEO!K32-CEO!L32),(CEPLAN!K32-CEPLAN!L32),(CEAVI!K32-CEAVI!L32),(CAV!K32-CAV!L32))</f>
        <v>38</v>
      </c>
      <c r="I31" s="8">
        <f t="shared" si="2"/>
        <v>113</v>
      </c>
      <c r="J31" s="9">
        <f t="shared" si="0"/>
        <v>14468.82</v>
      </c>
      <c r="K31" s="9">
        <f t="shared" si="1"/>
        <v>3641.16</v>
      </c>
    </row>
    <row r="32" spans="1:11" ht="30.2" customHeight="1" x14ac:dyDescent="0.25">
      <c r="A32" s="193"/>
      <c r="B32" s="190"/>
      <c r="C32" s="88">
        <v>30</v>
      </c>
      <c r="D32" s="91" t="s">
        <v>81</v>
      </c>
      <c r="E32" s="88" t="s">
        <v>94</v>
      </c>
      <c r="F32" s="89">
        <v>178.32</v>
      </c>
      <c r="G32" s="20">
        <f>Reitoria!K33+ESAG!K33+CEAD!K33+CEART!K33+FAED!K33+CEFID!K33+CERES!K33+CESFI!K33+CCT!K33+CEO!K33+CEPLAN!K33+CEAVI!K33+CAV!K33</f>
        <v>96</v>
      </c>
      <c r="H32" s="7">
        <f>SUM((Reitoria!K33-Reitoria!L33),(ESAG!K33-ESAG!L33),(CEAD!K33-CEAD!L33),(CEART!K33-CEART!L33),(FAED!K33-FAED!L33),(CEFID!K33-CEFID!L33),(CERES!K33-CERES!L33),(CESFI!K33-CESFI!L33),(CCT!K33-CCT!L33),(CEO!K33-CEO!L33),(CEPLAN!K33-CEPLAN!L33),(CEAVI!K33-CEAVI!L33),(CAV!K33-CAV!L33))</f>
        <v>22</v>
      </c>
      <c r="I32" s="8">
        <f t="shared" si="2"/>
        <v>74</v>
      </c>
      <c r="J32" s="9">
        <f t="shared" si="0"/>
        <v>17118.72</v>
      </c>
      <c r="K32" s="9">
        <f t="shared" si="1"/>
        <v>3923.04</v>
      </c>
    </row>
    <row r="33" spans="1:12" ht="30.2" customHeight="1" x14ac:dyDescent="0.25">
      <c r="A33" s="193"/>
      <c r="B33" s="190"/>
      <c r="C33" s="88">
        <v>31</v>
      </c>
      <c r="D33" s="91" t="s">
        <v>82</v>
      </c>
      <c r="E33" s="88" t="s">
        <v>94</v>
      </c>
      <c r="F33" s="89">
        <v>70.819999999999993</v>
      </c>
      <c r="G33" s="20">
        <f>Reitoria!K34+ESAG!K34+CEAD!K34+CEART!K34+FAED!K34+CEFID!K34+CERES!K34+CESFI!K34+CCT!K34+CEO!K34+CEPLAN!K34+CEAVI!K34+CAV!K34</f>
        <v>135</v>
      </c>
      <c r="H33" s="7">
        <f>SUM((Reitoria!K34-Reitoria!L34),(ESAG!K34-ESAG!L34),(CEAD!K34-CEAD!L34),(CEART!K34-CEART!L34),(FAED!K34-FAED!L34),(CEFID!K34-CEFID!L34),(CERES!K34-CERES!L34),(CESFI!K34-CESFI!L34),(CCT!K34-CCT!L34),(CEO!K34-CEO!L34),(CEPLAN!K34-CEPLAN!L34),(CEAVI!K34-CEAVI!L34),(CAV!K34-CAV!L34))</f>
        <v>30</v>
      </c>
      <c r="I33" s="8">
        <f t="shared" si="2"/>
        <v>105</v>
      </c>
      <c r="J33" s="9">
        <f t="shared" si="0"/>
        <v>9560.6999999999989</v>
      </c>
      <c r="K33" s="9">
        <f t="shared" si="1"/>
        <v>2124.6</v>
      </c>
    </row>
    <row r="34" spans="1:12" ht="30.2" customHeight="1" x14ac:dyDescent="0.25">
      <c r="A34" s="193"/>
      <c r="B34" s="190"/>
      <c r="C34" s="88">
        <v>32</v>
      </c>
      <c r="D34" s="91" t="s">
        <v>83</v>
      </c>
      <c r="E34" s="88" t="s">
        <v>94</v>
      </c>
      <c r="F34" s="89">
        <v>235.32</v>
      </c>
      <c r="G34" s="20">
        <f>Reitoria!K35+ESAG!K35+CEAD!K35+CEART!K35+FAED!K35+CEFID!K35+CERES!K35+CESFI!K35+CCT!K35+CEO!K35+CEPLAN!K35+CEAVI!K35+CAV!K35</f>
        <v>115</v>
      </c>
      <c r="H34" s="7">
        <f>SUM((Reitoria!K35-Reitoria!L35),(ESAG!K35-ESAG!L35),(CEAD!K35-CEAD!L35),(CEART!K35-CEART!L35),(FAED!K35-FAED!L35),(CEFID!K35-CEFID!L35),(CERES!K35-CERES!L35),(CESFI!K35-CESFI!L35),(CCT!K35-CCT!L35),(CEO!K35-CEO!L35),(CEPLAN!K35-CEPLAN!L35),(CEAVI!K35-CEAVI!L35),(CAV!K35-CAV!L35))</f>
        <v>18</v>
      </c>
      <c r="I34" s="8">
        <f t="shared" si="2"/>
        <v>97</v>
      </c>
      <c r="J34" s="9">
        <f t="shared" si="0"/>
        <v>27061.8</v>
      </c>
      <c r="K34" s="9">
        <f t="shared" si="1"/>
        <v>4235.76</v>
      </c>
    </row>
    <row r="35" spans="1:12" ht="30.2" customHeight="1" x14ac:dyDescent="0.25">
      <c r="A35" s="193"/>
      <c r="B35" s="190"/>
      <c r="C35" s="88">
        <v>33</v>
      </c>
      <c r="D35" s="92" t="s">
        <v>84</v>
      </c>
      <c r="E35" s="88" t="s">
        <v>94</v>
      </c>
      <c r="F35" s="89">
        <v>86.65</v>
      </c>
      <c r="G35" s="20">
        <f>Reitoria!K36+ESAG!K36+CEAD!K36+CEART!K36+FAED!K36+CEFID!K36+CERES!K36+CESFI!K36+CCT!K36+CEO!K36+CEPLAN!K36+CEAVI!K36+CAV!K36</f>
        <v>140</v>
      </c>
      <c r="H35" s="7">
        <f>SUM((Reitoria!K36-Reitoria!L36),(ESAG!K36-ESAG!L36),(CEAD!K36-CEAD!L36),(CEART!K36-CEART!L36),(FAED!K36-FAED!L36),(CEFID!K36-CEFID!L36),(CERES!K36-CERES!L36),(CESFI!K36-CESFI!L36),(CCT!K36-CCT!L36),(CEO!K36-CEO!L36),(CEPLAN!K36-CEPLAN!L36),(CEAVI!K36-CEAVI!L36),(CAV!K36-CAV!L36))</f>
        <v>39</v>
      </c>
      <c r="I35" s="8">
        <f t="shared" si="2"/>
        <v>101</v>
      </c>
      <c r="J35" s="9">
        <f t="shared" si="0"/>
        <v>12131</v>
      </c>
      <c r="K35" s="9">
        <f t="shared" si="1"/>
        <v>3379.3500000000004</v>
      </c>
    </row>
    <row r="36" spans="1:12" ht="30.2" customHeight="1" x14ac:dyDescent="0.25">
      <c r="A36" s="193"/>
      <c r="B36" s="190"/>
      <c r="C36" s="88">
        <v>34</v>
      </c>
      <c r="D36" s="93" t="s">
        <v>85</v>
      </c>
      <c r="E36" s="88" t="s">
        <v>94</v>
      </c>
      <c r="F36" s="89">
        <v>131.65</v>
      </c>
      <c r="G36" s="20">
        <f>Reitoria!K37+ESAG!K37+CEAD!K37+CEART!K37+FAED!K37+CEFID!K37+CERES!K37+CESFI!K37+CCT!K37+CEO!K37+CEPLAN!K37+CEAVI!K37+CAV!K37</f>
        <v>200</v>
      </c>
      <c r="H36" s="7">
        <f>SUM((Reitoria!K37-Reitoria!L37),(ESAG!K37-ESAG!L37),(CEAD!K37-CEAD!L37),(CEART!K37-CEART!L37),(FAED!K37-FAED!L37),(CEFID!K37-CEFID!L37),(CERES!K37-CERES!L37),(CESFI!K37-CESFI!L37),(CCT!K37-CCT!L37),(CEO!K37-CEO!L37),(CEPLAN!K37-CEPLAN!L37),(CEAVI!K37-CEAVI!L37),(CAV!K37-CAV!L37))</f>
        <v>25</v>
      </c>
      <c r="I36" s="8">
        <f t="shared" si="2"/>
        <v>175</v>
      </c>
      <c r="J36" s="9">
        <f t="shared" si="0"/>
        <v>26330</v>
      </c>
      <c r="K36" s="9">
        <f t="shared" si="1"/>
        <v>3291.25</v>
      </c>
    </row>
    <row r="37" spans="1:12" ht="30.2" customHeight="1" x14ac:dyDescent="0.25">
      <c r="A37" s="193"/>
      <c r="B37" s="190"/>
      <c r="C37" s="88">
        <v>35</v>
      </c>
      <c r="D37" s="93" t="s">
        <v>86</v>
      </c>
      <c r="E37" s="88" t="s">
        <v>94</v>
      </c>
      <c r="F37" s="89">
        <v>271.64999999999998</v>
      </c>
      <c r="G37" s="20">
        <f>Reitoria!K38+ESAG!K38+CEAD!K38+CEART!K38+FAED!K38+CEFID!K38+CERES!K38+CESFI!K38+CCT!K38+CEO!K38+CEPLAN!K38+CEAVI!K38+CAV!K38</f>
        <v>108</v>
      </c>
      <c r="H37" s="7">
        <f>SUM((Reitoria!K38-Reitoria!L38),(ESAG!K38-ESAG!L38),(CEAD!K38-CEAD!L38),(CEART!K38-CEART!L38),(FAED!K38-FAED!L38),(CEFID!K38-CEFID!L38),(CERES!K38-CERES!L38),(CESFI!K38-CESFI!L38),(CCT!K38-CCT!L38),(CEO!K38-CEO!L38),(CEPLAN!K38-CEPLAN!L38),(CEAVI!K38-CEAVI!L38),(CAV!K38-CAV!L38))</f>
        <v>40</v>
      </c>
      <c r="I37" s="8">
        <f t="shared" si="2"/>
        <v>68</v>
      </c>
      <c r="J37" s="9">
        <f t="shared" si="0"/>
        <v>29338.199999999997</v>
      </c>
      <c r="K37" s="9">
        <f t="shared" si="1"/>
        <v>10866</v>
      </c>
    </row>
    <row r="38" spans="1:12" ht="30.2" customHeight="1" x14ac:dyDescent="0.25">
      <c r="A38" s="193"/>
      <c r="B38" s="190"/>
      <c r="C38" s="88">
        <v>36</v>
      </c>
      <c r="D38" s="93" t="s">
        <v>87</v>
      </c>
      <c r="E38" s="88" t="s">
        <v>94</v>
      </c>
      <c r="F38" s="89">
        <v>148.32</v>
      </c>
      <c r="G38" s="20">
        <f>Reitoria!K39+ESAG!K39+CEAD!K39+CEART!K39+FAED!K39+CEFID!K39+CERES!K39+CESFI!K39+CCT!K39+CEO!K39+CEPLAN!K39+CEAVI!K39+CAV!K39</f>
        <v>192</v>
      </c>
      <c r="H38" s="7">
        <f>SUM((Reitoria!K39-Reitoria!L39),(ESAG!K39-ESAG!L39),(CEAD!K39-CEAD!L39),(CEART!K39-CEART!L39),(FAED!K39-FAED!L39),(CEFID!K39-CEFID!L39),(CERES!K39-CERES!L39),(CESFI!K39-CESFI!L39),(CCT!K39-CCT!L39),(CEO!K39-CEO!L39),(CEPLAN!K39-CEPLAN!L39),(CEAVI!K39-CEAVI!L39),(CAV!K39-CAV!L39))</f>
        <v>43</v>
      </c>
      <c r="I38" s="8">
        <f t="shared" si="2"/>
        <v>149</v>
      </c>
      <c r="J38" s="9">
        <f t="shared" si="0"/>
        <v>28477.439999999999</v>
      </c>
      <c r="K38" s="9">
        <f t="shared" si="1"/>
        <v>6377.7599999999993</v>
      </c>
    </row>
    <row r="39" spans="1:12" ht="30.2" customHeight="1" x14ac:dyDescent="0.25">
      <c r="A39" s="193"/>
      <c r="B39" s="190"/>
      <c r="C39" s="88">
        <v>37</v>
      </c>
      <c r="D39" s="93" t="s">
        <v>88</v>
      </c>
      <c r="E39" s="88" t="s">
        <v>94</v>
      </c>
      <c r="F39" s="89">
        <v>140.82</v>
      </c>
      <c r="G39" s="20">
        <f>Reitoria!K40+ESAG!K40+CEAD!K40+CEART!K40+FAED!K40+CEFID!K40+CERES!K40+CESFI!K40+CCT!K40+CEO!K40+CEPLAN!K40+CEAVI!K40+CAV!K40</f>
        <v>156</v>
      </c>
      <c r="H39" s="7">
        <f>SUM((Reitoria!K40-Reitoria!L40),(ESAG!K40-ESAG!L40),(CEAD!K40-CEAD!L40),(CEART!K40-CEART!L40),(FAED!K40-FAED!L40),(CEFID!K40-CEFID!L40),(CERES!K40-CERES!L40),(CESFI!K40-CESFI!L40),(CCT!K40-CCT!L40),(CEO!K40-CEO!L40),(CEPLAN!K40-CEPLAN!L40),(CEAVI!K40-CEAVI!L40),(CAV!K40-CAV!L40))</f>
        <v>20</v>
      </c>
      <c r="I39" s="8">
        <f t="shared" si="2"/>
        <v>136</v>
      </c>
      <c r="J39" s="9">
        <f t="shared" si="0"/>
        <v>21967.919999999998</v>
      </c>
      <c r="K39" s="9">
        <f t="shared" si="1"/>
        <v>2816.3999999999996</v>
      </c>
    </row>
    <row r="40" spans="1:12" ht="30.2" customHeight="1" x14ac:dyDescent="0.25">
      <c r="A40" s="193"/>
      <c r="B40" s="190"/>
      <c r="C40" s="88">
        <v>38</v>
      </c>
      <c r="D40" s="93" t="s">
        <v>89</v>
      </c>
      <c r="E40" s="88" t="s">
        <v>94</v>
      </c>
      <c r="F40" s="89">
        <v>184.99</v>
      </c>
      <c r="G40" s="20">
        <f>Reitoria!K41+ESAG!K41+CEAD!K41+CEART!K41+FAED!K41+CEFID!K41+CERES!K41+CESFI!K41+CCT!K41+CEO!K41+CEPLAN!K41+CEAVI!K41+CAV!K41</f>
        <v>106</v>
      </c>
      <c r="H40" s="7">
        <f>SUM((Reitoria!K41-Reitoria!L41),(ESAG!K41-ESAG!L41),(CEAD!K41-CEAD!L41),(CEART!K41-CEART!L41),(FAED!K41-FAED!L41),(CEFID!K41-CEFID!L41),(CERES!K41-CERES!L41),(CESFI!K41-CESFI!L41),(CCT!K41-CCT!L41),(CEO!K41-CEO!L41),(CEPLAN!K41-CEPLAN!L41),(CEAVI!K41-CEAVI!L41),(CAV!K41-CAV!L41))</f>
        <v>26</v>
      </c>
      <c r="I40" s="8">
        <f t="shared" si="2"/>
        <v>80</v>
      </c>
      <c r="J40" s="9">
        <f t="shared" si="0"/>
        <v>19608.940000000002</v>
      </c>
      <c r="K40" s="9">
        <f t="shared" si="1"/>
        <v>4809.74</v>
      </c>
    </row>
    <row r="41" spans="1:12" ht="30.2" customHeight="1" x14ac:dyDescent="0.25">
      <c r="A41" s="193"/>
      <c r="B41" s="190"/>
      <c r="C41" s="88">
        <v>39</v>
      </c>
      <c r="D41" s="93" t="s">
        <v>90</v>
      </c>
      <c r="E41" s="88" t="s">
        <v>94</v>
      </c>
      <c r="F41" s="89">
        <v>114.99</v>
      </c>
      <c r="G41" s="20">
        <f>Reitoria!K42+ESAG!K42+CEAD!K42+CEART!K42+FAED!K42+CEFID!K42+CERES!K42+CESFI!K42+CCT!K42+CEO!K42+CEPLAN!K42+CEAVI!K42+CAV!K42</f>
        <v>165</v>
      </c>
      <c r="H41" s="7">
        <f>SUM((Reitoria!K42-Reitoria!L42),(ESAG!K42-ESAG!L42),(CEAD!K42-CEAD!L42),(CEART!K42-CEART!L42),(FAED!K42-FAED!L42),(CEFID!K42-CEFID!L42),(CERES!K42-CERES!L42),(CESFI!K42-CESFI!L42),(CCT!K42-CCT!L42),(CEO!K42-CEO!L42),(CEPLAN!K42-CEPLAN!L42),(CEAVI!K42-CEAVI!L42),(CAV!K42-CAV!L42))</f>
        <v>29</v>
      </c>
      <c r="I41" s="8">
        <f t="shared" si="2"/>
        <v>136</v>
      </c>
      <c r="J41" s="9">
        <f t="shared" si="0"/>
        <v>18973.349999999999</v>
      </c>
      <c r="K41" s="9">
        <f t="shared" si="1"/>
        <v>3334.71</v>
      </c>
    </row>
    <row r="42" spans="1:12" ht="30.2" customHeight="1" x14ac:dyDescent="0.25">
      <c r="A42" s="194"/>
      <c r="B42" s="191"/>
      <c r="C42" s="88">
        <v>40</v>
      </c>
      <c r="D42" s="93" t="s">
        <v>91</v>
      </c>
      <c r="E42" s="88" t="s">
        <v>94</v>
      </c>
      <c r="F42" s="89">
        <v>221.65</v>
      </c>
      <c r="G42" s="20">
        <f>Reitoria!K43+ESAG!K43+CEAD!K43+CEART!K43+FAED!K43+CEFID!K43+CERES!K43+CESFI!K43+CCT!K43+CEO!K43+CEPLAN!K43+CEAVI!K43+CAV!K43</f>
        <v>136</v>
      </c>
      <c r="H42" s="7">
        <f>SUM((Reitoria!K43-Reitoria!L43),(ESAG!K43-ESAG!L43),(CEAD!K43-CEAD!L43),(CEART!K43-CEART!L43),(FAED!K43-FAED!L43),(CEFID!K43-CEFID!L43),(CERES!K43-CERES!L43),(CESFI!K43-CESFI!L43),(CCT!K43-CCT!L43),(CEO!K43-CEO!L43),(CEPLAN!K43-CEPLAN!L43),(CEAVI!K43-CEAVI!L43),(CAV!K43-CAV!L43))</f>
        <v>25</v>
      </c>
      <c r="I42" s="8">
        <f t="shared" si="2"/>
        <v>111</v>
      </c>
      <c r="J42" s="9">
        <f t="shared" si="0"/>
        <v>30144.400000000001</v>
      </c>
      <c r="K42" s="9">
        <f t="shared" si="1"/>
        <v>5541.25</v>
      </c>
    </row>
    <row r="43" spans="1:12" s="11" customFormat="1" ht="36.75" customHeight="1" thickBot="1" x14ac:dyDescent="0.3">
      <c r="A43" s="1"/>
      <c r="B43" s="1"/>
      <c r="C43" s="1"/>
      <c r="D43" s="27"/>
      <c r="E43" s="1"/>
      <c r="F43" s="1"/>
      <c r="G43" s="18"/>
      <c r="H43" s="16"/>
      <c r="I43" s="10"/>
      <c r="J43" s="49">
        <f>SUM(J3:J42)</f>
        <v>335617.83999999997</v>
      </c>
      <c r="K43" s="49">
        <f>SUM(K3:K42)</f>
        <v>79662.220000000016</v>
      </c>
    </row>
    <row r="44" spans="1:12" s="11" customFormat="1" ht="36.75" customHeight="1" thickBot="1" x14ac:dyDescent="0.3">
      <c r="A44" s="1"/>
      <c r="B44" s="1"/>
      <c r="C44" s="1"/>
      <c r="D44" s="138" t="s">
        <v>110</v>
      </c>
      <c r="E44" s="1"/>
      <c r="F44" s="1"/>
      <c r="G44" s="18"/>
      <c r="H44" s="16"/>
      <c r="I44" s="10"/>
      <c r="J44" s="49"/>
    </row>
    <row r="45" spans="1:12" s="11" customFormat="1" ht="27.75" customHeight="1" x14ac:dyDescent="0.25">
      <c r="A45" s="1"/>
      <c r="B45" s="1"/>
      <c r="C45" s="1"/>
      <c r="D45" s="27"/>
      <c r="E45" s="1"/>
      <c r="F45" s="1"/>
      <c r="G45" s="18"/>
      <c r="H45" s="177" t="str">
        <f>A1</f>
        <v>PROCESSO: 625/2023</v>
      </c>
      <c r="I45" s="178"/>
      <c r="J45" s="178"/>
      <c r="K45" s="178"/>
      <c r="L45" s="50"/>
    </row>
    <row r="46" spans="1:12" s="11" customFormat="1" ht="15.75" customHeight="1" x14ac:dyDescent="0.25">
      <c r="A46" s="1"/>
      <c r="B46" s="1"/>
      <c r="C46" s="1"/>
      <c r="D46" s="27"/>
      <c r="E46" s="1"/>
      <c r="F46" s="1"/>
      <c r="G46" s="18"/>
      <c r="H46" s="177" t="s">
        <v>17</v>
      </c>
      <c r="I46" s="178"/>
      <c r="J46" s="178"/>
      <c r="K46" s="178"/>
      <c r="L46" s="50"/>
    </row>
    <row r="47" spans="1:12" s="11" customFormat="1" ht="20.25" customHeight="1" x14ac:dyDescent="0.25">
      <c r="A47" s="1"/>
      <c r="B47" s="1"/>
      <c r="C47" s="1"/>
      <c r="D47" s="27"/>
      <c r="E47" s="1"/>
      <c r="F47" s="1"/>
      <c r="G47" s="18"/>
      <c r="H47" s="177" t="str">
        <f>G1</f>
        <v>VIGÊNCIA DA ATA:  19/05/2023 a 19/05/2024</v>
      </c>
      <c r="I47" s="178"/>
      <c r="J47" s="178"/>
      <c r="K47" s="178"/>
      <c r="L47" s="50"/>
    </row>
    <row r="48" spans="1:12" s="11" customFormat="1" ht="15.75" x14ac:dyDescent="0.25">
      <c r="A48" s="1"/>
      <c r="B48" s="1"/>
      <c r="C48" s="1"/>
      <c r="D48" s="27"/>
      <c r="E48" s="1"/>
      <c r="F48" s="1"/>
      <c r="G48" s="18"/>
      <c r="H48" s="175" t="s">
        <v>12</v>
      </c>
      <c r="I48" s="175"/>
      <c r="J48" s="175"/>
      <c r="K48" s="176"/>
      <c r="L48" s="52">
        <f>J43</f>
        <v>335617.83999999997</v>
      </c>
    </row>
    <row r="49" spans="1:12" s="11" customFormat="1" ht="26.45" customHeight="1" x14ac:dyDescent="0.25">
      <c r="A49" s="1"/>
      <c r="B49" s="1"/>
      <c r="C49" s="1"/>
      <c r="D49" s="27"/>
      <c r="E49" s="1"/>
      <c r="F49" s="1"/>
      <c r="G49" s="18"/>
      <c r="H49" s="175" t="s">
        <v>24</v>
      </c>
      <c r="I49" s="175"/>
      <c r="J49" s="175"/>
      <c r="K49" s="176"/>
      <c r="L49" s="52">
        <f>K43</f>
        <v>79662.220000000016</v>
      </c>
    </row>
    <row r="50" spans="1:12" s="22" customFormat="1" ht="15.75" customHeight="1" x14ac:dyDescent="0.25">
      <c r="A50" s="1"/>
      <c r="B50" s="1"/>
      <c r="C50" s="1"/>
      <c r="D50" s="27"/>
      <c r="E50" s="1"/>
      <c r="F50" s="1"/>
      <c r="G50" s="18"/>
      <c r="H50" s="175" t="s">
        <v>13</v>
      </c>
      <c r="I50" s="175"/>
      <c r="J50" s="175"/>
      <c r="K50" s="176"/>
      <c r="L50" s="51"/>
    </row>
    <row r="51" spans="1:12" s="11" customFormat="1" ht="15.75" x14ac:dyDescent="0.25">
      <c r="A51" s="1"/>
      <c r="B51" s="1"/>
      <c r="C51" s="1"/>
      <c r="D51" s="27"/>
      <c r="E51" s="1"/>
      <c r="F51" s="1"/>
      <c r="G51" s="18"/>
      <c r="H51" s="175" t="s">
        <v>14</v>
      </c>
      <c r="I51" s="175"/>
      <c r="J51" s="175"/>
      <c r="K51" s="176"/>
      <c r="L51" s="54">
        <f>L49/L48</f>
        <v>0.23735990911567759</v>
      </c>
    </row>
    <row r="52" spans="1:12" s="11" customFormat="1" ht="45" customHeight="1" x14ac:dyDescent="0.25">
      <c r="A52" s="1"/>
      <c r="B52" s="1"/>
      <c r="C52" s="1"/>
      <c r="D52" s="27"/>
      <c r="E52" s="1"/>
      <c r="F52" s="1"/>
      <c r="G52" s="18"/>
      <c r="H52" s="173" t="s">
        <v>128</v>
      </c>
      <c r="I52" s="174"/>
      <c r="J52" s="174"/>
      <c r="K52" s="174"/>
      <c r="L52" s="53"/>
    </row>
    <row r="53" spans="1:12" s="11" customFormat="1" x14ac:dyDescent="0.25">
      <c r="A53" s="1"/>
      <c r="B53" s="1"/>
      <c r="C53" s="1"/>
      <c r="D53" s="27"/>
      <c r="E53" s="1"/>
      <c r="F53" s="1"/>
      <c r="G53" s="18"/>
      <c r="H53" s="16"/>
      <c r="I53" s="10"/>
    </row>
    <row r="54" spans="1:12" s="11" customFormat="1" x14ac:dyDescent="0.25">
      <c r="A54" s="1"/>
      <c r="B54" s="1"/>
      <c r="C54" s="1"/>
      <c r="D54" s="27"/>
      <c r="E54" s="1"/>
      <c r="F54" s="1"/>
      <c r="G54" s="18"/>
      <c r="H54" s="16"/>
      <c r="I54" s="10"/>
    </row>
    <row r="55" spans="1:12" s="11" customFormat="1" x14ac:dyDescent="0.25">
      <c r="A55" s="1"/>
      <c r="B55" s="1"/>
      <c r="C55" s="1"/>
      <c r="D55" s="27"/>
      <c r="E55" s="1"/>
      <c r="F55" s="1"/>
      <c r="G55" s="18"/>
      <c r="H55" s="16"/>
      <c r="I55" s="10"/>
    </row>
    <row r="56" spans="1:12" s="11" customFormat="1" x14ac:dyDescent="0.25">
      <c r="A56" s="1"/>
      <c r="B56" s="1"/>
      <c r="C56" s="1"/>
      <c r="D56" s="27"/>
      <c r="E56" s="1"/>
      <c r="F56" s="1"/>
      <c r="G56" s="18"/>
      <c r="H56" s="16"/>
      <c r="I56" s="10"/>
    </row>
    <row r="57" spans="1:12" s="11" customFormat="1" x14ac:dyDescent="0.25">
      <c r="A57" s="1"/>
      <c r="B57" s="1"/>
      <c r="C57" s="1"/>
      <c r="D57" s="27"/>
      <c r="E57" s="1"/>
      <c r="F57" s="1"/>
      <c r="G57" s="18"/>
      <c r="H57" s="16"/>
      <c r="I57" s="10"/>
    </row>
    <row r="58" spans="1:12" s="11" customFormat="1" ht="90" customHeight="1" x14ac:dyDescent="0.25">
      <c r="A58" s="1"/>
      <c r="B58" s="1"/>
      <c r="C58" s="1"/>
      <c r="D58" s="27"/>
      <c r="E58" s="1"/>
      <c r="F58" s="1"/>
      <c r="G58" s="18"/>
      <c r="H58" s="16"/>
      <c r="I58" s="10"/>
    </row>
    <row r="59" spans="1:12" s="11" customFormat="1" x14ac:dyDescent="0.25">
      <c r="A59" s="1"/>
      <c r="B59" s="1"/>
      <c r="C59" s="1"/>
      <c r="D59" s="27"/>
      <c r="E59" s="1"/>
      <c r="F59" s="1"/>
      <c r="G59" s="18"/>
      <c r="H59" s="16"/>
      <c r="I59" s="10"/>
    </row>
    <row r="60" spans="1:12" s="11" customFormat="1" x14ac:dyDescent="0.25">
      <c r="A60" s="1"/>
      <c r="B60" s="1"/>
      <c r="C60" s="1"/>
      <c r="D60" s="27"/>
      <c r="E60" s="1"/>
      <c r="F60" s="1"/>
      <c r="G60" s="18"/>
      <c r="H60" s="16"/>
      <c r="I60" s="10"/>
    </row>
    <row r="61" spans="1:12" s="11" customFormat="1" x14ac:dyDescent="0.25">
      <c r="A61" s="1"/>
      <c r="B61" s="1"/>
      <c r="C61" s="1"/>
      <c r="D61" s="27"/>
      <c r="E61" s="1"/>
      <c r="F61" s="1"/>
      <c r="G61" s="18"/>
      <c r="H61" s="16"/>
      <c r="I61" s="10"/>
    </row>
    <row r="62" spans="1:12" s="11" customFormat="1" x14ac:dyDescent="0.25">
      <c r="A62" s="1"/>
      <c r="B62" s="1"/>
      <c r="C62" s="1"/>
      <c r="D62" s="27"/>
      <c r="E62" s="1"/>
      <c r="F62" s="1"/>
      <c r="G62" s="18"/>
      <c r="H62" s="16"/>
      <c r="I62" s="10"/>
    </row>
    <row r="63" spans="1:12" s="11" customFormat="1" x14ac:dyDescent="0.25">
      <c r="A63" s="1"/>
      <c r="B63" s="1"/>
      <c r="C63" s="1"/>
      <c r="D63" s="27"/>
      <c r="E63" s="1"/>
      <c r="F63" s="1"/>
      <c r="G63" s="18"/>
      <c r="H63" s="16"/>
      <c r="I63" s="10"/>
    </row>
    <row r="64" spans="1:12" s="11" customFormat="1" x14ac:dyDescent="0.25">
      <c r="A64" s="1"/>
      <c r="B64" s="1"/>
      <c r="C64" s="1"/>
      <c r="D64" s="27"/>
      <c r="E64" s="1"/>
      <c r="F64" s="1"/>
      <c r="G64" s="18"/>
      <c r="H64" s="16"/>
      <c r="I64" s="10"/>
    </row>
    <row r="65" spans="1:12" s="11" customFormat="1" x14ac:dyDescent="0.25">
      <c r="A65" s="1"/>
      <c r="B65" s="1"/>
      <c r="C65" s="1"/>
      <c r="D65" s="27"/>
      <c r="E65" s="1"/>
      <c r="F65" s="1"/>
      <c r="G65" s="18"/>
      <c r="H65" s="16"/>
      <c r="I65" s="10"/>
    </row>
    <row r="66" spans="1:12" s="11" customFormat="1" x14ac:dyDescent="0.25">
      <c r="A66" s="1"/>
      <c r="B66" s="1"/>
      <c r="C66" s="1"/>
      <c r="D66" s="27"/>
      <c r="E66" s="1"/>
      <c r="F66" s="1"/>
      <c r="G66" s="18"/>
      <c r="H66" s="16"/>
      <c r="I66" s="10"/>
    </row>
    <row r="67" spans="1:12" s="11" customFormat="1" x14ac:dyDescent="0.25">
      <c r="A67" s="1"/>
      <c r="B67" s="1"/>
      <c r="C67" s="1"/>
      <c r="D67" s="27"/>
      <c r="E67" s="1"/>
      <c r="F67" s="1"/>
      <c r="G67" s="18"/>
      <c r="H67" s="16"/>
      <c r="I67" s="10"/>
    </row>
    <row r="68" spans="1:12" s="11" customFormat="1" x14ac:dyDescent="0.25">
      <c r="A68" s="1"/>
      <c r="B68" s="1"/>
      <c r="C68" s="1"/>
      <c r="D68" s="27"/>
      <c r="E68" s="1"/>
      <c r="F68" s="1"/>
      <c r="G68" s="18"/>
      <c r="H68" s="16"/>
      <c r="I68" s="10"/>
    </row>
    <row r="69" spans="1:12" s="11" customFormat="1" x14ac:dyDescent="0.25">
      <c r="A69" s="1"/>
      <c r="B69" s="1"/>
      <c r="C69" s="1"/>
      <c r="D69" s="27"/>
      <c r="E69" s="1"/>
      <c r="F69" s="1"/>
      <c r="G69" s="18"/>
      <c r="H69" s="16"/>
      <c r="I69" s="10"/>
    </row>
    <row r="70" spans="1:12" s="11" customFormat="1" x14ac:dyDescent="0.25">
      <c r="A70" s="1"/>
      <c r="B70" s="1"/>
      <c r="C70" s="1"/>
      <c r="D70" s="27"/>
      <c r="E70" s="1"/>
      <c r="F70" s="1"/>
      <c r="G70" s="18"/>
      <c r="H70" s="16"/>
      <c r="I70" s="10"/>
    </row>
    <row r="71" spans="1:12" s="11" customFormat="1" x14ac:dyDescent="0.25">
      <c r="A71" s="1"/>
      <c r="B71" s="1"/>
      <c r="C71" s="1"/>
      <c r="D71" s="27"/>
      <c r="E71" s="1"/>
      <c r="F71" s="1"/>
      <c r="G71" s="18"/>
      <c r="H71" s="16"/>
      <c r="I71" s="10"/>
    </row>
    <row r="72" spans="1:12" s="11" customFormat="1" x14ac:dyDescent="0.25">
      <c r="A72" s="1"/>
      <c r="B72" s="1"/>
      <c r="C72" s="1"/>
      <c r="D72" s="27"/>
      <c r="E72" s="1"/>
      <c r="F72" s="1"/>
      <c r="G72" s="18"/>
      <c r="H72" s="16"/>
      <c r="I72" s="10"/>
    </row>
    <row r="73" spans="1:12" s="11" customFormat="1" x14ac:dyDescent="0.25">
      <c r="A73" s="1"/>
      <c r="B73" s="1"/>
      <c r="C73" s="1"/>
      <c r="D73" s="27"/>
      <c r="E73" s="1"/>
      <c r="F73" s="1"/>
      <c r="G73" s="18"/>
      <c r="H73" s="16"/>
      <c r="I73" s="10"/>
    </row>
    <row r="74" spans="1:12" s="11" customFormat="1" ht="15.75" customHeight="1" x14ac:dyDescent="0.25">
      <c r="A74" s="1"/>
      <c r="B74" s="1"/>
      <c r="C74" s="1"/>
      <c r="D74" s="27"/>
      <c r="E74" s="1"/>
      <c r="F74" s="1"/>
      <c r="G74" s="18"/>
      <c r="H74" s="16"/>
      <c r="I74" s="10"/>
      <c r="L74" s="31"/>
    </row>
    <row r="75" spans="1:12" s="11" customFormat="1" ht="15.75" customHeight="1" x14ac:dyDescent="0.25">
      <c r="A75" s="1"/>
      <c r="B75" s="1"/>
      <c r="C75" s="1"/>
      <c r="D75" s="27"/>
      <c r="E75" s="1"/>
      <c r="F75" s="1"/>
      <c r="G75" s="18"/>
      <c r="H75" s="16"/>
      <c r="I75" s="10"/>
      <c r="L75" s="31"/>
    </row>
    <row r="76" spans="1:12" s="11" customFormat="1" ht="15.75" customHeight="1" x14ac:dyDescent="0.25">
      <c r="A76" s="1"/>
      <c r="B76" s="1"/>
      <c r="C76" s="1"/>
      <c r="D76" s="27"/>
      <c r="E76" s="1"/>
      <c r="F76" s="1"/>
      <c r="G76" s="18"/>
      <c r="H76" s="16"/>
      <c r="I76" s="10"/>
      <c r="L76" s="32"/>
    </row>
    <row r="77" spans="1:12" s="11" customFormat="1" ht="15.75" x14ac:dyDescent="0.25">
      <c r="A77" s="1"/>
      <c r="B77" s="1"/>
      <c r="C77" s="1"/>
      <c r="D77" s="27"/>
      <c r="E77" s="1"/>
      <c r="F77" s="1"/>
      <c r="G77" s="18"/>
      <c r="H77" s="16"/>
      <c r="I77" s="10"/>
      <c r="L77" s="23">
        <f>SUM(J3:J42)</f>
        <v>335617.83999999997</v>
      </c>
    </row>
    <row r="78" spans="1:12" s="11" customFormat="1" ht="15.75" x14ac:dyDescent="0.25">
      <c r="A78" s="1"/>
      <c r="B78" s="1"/>
      <c r="C78" s="1"/>
      <c r="D78" s="27"/>
      <c r="E78" s="1"/>
      <c r="F78" s="1"/>
      <c r="G78" s="18"/>
      <c r="H78" s="16"/>
      <c r="I78" s="10"/>
      <c r="L78" s="24">
        <f>SUM(K3:K42)</f>
        <v>79662.220000000016</v>
      </c>
    </row>
    <row r="79" spans="1:12" s="11" customFormat="1" ht="15.75" x14ac:dyDescent="0.25">
      <c r="A79" s="1"/>
      <c r="B79" s="1"/>
      <c r="C79" s="1"/>
      <c r="D79" s="27"/>
      <c r="E79" s="1"/>
      <c r="F79" s="1"/>
      <c r="G79" s="18"/>
      <c r="H79" s="16"/>
      <c r="I79" s="10"/>
      <c r="L79" s="24"/>
    </row>
    <row r="80" spans="1:12" s="11" customFormat="1" ht="15.75" x14ac:dyDescent="0.25">
      <c r="A80" s="1"/>
      <c r="B80" s="1"/>
      <c r="C80" s="1"/>
      <c r="D80" s="27"/>
      <c r="E80" s="1"/>
      <c r="F80" s="1"/>
      <c r="G80" s="18"/>
      <c r="H80" s="16"/>
      <c r="I80" s="10"/>
      <c r="L80" s="25">
        <f>L78/L77</f>
        <v>0.23735990911567759</v>
      </c>
    </row>
    <row r="81" spans="1:12" s="11" customFormat="1" x14ac:dyDescent="0.25">
      <c r="A81" s="1"/>
      <c r="B81" s="1"/>
      <c r="C81" s="1"/>
      <c r="D81" s="27"/>
      <c r="E81" s="1"/>
      <c r="F81" s="1"/>
      <c r="G81" s="18"/>
      <c r="H81" s="16"/>
      <c r="I81" s="10"/>
      <c r="L81" s="26"/>
    </row>
    <row r="82" spans="1:12" s="11" customFormat="1" x14ac:dyDescent="0.25">
      <c r="A82" s="1"/>
      <c r="B82" s="1"/>
      <c r="C82" s="1"/>
      <c r="D82" s="27"/>
      <c r="E82" s="1"/>
      <c r="F82" s="1"/>
      <c r="G82" s="18"/>
      <c r="H82" s="16"/>
      <c r="I82" s="10"/>
    </row>
    <row r="83" spans="1:12" s="11" customFormat="1" x14ac:dyDescent="0.25">
      <c r="A83" s="1"/>
      <c r="B83" s="1"/>
      <c r="C83" s="1"/>
      <c r="D83" s="27"/>
      <c r="E83" s="1"/>
      <c r="F83" s="1"/>
      <c r="G83" s="18"/>
      <c r="H83" s="16"/>
      <c r="I83" s="10"/>
    </row>
    <row r="84" spans="1:12" s="11" customFormat="1" x14ac:dyDescent="0.25">
      <c r="A84" s="1"/>
      <c r="B84" s="1"/>
      <c r="C84" s="1"/>
      <c r="D84" s="27"/>
      <c r="E84" s="1"/>
      <c r="F84" s="1"/>
      <c r="G84" s="18"/>
      <c r="H84" s="16"/>
      <c r="I84" s="10"/>
    </row>
    <row r="85" spans="1:12" s="11" customFormat="1" x14ac:dyDescent="0.25">
      <c r="A85" s="1"/>
      <c r="B85" s="1"/>
      <c r="C85" s="1"/>
      <c r="D85" s="27"/>
      <c r="E85" s="1"/>
      <c r="F85" s="1"/>
      <c r="G85" s="18"/>
      <c r="H85" s="16"/>
      <c r="I85" s="10"/>
    </row>
    <row r="86" spans="1:12" s="11" customFormat="1" x14ac:dyDescent="0.25">
      <c r="A86" s="1"/>
      <c r="B86" s="1"/>
      <c r="C86" s="1"/>
      <c r="D86" s="27"/>
      <c r="E86" s="1"/>
      <c r="F86" s="1"/>
      <c r="G86" s="18"/>
      <c r="H86" s="16"/>
      <c r="I86" s="10"/>
    </row>
    <row r="87" spans="1:12" s="11" customFormat="1" x14ac:dyDescent="0.25">
      <c r="A87" s="1"/>
      <c r="B87" s="1"/>
      <c r="C87" s="1"/>
      <c r="D87" s="27"/>
      <c r="E87" s="1"/>
      <c r="F87" s="1"/>
      <c r="G87" s="18"/>
      <c r="H87" s="16"/>
      <c r="I87" s="10"/>
    </row>
    <row r="88" spans="1:12" s="11" customFormat="1" x14ac:dyDescent="0.25">
      <c r="A88" s="1"/>
      <c r="B88" s="1"/>
      <c r="C88" s="1"/>
      <c r="D88" s="27"/>
      <c r="E88" s="1"/>
      <c r="F88" s="1"/>
      <c r="G88" s="18"/>
      <c r="H88" s="16"/>
      <c r="I88" s="10"/>
    </row>
    <row r="89" spans="1:12" s="11" customFormat="1" x14ac:dyDescent="0.25">
      <c r="A89" s="1"/>
      <c r="B89" s="1"/>
      <c r="C89" s="1"/>
      <c r="D89" s="27"/>
      <c r="E89" s="1"/>
      <c r="F89" s="1"/>
      <c r="G89" s="18"/>
      <c r="H89" s="16"/>
      <c r="I89" s="10"/>
    </row>
    <row r="90" spans="1:12" s="11" customFormat="1" x14ac:dyDescent="0.25">
      <c r="A90" s="1"/>
      <c r="B90" s="1"/>
      <c r="C90" s="1"/>
      <c r="D90" s="27"/>
      <c r="E90" s="1"/>
      <c r="F90" s="1"/>
      <c r="G90" s="18"/>
      <c r="H90" s="16"/>
      <c r="I90" s="10"/>
    </row>
    <row r="91" spans="1:12" s="11" customFormat="1" x14ac:dyDescent="0.25">
      <c r="A91" s="1"/>
      <c r="B91" s="1"/>
      <c r="C91" s="1"/>
      <c r="D91" s="27"/>
      <c r="E91" s="1"/>
      <c r="F91" s="1"/>
      <c r="G91" s="18"/>
      <c r="H91" s="16"/>
      <c r="I91" s="10"/>
    </row>
    <row r="92" spans="1:12" s="11" customFormat="1" x14ac:dyDescent="0.25">
      <c r="A92" s="1"/>
      <c r="B92" s="1"/>
      <c r="C92" s="1"/>
      <c r="D92" s="27"/>
      <c r="E92" s="1"/>
      <c r="F92" s="1"/>
      <c r="G92" s="18"/>
      <c r="H92" s="16"/>
      <c r="I92" s="10"/>
    </row>
    <row r="93" spans="1:12" s="11" customFormat="1" x14ac:dyDescent="0.25">
      <c r="A93" s="1"/>
      <c r="B93" s="1"/>
      <c r="C93" s="1"/>
      <c r="D93" s="27"/>
      <c r="E93" s="1"/>
      <c r="F93" s="1"/>
      <c r="G93" s="18"/>
      <c r="H93" s="16"/>
      <c r="I93" s="10"/>
    </row>
    <row r="94" spans="1:12" s="11" customFormat="1" x14ac:dyDescent="0.25">
      <c r="A94" s="1"/>
      <c r="B94" s="1"/>
      <c r="C94" s="1"/>
      <c r="D94" s="27"/>
      <c r="E94" s="1"/>
      <c r="F94" s="1"/>
      <c r="G94" s="18"/>
      <c r="H94" s="16"/>
      <c r="I94" s="10"/>
    </row>
    <row r="95" spans="1:12" s="11" customFormat="1" x14ac:dyDescent="0.25">
      <c r="A95" s="1"/>
      <c r="B95" s="1"/>
      <c r="C95" s="1"/>
      <c r="D95" s="27"/>
      <c r="E95" s="1"/>
      <c r="F95" s="1"/>
      <c r="G95" s="18"/>
      <c r="H95" s="16"/>
      <c r="I95" s="10"/>
    </row>
    <row r="96" spans="1:12" s="11" customFormat="1" x14ac:dyDescent="0.25">
      <c r="A96" s="1"/>
      <c r="B96" s="1"/>
      <c r="C96" s="1"/>
      <c r="D96" s="27"/>
      <c r="E96" s="1"/>
      <c r="F96" s="1"/>
      <c r="G96" s="18"/>
      <c r="H96" s="16"/>
      <c r="I96" s="10"/>
    </row>
    <row r="97" spans="1:9" s="11" customFormat="1" x14ac:dyDescent="0.25">
      <c r="A97" s="1"/>
      <c r="B97" s="1"/>
      <c r="C97" s="1"/>
      <c r="D97" s="27"/>
      <c r="E97" s="1"/>
      <c r="F97" s="1"/>
      <c r="G97" s="18"/>
      <c r="H97" s="16"/>
      <c r="I97" s="10"/>
    </row>
    <row r="98" spans="1:9" s="11" customFormat="1" x14ac:dyDescent="0.25">
      <c r="A98" s="1"/>
      <c r="B98" s="1"/>
      <c r="C98" s="1"/>
      <c r="D98" s="27"/>
      <c r="E98" s="1"/>
      <c r="F98" s="1"/>
      <c r="G98" s="18"/>
      <c r="H98" s="16"/>
      <c r="I98" s="10"/>
    </row>
    <row r="99" spans="1:9" s="11" customFormat="1" x14ac:dyDescent="0.25">
      <c r="A99" s="1"/>
      <c r="B99" s="1"/>
      <c r="C99" s="1"/>
      <c r="D99" s="27"/>
      <c r="E99" s="1"/>
      <c r="F99" s="1"/>
      <c r="G99" s="18"/>
      <c r="H99" s="16"/>
      <c r="I99" s="10"/>
    </row>
    <row r="100" spans="1:9" s="11" customFormat="1" x14ac:dyDescent="0.25">
      <c r="A100" s="1"/>
      <c r="B100" s="1"/>
      <c r="C100" s="1"/>
      <c r="D100" s="27"/>
      <c r="E100" s="1"/>
      <c r="F100" s="1"/>
      <c r="G100" s="18"/>
      <c r="H100" s="16"/>
      <c r="I100" s="10"/>
    </row>
    <row r="101" spans="1:9" s="11" customFormat="1" x14ac:dyDescent="0.25">
      <c r="A101" s="1"/>
      <c r="B101" s="1"/>
      <c r="C101" s="1"/>
      <c r="D101" s="27"/>
      <c r="E101" s="1"/>
      <c r="F101" s="1"/>
      <c r="G101" s="18"/>
      <c r="H101" s="16"/>
      <c r="I101" s="10"/>
    </row>
    <row r="102" spans="1:9" s="11" customFormat="1" x14ac:dyDescent="0.25">
      <c r="A102" s="1"/>
      <c r="B102" s="1"/>
      <c r="C102" s="1"/>
      <c r="D102" s="27"/>
      <c r="E102" s="1"/>
      <c r="F102" s="1"/>
      <c r="G102" s="18"/>
      <c r="H102" s="16"/>
      <c r="I102" s="10"/>
    </row>
    <row r="103" spans="1:9" s="11" customFormat="1" x14ac:dyDescent="0.25">
      <c r="A103" s="1"/>
      <c r="B103" s="1"/>
      <c r="C103" s="1"/>
      <c r="D103" s="27"/>
      <c r="E103" s="1"/>
      <c r="F103" s="1"/>
      <c r="G103" s="18"/>
      <c r="H103" s="16"/>
      <c r="I103" s="10"/>
    </row>
    <row r="104" spans="1:9" s="11" customFormat="1" x14ac:dyDescent="0.25">
      <c r="A104" s="1"/>
      <c r="B104" s="1"/>
      <c r="C104" s="1"/>
      <c r="D104" s="27"/>
      <c r="E104" s="1"/>
      <c r="F104" s="1"/>
      <c r="G104" s="18"/>
      <c r="H104" s="16"/>
      <c r="I104" s="10"/>
    </row>
    <row r="105" spans="1:9" s="11" customFormat="1" x14ac:dyDescent="0.25">
      <c r="A105" s="1"/>
      <c r="B105" s="1"/>
      <c r="C105" s="1"/>
      <c r="D105" s="27"/>
      <c r="E105" s="1"/>
      <c r="F105" s="1"/>
      <c r="G105" s="18"/>
      <c r="H105" s="16"/>
      <c r="I105" s="10"/>
    </row>
    <row r="106" spans="1:9" s="11" customFormat="1" x14ac:dyDescent="0.25">
      <c r="A106" s="1"/>
      <c r="B106" s="1"/>
      <c r="C106" s="1"/>
      <c r="D106" s="27"/>
      <c r="E106" s="1"/>
      <c r="F106" s="1"/>
      <c r="G106" s="18"/>
      <c r="H106" s="16"/>
      <c r="I106" s="10"/>
    </row>
    <row r="107" spans="1:9" s="11" customFormat="1" x14ac:dyDescent="0.25">
      <c r="A107" s="1"/>
      <c r="B107" s="1"/>
      <c r="C107" s="1"/>
      <c r="D107" s="27"/>
      <c r="E107" s="1"/>
      <c r="F107" s="1"/>
      <c r="G107" s="18"/>
      <c r="H107" s="16"/>
      <c r="I107" s="10"/>
    </row>
    <row r="108" spans="1:9" s="11" customFormat="1" x14ac:dyDescent="0.25">
      <c r="A108" s="1"/>
      <c r="B108" s="1"/>
      <c r="C108" s="1"/>
      <c r="D108" s="27"/>
      <c r="E108" s="1"/>
      <c r="F108" s="1"/>
      <c r="G108" s="18"/>
      <c r="H108" s="16"/>
      <c r="I108" s="10"/>
    </row>
    <row r="109" spans="1:9" s="11" customFormat="1" x14ac:dyDescent="0.25">
      <c r="A109" s="1"/>
      <c r="B109" s="1"/>
      <c r="C109" s="1"/>
      <c r="D109" s="27"/>
      <c r="E109" s="1"/>
      <c r="F109" s="1"/>
      <c r="G109" s="18"/>
      <c r="H109" s="16"/>
      <c r="I109" s="10"/>
    </row>
    <row r="110" spans="1:9" s="11" customFormat="1" x14ac:dyDescent="0.25">
      <c r="A110" s="1"/>
      <c r="B110" s="1"/>
      <c r="C110" s="1"/>
      <c r="D110" s="27"/>
      <c r="E110" s="1"/>
      <c r="F110" s="1"/>
      <c r="G110" s="18"/>
      <c r="H110" s="16"/>
      <c r="I110" s="10"/>
    </row>
    <row r="111" spans="1:9" s="11" customFormat="1" x14ac:dyDescent="0.25">
      <c r="A111" s="1"/>
      <c r="B111" s="1"/>
      <c r="C111" s="1"/>
      <c r="D111" s="27"/>
      <c r="E111" s="1"/>
      <c r="F111" s="1"/>
      <c r="G111" s="18"/>
      <c r="H111" s="16"/>
      <c r="I111" s="10"/>
    </row>
    <row r="112" spans="1:9" s="11" customFormat="1" x14ac:dyDescent="0.25">
      <c r="A112" s="1"/>
      <c r="B112" s="1"/>
      <c r="C112" s="1"/>
      <c r="D112" s="27"/>
      <c r="E112" s="1"/>
      <c r="F112" s="1"/>
      <c r="G112" s="18"/>
      <c r="H112" s="16"/>
      <c r="I112" s="10"/>
    </row>
    <row r="113" spans="1:9" s="11" customFormat="1" x14ac:dyDescent="0.25">
      <c r="A113" s="1"/>
      <c r="B113" s="1"/>
      <c r="C113" s="1"/>
      <c r="D113" s="27"/>
      <c r="E113" s="1"/>
      <c r="F113" s="1"/>
      <c r="G113" s="18"/>
      <c r="H113" s="16"/>
      <c r="I113" s="10"/>
    </row>
    <row r="114" spans="1:9" s="11" customFormat="1" x14ac:dyDescent="0.25">
      <c r="A114" s="1"/>
      <c r="B114" s="1"/>
      <c r="C114" s="1"/>
      <c r="D114" s="27"/>
      <c r="E114" s="1"/>
      <c r="F114" s="1"/>
      <c r="G114" s="18"/>
      <c r="H114" s="16"/>
      <c r="I114" s="10"/>
    </row>
    <row r="115" spans="1:9" s="11" customFormat="1" x14ac:dyDescent="0.25">
      <c r="A115" s="1"/>
      <c r="B115" s="1"/>
      <c r="C115" s="1"/>
      <c r="D115" s="27"/>
      <c r="E115" s="1"/>
      <c r="F115" s="1"/>
      <c r="G115" s="18"/>
      <c r="H115" s="16"/>
      <c r="I115" s="10"/>
    </row>
    <row r="116" spans="1:9" s="11" customFormat="1" x14ac:dyDescent="0.25">
      <c r="A116" s="1"/>
      <c r="B116" s="1"/>
      <c r="C116" s="1"/>
      <c r="D116" s="27"/>
      <c r="E116" s="1"/>
      <c r="F116" s="1"/>
      <c r="G116" s="18"/>
      <c r="H116" s="16"/>
      <c r="I116" s="10"/>
    </row>
    <row r="117" spans="1:9" s="11" customFormat="1" x14ac:dyDescent="0.25">
      <c r="A117" s="1"/>
      <c r="B117" s="1"/>
      <c r="C117" s="1"/>
      <c r="D117" s="27"/>
      <c r="E117" s="1"/>
      <c r="F117" s="1"/>
      <c r="G117" s="18"/>
      <c r="H117" s="16"/>
      <c r="I117" s="10"/>
    </row>
    <row r="118" spans="1:9" s="11" customFormat="1" x14ac:dyDescent="0.25">
      <c r="A118" s="1"/>
      <c r="B118" s="1"/>
      <c r="C118" s="1"/>
      <c r="D118" s="27"/>
      <c r="E118" s="1"/>
      <c r="F118" s="1"/>
      <c r="G118" s="18"/>
      <c r="H118" s="16"/>
      <c r="I118" s="10"/>
    </row>
    <row r="119" spans="1:9" s="11" customFormat="1" x14ac:dyDescent="0.25">
      <c r="A119" s="1"/>
      <c r="B119" s="1"/>
      <c r="C119" s="1"/>
      <c r="D119" s="27"/>
      <c r="E119" s="1"/>
      <c r="F119" s="1"/>
      <c r="G119" s="18"/>
      <c r="H119" s="16"/>
      <c r="I119" s="10"/>
    </row>
    <row r="120" spans="1:9" s="11" customFormat="1" x14ac:dyDescent="0.25">
      <c r="A120" s="1"/>
      <c r="B120" s="1"/>
      <c r="C120" s="1"/>
      <c r="D120" s="27"/>
      <c r="E120" s="1"/>
      <c r="F120" s="1"/>
      <c r="G120" s="18"/>
      <c r="H120" s="16"/>
      <c r="I120" s="10"/>
    </row>
    <row r="121" spans="1:9" s="11" customFormat="1" x14ac:dyDescent="0.25">
      <c r="A121" s="1"/>
      <c r="B121" s="1"/>
      <c r="C121" s="1"/>
      <c r="D121" s="27"/>
      <c r="E121" s="1"/>
      <c r="F121" s="1"/>
      <c r="G121" s="18"/>
      <c r="H121" s="16"/>
      <c r="I121" s="10"/>
    </row>
    <row r="122" spans="1:9" s="11" customFormat="1" x14ac:dyDescent="0.25">
      <c r="A122" s="1"/>
      <c r="B122" s="1"/>
      <c r="C122" s="1"/>
      <c r="D122" s="27"/>
      <c r="E122" s="1"/>
      <c r="F122" s="1"/>
      <c r="G122" s="18"/>
      <c r="H122" s="16"/>
      <c r="I122" s="10"/>
    </row>
    <row r="123" spans="1:9" s="11" customFormat="1" x14ac:dyDescent="0.25">
      <c r="A123" s="1"/>
      <c r="B123" s="1"/>
      <c r="C123" s="1"/>
      <c r="D123" s="27"/>
      <c r="E123" s="1"/>
      <c r="F123" s="1"/>
      <c r="G123" s="18"/>
      <c r="H123" s="16"/>
      <c r="I123" s="10"/>
    </row>
    <row r="124" spans="1:9" s="11" customFormat="1" x14ac:dyDescent="0.25">
      <c r="A124" s="1"/>
      <c r="B124" s="1"/>
      <c r="C124" s="1"/>
      <c r="D124" s="27"/>
      <c r="E124" s="1"/>
      <c r="F124" s="1"/>
      <c r="G124" s="18"/>
      <c r="H124" s="16"/>
      <c r="I124" s="10"/>
    </row>
    <row r="125" spans="1:9" s="11" customFormat="1" x14ac:dyDescent="0.25">
      <c r="A125" s="1"/>
      <c r="B125" s="1"/>
      <c r="C125" s="1"/>
      <c r="D125" s="27"/>
      <c r="E125" s="1"/>
      <c r="F125" s="1"/>
      <c r="G125" s="18"/>
      <c r="H125" s="16"/>
      <c r="I125" s="10"/>
    </row>
    <row r="126" spans="1:9" s="11" customFormat="1" x14ac:dyDescent="0.25">
      <c r="A126" s="1"/>
      <c r="B126" s="1"/>
      <c r="C126" s="1"/>
      <c r="D126" s="27"/>
      <c r="E126" s="1"/>
      <c r="F126" s="1"/>
      <c r="G126" s="18"/>
      <c r="H126" s="16"/>
      <c r="I126" s="10"/>
    </row>
    <row r="127" spans="1:9" s="11" customFormat="1" x14ac:dyDescent="0.25">
      <c r="A127" s="1"/>
      <c r="B127" s="1"/>
      <c r="C127" s="1"/>
      <c r="D127" s="27"/>
      <c r="E127" s="1"/>
      <c r="F127" s="1"/>
      <c r="G127" s="18"/>
      <c r="H127" s="16"/>
      <c r="I127" s="10"/>
    </row>
    <row r="128" spans="1:9" s="11" customFormat="1" x14ac:dyDescent="0.25">
      <c r="A128" s="1"/>
      <c r="B128" s="1"/>
      <c r="C128" s="1"/>
      <c r="D128" s="27"/>
      <c r="E128" s="1"/>
      <c r="F128" s="1"/>
      <c r="G128" s="18"/>
      <c r="H128" s="16"/>
      <c r="I128" s="10"/>
    </row>
    <row r="129" spans="1:9" s="11" customFormat="1" x14ac:dyDescent="0.25">
      <c r="A129" s="1"/>
      <c r="B129" s="1"/>
      <c r="C129" s="1"/>
      <c r="D129" s="27"/>
      <c r="E129" s="1"/>
      <c r="F129" s="1"/>
      <c r="G129" s="18"/>
      <c r="H129" s="16"/>
      <c r="I129" s="10"/>
    </row>
    <row r="130" spans="1:9" s="11" customFormat="1" x14ac:dyDescent="0.25">
      <c r="A130" s="1"/>
      <c r="B130" s="1"/>
      <c r="C130" s="1"/>
      <c r="D130" s="27"/>
      <c r="E130" s="1"/>
      <c r="F130" s="1"/>
      <c r="G130" s="18"/>
      <c r="H130" s="16"/>
      <c r="I130" s="10"/>
    </row>
    <row r="131" spans="1:9" s="11" customFormat="1" x14ac:dyDescent="0.25">
      <c r="A131" s="1"/>
      <c r="B131" s="1"/>
      <c r="C131" s="1"/>
      <c r="D131" s="27"/>
      <c r="E131" s="1"/>
      <c r="F131" s="1"/>
      <c r="G131" s="18"/>
      <c r="H131" s="16"/>
      <c r="I131" s="10"/>
    </row>
    <row r="132" spans="1:9" s="11" customFormat="1" x14ac:dyDescent="0.25">
      <c r="A132" s="1"/>
      <c r="B132" s="1"/>
      <c r="C132" s="1"/>
      <c r="D132" s="27"/>
      <c r="E132" s="1"/>
      <c r="F132" s="1"/>
      <c r="G132" s="18"/>
      <c r="H132" s="16"/>
      <c r="I132" s="10"/>
    </row>
    <row r="133" spans="1:9" s="11" customFormat="1" x14ac:dyDescent="0.25">
      <c r="A133" s="1"/>
      <c r="B133" s="1"/>
      <c r="C133" s="1"/>
      <c r="D133" s="27"/>
      <c r="E133" s="1"/>
      <c r="F133" s="1"/>
      <c r="G133" s="18"/>
      <c r="H133" s="16"/>
      <c r="I133" s="10"/>
    </row>
    <row r="134" spans="1:9" s="11" customFormat="1" x14ac:dyDescent="0.25">
      <c r="A134" s="1"/>
      <c r="B134" s="1"/>
      <c r="C134" s="1"/>
      <c r="D134" s="27"/>
      <c r="E134" s="1"/>
      <c r="F134" s="1"/>
      <c r="G134" s="18"/>
      <c r="H134" s="16"/>
      <c r="I134" s="10"/>
    </row>
    <row r="135" spans="1:9" s="11" customFormat="1" x14ac:dyDescent="0.25">
      <c r="A135" s="1"/>
      <c r="B135" s="1"/>
      <c r="C135" s="1"/>
      <c r="D135" s="27"/>
      <c r="E135" s="1"/>
      <c r="F135" s="1"/>
      <c r="G135" s="18"/>
      <c r="H135" s="16"/>
      <c r="I135" s="10"/>
    </row>
    <row r="136" spans="1:9" s="11" customFormat="1" x14ac:dyDescent="0.25">
      <c r="A136" s="1"/>
      <c r="B136" s="1"/>
      <c r="C136" s="1"/>
      <c r="D136" s="27"/>
      <c r="E136" s="1"/>
      <c r="F136" s="1"/>
      <c r="G136" s="18"/>
      <c r="H136" s="16"/>
      <c r="I136" s="10"/>
    </row>
    <row r="137" spans="1:9" s="11" customFormat="1" x14ac:dyDescent="0.25">
      <c r="A137" s="1"/>
      <c r="B137" s="1"/>
      <c r="C137" s="1"/>
      <c r="D137" s="27"/>
      <c r="E137" s="1"/>
      <c r="F137" s="1"/>
      <c r="G137" s="18"/>
      <c r="H137" s="16"/>
      <c r="I137" s="10"/>
    </row>
    <row r="138" spans="1:9" s="11" customFormat="1" x14ac:dyDescent="0.25">
      <c r="A138" s="1"/>
      <c r="B138" s="1"/>
      <c r="C138" s="1"/>
      <c r="D138" s="27"/>
      <c r="E138" s="1"/>
      <c r="F138" s="1"/>
      <c r="G138" s="18"/>
      <c r="H138" s="16"/>
      <c r="I138" s="10"/>
    </row>
    <row r="139" spans="1:9" s="11" customFormat="1" x14ac:dyDescent="0.25">
      <c r="A139" s="1"/>
      <c r="B139" s="1"/>
      <c r="C139" s="1"/>
      <c r="D139" s="27"/>
      <c r="E139" s="1"/>
      <c r="F139" s="1"/>
      <c r="G139" s="18"/>
      <c r="H139" s="16"/>
      <c r="I139" s="10"/>
    </row>
    <row r="140" spans="1:9" s="11" customFormat="1" x14ac:dyDescent="0.25">
      <c r="A140" s="1"/>
      <c r="B140" s="1"/>
      <c r="C140" s="1"/>
      <c r="D140" s="27"/>
      <c r="E140" s="1"/>
      <c r="F140" s="1"/>
      <c r="G140" s="18"/>
      <c r="H140" s="16"/>
      <c r="I140" s="10"/>
    </row>
    <row r="141" spans="1:9" s="11" customFormat="1" x14ac:dyDescent="0.25">
      <c r="A141" s="1"/>
      <c r="B141" s="1"/>
      <c r="C141" s="1"/>
      <c r="D141" s="27"/>
      <c r="E141" s="1"/>
      <c r="F141" s="1"/>
      <c r="G141" s="18"/>
      <c r="H141" s="16"/>
      <c r="I141" s="10"/>
    </row>
    <row r="142" spans="1:9" s="11" customFormat="1" x14ac:dyDescent="0.25">
      <c r="A142" s="1"/>
      <c r="B142" s="1"/>
      <c r="C142" s="1"/>
      <c r="D142" s="27"/>
      <c r="E142" s="1"/>
      <c r="F142" s="1"/>
      <c r="G142" s="18"/>
      <c r="H142" s="16"/>
      <c r="I142" s="10"/>
    </row>
    <row r="143" spans="1:9" s="11" customFormat="1" x14ac:dyDescent="0.25">
      <c r="A143" s="1"/>
      <c r="B143" s="1"/>
      <c r="C143" s="1"/>
      <c r="D143" s="27"/>
      <c r="E143" s="1"/>
      <c r="F143" s="1"/>
      <c r="G143" s="18"/>
      <c r="H143" s="16"/>
      <c r="I143" s="10"/>
    </row>
    <row r="144" spans="1:9" s="11" customFormat="1" x14ac:dyDescent="0.25">
      <c r="A144" s="1"/>
      <c r="B144" s="1"/>
      <c r="C144" s="1"/>
      <c r="D144" s="27"/>
      <c r="E144" s="1"/>
      <c r="F144" s="1"/>
      <c r="G144" s="18"/>
      <c r="H144" s="16"/>
      <c r="I144" s="10"/>
    </row>
    <row r="145" spans="1:11" s="11" customFormat="1" x14ac:dyDescent="0.25">
      <c r="A145" s="1"/>
      <c r="B145" s="1"/>
      <c r="C145" s="1"/>
      <c r="D145" s="27"/>
      <c r="E145" s="1"/>
      <c r="F145" s="1"/>
      <c r="G145" s="18"/>
      <c r="H145" s="16"/>
      <c r="I145" s="10"/>
    </row>
    <row r="146" spans="1:11" s="11" customFormat="1" x14ac:dyDescent="0.25">
      <c r="A146" s="1"/>
      <c r="B146" s="1"/>
      <c r="C146" s="1"/>
      <c r="D146" s="27"/>
      <c r="E146" s="1"/>
      <c r="F146" s="1"/>
      <c r="G146" s="18"/>
      <c r="H146" s="16"/>
      <c r="I146" s="10"/>
    </row>
    <row r="147" spans="1:11" s="11" customFormat="1" x14ac:dyDescent="0.25">
      <c r="A147" s="1"/>
      <c r="B147" s="1"/>
      <c r="C147" s="1"/>
      <c r="D147" s="27"/>
      <c r="E147" s="1"/>
      <c r="F147" s="1"/>
      <c r="G147" s="18"/>
      <c r="H147" s="16"/>
      <c r="I147" s="10"/>
    </row>
    <row r="148" spans="1:11" s="11" customFormat="1" x14ac:dyDescent="0.25">
      <c r="A148" s="1"/>
      <c r="B148" s="1"/>
      <c r="C148" s="1"/>
      <c r="D148" s="27"/>
      <c r="E148" s="1"/>
      <c r="F148" s="1"/>
      <c r="G148" s="18"/>
      <c r="H148" s="16"/>
      <c r="I148" s="10"/>
    </row>
    <row r="149" spans="1:11" s="11" customFormat="1" x14ac:dyDescent="0.25">
      <c r="A149" s="1"/>
      <c r="B149" s="1"/>
      <c r="C149" s="1"/>
      <c r="D149" s="27"/>
      <c r="E149" s="1"/>
      <c r="F149" s="1"/>
      <c r="G149" s="18"/>
      <c r="H149" s="16"/>
      <c r="I149" s="10"/>
    </row>
    <row r="150" spans="1:11" s="11" customFormat="1" x14ac:dyDescent="0.25">
      <c r="A150" s="5"/>
      <c r="B150" s="5"/>
      <c r="C150" s="5"/>
      <c r="D150" s="28"/>
      <c r="E150" s="5"/>
      <c r="F150" s="5"/>
      <c r="G150" s="19"/>
      <c r="H150" s="16"/>
      <c r="I150" s="10"/>
    </row>
    <row r="151" spans="1:11" s="11" customFormat="1" x14ac:dyDescent="0.25">
      <c r="A151" s="5"/>
      <c r="B151" s="5"/>
      <c r="C151" s="5"/>
      <c r="D151" s="28"/>
      <c r="E151" s="5"/>
      <c r="F151" s="5"/>
      <c r="G151" s="19"/>
      <c r="H151" s="17"/>
      <c r="I151" s="6"/>
      <c r="J151" s="2"/>
      <c r="K151" s="2"/>
    </row>
    <row r="152" spans="1:11" s="11" customFormat="1" x14ac:dyDescent="0.25">
      <c r="A152" s="1"/>
      <c r="B152" s="1"/>
      <c r="C152" s="1"/>
      <c r="D152" s="27"/>
      <c r="E152" s="1"/>
      <c r="F152" s="1"/>
      <c r="G152" s="18"/>
      <c r="H152" s="17"/>
      <c r="I152" s="6"/>
      <c r="J152" s="2"/>
      <c r="K152" s="2"/>
    </row>
    <row r="153" spans="1:11" s="11" customFormat="1" x14ac:dyDescent="0.25">
      <c r="A153" s="1"/>
      <c r="B153" s="1"/>
      <c r="C153" s="1"/>
      <c r="D153" s="27"/>
      <c r="E153" s="1"/>
      <c r="F153" s="1"/>
      <c r="G153" s="18"/>
      <c r="H153" s="16"/>
      <c r="I153" s="4"/>
      <c r="J153" s="2"/>
      <c r="K153" s="2"/>
    </row>
    <row r="154" spans="1:11" s="11" customFormat="1" x14ac:dyDescent="0.25">
      <c r="A154" s="1"/>
      <c r="B154" s="1"/>
      <c r="C154" s="1"/>
      <c r="D154" s="27"/>
      <c r="E154" s="1"/>
      <c r="F154" s="1"/>
      <c r="G154" s="18"/>
      <c r="H154" s="16"/>
      <c r="I154" s="4"/>
      <c r="J154" s="2"/>
      <c r="K154" s="2"/>
    </row>
    <row r="155" spans="1:11" s="11" customFormat="1" x14ac:dyDescent="0.25">
      <c r="A155" s="1"/>
      <c r="B155" s="1"/>
      <c r="C155" s="1"/>
      <c r="D155" s="27"/>
      <c r="E155" s="1"/>
      <c r="F155" s="1"/>
      <c r="G155" s="18"/>
      <c r="H155" s="16"/>
      <c r="I155" s="4"/>
      <c r="J155" s="2"/>
      <c r="K155" s="2"/>
    </row>
    <row r="156" spans="1:11" s="11" customFormat="1" x14ac:dyDescent="0.25">
      <c r="A156" s="1"/>
      <c r="B156" s="1"/>
      <c r="C156" s="1"/>
      <c r="D156" s="27"/>
      <c r="E156" s="1"/>
      <c r="F156" s="1"/>
      <c r="G156" s="18"/>
      <c r="H156" s="16"/>
      <c r="I156" s="4"/>
      <c r="J156" s="2"/>
      <c r="K156" s="2"/>
    </row>
    <row r="157" spans="1:11" s="11" customFormat="1" x14ac:dyDescent="0.25">
      <c r="A157" s="1"/>
      <c r="B157" s="1"/>
      <c r="C157" s="1"/>
      <c r="D157" s="27"/>
      <c r="E157" s="1"/>
      <c r="F157" s="1"/>
      <c r="G157" s="18"/>
      <c r="H157" s="16"/>
      <c r="I157" s="4"/>
      <c r="J157" s="2"/>
      <c r="K157" s="2"/>
    </row>
    <row r="158" spans="1:11" s="11" customFormat="1" x14ac:dyDescent="0.25">
      <c r="A158" s="1"/>
      <c r="B158" s="1"/>
      <c r="C158" s="1"/>
      <c r="D158" s="27"/>
      <c r="E158" s="1"/>
      <c r="F158" s="1"/>
      <c r="G158" s="18"/>
      <c r="H158" s="16"/>
      <c r="I158" s="4"/>
      <c r="J158" s="2"/>
      <c r="K158" s="2"/>
    </row>
    <row r="159" spans="1:11" s="11" customFormat="1" x14ac:dyDescent="0.25">
      <c r="A159" s="1"/>
      <c r="B159" s="1"/>
      <c r="C159" s="1"/>
      <c r="D159" s="27"/>
      <c r="E159" s="1"/>
      <c r="F159" s="1"/>
      <c r="G159" s="18"/>
      <c r="H159" s="16"/>
      <c r="I159" s="4"/>
      <c r="J159" s="2"/>
      <c r="K159" s="2"/>
    </row>
    <row r="160" spans="1:11" s="11" customFormat="1" x14ac:dyDescent="0.25">
      <c r="A160" s="1"/>
      <c r="B160" s="1"/>
      <c r="C160" s="1"/>
      <c r="D160" s="27"/>
      <c r="E160" s="1"/>
      <c r="F160" s="1"/>
      <c r="G160" s="18"/>
      <c r="H160" s="16"/>
      <c r="I160" s="4"/>
      <c r="J160" s="2"/>
      <c r="K160" s="2"/>
    </row>
    <row r="161" spans="1:11" s="11" customFormat="1" x14ac:dyDescent="0.25">
      <c r="A161" s="1"/>
      <c r="B161" s="1"/>
      <c r="C161" s="1"/>
      <c r="D161" s="27"/>
      <c r="E161" s="1"/>
      <c r="F161" s="1"/>
      <c r="G161" s="18"/>
      <c r="H161" s="16"/>
      <c r="I161" s="4"/>
      <c r="J161" s="2"/>
      <c r="K161" s="2"/>
    </row>
    <row r="162" spans="1:11" s="11" customFormat="1" x14ac:dyDescent="0.25">
      <c r="A162" s="1"/>
      <c r="B162" s="1"/>
      <c r="C162" s="1"/>
      <c r="D162" s="27"/>
      <c r="E162" s="1"/>
      <c r="F162" s="1"/>
      <c r="G162" s="18"/>
      <c r="H162" s="16"/>
      <c r="I162" s="4"/>
      <c r="J162" s="2"/>
      <c r="K162" s="2"/>
    </row>
    <row r="163" spans="1:11" s="11" customFormat="1" x14ac:dyDescent="0.25">
      <c r="A163" s="1"/>
      <c r="B163" s="1"/>
      <c r="C163" s="1"/>
      <c r="D163" s="27"/>
      <c r="E163" s="1"/>
      <c r="F163" s="1"/>
      <c r="G163" s="18"/>
      <c r="H163" s="16"/>
      <c r="I163" s="4"/>
      <c r="J163" s="2"/>
      <c r="K163" s="2"/>
    </row>
    <row r="164" spans="1:11" s="11" customFormat="1" x14ac:dyDescent="0.25">
      <c r="A164" s="1"/>
      <c r="B164" s="1"/>
      <c r="C164" s="1"/>
      <c r="D164" s="27"/>
      <c r="E164" s="1"/>
      <c r="F164" s="1"/>
      <c r="G164" s="18"/>
      <c r="H164" s="16"/>
      <c r="I164" s="4"/>
      <c r="J164" s="2"/>
      <c r="K164" s="2"/>
    </row>
    <row r="165" spans="1:11" s="11" customFormat="1" x14ac:dyDescent="0.25">
      <c r="A165" s="1"/>
      <c r="B165" s="1"/>
      <c r="C165" s="1"/>
      <c r="D165" s="27"/>
      <c r="E165" s="1"/>
      <c r="F165" s="1"/>
      <c r="G165" s="18"/>
      <c r="H165" s="16"/>
      <c r="I165" s="4"/>
      <c r="J165" s="2"/>
      <c r="K165" s="2"/>
    </row>
    <row r="166" spans="1:11" s="11" customFormat="1" x14ac:dyDescent="0.25">
      <c r="A166" s="1"/>
      <c r="B166" s="1"/>
      <c r="C166" s="1"/>
      <c r="D166" s="27"/>
      <c r="E166" s="1"/>
      <c r="F166" s="1"/>
      <c r="G166" s="18"/>
      <c r="H166" s="16"/>
      <c r="I166" s="4"/>
      <c r="J166" s="2"/>
      <c r="K166" s="2"/>
    </row>
    <row r="167" spans="1:11" s="11" customFormat="1" x14ac:dyDescent="0.25">
      <c r="A167" s="1"/>
      <c r="B167" s="1"/>
      <c r="C167" s="1"/>
      <c r="D167" s="27"/>
      <c r="E167" s="1"/>
      <c r="F167" s="1"/>
      <c r="G167" s="18"/>
      <c r="H167" s="16"/>
      <c r="I167" s="4"/>
      <c r="J167" s="2"/>
      <c r="K167" s="2"/>
    </row>
    <row r="168" spans="1:11" s="11" customFormat="1" x14ac:dyDescent="0.25">
      <c r="A168" s="1"/>
      <c r="B168" s="1"/>
      <c r="C168" s="1"/>
      <c r="D168" s="27"/>
      <c r="E168" s="1"/>
      <c r="F168" s="1"/>
      <c r="G168" s="18"/>
      <c r="H168" s="16"/>
      <c r="I168" s="4"/>
      <c r="J168" s="2"/>
      <c r="K168" s="2"/>
    </row>
    <row r="169" spans="1:11" s="11" customFormat="1" x14ac:dyDescent="0.25">
      <c r="A169" s="1"/>
      <c r="B169" s="1"/>
      <c r="C169" s="1"/>
      <c r="D169" s="27"/>
      <c r="E169" s="1"/>
      <c r="F169" s="1"/>
      <c r="G169" s="18"/>
      <c r="H169" s="16"/>
      <c r="I169" s="4"/>
      <c r="J169" s="2"/>
      <c r="K169" s="2"/>
    </row>
    <row r="170" spans="1:11" s="11" customFormat="1" x14ac:dyDescent="0.25">
      <c r="A170" s="1"/>
      <c r="B170" s="1"/>
      <c r="C170" s="1"/>
      <c r="D170" s="27"/>
      <c r="E170" s="1"/>
      <c r="F170" s="1"/>
      <c r="G170" s="18"/>
      <c r="H170" s="16"/>
      <c r="I170" s="4"/>
      <c r="J170" s="2"/>
      <c r="K170" s="2"/>
    </row>
    <row r="171" spans="1:11" s="11" customFormat="1" x14ac:dyDescent="0.25">
      <c r="A171" s="1"/>
      <c r="B171" s="1"/>
      <c r="C171" s="1"/>
      <c r="D171" s="27"/>
      <c r="E171" s="1"/>
      <c r="F171" s="1"/>
      <c r="G171" s="18"/>
      <c r="H171" s="16"/>
      <c r="I171" s="4"/>
      <c r="J171" s="2"/>
      <c r="K171" s="2"/>
    </row>
    <row r="172" spans="1:11" s="11" customFormat="1" x14ac:dyDescent="0.25">
      <c r="A172" s="1"/>
      <c r="B172" s="1"/>
      <c r="C172" s="1"/>
      <c r="D172" s="27"/>
      <c r="E172" s="1"/>
      <c r="F172" s="1"/>
      <c r="G172" s="18"/>
      <c r="H172" s="16"/>
      <c r="I172" s="4"/>
      <c r="J172" s="2"/>
      <c r="K172" s="2"/>
    </row>
    <row r="173" spans="1:11" s="11" customFormat="1" x14ac:dyDescent="0.25">
      <c r="A173" s="1"/>
      <c r="B173" s="1"/>
      <c r="C173" s="1"/>
      <c r="D173" s="27"/>
      <c r="E173" s="1"/>
      <c r="F173" s="1"/>
      <c r="G173" s="18"/>
      <c r="H173" s="16"/>
      <c r="I173" s="4"/>
      <c r="J173" s="2"/>
      <c r="K173" s="2"/>
    </row>
    <row r="174" spans="1:11" s="11" customFormat="1" x14ac:dyDescent="0.25">
      <c r="A174" s="1"/>
      <c r="B174" s="1"/>
      <c r="C174" s="1"/>
      <c r="D174" s="27"/>
      <c r="E174" s="1"/>
      <c r="F174" s="1"/>
      <c r="G174" s="18"/>
      <c r="H174" s="16"/>
      <c r="I174" s="4"/>
      <c r="J174" s="2"/>
      <c r="K174" s="2"/>
    </row>
    <row r="175" spans="1:11" s="11" customFormat="1" x14ac:dyDescent="0.25">
      <c r="A175" s="1"/>
      <c r="B175" s="1"/>
      <c r="C175" s="1"/>
      <c r="D175" s="27"/>
      <c r="E175" s="1"/>
      <c r="F175" s="1"/>
      <c r="G175" s="18"/>
      <c r="H175" s="16"/>
      <c r="I175" s="4"/>
      <c r="J175" s="2"/>
      <c r="K175" s="2"/>
    </row>
    <row r="176" spans="1:11" s="11" customFormat="1" x14ac:dyDescent="0.25">
      <c r="A176" s="1"/>
      <c r="B176" s="1"/>
      <c r="C176" s="1"/>
      <c r="D176" s="27"/>
      <c r="E176" s="1"/>
      <c r="F176" s="1"/>
      <c r="G176" s="18"/>
      <c r="H176" s="16"/>
      <c r="I176" s="4"/>
      <c r="J176" s="2"/>
      <c r="K176" s="2"/>
    </row>
    <row r="177" spans="1:11" s="11" customFormat="1" x14ac:dyDescent="0.25">
      <c r="A177" s="1"/>
      <c r="B177" s="1"/>
      <c r="C177" s="1"/>
      <c r="D177" s="27"/>
      <c r="E177" s="1"/>
      <c r="F177" s="1"/>
      <c r="G177" s="18"/>
      <c r="H177" s="16"/>
      <c r="I177" s="4"/>
      <c r="J177" s="2"/>
      <c r="K177" s="2"/>
    </row>
    <row r="178" spans="1:11" s="11" customFormat="1" x14ac:dyDescent="0.25">
      <c r="A178" s="1"/>
      <c r="B178" s="1"/>
      <c r="C178" s="1"/>
      <c r="D178" s="27"/>
      <c r="E178" s="1"/>
      <c r="F178" s="1"/>
      <c r="G178" s="18"/>
      <c r="H178" s="16"/>
      <c r="I178" s="4"/>
      <c r="J178" s="2"/>
      <c r="K178" s="2"/>
    </row>
    <row r="179" spans="1:11" s="11" customFormat="1" x14ac:dyDescent="0.25">
      <c r="A179" s="1"/>
      <c r="B179" s="1"/>
      <c r="C179" s="1"/>
      <c r="D179" s="27"/>
      <c r="E179" s="1"/>
      <c r="F179" s="1"/>
      <c r="G179" s="18"/>
      <c r="H179" s="16"/>
      <c r="I179" s="4"/>
      <c r="J179" s="2"/>
      <c r="K179" s="2"/>
    </row>
  </sheetData>
  <mergeCells count="15">
    <mergeCell ref="H45:K45"/>
    <mergeCell ref="H46:K46"/>
    <mergeCell ref="H47:K47"/>
    <mergeCell ref="A1:B1"/>
    <mergeCell ref="G1:K1"/>
    <mergeCell ref="C1:F1"/>
    <mergeCell ref="B3:B24"/>
    <mergeCell ref="A3:A24"/>
    <mergeCell ref="B25:B42"/>
    <mergeCell ref="A25:A42"/>
    <mergeCell ref="H52:K52"/>
    <mergeCell ref="H48:K48"/>
    <mergeCell ref="H49:K49"/>
    <mergeCell ref="H50:K50"/>
    <mergeCell ref="H51:K5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68"/>
  <sheetViews>
    <sheetView topLeftCell="A31" zoomScale="80" zoomScaleNormal="80" workbookViewId="0">
      <selection activeCell="N49" sqref="N49"/>
    </sheetView>
  </sheetViews>
  <sheetFormatPr defaultColWidth="9.7109375" defaultRowHeight="15" x14ac:dyDescent="0.25"/>
  <cols>
    <col min="1" max="1" width="15.28515625" style="1" customWidth="1"/>
    <col min="2" max="2" width="11" style="1" customWidth="1"/>
    <col min="3" max="3" width="12.42578125" style="15" customWidth="1"/>
    <col min="4" max="4" width="24" style="1" customWidth="1"/>
    <col min="5" max="5" width="7.28515625" style="1" customWidth="1"/>
    <col min="6" max="6" width="15.7109375" style="1" customWidth="1"/>
    <col min="7" max="7" width="14.140625" style="1" customWidth="1"/>
    <col min="8" max="8" width="17.85546875" style="1" customWidth="1"/>
    <col min="9" max="9" width="15.85546875" style="1" bestFit="1" customWidth="1"/>
    <col min="10" max="10" width="12.7109375" style="21" bestFit="1" customWidth="1"/>
    <col min="11" max="11" width="11.28515625" style="18" customWidth="1"/>
    <col min="12" max="12" width="13.28515625" style="16" customWidth="1"/>
    <col min="13" max="13" width="12.5703125" style="4" customWidth="1"/>
    <col min="14" max="14" width="15.42578125" style="47" customWidth="1"/>
    <col min="15" max="17" width="16.42578125" style="47" bestFit="1" customWidth="1"/>
    <col min="18" max="19" width="16.42578125" style="2" bestFit="1" customWidth="1"/>
    <col min="20" max="20" width="17" style="2" customWidth="1"/>
    <col min="21" max="23" width="16.28515625" style="2" bestFit="1" customWidth="1"/>
    <col min="24" max="16384" width="9.7109375" style="2"/>
  </cols>
  <sheetData>
    <row r="1" spans="1:23" ht="33" customHeight="1" x14ac:dyDescent="0.25">
      <c r="A1" s="166" t="s">
        <v>32</v>
      </c>
      <c r="B1" s="166"/>
      <c r="C1" s="166"/>
      <c r="D1" s="166" t="s">
        <v>33</v>
      </c>
      <c r="E1" s="166"/>
      <c r="F1" s="166"/>
      <c r="G1" s="166"/>
      <c r="H1" s="166"/>
      <c r="I1" s="166"/>
      <c r="J1" s="166"/>
      <c r="K1" s="166" t="s">
        <v>34</v>
      </c>
      <c r="L1" s="166"/>
      <c r="M1" s="166"/>
      <c r="N1" s="158" t="s">
        <v>105</v>
      </c>
      <c r="O1" s="205" t="s">
        <v>116</v>
      </c>
      <c r="P1" s="205" t="s">
        <v>117</v>
      </c>
      <c r="Q1" s="157" t="s">
        <v>25</v>
      </c>
      <c r="R1" s="157" t="s">
        <v>25</v>
      </c>
      <c r="S1" s="157" t="s">
        <v>25</v>
      </c>
      <c r="T1" s="157" t="s">
        <v>25</v>
      </c>
      <c r="U1" s="157" t="s">
        <v>25</v>
      </c>
      <c r="V1" s="157" t="s">
        <v>25</v>
      </c>
      <c r="W1" s="157" t="s">
        <v>25</v>
      </c>
    </row>
    <row r="2" spans="1:23" ht="21.75" customHeight="1" x14ac:dyDescent="0.25">
      <c r="A2" s="166" t="s">
        <v>23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58"/>
      <c r="O2" s="206"/>
      <c r="P2" s="206"/>
      <c r="Q2" s="157"/>
      <c r="R2" s="157"/>
      <c r="S2" s="157"/>
      <c r="T2" s="157"/>
      <c r="U2" s="157"/>
      <c r="V2" s="157"/>
      <c r="W2" s="157"/>
    </row>
    <row r="3" spans="1:23" s="3" customFormat="1" ht="54.75" customHeight="1" x14ac:dyDescent="0.2">
      <c r="A3" s="35" t="s">
        <v>4</v>
      </c>
      <c r="B3" s="35" t="s">
        <v>20</v>
      </c>
      <c r="C3" s="35" t="s">
        <v>2</v>
      </c>
      <c r="D3" s="36" t="s">
        <v>15</v>
      </c>
      <c r="E3" s="36" t="s">
        <v>26</v>
      </c>
      <c r="F3" s="36" t="s">
        <v>18</v>
      </c>
      <c r="G3" s="36" t="s">
        <v>16</v>
      </c>
      <c r="H3" s="36" t="s">
        <v>22</v>
      </c>
      <c r="I3" s="36" t="s">
        <v>3</v>
      </c>
      <c r="J3" s="44" t="s">
        <v>21</v>
      </c>
      <c r="K3" s="13" t="s">
        <v>5</v>
      </c>
      <c r="L3" s="14" t="s">
        <v>0</v>
      </c>
      <c r="M3" s="12" t="s">
        <v>1</v>
      </c>
      <c r="N3" s="111">
        <v>45156</v>
      </c>
      <c r="O3" s="195">
        <v>45317</v>
      </c>
      <c r="P3" s="195">
        <v>45363</v>
      </c>
      <c r="Q3" s="56" t="s">
        <v>19</v>
      </c>
      <c r="R3" s="56" t="s">
        <v>19</v>
      </c>
      <c r="S3" s="56" t="s">
        <v>19</v>
      </c>
      <c r="T3" s="56" t="s">
        <v>19</v>
      </c>
      <c r="U3" s="56" t="s">
        <v>19</v>
      </c>
      <c r="V3" s="56" t="s">
        <v>19</v>
      </c>
      <c r="W3" s="56" t="s">
        <v>19</v>
      </c>
    </row>
    <row r="4" spans="1:23" ht="59.25" customHeight="1" x14ac:dyDescent="0.25">
      <c r="A4" s="167" t="s">
        <v>35</v>
      </c>
      <c r="B4" s="170" t="s">
        <v>36</v>
      </c>
      <c r="C4" s="76">
        <v>1</v>
      </c>
      <c r="D4" s="38" t="s">
        <v>37</v>
      </c>
      <c r="E4" s="58" t="s">
        <v>27</v>
      </c>
      <c r="F4" s="66">
        <v>1001</v>
      </c>
      <c r="G4" s="37" t="s">
        <v>66</v>
      </c>
      <c r="H4" s="81" t="s">
        <v>60</v>
      </c>
      <c r="I4" s="41" t="s">
        <v>6</v>
      </c>
      <c r="J4" s="60">
        <v>36</v>
      </c>
      <c r="K4" s="85"/>
      <c r="L4" s="61">
        <f>K4-SUM(N4:W4)</f>
        <v>0</v>
      </c>
      <c r="M4" s="62" t="str">
        <f>IF(L4&lt;0,"ATENÇÃO","OK")</f>
        <v>OK</v>
      </c>
      <c r="N4" s="112"/>
      <c r="O4" s="197"/>
      <c r="P4" s="197"/>
      <c r="Q4" s="33"/>
      <c r="R4" s="33"/>
      <c r="S4" s="33"/>
      <c r="T4" s="33"/>
      <c r="U4" s="33"/>
      <c r="V4" s="33"/>
      <c r="W4" s="33"/>
    </row>
    <row r="5" spans="1:23" ht="63.75" customHeight="1" x14ac:dyDescent="0.25">
      <c r="A5" s="168"/>
      <c r="B5" s="171"/>
      <c r="C5" s="76">
        <v>2</v>
      </c>
      <c r="D5" s="39" t="s">
        <v>38</v>
      </c>
      <c r="E5" s="59" t="s">
        <v>28</v>
      </c>
      <c r="F5" s="66">
        <v>1001</v>
      </c>
      <c r="G5" s="37" t="s">
        <v>67</v>
      </c>
      <c r="H5" s="74" t="s">
        <v>60</v>
      </c>
      <c r="I5" s="42" t="s">
        <v>6</v>
      </c>
      <c r="J5" s="60">
        <v>35</v>
      </c>
      <c r="K5" s="85"/>
      <c r="L5" s="61">
        <f>K5-SUM(N5:W5)</f>
        <v>0</v>
      </c>
      <c r="M5" s="62" t="str">
        <f t="shared" ref="M5:M43" si="0">IF(L5&lt;0,"ATENÇÃO","OK")</f>
        <v>OK</v>
      </c>
      <c r="N5" s="112"/>
      <c r="O5" s="197"/>
      <c r="P5" s="197"/>
      <c r="Q5" s="33"/>
      <c r="R5" s="33"/>
      <c r="S5" s="33"/>
      <c r="T5" s="33"/>
      <c r="U5" s="33"/>
      <c r="V5" s="33"/>
      <c r="W5" s="33"/>
    </row>
    <row r="6" spans="1:23" ht="61.5" customHeight="1" x14ac:dyDescent="0.25">
      <c r="A6" s="168"/>
      <c r="B6" s="171"/>
      <c r="C6" s="76">
        <v>3</v>
      </c>
      <c r="D6" s="39" t="s">
        <v>39</v>
      </c>
      <c r="E6" s="59"/>
      <c r="F6" s="66">
        <v>1001</v>
      </c>
      <c r="G6" s="37" t="s">
        <v>68</v>
      </c>
      <c r="H6" s="74" t="s">
        <v>60</v>
      </c>
      <c r="I6" s="42" t="s">
        <v>6</v>
      </c>
      <c r="J6" s="60">
        <v>44.32</v>
      </c>
      <c r="K6" s="85"/>
      <c r="L6" s="61">
        <f>K6-SUM(N6:W6)</f>
        <v>0</v>
      </c>
      <c r="M6" s="62" t="str">
        <f t="shared" si="0"/>
        <v>OK</v>
      </c>
      <c r="N6" s="112"/>
      <c r="O6" s="197"/>
      <c r="P6" s="197"/>
      <c r="Q6" s="33"/>
      <c r="R6" s="33"/>
      <c r="S6" s="33"/>
      <c r="T6" s="33"/>
      <c r="U6" s="33"/>
      <c r="V6" s="33"/>
      <c r="W6" s="33"/>
    </row>
    <row r="7" spans="1:23" ht="62.45" customHeight="1" x14ac:dyDescent="0.25">
      <c r="A7" s="168"/>
      <c r="B7" s="171"/>
      <c r="C7" s="76">
        <v>4</v>
      </c>
      <c r="D7" s="39" t="s">
        <v>40</v>
      </c>
      <c r="E7" s="59"/>
      <c r="F7" s="66">
        <v>1001</v>
      </c>
      <c r="G7" s="37" t="s">
        <v>69</v>
      </c>
      <c r="H7" s="74" t="s">
        <v>60</v>
      </c>
      <c r="I7" s="42" t="s">
        <v>6</v>
      </c>
      <c r="J7" s="60">
        <v>51.53</v>
      </c>
      <c r="K7" s="85"/>
      <c r="L7" s="61">
        <f>K7-SUM(N7:W7)</f>
        <v>0</v>
      </c>
      <c r="M7" s="62" t="str">
        <f t="shared" si="0"/>
        <v>OK</v>
      </c>
      <c r="N7" s="112"/>
      <c r="O7" s="197"/>
      <c r="P7" s="197"/>
      <c r="Q7" s="33"/>
      <c r="R7" s="33"/>
      <c r="S7" s="33"/>
      <c r="T7" s="33"/>
      <c r="U7" s="33"/>
      <c r="V7" s="33"/>
      <c r="W7" s="33"/>
    </row>
    <row r="8" spans="1:23" ht="65.25" customHeight="1" x14ac:dyDescent="0.25">
      <c r="A8" s="168"/>
      <c r="B8" s="171"/>
      <c r="C8" s="76">
        <v>5</v>
      </c>
      <c r="D8" s="39" t="s">
        <v>41</v>
      </c>
      <c r="E8" s="59"/>
      <c r="F8" s="66">
        <v>1001</v>
      </c>
      <c r="G8" s="37" t="s">
        <v>70</v>
      </c>
      <c r="H8" s="74" t="s">
        <v>60</v>
      </c>
      <c r="I8" s="42" t="s">
        <v>6</v>
      </c>
      <c r="J8" s="60">
        <v>68.87</v>
      </c>
      <c r="K8" s="85"/>
      <c r="L8" s="61">
        <f>K8-SUM(N8:W8)</f>
        <v>0</v>
      </c>
      <c r="M8" s="62" t="str">
        <f t="shared" si="0"/>
        <v>OK</v>
      </c>
      <c r="N8" s="112"/>
      <c r="O8" s="197"/>
      <c r="P8" s="197"/>
      <c r="Q8" s="33"/>
      <c r="R8" s="33"/>
      <c r="S8" s="33"/>
      <c r="T8" s="33"/>
      <c r="U8" s="33"/>
      <c r="V8" s="33"/>
      <c r="W8" s="33"/>
    </row>
    <row r="9" spans="1:23" ht="63" customHeight="1" x14ac:dyDescent="0.25">
      <c r="A9" s="168"/>
      <c r="B9" s="171"/>
      <c r="C9" s="76">
        <v>6</v>
      </c>
      <c r="D9" s="39" t="s">
        <v>42</v>
      </c>
      <c r="E9" s="59"/>
      <c r="F9" s="66">
        <v>1001</v>
      </c>
      <c r="G9" s="37" t="s">
        <v>59</v>
      </c>
      <c r="H9" s="74" t="s">
        <v>60</v>
      </c>
      <c r="I9" s="42" t="s">
        <v>6</v>
      </c>
      <c r="J9" s="60">
        <v>64.260000000000005</v>
      </c>
      <c r="K9" s="85"/>
      <c r="L9" s="61">
        <f>K9-SUM(N9:W9)</f>
        <v>0</v>
      </c>
      <c r="M9" s="62" t="str">
        <f t="shared" si="0"/>
        <v>OK</v>
      </c>
      <c r="N9" s="112"/>
      <c r="O9" s="197"/>
      <c r="P9" s="197"/>
      <c r="Q9" s="33"/>
      <c r="R9" s="33"/>
      <c r="S9" s="33"/>
      <c r="T9" s="33"/>
      <c r="U9" s="33"/>
      <c r="V9" s="33"/>
      <c r="W9" s="33"/>
    </row>
    <row r="10" spans="1:23" ht="60.75" customHeight="1" x14ac:dyDescent="0.25">
      <c r="A10" s="168"/>
      <c r="B10" s="171"/>
      <c r="C10" s="76">
        <v>7</v>
      </c>
      <c r="D10" s="39" t="s">
        <v>43</v>
      </c>
      <c r="E10" s="59"/>
      <c r="F10" s="66">
        <v>1001</v>
      </c>
      <c r="G10" s="37" t="s">
        <v>71</v>
      </c>
      <c r="H10" s="74" t="s">
        <v>60</v>
      </c>
      <c r="I10" s="42" t="s">
        <v>6</v>
      </c>
      <c r="J10" s="60">
        <v>78.13</v>
      </c>
      <c r="K10" s="85"/>
      <c r="L10" s="61">
        <f>K10-SUM(N10:W10)</f>
        <v>0</v>
      </c>
      <c r="M10" s="62" t="str">
        <f t="shared" si="0"/>
        <v>OK</v>
      </c>
      <c r="N10" s="112"/>
      <c r="O10" s="197"/>
      <c r="P10" s="197"/>
      <c r="Q10" s="33"/>
      <c r="R10" s="33"/>
      <c r="S10" s="33"/>
      <c r="T10" s="33"/>
      <c r="U10" s="33"/>
      <c r="V10" s="33"/>
      <c r="W10" s="33"/>
    </row>
    <row r="11" spans="1:23" ht="62.45" customHeight="1" x14ac:dyDescent="0.25">
      <c r="A11" s="168"/>
      <c r="B11" s="171"/>
      <c r="C11" s="76">
        <v>8</v>
      </c>
      <c r="D11" s="40" t="s">
        <v>44</v>
      </c>
      <c r="E11" s="59"/>
      <c r="F11" s="66">
        <v>1001</v>
      </c>
      <c r="G11" s="37" t="s">
        <v>72</v>
      </c>
      <c r="H11" s="63" t="s">
        <v>60</v>
      </c>
      <c r="I11" s="43" t="s">
        <v>9</v>
      </c>
      <c r="J11" s="60">
        <v>50</v>
      </c>
      <c r="K11" s="85"/>
      <c r="L11" s="61">
        <f>K11-SUM(N11:W11)</f>
        <v>0</v>
      </c>
      <c r="M11" s="62" t="str">
        <f t="shared" si="0"/>
        <v>OK</v>
      </c>
      <c r="N11" s="112"/>
      <c r="O11" s="197"/>
      <c r="P11" s="197"/>
      <c r="Q11" s="33"/>
      <c r="R11" s="33"/>
      <c r="S11" s="33"/>
      <c r="T11" s="33"/>
      <c r="U11" s="33"/>
      <c r="V11" s="33"/>
      <c r="W11" s="33"/>
    </row>
    <row r="12" spans="1:23" ht="60.75" customHeight="1" x14ac:dyDescent="0.25">
      <c r="A12" s="168"/>
      <c r="B12" s="171"/>
      <c r="C12" s="76">
        <v>9</v>
      </c>
      <c r="D12" s="72" t="s">
        <v>45</v>
      </c>
      <c r="E12" s="59"/>
      <c r="F12" s="66">
        <v>1001</v>
      </c>
      <c r="G12" s="37" t="s">
        <v>59</v>
      </c>
      <c r="H12" s="78" t="s">
        <v>60</v>
      </c>
      <c r="I12" s="71" t="s">
        <v>9</v>
      </c>
      <c r="J12" s="60">
        <v>75.599999999999994</v>
      </c>
      <c r="K12" s="85"/>
      <c r="L12" s="61">
        <f>K12-SUM(N12:W12)</f>
        <v>0</v>
      </c>
      <c r="M12" s="62" t="str">
        <f t="shared" si="0"/>
        <v>OK</v>
      </c>
      <c r="N12" s="112"/>
      <c r="O12" s="197"/>
      <c r="P12" s="197"/>
      <c r="Q12" s="33"/>
      <c r="R12" s="33"/>
      <c r="S12" s="33"/>
      <c r="T12" s="33"/>
      <c r="U12" s="33"/>
      <c r="V12" s="33"/>
      <c r="W12" s="33"/>
    </row>
    <row r="13" spans="1:23" ht="62.45" customHeight="1" x14ac:dyDescent="0.25">
      <c r="A13" s="168"/>
      <c r="B13" s="171"/>
      <c r="C13" s="76">
        <v>10</v>
      </c>
      <c r="D13" s="72" t="s">
        <v>46</v>
      </c>
      <c r="E13" s="59"/>
      <c r="F13" s="66">
        <v>1001</v>
      </c>
      <c r="G13" s="37" t="s">
        <v>59</v>
      </c>
      <c r="H13" s="78" t="s">
        <v>60</v>
      </c>
      <c r="I13" s="71" t="s">
        <v>6</v>
      </c>
      <c r="J13" s="60">
        <v>61.4</v>
      </c>
      <c r="K13" s="85"/>
      <c r="L13" s="61">
        <f>K13-SUM(N13:W13)</f>
        <v>0</v>
      </c>
      <c r="M13" s="62" t="str">
        <f t="shared" si="0"/>
        <v>OK</v>
      </c>
      <c r="N13" s="112"/>
      <c r="O13" s="197"/>
      <c r="P13" s="197"/>
      <c r="Q13" s="33"/>
      <c r="R13" s="33"/>
      <c r="S13" s="33"/>
      <c r="T13" s="33"/>
      <c r="U13" s="33"/>
      <c r="V13" s="33"/>
      <c r="W13" s="33"/>
    </row>
    <row r="14" spans="1:23" ht="29.25" customHeight="1" x14ac:dyDescent="0.25">
      <c r="A14" s="168"/>
      <c r="B14" s="171"/>
      <c r="C14" s="76">
        <v>11</v>
      </c>
      <c r="D14" s="82" t="s">
        <v>47</v>
      </c>
      <c r="E14" s="59"/>
      <c r="F14" s="66">
        <v>1001</v>
      </c>
      <c r="G14" s="37" t="s">
        <v>61</v>
      </c>
      <c r="H14" s="81" t="s">
        <v>60</v>
      </c>
      <c r="I14" s="41" t="s">
        <v>6</v>
      </c>
      <c r="J14" s="60">
        <v>9</v>
      </c>
      <c r="K14" s="85"/>
      <c r="L14" s="61">
        <f>K14-SUM(N14:W14)</f>
        <v>0</v>
      </c>
      <c r="M14" s="62" t="str">
        <f t="shared" si="0"/>
        <v>OK</v>
      </c>
      <c r="N14" s="112"/>
      <c r="O14" s="197"/>
      <c r="P14" s="197"/>
      <c r="Q14" s="33"/>
      <c r="R14" s="33"/>
      <c r="S14" s="33"/>
      <c r="T14" s="33"/>
      <c r="U14" s="33"/>
      <c r="V14" s="33"/>
      <c r="W14" s="33"/>
    </row>
    <row r="15" spans="1:23" ht="31.7" customHeight="1" x14ac:dyDescent="0.25">
      <c r="A15" s="168"/>
      <c r="B15" s="171"/>
      <c r="C15" s="76">
        <v>12</v>
      </c>
      <c r="D15" s="82" t="s">
        <v>48</v>
      </c>
      <c r="E15" s="59"/>
      <c r="F15" s="66">
        <v>1001</v>
      </c>
      <c r="G15" s="37" t="s">
        <v>61</v>
      </c>
      <c r="H15" s="81" t="s">
        <v>60</v>
      </c>
      <c r="I15" s="41" t="s">
        <v>6</v>
      </c>
      <c r="J15" s="60">
        <v>3</v>
      </c>
      <c r="K15" s="85"/>
      <c r="L15" s="61">
        <f>K15-SUM(N15:W15)</f>
        <v>0</v>
      </c>
      <c r="M15" s="62" t="str">
        <f t="shared" si="0"/>
        <v>OK</v>
      </c>
      <c r="N15" s="112"/>
      <c r="O15" s="197"/>
      <c r="P15" s="197"/>
      <c r="Q15" s="33"/>
      <c r="R15" s="33"/>
      <c r="S15" s="33"/>
      <c r="T15" s="33"/>
      <c r="U15" s="33"/>
      <c r="V15" s="33"/>
      <c r="W15" s="33"/>
    </row>
    <row r="16" spans="1:23" ht="28.5" customHeight="1" x14ac:dyDescent="0.25">
      <c r="A16" s="168"/>
      <c r="B16" s="171"/>
      <c r="C16" s="76">
        <v>13</v>
      </c>
      <c r="D16" s="82" t="s">
        <v>49</v>
      </c>
      <c r="E16" s="59"/>
      <c r="F16" s="66">
        <v>1001</v>
      </c>
      <c r="G16" s="37" t="s">
        <v>61</v>
      </c>
      <c r="H16" s="81" t="s">
        <v>60</v>
      </c>
      <c r="I16" s="41" t="s">
        <v>6</v>
      </c>
      <c r="J16" s="60">
        <v>10</v>
      </c>
      <c r="K16" s="85">
        <v>10</v>
      </c>
      <c r="L16" s="61">
        <f>K16-SUM(N16:W16)</f>
        <v>10</v>
      </c>
      <c r="M16" s="62" t="str">
        <f t="shared" si="0"/>
        <v>OK</v>
      </c>
      <c r="N16" s="112"/>
      <c r="O16" s="197"/>
      <c r="P16" s="197"/>
      <c r="Q16" s="33"/>
      <c r="R16" s="33"/>
      <c r="S16" s="33"/>
      <c r="T16" s="33"/>
      <c r="U16" s="33"/>
      <c r="V16" s="33"/>
      <c r="W16" s="33"/>
    </row>
    <row r="17" spans="1:23" ht="28.5" customHeight="1" x14ac:dyDescent="0.25">
      <c r="A17" s="168"/>
      <c r="B17" s="171"/>
      <c r="C17" s="76">
        <v>14</v>
      </c>
      <c r="D17" s="82" t="s">
        <v>50</v>
      </c>
      <c r="E17" s="59"/>
      <c r="F17" s="66">
        <v>1001</v>
      </c>
      <c r="G17" s="37" t="s">
        <v>61</v>
      </c>
      <c r="H17" s="81" t="s">
        <v>60</v>
      </c>
      <c r="I17" s="41" t="s">
        <v>6</v>
      </c>
      <c r="J17" s="60">
        <v>9</v>
      </c>
      <c r="K17" s="85">
        <v>10</v>
      </c>
      <c r="L17" s="61">
        <f>K17-SUM(N17:W17)</f>
        <v>10</v>
      </c>
      <c r="M17" s="62" t="str">
        <f t="shared" si="0"/>
        <v>OK</v>
      </c>
      <c r="N17" s="112"/>
      <c r="O17" s="197"/>
      <c r="P17" s="197"/>
      <c r="Q17" s="33"/>
      <c r="R17" s="33"/>
      <c r="S17" s="33"/>
      <c r="T17" s="33"/>
      <c r="U17" s="33"/>
      <c r="V17" s="33"/>
      <c r="W17" s="33"/>
    </row>
    <row r="18" spans="1:23" ht="29.25" customHeight="1" x14ac:dyDescent="0.25">
      <c r="A18" s="168"/>
      <c r="B18" s="171"/>
      <c r="C18" s="76">
        <v>15</v>
      </c>
      <c r="D18" s="82" t="s">
        <v>51</v>
      </c>
      <c r="E18" s="59"/>
      <c r="F18" s="66">
        <v>1001</v>
      </c>
      <c r="G18" s="37" t="s">
        <v>61</v>
      </c>
      <c r="H18" s="81" t="s">
        <v>60</v>
      </c>
      <c r="I18" s="41" t="s">
        <v>6</v>
      </c>
      <c r="J18" s="60">
        <v>10</v>
      </c>
      <c r="K18" s="85">
        <v>10</v>
      </c>
      <c r="L18" s="61">
        <f>K18-SUM(N18:W18)</f>
        <v>10</v>
      </c>
      <c r="M18" s="62" t="str">
        <f t="shared" si="0"/>
        <v>OK</v>
      </c>
      <c r="N18" s="112"/>
      <c r="O18" s="197"/>
      <c r="P18" s="197"/>
      <c r="Q18" s="33"/>
      <c r="R18" s="33"/>
      <c r="S18" s="33"/>
      <c r="T18" s="33"/>
      <c r="U18" s="33"/>
      <c r="V18" s="33"/>
      <c r="W18" s="33"/>
    </row>
    <row r="19" spans="1:23" ht="34.5" customHeight="1" x14ac:dyDescent="0.25">
      <c r="A19" s="168"/>
      <c r="B19" s="171"/>
      <c r="C19" s="76">
        <v>16</v>
      </c>
      <c r="D19" s="82" t="s">
        <v>52</v>
      </c>
      <c r="E19" s="59"/>
      <c r="F19" s="66">
        <v>1001</v>
      </c>
      <c r="G19" s="37" t="s">
        <v>61</v>
      </c>
      <c r="H19" s="81" t="s">
        <v>60</v>
      </c>
      <c r="I19" s="41" t="s">
        <v>6</v>
      </c>
      <c r="J19" s="60">
        <v>12</v>
      </c>
      <c r="K19" s="85">
        <v>5</v>
      </c>
      <c r="L19" s="61">
        <f>K19-SUM(N19:W19)</f>
        <v>5</v>
      </c>
      <c r="M19" s="62" t="str">
        <f t="shared" si="0"/>
        <v>OK</v>
      </c>
      <c r="N19" s="112"/>
      <c r="O19" s="197"/>
      <c r="P19" s="197"/>
      <c r="Q19" s="33"/>
      <c r="R19" s="33"/>
      <c r="S19" s="33"/>
      <c r="T19" s="33"/>
      <c r="U19" s="33"/>
      <c r="V19" s="33"/>
      <c r="W19" s="33"/>
    </row>
    <row r="20" spans="1:23" ht="31.7" customHeight="1" x14ac:dyDescent="0.25">
      <c r="A20" s="168"/>
      <c r="B20" s="171"/>
      <c r="C20" s="76">
        <v>17</v>
      </c>
      <c r="D20" s="82" t="s">
        <v>53</v>
      </c>
      <c r="E20" s="59"/>
      <c r="F20" s="66">
        <v>1001</v>
      </c>
      <c r="G20" s="37" t="s">
        <v>61</v>
      </c>
      <c r="H20" s="81" t="s">
        <v>60</v>
      </c>
      <c r="I20" s="41" t="s">
        <v>6</v>
      </c>
      <c r="J20" s="60">
        <v>10</v>
      </c>
      <c r="K20" s="85">
        <v>5</v>
      </c>
      <c r="L20" s="61">
        <f>K20-SUM(N20:W20)</f>
        <v>5</v>
      </c>
      <c r="M20" s="62" t="str">
        <f t="shared" si="0"/>
        <v>OK</v>
      </c>
      <c r="N20" s="112"/>
      <c r="O20" s="197"/>
      <c r="P20" s="197"/>
      <c r="Q20" s="33"/>
      <c r="R20" s="33"/>
      <c r="S20" s="33"/>
      <c r="T20" s="33"/>
      <c r="U20" s="33"/>
      <c r="V20" s="33"/>
      <c r="W20" s="33"/>
    </row>
    <row r="21" spans="1:23" ht="35.450000000000003" customHeight="1" x14ac:dyDescent="0.25">
      <c r="A21" s="168"/>
      <c r="B21" s="171"/>
      <c r="C21" s="76">
        <v>18</v>
      </c>
      <c r="D21" s="75" t="s">
        <v>54</v>
      </c>
      <c r="E21" s="59"/>
      <c r="F21" s="66">
        <v>1001</v>
      </c>
      <c r="G21" s="37" t="s">
        <v>61</v>
      </c>
      <c r="H21" s="81" t="s">
        <v>60</v>
      </c>
      <c r="I21" s="71" t="s">
        <v>6</v>
      </c>
      <c r="J21" s="60">
        <v>10.6</v>
      </c>
      <c r="K21" s="85">
        <v>10</v>
      </c>
      <c r="L21" s="61">
        <f>K21-SUM(N21:W21)</f>
        <v>10</v>
      </c>
      <c r="M21" s="62" t="str">
        <f t="shared" si="0"/>
        <v>OK</v>
      </c>
      <c r="N21" s="112"/>
      <c r="O21" s="197"/>
      <c r="P21" s="197"/>
      <c r="Q21" s="33"/>
      <c r="R21" s="33"/>
      <c r="S21" s="33"/>
      <c r="T21" s="33"/>
      <c r="U21" s="33"/>
      <c r="V21" s="33"/>
      <c r="W21" s="33"/>
    </row>
    <row r="22" spans="1:23" ht="36.75" customHeight="1" x14ac:dyDescent="0.25">
      <c r="A22" s="168"/>
      <c r="B22" s="171"/>
      <c r="C22" s="76">
        <v>19</v>
      </c>
      <c r="D22" s="39" t="s">
        <v>55</v>
      </c>
      <c r="E22" s="59"/>
      <c r="F22" s="66">
        <v>1001</v>
      </c>
      <c r="G22" s="37" t="s">
        <v>61</v>
      </c>
      <c r="H22" s="74" t="s">
        <v>60</v>
      </c>
      <c r="I22" s="42" t="s">
        <v>6</v>
      </c>
      <c r="J22" s="60">
        <v>2.37</v>
      </c>
      <c r="K22" s="85">
        <v>300</v>
      </c>
      <c r="L22" s="61">
        <f>K22-SUM(N22:W22)</f>
        <v>274</v>
      </c>
      <c r="M22" s="62" t="str">
        <f t="shared" si="0"/>
        <v>OK</v>
      </c>
      <c r="N22" s="112"/>
      <c r="O22" s="197"/>
      <c r="P22" s="212">
        <v>26</v>
      </c>
      <c r="Q22" s="33"/>
      <c r="R22" s="33"/>
      <c r="S22" s="33"/>
      <c r="T22" s="33"/>
      <c r="U22" s="33"/>
      <c r="V22" s="33"/>
      <c r="W22" s="33"/>
    </row>
    <row r="23" spans="1:23" ht="34.5" customHeight="1" x14ac:dyDescent="0.25">
      <c r="A23" s="168"/>
      <c r="B23" s="171"/>
      <c r="C23" s="76">
        <v>20</v>
      </c>
      <c r="D23" s="39" t="s">
        <v>56</v>
      </c>
      <c r="E23" s="59"/>
      <c r="F23" s="66">
        <v>1001</v>
      </c>
      <c r="G23" s="37" t="s">
        <v>62</v>
      </c>
      <c r="H23" s="74" t="s">
        <v>60</v>
      </c>
      <c r="I23" s="42" t="s">
        <v>6</v>
      </c>
      <c r="J23" s="60">
        <v>28.97</v>
      </c>
      <c r="K23" s="85">
        <v>1</v>
      </c>
      <c r="L23" s="61">
        <f>K23-SUM(N23:W23)</f>
        <v>1</v>
      </c>
      <c r="M23" s="62" t="str">
        <f t="shared" si="0"/>
        <v>OK</v>
      </c>
      <c r="N23" s="112"/>
      <c r="O23" s="197"/>
      <c r="P23" s="197"/>
      <c r="Q23" s="33"/>
      <c r="R23" s="33"/>
      <c r="S23" s="33"/>
      <c r="T23" s="33"/>
      <c r="U23" s="33"/>
      <c r="V23" s="33"/>
      <c r="W23" s="33"/>
    </row>
    <row r="24" spans="1:23" ht="50.25" customHeight="1" x14ac:dyDescent="0.25">
      <c r="A24" s="168"/>
      <c r="B24" s="171"/>
      <c r="C24" s="76">
        <v>21</v>
      </c>
      <c r="D24" s="39" t="s">
        <v>57</v>
      </c>
      <c r="E24" s="59"/>
      <c r="F24" s="66">
        <v>1001</v>
      </c>
      <c r="G24" s="37" t="s">
        <v>63</v>
      </c>
      <c r="H24" s="74" t="s">
        <v>60</v>
      </c>
      <c r="I24" s="42" t="s">
        <v>6</v>
      </c>
      <c r="J24" s="60">
        <v>53.01</v>
      </c>
      <c r="K24" s="85">
        <v>1</v>
      </c>
      <c r="L24" s="61">
        <f>K24-SUM(N24:W24)</f>
        <v>1</v>
      </c>
      <c r="M24" s="62" t="str">
        <f t="shared" si="0"/>
        <v>OK</v>
      </c>
      <c r="N24" s="112"/>
      <c r="O24" s="197"/>
      <c r="P24" s="197"/>
      <c r="Q24" s="33"/>
      <c r="R24" s="33"/>
      <c r="S24" s="33"/>
      <c r="T24" s="33"/>
      <c r="U24" s="33"/>
      <c r="V24" s="33"/>
      <c r="W24" s="33"/>
    </row>
    <row r="25" spans="1:23" ht="59.25" customHeight="1" x14ac:dyDescent="0.25">
      <c r="A25" s="169"/>
      <c r="B25" s="172"/>
      <c r="C25" s="69">
        <v>22</v>
      </c>
      <c r="D25" s="79" t="s">
        <v>58</v>
      </c>
      <c r="E25" s="59"/>
      <c r="F25" s="68" t="s">
        <v>64</v>
      </c>
      <c r="G25" s="65" t="s">
        <v>65</v>
      </c>
      <c r="H25" s="65" t="s">
        <v>60</v>
      </c>
      <c r="I25" s="65" t="s">
        <v>6</v>
      </c>
      <c r="J25" s="60">
        <v>40</v>
      </c>
      <c r="K25" s="85">
        <v>1</v>
      </c>
      <c r="L25" s="61">
        <f>K25-SUM(N25:W25)</f>
        <v>0</v>
      </c>
      <c r="M25" s="62" t="str">
        <f t="shared" si="0"/>
        <v>OK</v>
      </c>
      <c r="N25" s="112"/>
      <c r="O25" s="197"/>
      <c r="P25" s="212">
        <v>1</v>
      </c>
      <c r="Q25" s="33"/>
      <c r="R25" s="33"/>
      <c r="S25" s="33"/>
      <c r="T25" s="33"/>
      <c r="U25" s="33"/>
      <c r="V25" s="33"/>
      <c r="W25" s="33"/>
    </row>
    <row r="26" spans="1:23" ht="33.75" customHeight="1" x14ac:dyDescent="0.25">
      <c r="A26" s="160" t="s">
        <v>73</v>
      </c>
      <c r="B26" s="163" t="s">
        <v>36</v>
      </c>
      <c r="C26" s="77">
        <v>23</v>
      </c>
      <c r="D26" s="70" t="s">
        <v>74</v>
      </c>
      <c r="E26" s="70"/>
      <c r="F26" s="80">
        <v>436</v>
      </c>
      <c r="G26" s="73" t="s">
        <v>92</v>
      </c>
      <c r="H26" s="67" t="s">
        <v>93</v>
      </c>
      <c r="I26" s="67" t="s">
        <v>94</v>
      </c>
      <c r="J26" s="64">
        <v>12.9</v>
      </c>
      <c r="K26" s="86">
        <v>300</v>
      </c>
      <c r="L26" s="61">
        <f>K26-SUM(N26:W26)</f>
        <v>128</v>
      </c>
      <c r="M26" s="62" t="str">
        <f t="shared" si="0"/>
        <v>OK</v>
      </c>
      <c r="N26" s="112">
        <f>100-78</f>
        <v>22</v>
      </c>
      <c r="O26" s="212">
        <v>150</v>
      </c>
      <c r="P26" s="197"/>
      <c r="Q26" s="33"/>
      <c r="R26" s="33"/>
      <c r="S26" s="33"/>
      <c r="T26" s="33"/>
      <c r="U26" s="33"/>
      <c r="V26" s="33"/>
      <c r="W26" s="33"/>
    </row>
    <row r="27" spans="1:23" ht="31.7" customHeight="1" x14ac:dyDescent="0.25">
      <c r="A27" s="161"/>
      <c r="B27" s="164"/>
      <c r="C27" s="77">
        <v>24</v>
      </c>
      <c r="D27" s="70" t="s">
        <v>75</v>
      </c>
      <c r="E27" s="70"/>
      <c r="F27" s="80">
        <v>436</v>
      </c>
      <c r="G27" s="73" t="s">
        <v>92</v>
      </c>
      <c r="H27" s="67" t="s">
        <v>93</v>
      </c>
      <c r="I27" s="67" t="s">
        <v>94</v>
      </c>
      <c r="J27" s="64">
        <v>32.65</v>
      </c>
      <c r="K27" s="86">
        <v>40</v>
      </c>
      <c r="L27" s="61">
        <f>K27-SUM(N27:W27)</f>
        <v>20</v>
      </c>
      <c r="M27" s="62" t="str">
        <f t="shared" si="0"/>
        <v>OK</v>
      </c>
      <c r="N27" s="213">
        <f>20-20</f>
        <v>0</v>
      </c>
      <c r="O27" s="212">
        <v>20</v>
      </c>
      <c r="P27" s="197"/>
      <c r="Q27" s="33"/>
      <c r="R27" s="33"/>
      <c r="S27" s="33"/>
      <c r="T27" s="33"/>
      <c r="U27" s="33"/>
      <c r="V27" s="33"/>
      <c r="W27" s="33"/>
    </row>
    <row r="28" spans="1:23" ht="32.25" customHeight="1" x14ac:dyDescent="0.25">
      <c r="A28" s="161"/>
      <c r="B28" s="164"/>
      <c r="C28" s="77">
        <v>25</v>
      </c>
      <c r="D28" s="70" t="s">
        <v>76</v>
      </c>
      <c r="E28" s="70"/>
      <c r="F28" s="80">
        <v>436</v>
      </c>
      <c r="G28" s="73" t="s">
        <v>92</v>
      </c>
      <c r="H28" s="67" t="s">
        <v>93</v>
      </c>
      <c r="I28" s="67" t="s">
        <v>94</v>
      </c>
      <c r="J28" s="64">
        <v>70.819999999999993</v>
      </c>
      <c r="K28" s="86">
        <v>0</v>
      </c>
      <c r="L28" s="61">
        <f>K28-SUM(N28:W28)</f>
        <v>0</v>
      </c>
      <c r="M28" s="62" t="str">
        <f t="shared" si="0"/>
        <v>OK</v>
      </c>
      <c r="N28" s="112"/>
      <c r="O28" s="197"/>
      <c r="P28" s="197"/>
      <c r="Q28" s="33"/>
      <c r="R28" s="33"/>
      <c r="S28" s="33"/>
      <c r="T28" s="33"/>
      <c r="U28" s="33"/>
      <c r="V28" s="33"/>
      <c r="W28" s="33"/>
    </row>
    <row r="29" spans="1:23" ht="27.75" customHeight="1" x14ac:dyDescent="0.25">
      <c r="A29" s="161"/>
      <c r="B29" s="164"/>
      <c r="C29" s="77">
        <v>26</v>
      </c>
      <c r="D29" s="70" t="s">
        <v>77</v>
      </c>
      <c r="E29" s="70"/>
      <c r="F29" s="80">
        <v>436</v>
      </c>
      <c r="G29" s="73" t="s">
        <v>92</v>
      </c>
      <c r="H29" s="67" t="s">
        <v>93</v>
      </c>
      <c r="I29" s="67" t="s">
        <v>94</v>
      </c>
      <c r="J29" s="64">
        <v>164.99</v>
      </c>
      <c r="K29" s="86">
        <v>0</v>
      </c>
      <c r="L29" s="61">
        <f>K29-SUM(N29:W29)</f>
        <v>0</v>
      </c>
      <c r="M29" s="62" t="str">
        <f t="shared" si="0"/>
        <v>OK</v>
      </c>
      <c r="N29" s="112"/>
      <c r="O29" s="197"/>
      <c r="P29" s="197"/>
      <c r="Q29" s="33"/>
      <c r="R29" s="33"/>
      <c r="S29" s="33"/>
      <c r="T29" s="33"/>
      <c r="U29" s="33"/>
      <c r="V29" s="33"/>
      <c r="W29" s="33"/>
    </row>
    <row r="30" spans="1:23" ht="32.25" customHeight="1" x14ac:dyDescent="0.25">
      <c r="A30" s="161"/>
      <c r="B30" s="164"/>
      <c r="C30" s="77">
        <v>27</v>
      </c>
      <c r="D30" s="70" t="s">
        <v>78</v>
      </c>
      <c r="E30" s="70"/>
      <c r="F30" s="80">
        <v>436</v>
      </c>
      <c r="G30" s="73" t="s">
        <v>92</v>
      </c>
      <c r="H30" s="67" t="s">
        <v>93</v>
      </c>
      <c r="I30" s="67" t="s">
        <v>94</v>
      </c>
      <c r="J30" s="64">
        <v>24.99</v>
      </c>
      <c r="K30" s="86">
        <v>30</v>
      </c>
      <c r="L30" s="61">
        <f>K30-SUM(N30:W30)</f>
        <v>14</v>
      </c>
      <c r="M30" s="62" t="str">
        <f t="shared" si="0"/>
        <v>OK</v>
      </c>
      <c r="N30" s="112">
        <f>15-14</f>
        <v>1</v>
      </c>
      <c r="O30" s="212">
        <v>15</v>
      </c>
      <c r="P30" s="197"/>
      <c r="Q30" s="33"/>
      <c r="R30" s="33"/>
      <c r="S30" s="33"/>
      <c r="T30" s="33"/>
      <c r="U30" s="33"/>
      <c r="V30" s="33"/>
      <c r="W30" s="33"/>
    </row>
    <row r="31" spans="1:23" ht="36.75" customHeight="1" x14ac:dyDescent="0.25">
      <c r="A31" s="161"/>
      <c r="B31" s="164"/>
      <c r="C31" s="77">
        <v>28</v>
      </c>
      <c r="D31" s="70" t="s">
        <v>79</v>
      </c>
      <c r="E31" s="70"/>
      <c r="F31" s="80">
        <v>436</v>
      </c>
      <c r="G31" s="73" t="s">
        <v>92</v>
      </c>
      <c r="H31" s="67" t="s">
        <v>93</v>
      </c>
      <c r="I31" s="67" t="s">
        <v>94</v>
      </c>
      <c r="J31" s="64">
        <v>94.15</v>
      </c>
      <c r="K31" s="86">
        <v>20</v>
      </c>
      <c r="L31" s="61">
        <f>K31-SUM(N31:W31)</f>
        <v>10</v>
      </c>
      <c r="M31" s="62" t="str">
        <f t="shared" si="0"/>
        <v>OK</v>
      </c>
      <c r="N31" s="213">
        <f>10-10</f>
        <v>0</v>
      </c>
      <c r="O31" s="212">
        <v>10</v>
      </c>
      <c r="P31" s="197"/>
      <c r="Q31" s="33"/>
      <c r="R31" s="33"/>
      <c r="S31" s="33"/>
      <c r="T31" s="33"/>
      <c r="U31" s="33"/>
      <c r="V31" s="33"/>
      <c r="W31" s="33"/>
    </row>
    <row r="32" spans="1:23" ht="34.5" customHeight="1" x14ac:dyDescent="0.25">
      <c r="A32" s="161"/>
      <c r="B32" s="164"/>
      <c r="C32" s="77">
        <v>29</v>
      </c>
      <c r="D32" s="70" t="s">
        <v>80</v>
      </c>
      <c r="E32" s="70"/>
      <c r="F32" s="80">
        <v>436</v>
      </c>
      <c r="G32" s="73" t="s">
        <v>92</v>
      </c>
      <c r="H32" s="67" t="s">
        <v>93</v>
      </c>
      <c r="I32" s="67" t="s">
        <v>94</v>
      </c>
      <c r="J32" s="64">
        <v>95.82</v>
      </c>
      <c r="K32" s="86">
        <v>20</v>
      </c>
      <c r="L32" s="61">
        <f>K32-SUM(N32:W32)</f>
        <v>20</v>
      </c>
      <c r="M32" s="62" t="str">
        <f t="shared" si="0"/>
        <v>OK</v>
      </c>
      <c r="N32" s="112"/>
      <c r="O32" s="197"/>
      <c r="P32" s="197"/>
      <c r="Q32" s="33"/>
      <c r="R32" s="33"/>
      <c r="S32" s="33"/>
      <c r="T32" s="33"/>
      <c r="U32" s="33"/>
      <c r="V32" s="33"/>
      <c r="W32" s="33"/>
    </row>
    <row r="33" spans="1:23" ht="40.700000000000003" customHeight="1" x14ac:dyDescent="0.25">
      <c r="A33" s="161"/>
      <c r="B33" s="164"/>
      <c r="C33" s="77">
        <v>30</v>
      </c>
      <c r="D33" s="70" t="s">
        <v>81</v>
      </c>
      <c r="E33" s="70"/>
      <c r="F33" s="80">
        <v>436</v>
      </c>
      <c r="G33" s="73" t="s">
        <v>92</v>
      </c>
      <c r="H33" s="67" t="s">
        <v>93</v>
      </c>
      <c r="I33" s="67" t="s">
        <v>94</v>
      </c>
      <c r="J33" s="64">
        <v>178.32</v>
      </c>
      <c r="K33" s="86">
        <v>20</v>
      </c>
      <c r="L33" s="61">
        <f>K33-SUM(N33:W33)</f>
        <v>20</v>
      </c>
      <c r="M33" s="62" t="str">
        <f t="shared" si="0"/>
        <v>OK</v>
      </c>
      <c r="N33" s="112"/>
      <c r="O33" s="197"/>
      <c r="P33" s="197"/>
      <c r="Q33" s="33"/>
      <c r="R33" s="33"/>
      <c r="S33" s="33"/>
      <c r="T33" s="33"/>
      <c r="U33" s="33"/>
      <c r="V33" s="33"/>
      <c r="W33" s="33"/>
    </row>
    <row r="34" spans="1:23" ht="30.75" customHeight="1" x14ac:dyDescent="0.25">
      <c r="A34" s="161"/>
      <c r="B34" s="164"/>
      <c r="C34" s="77">
        <v>31</v>
      </c>
      <c r="D34" s="70" t="s">
        <v>82</v>
      </c>
      <c r="E34" s="70"/>
      <c r="F34" s="80">
        <v>436</v>
      </c>
      <c r="G34" s="73" t="s">
        <v>92</v>
      </c>
      <c r="H34" s="67" t="s">
        <v>93</v>
      </c>
      <c r="I34" s="67" t="s">
        <v>94</v>
      </c>
      <c r="J34" s="64">
        <v>70.819999999999993</v>
      </c>
      <c r="K34" s="86">
        <v>30</v>
      </c>
      <c r="L34" s="61">
        <f>K34-SUM(N34:W34)</f>
        <v>30</v>
      </c>
      <c r="M34" s="62" t="str">
        <f t="shared" si="0"/>
        <v>OK</v>
      </c>
      <c r="N34" s="112"/>
      <c r="O34" s="197"/>
      <c r="P34" s="197"/>
      <c r="Q34" s="33"/>
      <c r="R34" s="33"/>
      <c r="S34" s="33"/>
      <c r="T34" s="33"/>
      <c r="U34" s="33"/>
      <c r="V34" s="33"/>
      <c r="W34" s="33"/>
    </row>
    <row r="35" spans="1:23" ht="25.5" customHeight="1" x14ac:dyDescent="0.25">
      <c r="A35" s="161"/>
      <c r="B35" s="164"/>
      <c r="C35" s="77">
        <v>32</v>
      </c>
      <c r="D35" s="70" t="s">
        <v>83</v>
      </c>
      <c r="E35" s="70"/>
      <c r="F35" s="80">
        <v>436</v>
      </c>
      <c r="G35" s="73" t="s">
        <v>92</v>
      </c>
      <c r="H35" s="67" t="s">
        <v>93</v>
      </c>
      <c r="I35" s="67" t="s">
        <v>94</v>
      </c>
      <c r="J35" s="64">
        <v>235.32</v>
      </c>
      <c r="K35" s="86">
        <v>30</v>
      </c>
      <c r="L35" s="61">
        <f>K35-SUM(N35:W35)</f>
        <v>30</v>
      </c>
      <c r="M35" s="62" t="str">
        <f t="shared" si="0"/>
        <v>OK</v>
      </c>
      <c r="N35" s="112"/>
      <c r="O35" s="197"/>
      <c r="P35" s="197"/>
      <c r="Q35" s="33"/>
      <c r="R35" s="33"/>
      <c r="S35" s="33"/>
      <c r="T35" s="33"/>
      <c r="U35" s="33"/>
      <c r="V35" s="33"/>
      <c r="W35" s="33"/>
    </row>
    <row r="36" spans="1:23" ht="36.75" customHeight="1" x14ac:dyDescent="0.25">
      <c r="A36" s="161"/>
      <c r="B36" s="164"/>
      <c r="C36" s="77">
        <v>33</v>
      </c>
      <c r="D36" s="70" t="s">
        <v>84</v>
      </c>
      <c r="E36" s="70"/>
      <c r="F36" s="80">
        <v>436</v>
      </c>
      <c r="G36" s="73" t="s">
        <v>92</v>
      </c>
      <c r="H36" s="67" t="s">
        <v>93</v>
      </c>
      <c r="I36" s="67" t="s">
        <v>94</v>
      </c>
      <c r="J36" s="64">
        <v>86.65</v>
      </c>
      <c r="K36" s="86">
        <v>20</v>
      </c>
      <c r="L36" s="61">
        <f>K36-SUM(N36:W36)</f>
        <v>10</v>
      </c>
      <c r="M36" s="62" t="str">
        <f t="shared" si="0"/>
        <v>OK</v>
      </c>
      <c r="N36" s="213">
        <f>10-10</f>
        <v>0</v>
      </c>
      <c r="O36" s="212">
        <v>10</v>
      </c>
      <c r="P36" s="197"/>
      <c r="Q36" s="33"/>
      <c r="R36" s="33"/>
      <c r="S36" s="33"/>
      <c r="T36" s="33"/>
      <c r="U36" s="33"/>
      <c r="V36" s="33"/>
      <c r="W36" s="33"/>
    </row>
    <row r="37" spans="1:23" ht="32.25" customHeight="1" x14ac:dyDescent="0.25">
      <c r="A37" s="161"/>
      <c r="B37" s="164"/>
      <c r="C37" s="77">
        <v>34</v>
      </c>
      <c r="D37" s="70" t="s">
        <v>85</v>
      </c>
      <c r="E37" s="70"/>
      <c r="F37" s="80">
        <v>436</v>
      </c>
      <c r="G37" s="73" t="s">
        <v>92</v>
      </c>
      <c r="H37" s="67" t="s">
        <v>95</v>
      </c>
      <c r="I37" s="67" t="s">
        <v>94</v>
      </c>
      <c r="J37" s="64">
        <v>131.65</v>
      </c>
      <c r="K37" s="86">
        <v>20</v>
      </c>
      <c r="L37" s="61">
        <f>K37-SUM(N37:W37)</f>
        <v>20</v>
      </c>
      <c r="M37" s="62" t="str">
        <f t="shared" si="0"/>
        <v>OK</v>
      </c>
      <c r="N37" s="112"/>
      <c r="O37" s="197"/>
      <c r="P37" s="197"/>
      <c r="Q37" s="33"/>
      <c r="R37" s="33"/>
      <c r="S37" s="33"/>
      <c r="T37" s="33"/>
      <c r="U37" s="33"/>
      <c r="V37" s="33"/>
      <c r="W37" s="33"/>
    </row>
    <row r="38" spans="1:23" ht="28.5" customHeight="1" x14ac:dyDescent="0.25">
      <c r="A38" s="161"/>
      <c r="B38" s="164"/>
      <c r="C38" s="77">
        <v>35</v>
      </c>
      <c r="D38" s="70" t="s">
        <v>86</v>
      </c>
      <c r="E38" s="70" t="s">
        <v>29</v>
      </c>
      <c r="F38" s="80">
        <v>436</v>
      </c>
      <c r="G38" s="73" t="s">
        <v>92</v>
      </c>
      <c r="H38" s="67" t="s">
        <v>95</v>
      </c>
      <c r="I38" s="67" t="s">
        <v>94</v>
      </c>
      <c r="J38" s="64">
        <v>271.64999999999998</v>
      </c>
      <c r="K38" s="86">
        <v>15</v>
      </c>
      <c r="L38" s="61">
        <f>K38-SUM(N38:W38)</f>
        <v>5</v>
      </c>
      <c r="M38" s="62" t="str">
        <f t="shared" si="0"/>
        <v>OK</v>
      </c>
      <c r="N38" s="112">
        <f>7-4</f>
        <v>3</v>
      </c>
      <c r="O38" s="212">
        <v>7</v>
      </c>
      <c r="P38" s="197"/>
      <c r="Q38" s="33"/>
      <c r="R38" s="33"/>
      <c r="S38" s="33"/>
      <c r="T38" s="33"/>
      <c r="U38" s="33"/>
      <c r="V38" s="33"/>
      <c r="W38" s="33"/>
    </row>
    <row r="39" spans="1:23" ht="27.75" customHeight="1" x14ac:dyDescent="0.25">
      <c r="A39" s="161"/>
      <c r="B39" s="164"/>
      <c r="C39" s="73">
        <v>36</v>
      </c>
      <c r="D39" s="70" t="s">
        <v>87</v>
      </c>
      <c r="E39" s="70" t="s">
        <v>30</v>
      </c>
      <c r="F39" s="80">
        <v>436</v>
      </c>
      <c r="G39" s="73" t="s">
        <v>92</v>
      </c>
      <c r="H39" s="67" t="s">
        <v>95</v>
      </c>
      <c r="I39" s="67" t="s">
        <v>94</v>
      </c>
      <c r="J39" s="64">
        <v>148.32</v>
      </c>
      <c r="K39" s="86">
        <v>30</v>
      </c>
      <c r="L39" s="61">
        <f>K39-SUM(N39:W39)</f>
        <v>20</v>
      </c>
      <c r="M39" s="62" t="str">
        <f t="shared" si="0"/>
        <v>OK</v>
      </c>
      <c r="N39" s="213">
        <f>10-10</f>
        <v>0</v>
      </c>
      <c r="O39" s="212">
        <v>10</v>
      </c>
      <c r="P39" s="197"/>
      <c r="Q39" s="33"/>
      <c r="R39" s="33"/>
      <c r="S39" s="33"/>
      <c r="T39" s="34"/>
      <c r="U39" s="33"/>
      <c r="V39" s="33"/>
      <c r="W39" s="33"/>
    </row>
    <row r="40" spans="1:23" ht="28.5" customHeight="1" x14ac:dyDescent="0.25">
      <c r="A40" s="161"/>
      <c r="B40" s="164"/>
      <c r="C40" s="73">
        <v>37</v>
      </c>
      <c r="D40" s="70" t="s">
        <v>88</v>
      </c>
      <c r="E40" s="70" t="s">
        <v>28</v>
      </c>
      <c r="F40" s="80">
        <v>436</v>
      </c>
      <c r="G40" s="73" t="s">
        <v>92</v>
      </c>
      <c r="H40" s="67" t="s">
        <v>95</v>
      </c>
      <c r="I40" s="67" t="s">
        <v>94</v>
      </c>
      <c r="J40" s="64">
        <v>140.82</v>
      </c>
      <c r="K40" s="86">
        <v>30</v>
      </c>
      <c r="L40" s="61">
        <f>K40-SUM(N40:W40)</f>
        <v>30</v>
      </c>
      <c r="M40" s="62" t="str">
        <f t="shared" si="0"/>
        <v>OK</v>
      </c>
      <c r="N40" s="112"/>
      <c r="O40" s="197"/>
      <c r="P40" s="197"/>
      <c r="Q40" s="33"/>
      <c r="R40" s="33"/>
      <c r="S40" s="33"/>
      <c r="T40" s="33"/>
      <c r="U40" s="33"/>
      <c r="V40" s="33"/>
      <c r="W40" s="33"/>
    </row>
    <row r="41" spans="1:23" ht="27.75" customHeight="1" x14ac:dyDescent="0.25">
      <c r="A41" s="161"/>
      <c r="B41" s="164"/>
      <c r="C41" s="73">
        <v>38</v>
      </c>
      <c r="D41" s="70" t="s">
        <v>89</v>
      </c>
      <c r="E41" s="70" t="s">
        <v>30</v>
      </c>
      <c r="F41" s="80">
        <v>436</v>
      </c>
      <c r="G41" s="73" t="s">
        <v>92</v>
      </c>
      <c r="H41" s="67" t="s">
        <v>95</v>
      </c>
      <c r="I41" s="67" t="s">
        <v>94</v>
      </c>
      <c r="J41" s="64">
        <v>184.99</v>
      </c>
      <c r="K41" s="86">
        <v>20</v>
      </c>
      <c r="L41" s="61">
        <f>K41-SUM(N41:W41)</f>
        <v>10</v>
      </c>
      <c r="M41" s="62" t="str">
        <f t="shared" si="0"/>
        <v>OK</v>
      </c>
      <c r="N41" s="213">
        <f>10-10</f>
        <v>0</v>
      </c>
      <c r="O41" s="212">
        <v>10</v>
      </c>
      <c r="P41" s="197"/>
      <c r="Q41" s="33"/>
      <c r="R41" s="33"/>
      <c r="S41" s="33"/>
      <c r="T41" s="33"/>
      <c r="U41" s="33"/>
      <c r="V41" s="33"/>
      <c r="W41" s="33"/>
    </row>
    <row r="42" spans="1:23" ht="23.25" customHeight="1" x14ac:dyDescent="0.25">
      <c r="A42" s="161"/>
      <c r="B42" s="164"/>
      <c r="C42" s="73">
        <v>39</v>
      </c>
      <c r="D42" s="70" t="s">
        <v>90</v>
      </c>
      <c r="E42" s="70" t="s">
        <v>31</v>
      </c>
      <c r="F42" s="80">
        <v>436</v>
      </c>
      <c r="G42" s="73" t="s">
        <v>92</v>
      </c>
      <c r="H42" s="67" t="s">
        <v>95</v>
      </c>
      <c r="I42" s="67" t="s">
        <v>94</v>
      </c>
      <c r="J42" s="64">
        <v>114.99</v>
      </c>
      <c r="K42" s="86">
        <v>30</v>
      </c>
      <c r="L42" s="61">
        <f>K42-SUM(N42:W42)</f>
        <v>30</v>
      </c>
      <c r="M42" s="62" t="str">
        <f t="shared" si="0"/>
        <v>OK</v>
      </c>
      <c r="N42" s="112"/>
      <c r="O42" s="200"/>
      <c r="P42" s="197"/>
      <c r="Q42" s="33"/>
      <c r="R42" s="33"/>
      <c r="S42" s="33"/>
      <c r="T42" s="33"/>
      <c r="U42" s="33"/>
      <c r="V42" s="33"/>
      <c r="W42" s="33"/>
    </row>
    <row r="43" spans="1:23" ht="31.7" customHeight="1" x14ac:dyDescent="0.25">
      <c r="A43" s="162"/>
      <c r="B43" s="165"/>
      <c r="C43" s="73">
        <v>40</v>
      </c>
      <c r="D43" s="83" t="s">
        <v>91</v>
      </c>
      <c r="E43" s="83" t="s">
        <v>30</v>
      </c>
      <c r="F43" s="80">
        <v>436</v>
      </c>
      <c r="G43" s="73" t="s">
        <v>92</v>
      </c>
      <c r="H43" s="84" t="s">
        <v>95</v>
      </c>
      <c r="I43" s="84" t="s">
        <v>94</v>
      </c>
      <c r="J43" s="64">
        <v>221.65</v>
      </c>
      <c r="K43" s="86">
        <v>30</v>
      </c>
      <c r="L43" s="61">
        <f>K43-SUM(N43:W43)</f>
        <v>30</v>
      </c>
      <c r="M43" s="62" t="str">
        <f t="shared" si="0"/>
        <v>OK</v>
      </c>
      <c r="N43" s="112"/>
      <c r="O43" s="197"/>
      <c r="P43" s="197"/>
      <c r="Q43" s="33"/>
      <c r="R43" s="33"/>
      <c r="S43" s="33"/>
      <c r="T43" s="34"/>
      <c r="U43" s="33"/>
      <c r="V43" s="33"/>
      <c r="W43" s="33"/>
    </row>
    <row r="44" spans="1:23" x14ac:dyDescent="0.25">
      <c r="K44" s="18">
        <f>SUM(K4:K43)</f>
        <v>1038</v>
      </c>
      <c r="L44" s="18">
        <f>SUM(L4:L43)</f>
        <v>753</v>
      </c>
      <c r="N44" s="29">
        <f>SUMPRODUCT($J$4:$J$43,N4:N43)</f>
        <v>1123.74</v>
      </c>
      <c r="O44" s="209">
        <v>10005.5</v>
      </c>
      <c r="P44" s="209">
        <v>101.62</v>
      </c>
      <c r="Q44" s="29">
        <f t="shared" ref="Q44:W44" si="1">SUMPRODUCT($J$4:$J$43,Q4:Q43)</f>
        <v>0</v>
      </c>
      <c r="R44" s="29">
        <f t="shared" si="1"/>
        <v>0</v>
      </c>
      <c r="S44" s="29">
        <f t="shared" si="1"/>
        <v>0</v>
      </c>
      <c r="T44" s="29">
        <f t="shared" si="1"/>
        <v>0</v>
      </c>
      <c r="U44" s="29">
        <f t="shared" si="1"/>
        <v>0</v>
      </c>
      <c r="V44" s="29">
        <f t="shared" si="1"/>
        <v>0</v>
      </c>
      <c r="W44" s="29">
        <f t="shared" si="1"/>
        <v>0</v>
      </c>
    </row>
    <row r="45" spans="1:23" x14ac:dyDescent="0.25">
      <c r="N45" s="48"/>
      <c r="O45" s="202"/>
      <c r="P45" s="202"/>
      <c r="Q45" s="46"/>
    </row>
    <row r="46" spans="1:23" x14ac:dyDescent="0.25">
      <c r="N46" s="48"/>
      <c r="O46" s="202"/>
      <c r="P46" s="202"/>
      <c r="Q46" s="46"/>
    </row>
    <row r="47" spans="1:23" x14ac:dyDescent="0.25">
      <c r="N47" s="48"/>
      <c r="O47" s="202"/>
      <c r="P47" s="202"/>
      <c r="Q47" s="46"/>
    </row>
    <row r="48" spans="1:23" x14ac:dyDescent="0.25">
      <c r="N48" s="48"/>
      <c r="O48" s="202"/>
      <c r="P48" s="202"/>
      <c r="Q48" s="46"/>
    </row>
    <row r="49" spans="14:17" x14ac:dyDescent="0.25">
      <c r="N49" s="48"/>
      <c r="O49" s="202"/>
      <c r="P49" s="202"/>
      <c r="Q49" s="46"/>
    </row>
    <row r="50" spans="14:17" ht="26.45" customHeight="1" x14ac:dyDescent="0.25">
      <c r="N50" s="48"/>
      <c r="O50" s="204"/>
      <c r="P50" s="204"/>
    </row>
    <row r="51" spans="14:17" x14ac:dyDescent="0.25">
      <c r="N51" s="48"/>
      <c r="O51" s="204"/>
      <c r="P51" s="204"/>
    </row>
    <row r="52" spans="14:17" x14ac:dyDescent="0.25">
      <c r="N52" s="48"/>
      <c r="O52" s="204"/>
      <c r="P52" s="204"/>
    </row>
    <row r="53" spans="14:17" x14ac:dyDescent="0.25">
      <c r="N53" s="48"/>
      <c r="O53" s="204"/>
      <c r="P53" s="204"/>
    </row>
    <row r="54" spans="14:17" x14ac:dyDescent="0.25">
      <c r="N54" s="48"/>
      <c r="O54" s="204"/>
      <c r="P54" s="204"/>
    </row>
    <row r="55" spans="14:17" x14ac:dyDescent="0.25">
      <c r="N55" s="48"/>
      <c r="O55" s="204"/>
      <c r="P55" s="204"/>
    </row>
    <row r="56" spans="14:17" x14ac:dyDescent="0.25">
      <c r="N56" s="48"/>
      <c r="O56" s="204"/>
      <c r="P56" s="204"/>
    </row>
    <row r="57" spans="14:17" x14ac:dyDescent="0.25">
      <c r="N57" s="48"/>
      <c r="O57" s="204"/>
      <c r="P57" s="204"/>
    </row>
    <row r="58" spans="14:17" x14ac:dyDescent="0.25">
      <c r="N58" s="48"/>
      <c r="O58" s="204"/>
      <c r="P58" s="204"/>
    </row>
    <row r="59" spans="14:17" ht="90" customHeight="1" x14ac:dyDescent="0.25">
      <c r="N59" s="48"/>
      <c r="O59" s="204"/>
      <c r="P59" s="204"/>
    </row>
    <row r="60" spans="14:17" x14ac:dyDescent="0.25">
      <c r="N60" s="48"/>
      <c r="O60" s="204"/>
      <c r="P60" s="204"/>
    </row>
    <row r="61" spans="14:17" x14ac:dyDescent="0.25">
      <c r="N61" s="48"/>
      <c r="O61" s="204"/>
      <c r="P61" s="204"/>
    </row>
    <row r="62" spans="14:17" x14ac:dyDescent="0.25">
      <c r="N62" s="48"/>
      <c r="O62" s="204"/>
      <c r="P62" s="204"/>
    </row>
    <row r="63" spans="14:17" x14ac:dyDescent="0.25">
      <c r="N63" s="48"/>
      <c r="O63" s="204"/>
      <c r="P63" s="204"/>
    </row>
    <row r="64" spans="14:17" x14ac:dyDescent="0.25">
      <c r="N64" s="48"/>
      <c r="O64" s="204"/>
      <c r="P64" s="204"/>
    </row>
    <row r="65" spans="14:16" x14ac:dyDescent="0.25">
      <c r="N65" s="48"/>
      <c r="O65" s="204"/>
      <c r="P65" s="204"/>
    </row>
    <row r="66" spans="14:16" x14ac:dyDescent="0.25">
      <c r="N66" s="48"/>
      <c r="O66" s="204"/>
      <c r="P66" s="204"/>
    </row>
    <row r="67" spans="14:16" x14ac:dyDescent="0.25">
      <c r="N67" s="48"/>
      <c r="O67" s="204"/>
      <c r="P67" s="204"/>
    </row>
    <row r="68" spans="14:16" x14ac:dyDescent="0.25">
      <c r="N68" s="48"/>
      <c r="O68" s="204"/>
      <c r="P68" s="204"/>
    </row>
    <row r="69" spans="14:16" x14ac:dyDescent="0.25">
      <c r="N69" s="48"/>
      <c r="O69" s="204"/>
      <c r="P69" s="204"/>
    </row>
    <row r="70" spans="14:16" x14ac:dyDescent="0.25">
      <c r="N70" s="48"/>
      <c r="O70" s="204"/>
      <c r="P70" s="204"/>
    </row>
    <row r="71" spans="14:16" x14ac:dyDescent="0.25">
      <c r="N71" s="48"/>
      <c r="O71" s="204"/>
      <c r="P71" s="204"/>
    </row>
    <row r="72" spans="14:16" x14ac:dyDescent="0.25">
      <c r="N72" s="48"/>
      <c r="O72" s="204"/>
      <c r="P72" s="204"/>
    </row>
    <row r="73" spans="14:16" x14ac:dyDescent="0.25">
      <c r="N73" s="48"/>
      <c r="O73" s="204"/>
      <c r="P73" s="204"/>
    </row>
    <row r="74" spans="14:16" x14ac:dyDescent="0.25">
      <c r="N74" s="48"/>
      <c r="O74" s="204"/>
      <c r="P74" s="204"/>
    </row>
    <row r="75" spans="14:16" x14ac:dyDescent="0.25">
      <c r="N75" s="48"/>
      <c r="O75" s="204"/>
      <c r="P75" s="204"/>
    </row>
    <row r="76" spans="14:16" x14ac:dyDescent="0.25">
      <c r="N76" s="48"/>
      <c r="O76" s="204"/>
      <c r="P76" s="204"/>
    </row>
    <row r="77" spans="14:16" x14ac:dyDescent="0.25">
      <c r="N77" s="48"/>
      <c r="O77" s="204"/>
      <c r="P77" s="204"/>
    </row>
    <row r="78" spans="14:16" x14ac:dyDescent="0.25">
      <c r="N78" s="48"/>
      <c r="O78" s="204"/>
      <c r="P78" s="204"/>
    </row>
    <row r="79" spans="14:16" x14ac:dyDescent="0.25">
      <c r="N79" s="48"/>
      <c r="O79" s="204"/>
      <c r="P79" s="204"/>
    </row>
    <row r="80" spans="14:16" x14ac:dyDescent="0.25">
      <c r="N80" s="48"/>
      <c r="O80" s="204"/>
      <c r="P80" s="204"/>
    </row>
    <row r="81" spans="14:16" x14ac:dyDescent="0.25">
      <c r="N81" s="48"/>
      <c r="O81" s="204"/>
      <c r="P81" s="204"/>
    </row>
    <row r="82" spans="14:16" x14ac:dyDescent="0.25">
      <c r="N82" s="48"/>
      <c r="O82" s="204"/>
      <c r="P82" s="204"/>
    </row>
    <row r="83" spans="14:16" x14ac:dyDescent="0.25">
      <c r="N83" s="48"/>
      <c r="O83" s="204"/>
      <c r="P83" s="204"/>
    </row>
    <row r="84" spans="14:16" x14ac:dyDescent="0.25">
      <c r="N84" s="48"/>
      <c r="O84" s="204"/>
      <c r="P84" s="204"/>
    </row>
    <row r="85" spans="14:16" x14ac:dyDescent="0.25">
      <c r="N85" s="48"/>
      <c r="O85" s="204"/>
      <c r="P85" s="204"/>
    </row>
    <row r="86" spans="14:16" x14ac:dyDescent="0.25">
      <c r="N86" s="48"/>
      <c r="O86" s="204"/>
      <c r="P86" s="204"/>
    </row>
    <row r="87" spans="14:16" x14ac:dyDescent="0.25">
      <c r="N87" s="48"/>
      <c r="O87" s="204"/>
      <c r="P87" s="204"/>
    </row>
    <row r="88" spans="14:16" x14ac:dyDescent="0.25">
      <c r="N88" s="48"/>
      <c r="O88" s="204"/>
      <c r="P88" s="204"/>
    </row>
    <row r="89" spans="14:16" x14ac:dyDescent="0.25">
      <c r="N89" s="48"/>
      <c r="O89" s="204"/>
      <c r="P89" s="204"/>
    </row>
    <row r="90" spans="14:16" x14ac:dyDescent="0.25">
      <c r="N90" s="48"/>
      <c r="O90" s="204"/>
      <c r="P90" s="204"/>
    </row>
    <row r="91" spans="14:16" x14ac:dyDescent="0.25">
      <c r="N91" s="48"/>
      <c r="O91" s="204"/>
      <c r="P91" s="204"/>
    </row>
    <row r="92" spans="14:16" x14ac:dyDescent="0.25">
      <c r="N92" s="48"/>
      <c r="O92" s="204"/>
      <c r="P92" s="204"/>
    </row>
    <row r="93" spans="14:16" x14ac:dyDescent="0.25">
      <c r="N93" s="48"/>
      <c r="O93" s="204"/>
      <c r="P93" s="204"/>
    </row>
    <row r="94" spans="14:16" x14ac:dyDescent="0.25">
      <c r="N94" s="48"/>
      <c r="O94" s="204"/>
      <c r="P94" s="204"/>
    </row>
    <row r="95" spans="14:16" x14ac:dyDescent="0.25">
      <c r="N95" s="48"/>
      <c r="O95" s="204"/>
      <c r="P95" s="204"/>
    </row>
    <row r="96" spans="14:16" x14ac:dyDescent="0.25">
      <c r="N96" s="48"/>
      <c r="O96" s="204"/>
      <c r="P96" s="204"/>
    </row>
    <row r="97" spans="14:16" x14ac:dyDescent="0.25">
      <c r="N97" s="48"/>
      <c r="O97" s="204"/>
      <c r="P97" s="204"/>
    </row>
    <row r="98" spans="14:16" x14ac:dyDescent="0.25">
      <c r="N98" s="48"/>
      <c r="O98" s="204"/>
      <c r="P98" s="204"/>
    </row>
    <row r="99" spans="14:16" x14ac:dyDescent="0.25">
      <c r="N99" s="48"/>
      <c r="O99" s="204"/>
      <c r="P99" s="204"/>
    </row>
    <row r="100" spans="14:16" x14ac:dyDescent="0.25">
      <c r="N100" s="48"/>
      <c r="O100" s="204"/>
      <c r="P100" s="204"/>
    </row>
    <row r="101" spans="14:16" x14ac:dyDescent="0.25">
      <c r="N101" s="48"/>
      <c r="O101" s="204"/>
      <c r="P101" s="204"/>
    </row>
    <row r="102" spans="14:16" x14ac:dyDescent="0.25">
      <c r="N102" s="48"/>
      <c r="O102" s="204"/>
      <c r="P102" s="204"/>
    </row>
    <row r="103" spans="14:16" x14ac:dyDescent="0.25">
      <c r="N103" s="48"/>
      <c r="O103" s="204"/>
      <c r="P103" s="204"/>
    </row>
    <row r="104" spans="14:16" x14ac:dyDescent="0.25">
      <c r="N104" s="48"/>
      <c r="O104" s="204"/>
      <c r="P104" s="204"/>
    </row>
    <row r="105" spans="14:16" x14ac:dyDescent="0.25">
      <c r="N105" s="48"/>
      <c r="O105" s="204"/>
      <c r="P105" s="204"/>
    </row>
    <row r="106" spans="14:16" x14ac:dyDescent="0.25">
      <c r="N106" s="48"/>
      <c r="O106" s="204"/>
      <c r="P106" s="204"/>
    </row>
    <row r="107" spans="14:16" x14ac:dyDescent="0.25">
      <c r="N107" s="48"/>
      <c r="O107" s="204"/>
      <c r="P107" s="204"/>
    </row>
    <row r="108" spans="14:16" x14ac:dyDescent="0.25">
      <c r="N108" s="48"/>
      <c r="O108" s="204"/>
      <c r="P108" s="204"/>
    </row>
    <row r="109" spans="14:16" x14ac:dyDescent="0.25">
      <c r="N109" s="48"/>
      <c r="O109" s="204"/>
      <c r="P109" s="204"/>
    </row>
    <row r="110" spans="14:16" x14ac:dyDescent="0.25">
      <c r="N110" s="48"/>
      <c r="O110" s="204"/>
      <c r="P110" s="204"/>
    </row>
    <row r="111" spans="14:16" x14ac:dyDescent="0.25">
      <c r="N111" s="48"/>
      <c r="O111" s="204"/>
      <c r="P111" s="204"/>
    </row>
    <row r="112" spans="14:16" x14ac:dyDescent="0.25">
      <c r="N112" s="48"/>
      <c r="O112" s="204"/>
      <c r="P112" s="204"/>
    </row>
    <row r="113" spans="14:16" x14ac:dyDescent="0.25">
      <c r="N113" s="48"/>
      <c r="O113" s="204"/>
      <c r="P113" s="204"/>
    </row>
    <row r="114" spans="14:16" x14ac:dyDescent="0.25">
      <c r="N114" s="48"/>
      <c r="O114" s="204"/>
      <c r="P114" s="204"/>
    </row>
    <row r="115" spans="14:16" x14ac:dyDescent="0.25">
      <c r="N115" s="48"/>
      <c r="O115" s="204"/>
      <c r="P115" s="204"/>
    </row>
    <row r="116" spans="14:16" x14ac:dyDescent="0.25">
      <c r="N116" s="48"/>
      <c r="O116" s="204"/>
      <c r="P116" s="204"/>
    </row>
    <row r="117" spans="14:16" x14ac:dyDescent="0.25">
      <c r="N117" s="48"/>
      <c r="O117" s="204"/>
      <c r="P117" s="204"/>
    </row>
    <row r="118" spans="14:16" x14ac:dyDescent="0.25">
      <c r="N118" s="48"/>
      <c r="O118" s="204"/>
      <c r="P118" s="204"/>
    </row>
    <row r="119" spans="14:16" x14ac:dyDescent="0.25">
      <c r="N119" s="48"/>
      <c r="O119" s="204"/>
      <c r="P119" s="204"/>
    </row>
    <row r="120" spans="14:16" x14ac:dyDescent="0.25">
      <c r="N120" s="48"/>
      <c r="O120" s="204"/>
      <c r="P120" s="204"/>
    </row>
    <row r="121" spans="14:16" x14ac:dyDescent="0.25">
      <c r="N121" s="48"/>
      <c r="O121" s="204"/>
      <c r="P121" s="204"/>
    </row>
    <row r="122" spans="14:16" x14ac:dyDescent="0.25">
      <c r="N122" s="48"/>
      <c r="O122" s="204"/>
      <c r="P122" s="204"/>
    </row>
    <row r="123" spans="14:16" x14ac:dyDescent="0.25">
      <c r="N123" s="48"/>
      <c r="O123" s="204"/>
      <c r="P123" s="204"/>
    </row>
    <row r="124" spans="14:16" x14ac:dyDescent="0.25">
      <c r="N124" s="48"/>
      <c r="O124" s="204"/>
      <c r="P124" s="204"/>
    </row>
    <row r="125" spans="14:16" x14ac:dyDescent="0.25">
      <c r="N125" s="48"/>
      <c r="O125" s="204"/>
      <c r="P125" s="204"/>
    </row>
    <row r="126" spans="14:16" x14ac:dyDescent="0.25">
      <c r="N126" s="48"/>
      <c r="O126" s="204"/>
      <c r="P126" s="204"/>
    </row>
    <row r="127" spans="14:16" x14ac:dyDescent="0.25">
      <c r="N127" s="48"/>
      <c r="O127" s="204"/>
      <c r="P127" s="204"/>
    </row>
    <row r="128" spans="14:16" x14ac:dyDescent="0.25">
      <c r="N128" s="48"/>
      <c r="O128" s="204"/>
      <c r="P128" s="204"/>
    </row>
    <row r="129" spans="14:16" x14ac:dyDescent="0.25">
      <c r="N129" s="48"/>
      <c r="O129" s="204"/>
      <c r="P129" s="204"/>
    </row>
    <row r="130" spans="14:16" x14ac:dyDescent="0.25">
      <c r="N130" s="48"/>
      <c r="O130" s="204"/>
      <c r="P130" s="204"/>
    </row>
    <row r="131" spans="14:16" x14ac:dyDescent="0.25">
      <c r="N131" s="48"/>
      <c r="O131" s="204"/>
      <c r="P131" s="204"/>
    </row>
    <row r="132" spans="14:16" x14ac:dyDescent="0.25">
      <c r="N132" s="48"/>
      <c r="O132" s="204"/>
      <c r="P132" s="204"/>
    </row>
    <row r="133" spans="14:16" x14ac:dyDescent="0.25">
      <c r="N133" s="48"/>
      <c r="O133" s="204"/>
      <c r="P133" s="204"/>
    </row>
    <row r="134" spans="14:16" x14ac:dyDescent="0.25">
      <c r="N134" s="48"/>
      <c r="O134" s="204"/>
      <c r="P134" s="204"/>
    </row>
    <row r="135" spans="14:16" x14ac:dyDescent="0.25">
      <c r="N135" s="48"/>
      <c r="O135" s="204"/>
      <c r="P135" s="204"/>
    </row>
    <row r="136" spans="14:16" x14ac:dyDescent="0.25">
      <c r="N136" s="48"/>
      <c r="O136" s="204"/>
      <c r="P136" s="204"/>
    </row>
    <row r="137" spans="14:16" x14ac:dyDescent="0.25">
      <c r="N137" s="48"/>
      <c r="O137" s="204"/>
      <c r="P137" s="204"/>
    </row>
    <row r="138" spans="14:16" x14ac:dyDescent="0.25">
      <c r="N138" s="48"/>
      <c r="O138" s="204"/>
      <c r="P138" s="204"/>
    </row>
    <row r="139" spans="14:16" x14ac:dyDescent="0.25">
      <c r="N139" s="48"/>
      <c r="O139" s="204"/>
      <c r="P139" s="204"/>
    </row>
    <row r="140" spans="14:16" x14ac:dyDescent="0.25">
      <c r="N140" s="48"/>
      <c r="O140" s="204"/>
      <c r="P140" s="204"/>
    </row>
    <row r="141" spans="14:16" x14ac:dyDescent="0.25">
      <c r="N141" s="48"/>
      <c r="O141" s="204"/>
      <c r="P141" s="204"/>
    </row>
    <row r="142" spans="14:16" x14ac:dyDescent="0.25">
      <c r="N142" s="48"/>
      <c r="O142" s="204"/>
      <c r="P142" s="204"/>
    </row>
    <row r="143" spans="14:16" x14ac:dyDescent="0.25">
      <c r="N143" s="48"/>
      <c r="O143" s="204"/>
      <c r="P143" s="204"/>
    </row>
    <row r="144" spans="14:16" x14ac:dyDescent="0.25">
      <c r="N144" s="48"/>
      <c r="O144" s="204"/>
      <c r="P144" s="204"/>
    </row>
    <row r="145" spans="14:16" x14ac:dyDescent="0.25">
      <c r="N145" s="48"/>
      <c r="O145" s="204"/>
      <c r="P145" s="204"/>
    </row>
    <row r="146" spans="14:16" x14ac:dyDescent="0.25">
      <c r="N146" s="48"/>
      <c r="O146" s="204"/>
      <c r="P146" s="204"/>
    </row>
    <row r="147" spans="14:16" x14ac:dyDescent="0.25">
      <c r="N147" s="48"/>
      <c r="O147" s="204"/>
      <c r="P147" s="204"/>
    </row>
    <row r="148" spans="14:16" x14ac:dyDescent="0.25">
      <c r="N148" s="48"/>
      <c r="O148" s="204"/>
      <c r="P148" s="204"/>
    </row>
    <row r="149" spans="14:16" x14ac:dyDescent="0.25">
      <c r="N149" s="48"/>
      <c r="O149" s="204"/>
      <c r="P149" s="204"/>
    </row>
    <row r="150" spans="14:16" x14ac:dyDescent="0.25">
      <c r="N150" s="48"/>
      <c r="O150" s="204"/>
      <c r="P150" s="204"/>
    </row>
    <row r="151" spans="14:16" x14ac:dyDescent="0.25">
      <c r="N151" s="48"/>
      <c r="O151" s="204"/>
      <c r="P151" s="204"/>
    </row>
    <row r="152" spans="14:16" x14ac:dyDescent="0.25">
      <c r="N152" s="48"/>
      <c r="O152" s="204"/>
      <c r="P152" s="204"/>
    </row>
    <row r="153" spans="14:16" x14ac:dyDescent="0.25">
      <c r="N153" s="48"/>
      <c r="O153" s="204"/>
      <c r="P153" s="204"/>
    </row>
    <row r="154" spans="14:16" x14ac:dyDescent="0.25">
      <c r="N154" s="48"/>
      <c r="O154" s="204"/>
      <c r="P154" s="204"/>
    </row>
    <row r="155" spans="14:16" x14ac:dyDescent="0.25">
      <c r="N155" s="48"/>
      <c r="O155" s="204"/>
      <c r="P155" s="204"/>
    </row>
    <row r="156" spans="14:16" x14ac:dyDescent="0.25">
      <c r="N156" s="48"/>
      <c r="O156" s="204"/>
      <c r="P156" s="204"/>
    </row>
    <row r="157" spans="14:16" x14ac:dyDescent="0.25">
      <c r="N157" s="48"/>
      <c r="O157" s="204"/>
      <c r="P157" s="204"/>
    </row>
    <row r="158" spans="14:16" x14ac:dyDescent="0.25">
      <c r="N158" s="48"/>
      <c r="O158" s="204"/>
      <c r="P158" s="204"/>
    </row>
    <row r="159" spans="14:16" x14ac:dyDescent="0.25">
      <c r="N159" s="48"/>
      <c r="O159" s="204"/>
      <c r="P159" s="204"/>
    </row>
    <row r="160" spans="14:16" x14ac:dyDescent="0.25">
      <c r="N160" s="48"/>
      <c r="O160" s="204"/>
      <c r="P160" s="204"/>
    </row>
    <row r="161" spans="14:16" x14ac:dyDescent="0.25">
      <c r="N161" s="48"/>
      <c r="O161" s="204"/>
      <c r="P161" s="204"/>
    </row>
    <row r="162" spans="14:16" x14ac:dyDescent="0.25">
      <c r="N162" s="48"/>
      <c r="O162" s="204"/>
      <c r="P162" s="204"/>
    </row>
    <row r="163" spans="14:16" x14ac:dyDescent="0.25">
      <c r="N163" s="48"/>
      <c r="O163" s="204"/>
      <c r="P163" s="204"/>
    </row>
    <row r="164" spans="14:16" x14ac:dyDescent="0.25">
      <c r="N164" s="48"/>
      <c r="O164" s="204"/>
      <c r="P164" s="204"/>
    </row>
    <row r="165" spans="14:16" x14ac:dyDescent="0.25">
      <c r="N165" s="48"/>
      <c r="O165" s="204"/>
      <c r="P165" s="204"/>
    </row>
    <row r="166" spans="14:16" x14ac:dyDescent="0.25">
      <c r="N166" s="48"/>
      <c r="O166" s="204"/>
      <c r="P166" s="204"/>
    </row>
    <row r="167" spans="14:16" x14ac:dyDescent="0.25">
      <c r="N167" s="48"/>
      <c r="O167" s="204"/>
      <c r="P167" s="204"/>
    </row>
    <row r="168" spans="14:16" x14ac:dyDescent="0.25">
      <c r="N168" s="48"/>
      <c r="O168" s="204"/>
      <c r="P168" s="204"/>
    </row>
    <row r="169" spans="14:16" x14ac:dyDescent="0.25">
      <c r="N169" s="48"/>
      <c r="O169" s="204"/>
      <c r="P169" s="204"/>
    </row>
    <row r="170" spans="14:16" x14ac:dyDescent="0.25">
      <c r="N170" s="48"/>
      <c r="O170" s="204"/>
      <c r="P170" s="204"/>
    </row>
    <row r="171" spans="14:16" x14ac:dyDescent="0.25">
      <c r="N171" s="48"/>
      <c r="O171" s="204"/>
      <c r="P171" s="204"/>
    </row>
    <row r="172" spans="14:16" x14ac:dyDescent="0.25">
      <c r="N172" s="48"/>
      <c r="O172" s="204"/>
      <c r="P172" s="204"/>
    </row>
    <row r="173" spans="14:16" x14ac:dyDescent="0.25">
      <c r="N173" s="48"/>
      <c r="O173" s="204"/>
      <c r="P173" s="204"/>
    </row>
    <row r="174" spans="14:16" x14ac:dyDescent="0.25">
      <c r="N174" s="48"/>
      <c r="O174" s="204"/>
      <c r="P174" s="204"/>
    </row>
    <row r="175" spans="14:16" x14ac:dyDescent="0.25">
      <c r="N175" s="48"/>
      <c r="O175" s="204"/>
      <c r="P175" s="204"/>
    </row>
    <row r="176" spans="14:16" x14ac:dyDescent="0.25">
      <c r="N176" s="48"/>
      <c r="O176" s="204"/>
      <c r="P176" s="204"/>
    </row>
    <row r="177" spans="14:16" x14ac:dyDescent="0.25">
      <c r="N177" s="48"/>
      <c r="O177" s="204"/>
      <c r="P177" s="204"/>
    </row>
    <row r="178" spans="14:16" x14ac:dyDescent="0.25">
      <c r="N178" s="48"/>
      <c r="O178" s="204"/>
      <c r="P178" s="204"/>
    </row>
    <row r="179" spans="14:16" x14ac:dyDescent="0.25">
      <c r="N179" s="48"/>
      <c r="O179" s="204"/>
      <c r="P179" s="204"/>
    </row>
    <row r="180" spans="14:16" x14ac:dyDescent="0.25">
      <c r="N180" s="48"/>
      <c r="O180" s="204"/>
      <c r="P180" s="204"/>
    </row>
    <row r="181" spans="14:16" x14ac:dyDescent="0.25">
      <c r="N181" s="48"/>
      <c r="O181" s="204"/>
      <c r="P181" s="204"/>
    </row>
    <row r="182" spans="14:16" x14ac:dyDescent="0.25">
      <c r="N182" s="48"/>
      <c r="O182" s="204"/>
      <c r="P182" s="204"/>
    </row>
    <row r="183" spans="14:16" x14ac:dyDescent="0.25">
      <c r="N183" s="48"/>
      <c r="O183" s="204"/>
      <c r="P183" s="204"/>
    </row>
    <row r="184" spans="14:16" x14ac:dyDescent="0.25">
      <c r="N184" s="48"/>
      <c r="O184" s="204"/>
      <c r="P184" s="204"/>
    </row>
    <row r="185" spans="14:16" x14ac:dyDescent="0.25">
      <c r="N185" s="48"/>
      <c r="O185" s="204"/>
      <c r="P185" s="204"/>
    </row>
    <row r="186" spans="14:16" x14ac:dyDescent="0.25">
      <c r="N186" s="48"/>
      <c r="O186" s="204"/>
      <c r="P186" s="204"/>
    </row>
    <row r="187" spans="14:16" x14ac:dyDescent="0.25">
      <c r="N187" s="48"/>
      <c r="O187" s="204"/>
      <c r="P187" s="204"/>
    </row>
    <row r="188" spans="14:16" x14ac:dyDescent="0.25">
      <c r="N188" s="48"/>
      <c r="O188" s="204"/>
      <c r="P188" s="204"/>
    </row>
    <row r="189" spans="14:16" x14ac:dyDescent="0.25">
      <c r="N189" s="48"/>
      <c r="O189" s="204"/>
      <c r="P189" s="204"/>
    </row>
    <row r="190" spans="14:16" x14ac:dyDescent="0.25">
      <c r="N190" s="48"/>
      <c r="O190" s="204"/>
      <c r="P190" s="204"/>
    </row>
    <row r="191" spans="14:16" x14ac:dyDescent="0.25">
      <c r="N191" s="48"/>
      <c r="O191" s="204"/>
      <c r="P191" s="204"/>
    </row>
    <row r="192" spans="14:16" x14ac:dyDescent="0.25">
      <c r="N192" s="48"/>
      <c r="O192" s="204"/>
      <c r="P192" s="204"/>
    </row>
    <row r="193" spans="14:16" x14ac:dyDescent="0.25">
      <c r="N193" s="48"/>
      <c r="O193" s="204"/>
      <c r="P193" s="204"/>
    </row>
    <row r="194" spans="14:16" x14ac:dyDescent="0.25">
      <c r="N194" s="48"/>
      <c r="O194" s="204"/>
      <c r="P194" s="204"/>
    </row>
    <row r="195" spans="14:16" x14ac:dyDescent="0.25">
      <c r="N195" s="48"/>
      <c r="O195" s="204"/>
      <c r="P195" s="204"/>
    </row>
    <row r="196" spans="14:16" x14ac:dyDescent="0.25">
      <c r="N196" s="48"/>
      <c r="O196" s="204"/>
      <c r="P196" s="204"/>
    </row>
    <row r="197" spans="14:16" x14ac:dyDescent="0.25">
      <c r="N197" s="48"/>
      <c r="O197" s="204"/>
      <c r="P197" s="204"/>
    </row>
    <row r="198" spans="14:16" x14ac:dyDescent="0.25">
      <c r="N198" s="48"/>
      <c r="O198" s="204"/>
      <c r="P198" s="204"/>
    </row>
    <row r="199" spans="14:16" x14ac:dyDescent="0.25">
      <c r="N199" s="48"/>
      <c r="O199" s="204"/>
      <c r="P199" s="204"/>
    </row>
    <row r="200" spans="14:16" x14ac:dyDescent="0.25">
      <c r="N200" s="48"/>
      <c r="O200" s="204"/>
      <c r="P200" s="204"/>
    </row>
    <row r="201" spans="14:16" x14ac:dyDescent="0.25">
      <c r="N201" s="48"/>
      <c r="O201" s="204"/>
      <c r="P201" s="204"/>
    </row>
    <row r="202" spans="14:16" x14ac:dyDescent="0.25">
      <c r="N202" s="48"/>
      <c r="O202" s="204"/>
      <c r="P202" s="204"/>
    </row>
    <row r="203" spans="14:16" x14ac:dyDescent="0.25">
      <c r="N203" s="48"/>
      <c r="O203" s="204"/>
      <c r="P203" s="204"/>
    </row>
    <row r="204" spans="14:16" x14ac:dyDescent="0.25">
      <c r="N204" s="48"/>
      <c r="O204" s="204"/>
      <c r="P204" s="204"/>
    </row>
    <row r="205" spans="14:16" x14ac:dyDescent="0.25">
      <c r="N205" s="48"/>
      <c r="O205" s="204"/>
      <c r="P205" s="204"/>
    </row>
    <row r="206" spans="14:16" x14ac:dyDescent="0.25">
      <c r="N206" s="48"/>
      <c r="O206" s="204"/>
      <c r="P206" s="204"/>
    </row>
    <row r="207" spans="14:16" x14ac:dyDescent="0.25">
      <c r="N207" s="48"/>
      <c r="O207" s="204"/>
      <c r="P207" s="204"/>
    </row>
    <row r="208" spans="14:16" x14ac:dyDescent="0.25">
      <c r="N208" s="48"/>
      <c r="O208" s="204"/>
      <c r="P208" s="204"/>
    </row>
    <row r="209" spans="14:16" x14ac:dyDescent="0.25">
      <c r="N209" s="48"/>
      <c r="O209" s="204"/>
      <c r="P209" s="204"/>
    </row>
    <row r="210" spans="14:16" x14ac:dyDescent="0.25">
      <c r="N210" s="48"/>
      <c r="O210" s="204"/>
      <c r="P210" s="204"/>
    </row>
    <row r="211" spans="14:16" x14ac:dyDescent="0.25">
      <c r="N211" s="48"/>
      <c r="O211" s="204"/>
      <c r="P211" s="204"/>
    </row>
    <row r="212" spans="14:16" x14ac:dyDescent="0.25">
      <c r="N212" s="48"/>
      <c r="O212" s="204"/>
      <c r="P212" s="204"/>
    </row>
    <row r="213" spans="14:16" x14ac:dyDescent="0.25">
      <c r="N213" s="48"/>
      <c r="O213" s="204"/>
      <c r="P213" s="204"/>
    </row>
    <row r="214" spans="14:16" x14ac:dyDescent="0.25">
      <c r="N214" s="48"/>
      <c r="O214" s="204"/>
      <c r="P214" s="204"/>
    </row>
    <row r="215" spans="14:16" x14ac:dyDescent="0.25">
      <c r="N215" s="48"/>
      <c r="O215" s="204"/>
      <c r="P215" s="204"/>
    </row>
    <row r="216" spans="14:16" x14ac:dyDescent="0.25">
      <c r="N216" s="48"/>
      <c r="O216" s="204"/>
      <c r="P216" s="204"/>
    </row>
    <row r="217" spans="14:16" x14ac:dyDescent="0.25">
      <c r="N217" s="48"/>
      <c r="O217" s="204"/>
      <c r="P217" s="204"/>
    </row>
    <row r="218" spans="14:16" x14ac:dyDescent="0.25">
      <c r="N218" s="48"/>
      <c r="O218" s="204"/>
      <c r="P218" s="204"/>
    </row>
    <row r="219" spans="14:16" x14ac:dyDescent="0.25">
      <c r="N219" s="48"/>
      <c r="O219" s="204"/>
      <c r="P219" s="204"/>
    </row>
    <row r="220" spans="14:16" x14ac:dyDescent="0.25">
      <c r="N220" s="48"/>
      <c r="O220" s="204"/>
      <c r="P220" s="204"/>
    </row>
    <row r="221" spans="14:16" x14ac:dyDescent="0.25">
      <c r="N221" s="48"/>
      <c r="O221" s="204"/>
      <c r="P221" s="204"/>
    </row>
    <row r="222" spans="14:16" x14ac:dyDescent="0.25">
      <c r="N222" s="48"/>
      <c r="O222" s="204"/>
      <c r="P222" s="204"/>
    </row>
    <row r="223" spans="14:16" x14ac:dyDescent="0.25">
      <c r="N223" s="48"/>
      <c r="O223" s="204"/>
      <c r="P223" s="204"/>
    </row>
    <row r="224" spans="14:16" x14ac:dyDescent="0.25">
      <c r="N224" s="48"/>
      <c r="O224" s="204"/>
      <c r="P224" s="204"/>
    </row>
    <row r="225" spans="14:16" x14ac:dyDescent="0.25">
      <c r="N225" s="48"/>
      <c r="O225" s="204"/>
      <c r="P225" s="204"/>
    </row>
    <row r="226" spans="14:16" x14ac:dyDescent="0.25">
      <c r="N226" s="48"/>
      <c r="O226" s="204"/>
      <c r="P226" s="204"/>
    </row>
    <row r="227" spans="14:16" x14ac:dyDescent="0.25">
      <c r="N227" s="48"/>
      <c r="O227" s="204"/>
      <c r="P227" s="204"/>
    </row>
    <row r="228" spans="14:16" x14ac:dyDescent="0.25">
      <c r="N228" s="48"/>
      <c r="O228" s="204"/>
      <c r="P228" s="204"/>
    </row>
    <row r="229" spans="14:16" x14ac:dyDescent="0.25">
      <c r="N229" s="48"/>
      <c r="O229" s="204"/>
      <c r="P229" s="204"/>
    </row>
    <row r="230" spans="14:16" x14ac:dyDescent="0.25">
      <c r="N230" s="48"/>
      <c r="O230" s="204"/>
      <c r="P230" s="204"/>
    </row>
    <row r="231" spans="14:16" x14ac:dyDescent="0.25">
      <c r="N231" s="48"/>
      <c r="O231" s="204"/>
      <c r="P231" s="204"/>
    </row>
    <row r="232" spans="14:16" x14ac:dyDescent="0.25">
      <c r="N232" s="48"/>
      <c r="O232" s="204"/>
      <c r="P232" s="204"/>
    </row>
    <row r="233" spans="14:16" x14ac:dyDescent="0.25">
      <c r="N233" s="48"/>
      <c r="O233" s="204"/>
      <c r="P233" s="204"/>
    </row>
    <row r="234" spans="14:16" x14ac:dyDescent="0.25">
      <c r="N234" s="48"/>
      <c r="O234" s="204"/>
      <c r="P234" s="204"/>
    </row>
    <row r="235" spans="14:16" x14ac:dyDescent="0.25">
      <c r="N235" s="48"/>
      <c r="O235" s="204"/>
      <c r="P235" s="204"/>
    </row>
    <row r="236" spans="14:16" x14ac:dyDescent="0.25">
      <c r="N236" s="48"/>
      <c r="O236" s="204"/>
      <c r="P236" s="204"/>
    </row>
    <row r="237" spans="14:16" x14ac:dyDescent="0.25">
      <c r="N237" s="48"/>
      <c r="O237" s="204"/>
      <c r="P237" s="204"/>
    </row>
    <row r="238" spans="14:16" x14ac:dyDescent="0.25">
      <c r="N238" s="48"/>
      <c r="O238" s="204"/>
      <c r="P238" s="204"/>
    </row>
    <row r="239" spans="14:16" x14ac:dyDescent="0.25">
      <c r="N239" s="48"/>
      <c r="O239" s="204"/>
      <c r="P239" s="204"/>
    </row>
    <row r="240" spans="14:16" x14ac:dyDescent="0.25">
      <c r="N240" s="48"/>
      <c r="O240" s="204"/>
      <c r="P240" s="204"/>
    </row>
    <row r="241" spans="14:16" x14ac:dyDescent="0.25">
      <c r="N241" s="48"/>
      <c r="O241" s="204"/>
      <c r="P241" s="204"/>
    </row>
    <row r="242" spans="14:16" x14ac:dyDescent="0.25">
      <c r="N242" s="48"/>
      <c r="O242" s="204"/>
      <c r="P242" s="204"/>
    </row>
    <row r="243" spans="14:16" x14ac:dyDescent="0.25">
      <c r="N243" s="48"/>
      <c r="O243" s="204"/>
      <c r="P243" s="204"/>
    </row>
    <row r="244" spans="14:16" x14ac:dyDescent="0.25">
      <c r="N244" s="48"/>
      <c r="O244" s="204"/>
      <c r="P244" s="204"/>
    </row>
    <row r="245" spans="14:16" x14ac:dyDescent="0.25">
      <c r="N245" s="48"/>
      <c r="O245" s="204"/>
      <c r="P245" s="204"/>
    </row>
    <row r="246" spans="14:16" x14ac:dyDescent="0.25">
      <c r="N246" s="48"/>
      <c r="O246" s="204"/>
      <c r="P246" s="204"/>
    </row>
    <row r="247" spans="14:16" x14ac:dyDescent="0.25">
      <c r="N247" s="48"/>
      <c r="O247" s="204"/>
      <c r="P247" s="204"/>
    </row>
    <row r="248" spans="14:16" x14ac:dyDescent="0.25">
      <c r="N248" s="48"/>
      <c r="O248" s="204"/>
      <c r="P248" s="204"/>
    </row>
    <row r="249" spans="14:16" x14ac:dyDescent="0.25">
      <c r="N249" s="48"/>
      <c r="O249" s="204"/>
      <c r="P249" s="204"/>
    </row>
    <row r="250" spans="14:16" x14ac:dyDescent="0.25">
      <c r="N250" s="48"/>
      <c r="O250" s="204"/>
      <c r="P250" s="204"/>
    </row>
    <row r="251" spans="14:16" x14ac:dyDescent="0.25">
      <c r="N251" s="48"/>
      <c r="O251" s="204"/>
      <c r="P251" s="204"/>
    </row>
    <row r="252" spans="14:16" x14ac:dyDescent="0.25">
      <c r="N252" s="48"/>
      <c r="O252" s="204"/>
      <c r="P252" s="204"/>
    </row>
    <row r="253" spans="14:16" x14ac:dyDescent="0.25">
      <c r="N253" s="48"/>
      <c r="O253" s="204"/>
      <c r="P253" s="204"/>
    </row>
    <row r="254" spans="14:16" x14ac:dyDescent="0.25">
      <c r="N254" s="48"/>
      <c r="O254" s="204"/>
      <c r="P254" s="204"/>
    </row>
    <row r="255" spans="14:16" x14ac:dyDescent="0.25">
      <c r="N255" s="48"/>
      <c r="O255" s="204"/>
      <c r="P255" s="204"/>
    </row>
    <row r="256" spans="14:16" x14ac:dyDescent="0.25">
      <c r="N256" s="48"/>
      <c r="O256" s="204"/>
      <c r="P256" s="204"/>
    </row>
    <row r="257" spans="14:16" x14ac:dyDescent="0.25">
      <c r="N257" s="48"/>
      <c r="O257" s="204"/>
      <c r="P257" s="204"/>
    </row>
    <row r="258" spans="14:16" x14ac:dyDescent="0.25">
      <c r="N258" s="48"/>
      <c r="O258" s="204"/>
      <c r="P258" s="204"/>
    </row>
    <row r="259" spans="14:16" x14ac:dyDescent="0.25">
      <c r="N259" s="48"/>
      <c r="O259" s="204"/>
      <c r="P259" s="204"/>
    </row>
    <row r="260" spans="14:16" x14ac:dyDescent="0.25">
      <c r="N260" s="48"/>
      <c r="O260" s="204"/>
      <c r="P260" s="204"/>
    </row>
    <row r="261" spans="14:16" x14ac:dyDescent="0.25">
      <c r="N261" s="48"/>
      <c r="O261" s="204"/>
      <c r="P261" s="204"/>
    </row>
    <row r="262" spans="14:16" x14ac:dyDescent="0.25">
      <c r="N262" s="48"/>
      <c r="O262" s="204"/>
      <c r="P262" s="204"/>
    </row>
    <row r="263" spans="14:16" x14ac:dyDescent="0.25">
      <c r="N263" s="48"/>
      <c r="O263" s="204"/>
      <c r="P263" s="204"/>
    </row>
    <row r="264" spans="14:16" x14ac:dyDescent="0.25">
      <c r="N264" s="48"/>
      <c r="O264" s="204"/>
      <c r="P264" s="204"/>
    </row>
    <row r="265" spans="14:16" x14ac:dyDescent="0.25">
      <c r="N265" s="48"/>
      <c r="O265" s="204"/>
      <c r="P265" s="204"/>
    </row>
    <row r="266" spans="14:16" x14ac:dyDescent="0.25">
      <c r="N266" s="48"/>
      <c r="O266" s="204"/>
      <c r="P266" s="204"/>
    </row>
    <row r="267" spans="14:16" x14ac:dyDescent="0.25">
      <c r="N267" s="48"/>
      <c r="O267" s="204"/>
      <c r="P267" s="204"/>
    </row>
    <row r="268" spans="14:16" x14ac:dyDescent="0.25">
      <c r="N268" s="48"/>
      <c r="O268" s="204"/>
      <c r="P268" s="204"/>
    </row>
  </sheetData>
  <mergeCells count="18">
    <mergeCell ref="W1:W2"/>
    <mergeCell ref="A2:M2"/>
    <mergeCell ref="D1:J1"/>
    <mergeCell ref="T1:T2"/>
    <mergeCell ref="U1:U2"/>
    <mergeCell ref="A1:C1"/>
    <mergeCell ref="R1:R2"/>
    <mergeCell ref="S1:S2"/>
    <mergeCell ref="O1:O2"/>
    <mergeCell ref="P1:P2"/>
    <mergeCell ref="Q1:Q2"/>
    <mergeCell ref="K1:M1"/>
    <mergeCell ref="N1:N2"/>
    <mergeCell ref="A4:A25"/>
    <mergeCell ref="B4:B25"/>
    <mergeCell ref="A26:A43"/>
    <mergeCell ref="B26:B43"/>
    <mergeCell ref="V1:V2"/>
  </mergeCells>
  <conditionalFormatting sqref="L4 L45:N79 M44 L5:N43">
    <cfRule type="cellIs" dxfId="179" priority="16" stopIfTrue="1" operator="greaterThan">
      <formula>0</formula>
    </cfRule>
    <cfRule type="cellIs" dxfId="178" priority="17" stopIfTrue="1" operator="greaterThan">
      <formula>0</formula>
    </cfRule>
    <cfRule type="cellIs" dxfId="177" priority="18" stopIfTrue="1" operator="greaterThan">
      <formula>0</formula>
    </cfRule>
  </conditionalFormatting>
  <conditionalFormatting sqref="M4">
    <cfRule type="cellIs" dxfId="176" priority="13" stopIfTrue="1" operator="greaterThan">
      <formula>0</formula>
    </cfRule>
    <cfRule type="cellIs" dxfId="175" priority="14" stopIfTrue="1" operator="greaterThan">
      <formula>0</formula>
    </cfRule>
    <cfRule type="cellIs" dxfId="174" priority="15" stopIfTrue="1" operator="greaterThan">
      <formula>0</formula>
    </cfRule>
  </conditionalFormatting>
  <conditionalFormatting sqref="N4">
    <cfRule type="cellIs" dxfId="170" priority="1" stopIfTrue="1" operator="greaterThan">
      <formula>0</formula>
    </cfRule>
    <cfRule type="cellIs" dxfId="169" priority="2" stopIfTrue="1" operator="greaterThan">
      <formula>0</formula>
    </cfRule>
    <cfRule type="cellIs" dxfId="168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68"/>
  <sheetViews>
    <sheetView topLeftCell="A31" zoomScale="84" zoomScaleNormal="84" workbookViewId="0">
      <selection activeCell="L48" sqref="L48"/>
    </sheetView>
  </sheetViews>
  <sheetFormatPr defaultColWidth="9.7109375" defaultRowHeight="15" x14ac:dyDescent="0.25"/>
  <cols>
    <col min="1" max="1" width="15.28515625" style="1" customWidth="1"/>
    <col min="2" max="2" width="11.140625" style="1" customWidth="1"/>
    <col min="3" max="3" width="12.42578125" style="15" customWidth="1"/>
    <col min="4" max="4" width="29.85546875" style="1" customWidth="1"/>
    <col min="5" max="5" width="9.5703125" style="1" customWidth="1"/>
    <col min="6" max="6" width="15.7109375" style="1" customWidth="1"/>
    <col min="7" max="7" width="14.140625" style="1" customWidth="1"/>
    <col min="8" max="8" width="17.85546875" style="1" customWidth="1"/>
    <col min="9" max="9" width="15.85546875" style="1" bestFit="1" customWidth="1"/>
    <col min="10" max="10" width="12.7109375" style="21" bestFit="1" customWidth="1"/>
    <col min="11" max="11" width="11.28515625" style="18" customWidth="1"/>
    <col min="12" max="12" width="13.28515625" style="16" customWidth="1"/>
    <col min="13" max="13" width="12.5703125" style="4" customWidth="1"/>
    <col min="14" max="14" width="15.42578125" style="47" customWidth="1"/>
    <col min="15" max="17" width="16.42578125" style="47" bestFit="1" customWidth="1"/>
    <col min="18" max="19" width="16.42578125" style="2" bestFit="1" customWidth="1"/>
    <col min="20" max="20" width="17" style="2" customWidth="1"/>
    <col min="21" max="23" width="16.28515625" style="2" bestFit="1" customWidth="1"/>
    <col min="24" max="16384" width="9.7109375" style="2"/>
  </cols>
  <sheetData>
    <row r="1" spans="1:23" ht="33" customHeight="1" x14ac:dyDescent="0.25">
      <c r="A1" s="166" t="s">
        <v>32</v>
      </c>
      <c r="B1" s="166"/>
      <c r="C1" s="166"/>
      <c r="D1" s="166" t="s">
        <v>33</v>
      </c>
      <c r="E1" s="166"/>
      <c r="F1" s="166"/>
      <c r="G1" s="166"/>
      <c r="H1" s="166"/>
      <c r="I1" s="166"/>
      <c r="J1" s="166"/>
      <c r="K1" s="166" t="s">
        <v>34</v>
      </c>
      <c r="L1" s="166"/>
      <c r="M1" s="166"/>
      <c r="N1" s="158" t="s">
        <v>96</v>
      </c>
      <c r="O1" s="205" t="s">
        <v>115</v>
      </c>
      <c r="P1" s="157" t="s">
        <v>25</v>
      </c>
      <c r="Q1" s="157" t="s">
        <v>25</v>
      </c>
      <c r="R1" s="157" t="s">
        <v>25</v>
      </c>
      <c r="S1" s="157" t="s">
        <v>25</v>
      </c>
      <c r="T1" s="157" t="s">
        <v>25</v>
      </c>
      <c r="U1" s="157" t="s">
        <v>25</v>
      </c>
      <c r="V1" s="157" t="s">
        <v>25</v>
      </c>
      <c r="W1" s="157" t="s">
        <v>25</v>
      </c>
    </row>
    <row r="2" spans="1:23" ht="21.75" customHeight="1" x14ac:dyDescent="0.25">
      <c r="A2" s="166" t="s">
        <v>23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58"/>
      <c r="O2" s="206"/>
      <c r="P2" s="157"/>
      <c r="Q2" s="157"/>
      <c r="R2" s="157"/>
      <c r="S2" s="157"/>
      <c r="T2" s="157"/>
      <c r="U2" s="157"/>
      <c r="V2" s="157"/>
      <c r="W2" s="157"/>
    </row>
    <row r="3" spans="1:23" s="3" customFormat="1" ht="54.75" customHeight="1" x14ac:dyDescent="0.2">
      <c r="A3" s="35" t="s">
        <v>4</v>
      </c>
      <c r="B3" s="35" t="s">
        <v>20</v>
      </c>
      <c r="C3" s="35" t="s">
        <v>2</v>
      </c>
      <c r="D3" s="36" t="s">
        <v>15</v>
      </c>
      <c r="E3" s="36" t="s">
        <v>26</v>
      </c>
      <c r="F3" s="36" t="s">
        <v>18</v>
      </c>
      <c r="G3" s="36" t="s">
        <v>16</v>
      </c>
      <c r="H3" s="36" t="s">
        <v>22</v>
      </c>
      <c r="I3" s="36" t="s">
        <v>3</v>
      </c>
      <c r="J3" s="44" t="s">
        <v>21</v>
      </c>
      <c r="K3" s="13" t="s">
        <v>5</v>
      </c>
      <c r="L3" s="14" t="s">
        <v>0</v>
      </c>
      <c r="M3" s="12" t="s">
        <v>1</v>
      </c>
      <c r="N3" s="94">
        <v>45112</v>
      </c>
      <c r="O3" s="195">
        <v>45330</v>
      </c>
      <c r="P3" s="56" t="s">
        <v>19</v>
      </c>
      <c r="Q3" s="56" t="s">
        <v>19</v>
      </c>
      <c r="R3" s="56" t="s">
        <v>19</v>
      </c>
      <c r="S3" s="56" t="s">
        <v>19</v>
      </c>
      <c r="T3" s="56" t="s">
        <v>19</v>
      </c>
      <c r="U3" s="56" t="s">
        <v>19</v>
      </c>
      <c r="V3" s="56" t="s">
        <v>19</v>
      </c>
      <c r="W3" s="56" t="s">
        <v>19</v>
      </c>
    </row>
    <row r="4" spans="1:23" ht="59.25" customHeight="1" x14ac:dyDescent="0.25">
      <c r="A4" s="167" t="s">
        <v>35</v>
      </c>
      <c r="B4" s="170" t="s">
        <v>36</v>
      </c>
      <c r="C4" s="76">
        <v>1</v>
      </c>
      <c r="D4" s="38" t="s">
        <v>37</v>
      </c>
      <c r="E4" s="58" t="s">
        <v>27</v>
      </c>
      <c r="F4" s="66">
        <v>1001</v>
      </c>
      <c r="G4" s="37" t="s">
        <v>66</v>
      </c>
      <c r="H4" s="81" t="s">
        <v>60</v>
      </c>
      <c r="I4" s="41" t="s">
        <v>6</v>
      </c>
      <c r="J4" s="60">
        <v>36</v>
      </c>
      <c r="K4" s="85">
        <v>10</v>
      </c>
      <c r="L4" s="61">
        <f>K4-SUM(N4:W4)</f>
        <v>10</v>
      </c>
      <c r="M4" s="62" t="str">
        <f>IF(L4&lt;0,"ATENÇÃO","OK")</f>
        <v>OK</v>
      </c>
      <c r="N4" s="96"/>
      <c r="O4" s="197"/>
      <c r="P4" s="55"/>
      <c r="Q4" s="33"/>
      <c r="R4" s="33"/>
      <c r="S4" s="33"/>
      <c r="T4" s="33"/>
      <c r="U4" s="33"/>
      <c r="V4" s="33"/>
      <c r="W4" s="33"/>
    </row>
    <row r="5" spans="1:23" ht="63.75" customHeight="1" x14ac:dyDescent="0.25">
      <c r="A5" s="168"/>
      <c r="B5" s="171"/>
      <c r="C5" s="76">
        <v>2</v>
      </c>
      <c r="D5" s="39" t="s">
        <v>38</v>
      </c>
      <c r="E5" s="59" t="s">
        <v>28</v>
      </c>
      <c r="F5" s="66">
        <v>1001</v>
      </c>
      <c r="G5" s="37" t="s">
        <v>67</v>
      </c>
      <c r="H5" s="74" t="s">
        <v>60</v>
      </c>
      <c r="I5" s="42" t="s">
        <v>6</v>
      </c>
      <c r="J5" s="60">
        <v>35</v>
      </c>
      <c r="K5" s="85">
        <v>15</v>
      </c>
      <c r="L5" s="61">
        <f t="shared" ref="L5:L43" si="0">K5-SUM(N5:W5)</f>
        <v>15</v>
      </c>
      <c r="M5" s="62" t="str">
        <f t="shared" ref="M5:M43" si="1">IF(L5&lt;0,"ATENÇÃO","OK")</f>
        <v>OK</v>
      </c>
      <c r="N5" s="96"/>
      <c r="O5" s="197"/>
      <c r="P5" s="55"/>
      <c r="Q5" s="33"/>
      <c r="R5" s="33"/>
      <c r="S5" s="33"/>
      <c r="T5" s="33"/>
      <c r="U5" s="33"/>
      <c r="V5" s="33"/>
      <c r="W5" s="33"/>
    </row>
    <row r="6" spans="1:23" ht="61.5" customHeight="1" x14ac:dyDescent="0.25">
      <c r="A6" s="168"/>
      <c r="B6" s="171"/>
      <c r="C6" s="76">
        <v>3</v>
      </c>
      <c r="D6" s="39" t="s">
        <v>39</v>
      </c>
      <c r="E6" s="59"/>
      <c r="F6" s="66">
        <v>1001</v>
      </c>
      <c r="G6" s="37" t="s">
        <v>68</v>
      </c>
      <c r="H6" s="74" t="s">
        <v>60</v>
      </c>
      <c r="I6" s="42" t="s">
        <v>6</v>
      </c>
      <c r="J6" s="60">
        <v>44.32</v>
      </c>
      <c r="K6" s="85">
        <v>5</v>
      </c>
      <c r="L6" s="61">
        <f t="shared" si="0"/>
        <v>3</v>
      </c>
      <c r="M6" s="62" t="str">
        <f t="shared" si="1"/>
        <v>OK</v>
      </c>
      <c r="N6" s="97">
        <v>2</v>
      </c>
      <c r="O6" s="197"/>
      <c r="P6" s="55"/>
      <c r="Q6" s="33"/>
      <c r="R6" s="33"/>
      <c r="S6" s="33"/>
      <c r="T6" s="33"/>
      <c r="U6" s="33"/>
      <c r="V6" s="33"/>
      <c r="W6" s="33"/>
    </row>
    <row r="7" spans="1:23" ht="62.45" customHeight="1" x14ac:dyDescent="0.25">
      <c r="A7" s="168"/>
      <c r="B7" s="171"/>
      <c r="C7" s="76">
        <v>4</v>
      </c>
      <c r="D7" s="39" t="s">
        <v>40</v>
      </c>
      <c r="E7" s="59"/>
      <c r="F7" s="66">
        <v>1001</v>
      </c>
      <c r="G7" s="37" t="s">
        <v>69</v>
      </c>
      <c r="H7" s="74" t="s">
        <v>60</v>
      </c>
      <c r="I7" s="42" t="s">
        <v>6</v>
      </c>
      <c r="J7" s="60">
        <v>51.53</v>
      </c>
      <c r="K7" s="85">
        <v>10</v>
      </c>
      <c r="L7" s="61">
        <f t="shared" si="0"/>
        <v>6</v>
      </c>
      <c r="M7" s="62" t="str">
        <f t="shared" si="1"/>
        <v>OK</v>
      </c>
      <c r="N7" s="97">
        <v>4</v>
      </c>
      <c r="O7" s="197"/>
      <c r="P7" s="55"/>
      <c r="Q7" s="33"/>
      <c r="R7" s="33"/>
      <c r="S7" s="33"/>
      <c r="T7" s="33"/>
      <c r="U7" s="33"/>
      <c r="V7" s="33"/>
      <c r="W7" s="33"/>
    </row>
    <row r="8" spans="1:23" ht="65.25" customHeight="1" x14ac:dyDescent="0.25">
      <c r="A8" s="168"/>
      <c r="B8" s="171"/>
      <c r="C8" s="76">
        <v>5</v>
      </c>
      <c r="D8" s="39" t="s">
        <v>41</v>
      </c>
      <c r="E8" s="59"/>
      <c r="F8" s="66">
        <v>1001</v>
      </c>
      <c r="G8" s="37" t="s">
        <v>70</v>
      </c>
      <c r="H8" s="74" t="s">
        <v>60</v>
      </c>
      <c r="I8" s="42" t="s">
        <v>6</v>
      </c>
      <c r="J8" s="60">
        <v>68.87</v>
      </c>
      <c r="K8" s="85">
        <v>5</v>
      </c>
      <c r="L8" s="61">
        <f t="shared" si="0"/>
        <v>3</v>
      </c>
      <c r="M8" s="62" t="str">
        <f t="shared" si="1"/>
        <v>OK</v>
      </c>
      <c r="N8" s="97">
        <v>2</v>
      </c>
      <c r="O8" s="197"/>
      <c r="P8" s="55"/>
      <c r="Q8" s="33"/>
      <c r="R8" s="33"/>
      <c r="S8" s="33"/>
      <c r="T8" s="33"/>
      <c r="U8" s="33"/>
      <c r="V8" s="33"/>
      <c r="W8" s="33"/>
    </row>
    <row r="9" spans="1:23" ht="63" customHeight="1" x14ac:dyDescent="0.25">
      <c r="A9" s="168"/>
      <c r="B9" s="171"/>
      <c r="C9" s="76">
        <v>6</v>
      </c>
      <c r="D9" s="39" t="s">
        <v>42</v>
      </c>
      <c r="E9" s="59"/>
      <c r="F9" s="66">
        <v>1001</v>
      </c>
      <c r="G9" s="37" t="s">
        <v>59</v>
      </c>
      <c r="H9" s="74" t="s">
        <v>60</v>
      </c>
      <c r="I9" s="42" t="s">
        <v>6</v>
      </c>
      <c r="J9" s="60">
        <v>64.260000000000005</v>
      </c>
      <c r="K9" s="85">
        <v>5</v>
      </c>
      <c r="L9" s="61">
        <f t="shared" si="0"/>
        <v>5</v>
      </c>
      <c r="M9" s="62" t="str">
        <f t="shared" si="1"/>
        <v>OK</v>
      </c>
      <c r="N9" s="96"/>
      <c r="O9" s="197"/>
      <c r="P9" s="55"/>
      <c r="Q9" s="33"/>
      <c r="R9" s="33"/>
      <c r="S9" s="33"/>
      <c r="T9" s="33"/>
      <c r="U9" s="33"/>
      <c r="V9" s="33"/>
      <c r="W9" s="33"/>
    </row>
    <row r="10" spans="1:23" ht="60.75" customHeight="1" x14ac:dyDescent="0.25">
      <c r="A10" s="168"/>
      <c r="B10" s="171"/>
      <c r="C10" s="76">
        <v>7</v>
      </c>
      <c r="D10" s="39" t="s">
        <v>43</v>
      </c>
      <c r="E10" s="59"/>
      <c r="F10" s="66">
        <v>1001</v>
      </c>
      <c r="G10" s="37" t="s">
        <v>71</v>
      </c>
      <c r="H10" s="74" t="s">
        <v>60</v>
      </c>
      <c r="I10" s="42" t="s">
        <v>6</v>
      </c>
      <c r="J10" s="60">
        <v>78.13</v>
      </c>
      <c r="K10" s="85"/>
      <c r="L10" s="61">
        <f t="shared" si="0"/>
        <v>0</v>
      </c>
      <c r="M10" s="62" t="str">
        <f t="shared" si="1"/>
        <v>OK</v>
      </c>
      <c r="N10" s="96"/>
      <c r="O10" s="197"/>
      <c r="P10" s="55"/>
      <c r="Q10" s="33"/>
      <c r="R10" s="33"/>
      <c r="S10" s="33"/>
      <c r="T10" s="33"/>
      <c r="U10" s="33"/>
      <c r="V10" s="33"/>
      <c r="W10" s="33"/>
    </row>
    <row r="11" spans="1:23" ht="62.45" customHeight="1" x14ac:dyDescent="0.25">
      <c r="A11" s="168"/>
      <c r="B11" s="171"/>
      <c r="C11" s="76">
        <v>8</v>
      </c>
      <c r="D11" s="40" t="s">
        <v>44</v>
      </c>
      <c r="E11" s="59"/>
      <c r="F11" s="66">
        <v>1001</v>
      </c>
      <c r="G11" s="37" t="s">
        <v>72</v>
      </c>
      <c r="H11" s="63" t="s">
        <v>60</v>
      </c>
      <c r="I11" s="43" t="s">
        <v>9</v>
      </c>
      <c r="J11" s="60">
        <v>50</v>
      </c>
      <c r="K11" s="85"/>
      <c r="L11" s="61">
        <f t="shared" si="0"/>
        <v>0</v>
      </c>
      <c r="M11" s="62" t="str">
        <f t="shared" si="1"/>
        <v>OK</v>
      </c>
      <c r="N11" s="96"/>
      <c r="O11" s="197"/>
      <c r="P11" s="55"/>
      <c r="Q11" s="33"/>
      <c r="R11" s="33"/>
      <c r="S11" s="33"/>
      <c r="T11" s="33"/>
      <c r="U11" s="33"/>
      <c r="V11" s="33"/>
      <c r="W11" s="33"/>
    </row>
    <row r="12" spans="1:23" ht="60.75" customHeight="1" x14ac:dyDescent="0.25">
      <c r="A12" s="168"/>
      <c r="B12" s="171"/>
      <c r="C12" s="76">
        <v>9</v>
      </c>
      <c r="D12" s="72" t="s">
        <v>45</v>
      </c>
      <c r="E12" s="59"/>
      <c r="F12" s="66">
        <v>1001</v>
      </c>
      <c r="G12" s="37" t="s">
        <v>59</v>
      </c>
      <c r="H12" s="78" t="s">
        <v>60</v>
      </c>
      <c r="I12" s="71" t="s">
        <v>9</v>
      </c>
      <c r="J12" s="60">
        <v>75.599999999999994</v>
      </c>
      <c r="K12" s="85"/>
      <c r="L12" s="61">
        <f t="shared" si="0"/>
        <v>0</v>
      </c>
      <c r="M12" s="62" t="str">
        <f t="shared" si="1"/>
        <v>OK</v>
      </c>
      <c r="N12" s="96"/>
      <c r="O12" s="197"/>
      <c r="P12" s="55"/>
      <c r="Q12" s="33"/>
      <c r="R12" s="33"/>
      <c r="S12" s="33"/>
      <c r="T12" s="33"/>
      <c r="U12" s="33"/>
      <c r="V12" s="33"/>
      <c r="W12" s="33"/>
    </row>
    <row r="13" spans="1:23" ht="62.45" customHeight="1" x14ac:dyDescent="0.25">
      <c r="A13" s="168"/>
      <c r="B13" s="171"/>
      <c r="C13" s="76">
        <v>10</v>
      </c>
      <c r="D13" s="72" t="s">
        <v>46</v>
      </c>
      <c r="E13" s="59"/>
      <c r="F13" s="66">
        <v>1001</v>
      </c>
      <c r="G13" s="37" t="s">
        <v>59</v>
      </c>
      <c r="H13" s="78" t="s">
        <v>60</v>
      </c>
      <c r="I13" s="71" t="s">
        <v>6</v>
      </c>
      <c r="J13" s="60">
        <v>61.4</v>
      </c>
      <c r="K13" s="85">
        <v>10</v>
      </c>
      <c r="L13" s="61">
        <f t="shared" si="0"/>
        <v>10</v>
      </c>
      <c r="M13" s="62" t="str">
        <f t="shared" si="1"/>
        <v>OK</v>
      </c>
      <c r="N13" s="96"/>
      <c r="O13" s="197"/>
      <c r="P13" s="55"/>
      <c r="Q13" s="33"/>
      <c r="R13" s="33"/>
      <c r="S13" s="33"/>
      <c r="T13" s="33"/>
      <c r="U13" s="33"/>
      <c r="V13" s="33"/>
      <c r="W13" s="33"/>
    </row>
    <row r="14" spans="1:23" ht="29.25" customHeight="1" x14ac:dyDescent="0.25">
      <c r="A14" s="168"/>
      <c r="B14" s="171"/>
      <c r="C14" s="76">
        <v>11</v>
      </c>
      <c r="D14" s="82" t="s">
        <v>47</v>
      </c>
      <c r="E14" s="59"/>
      <c r="F14" s="66">
        <v>1001</v>
      </c>
      <c r="G14" s="37" t="s">
        <v>61</v>
      </c>
      <c r="H14" s="81" t="s">
        <v>60</v>
      </c>
      <c r="I14" s="41" t="s">
        <v>6</v>
      </c>
      <c r="J14" s="60">
        <v>9</v>
      </c>
      <c r="K14" s="85"/>
      <c r="L14" s="61">
        <f t="shared" si="0"/>
        <v>0</v>
      </c>
      <c r="M14" s="62" t="str">
        <f t="shared" si="1"/>
        <v>OK</v>
      </c>
      <c r="N14" s="96"/>
      <c r="O14" s="197"/>
      <c r="P14" s="55"/>
      <c r="Q14" s="33"/>
      <c r="R14" s="33"/>
      <c r="S14" s="33"/>
      <c r="T14" s="33"/>
      <c r="U14" s="33"/>
      <c r="V14" s="33"/>
      <c r="W14" s="33"/>
    </row>
    <row r="15" spans="1:23" ht="31.7" customHeight="1" x14ac:dyDescent="0.25">
      <c r="A15" s="168"/>
      <c r="B15" s="171"/>
      <c r="C15" s="76">
        <v>12</v>
      </c>
      <c r="D15" s="82" t="s">
        <v>48</v>
      </c>
      <c r="E15" s="59"/>
      <c r="F15" s="66">
        <v>1001</v>
      </c>
      <c r="G15" s="37" t="s">
        <v>61</v>
      </c>
      <c r="H15" s="81" t="s">
        <v>60</v>
      </c>
      <c r="I15" s="41" t="s">
        <v>6</v>
      </c>
      <c r="J15" s="60">
        <v>3</v>
      </c>
      <c r="K15" s="85">
        <v>10</v>
      </c>
      <c r="L15" s="61">
        <f t="shared" si="0"/>
        <v>10</v>
      </c>
      <c r="M15" s="62" t="str">
        <f t="shared" si="1"/>
        <v>OK</v>
      </c>
      <c r="N15" s="96"/>
      <c r="O15" s="197"/>
      <c r="P15" s="55"/>
      <c r="Q15" s="33"/>
      <c r="R15" s="33"/>
      <c r="S15" s="33"/>
      <c r="T15" s="33"/>
      <c r="U15" s="33"/>
      <c r="V15" s="33"/>
      <c r="W15" s="33"/>
    </row>
    <row r="16" spans="1:23" ht="28.5" customHeight="1" x14ac:dyDescent="0.25">
      <c r="A16" s="168"/>
      <c r="B16" s="171"/>
      <c r="C16" s="76">
        <v>13</v>
      </c>
      <c r="D16" s="82" t="s">
        <v>49</v>
      </c>
      <c r="E16" s="59"/>
      <c r="F16" s="66">
        <v>1001</v>
      </c>
      <c r="G16" s="37" t="s">
        <v>61</v>
      </c>
      <c r="H16" s="81" t="s">
        <v>60</v>
      </c>
      <c r="I16" s="41" t="s">
        <v>6</v>
      </c>
      <c r="J16" s="60">
        <v>10</v>
      </c>
      <c r="K16" s="85"/>
      <c r="L16" s="61">
        <f t="shared" si="0"/>
        <v>0</v>
      </c>
      <c r="M16" s="62" t="str">
        <f t="shared" si="1"/>
        <v>OK</v>
      </c>
      <c r="N16" s="96"/>
      <c r="O16" s="197"/>
      <c r="P16" s="55"/>
      <c r="Q16" s="33"/>
      <c r="R16" s="33"/>
      <c r="S16" s="33"/>
      <c r="T16" s="33"/>
      <c r="U16" s="33"/>
      <c r="V16" s="33"/>
      <c r="W16" s="33"/>
    </row>
    <row r="17" spans="1:23" ht="28.5" customHeight="1" x14ac:dyDescent="0.25">
      <c r="A17" s="168"/>
      <c r="B17" s="171"/>
      <c r="C17" s="76">
        <v>14</v>
      </c>
      <c r="D17" s="82" t="s">
        <v>50</v>
      </c>
      <c r="E17" s="59"/>
      <c r="F17" s="66">
        <v>1001</v>
      </c>
      <c r="G17" s="37" t="s">
        <v>61</v>
      </c>
      <c r="H17" s="81" t="s">
        <v>60</v>
      </c>
      <c r="I17" s="41" t="s">
        <v>6</v>
      </c>
      <c r="J17" s="60">
        <v>9</v>
      </c>
      <c r="K17" s="85"/>
      <c r="L17" s="61">
        <f t="shared" si="0"/>
        <v>0</v>
      </c>
      <c r="M17" s="62" t="str">
        <f t="shared" si="1"/>
        <v>OK</v>
      </c>
      <c r="N17" s="96"/>
      <c r="O17" s="197"/>
      <c r="P17" s="55"/>
      <c r="Q17" s="33"/>
      <c r="R17" s="33"/>
      <c r="S17" s="33"/>
      <c r="T17" s="33"/>
      <c r="U17" s="33"/>
      <c r="V17" s="33"/>
      <c r="W17" s="33"/>
    </row>
    <row r="18" spans="1:23" ht="29.25" customHeight="1" x14ac:dyDescent="0.25">
      <c r="A18" s="168"/>
      <c r="B18" s="171"/>
      <c r="C18" s="76">
        <v>15</v>
      </c>
      <c r="D18" s="82" t="s">
        <v>51</v>
      </c>
      <c r="E18" s="59"/>
      <c r="F18" s="66">
        <v>1001</v>
      </c>
      <c r="G18" s="37" t="s">
        <v>61</v>
      </c>
      <c r="H18" s="81" t="s">
        <v>60</v>
      </c>
      <c r="I18" s="41" t="s">
        <v>6</v>
      </c>
      <c r="J18" s="60">
        <v>10</v>
      </c>
      <c r="K18" s="85"/>
      <c r="L18" s="61">
        <f t="shared" si="0"/>
        <v>0</v>
      </c>
      <c r="M18" s="62" t="str">
        <f t="shared" si="1"/>
        <v>OK</v>
      </c>
      <c r="N18" s="96"/>
      <c r="O18" s="197"/>
      <c r="P18" s="55"/>
      <c r="Q18" s="33"/>
      <c r="R18" s="33"/>
      <c r="S18" s="33"/>
      <c r="T18" s="33"/>
      <c r="U18" s="33"/>
      <c r="V18" s="33"/>
      <c r="W18" s="33"/>
    </row>
    <row r="19" spans="1:23" ht="34.5" customHeight="1" x14ac:dyDescent="0.25">
      <c r="A19" s="168"/>
      <c r="B19" s="171"/>
      <c r="C19" s="76">
        <v>16</v>
      </c>
      <c r="D19" s="82" t="s">
        <v>52</v>
      </c>
      <c r="E19" s="59"/>
      <c r="F19" s="66">
        <v>1001</v>
      </c>
      <c r="G19" s="37" t="s">
        <v>61</v>
      </c>
      <c r="H19" s="81" t="s">
        <v>60</v>
      </c>
      <c r="I19" s="41" t="s">
        <v>6</v>
      </c>
      <c r="J19" s="60">
        <v>12</v>
      </c>
      <c r="K19" s="85"/>
      <c r="L19" s="61">
        <f t="shared" si="0"/>
        <v>0</v>
      </c>
      <c r="M19" s="62" t="str">
        <f t="shared" si="1"/>
        <v>OK</v>
      </c>
      <c r="N19" s="96"/>
      <c r="O19" s="197"/>
      <c r="P19" s="55"/>
      <c r="Q19" s="33"/>
      <c r="R19" s="33"/>
      <c r="S19" s="33"/>
      <c r="T19" s="33"/>
      <c r="U19" s="33"/>
      <c r="V19" s="33"/>
      <c r="W19" s="33"/>
    </row>
    <row r="20" spans="1:23" ht="31.7" customHeight="1" x14ac:dyDescent="0.25">
      <c r="A20" s="168"/>
      <c r="B20" s="171"/>
      <c r="C20" s="76">
        <v>17</v>
      </c>
      <c r="D20" s="82" t="s">
        <v>53</v>
      </c>
      <c r="E20" s="59"/>
      <c r="F20" s="66">
        <v>1001</v>
      </c>
      <c r="G20" s="37" t="s">
        <v>61</v>
      </c>
      <c r="H20" s="81" t="s">
        <v>60</v>
      </c>
      <c r="I20" s="41" t="s">
        <v>6</v>
      </c>
      <c r="J20" s="60">
        <v>10</v>
      </c>
      <c r="K20" s="85"/>
      <c r="L20" s="61">
        <f t="shared" si="0"/>
        <v>0</v>
      </c>
      <c r="M20" s="62" t="str">
        <f t="shared" si="1"/>
        <v>OK</v>
      </c>
      <c r="N20" s="96"/>
      <c r="O20" s="197"/>
      <c r="P20" s="55"/>
      <c r="Q20" s="33"/>
      <c r="R20" s="33"/>
      <c r="S20" s="33"/>
      <c r="T20" s="33"/>
      <c r="U20" s="33"/>
      <c r="V20" s="33"/>
      <c r="W20" s="33"/>
    </row>
    <row r="21" spans="1:23" ht="35.450000000000003" customHeight="1" x14ac:dyDescent="0.25">
      <c r="A21" s="168"/>
      <c r="B21" s="171"/>
      <c r="C21" s="76">
        <v>18</v>
      </c>
      <c r="D21" s="75" t="s">
        <v>54</v>
      </c>
      <c r="E21" s="59"/>
      <c r="F21" s="66">
        <v>1001</v>
      </c>
      <c r="G21" s="37" t="s">
        <v>61</v>
      </c>
      <c r="H21" s="81" t="s">
        <v>60</v>
      </c>
      <c r="I21" s="71" t="s">
        <v>6</v>
      </c>
      <c r="J21" s="60">
        <v>10.6</v>
      </c>
      <c r="K21" s="85">
        <v>5</v>
      </c>
      <c r="L21" s="61">
        <f t="shared" si="0"/>
        <v>5</v>
      </c>
      <c r="M21" s="62" t="str">
        <f t="shared" si="1"/>
        <v>OK</v>
      </c>
      <c r="N21" s="96"/>
      <c r="O21" s="197"/>
      <c r="P21" s="55"/>
      <c r="Q21" s="33"/>
      <c r="R21" s="33"/>
      <c r="S21" s="33"/>
      <c r="T21" s="33"/>
      <c r="U21" s="33"/>
      <c r="V21" s="33"/>
      <c r="W21" s="33"/>
    </row>
    <row r="22" spans="1:23" ht="36.75" customHeight="1" x14ac:dyDescent="0.25">
      <c r="A22" s="168"/>
      <c r="B22" s="171"/>
      <c r="C22" s="76">
        <v>19</v>
      </c>
      <c r="D22" s="39" t="s">
        <v>55</v>
      </c>
      <c r="E22" s="59"/>
      <c r="F22" s="66">
        <v>1001</v>
      </c>
      <c r="G22" s="37" t="s">
        <v>61</v>
      </c>
      <c r="H22" s="74" t="s">
        <v>60</v>
      </c>
      <c r="I22" s="42" t="s">
        <v>6</v>
      </c>
      <c r="J22" s="60">
        <v>2.37</v>
      </c>
      <c r="K22" s="85">
        <v>20</v>
      </c>
      <c r="L22" s="61">
        <f t="shared" si="0"/>
        <v>20</v>
      </c>
      <c r="M22" s="62" t="str">
        <f t="shared" si="1"/>
        <v>OK</v>
      </c>
      <c r="N22" s="96"/>
      <c r="O22" s="197"/>
      <c r="P22" s="55"/>
      <c r="Q22" s="33"/>
      <c r="R22" s="33"/>
      <c r="S22" s="33"/>
      <c r="T22" s="33"/>
      <c r="U22" s="33"/>
      <c r="V22" s="33"/>
      <c r="W22" s="33"/>
    </row>
    <row r="23" spans="1:23" ht="34.5" customHeight="1" x14ac:dyDescent="0.25">
      <c r="A23" s="168"/>
      <c r="B23" s="171"/>
      <c r="C23" s="76">
        <v>20</v>
      </c>
      <c r="D23" s="39" t="s">
        <v>56</v>
      </c>
      <c r="E23" s="59"/>
      <c r="F23" s="66">
        <v>1001</v>
      </c>
      <c r="G23" s="37" t="s">
        <v>62</v>
      </c>
      <c r="H23" s="74" t="s">
        <v>60</v>
      </c>
      <c r="I23" s="42" t="s">
        <v>6</v>
      </c>
      <c r="J23" s="60">
        <v>28.97</v>
      </c>
      <c r="K23" s="85"/>
      <c r="L23" s="61">
        <f t="shared" si="0"/>
        <v>0</v>
      </c>
      <c r="M23" s="62" t="str">
        <f t="shared" si="1"/>
        <v>OK</v>
      </c>
      <c r="N23" s="96"/>
      <c r="O23" s="197"/>
      <c r="P23" s="55"/>
      <c r="Q23" s="33"/>
      <c r="R23" s="33"/>
      <c r="S23" s="33"/>
      <c r="T23" s="33"/>
      <c r="U23" s="33"/>
      <c r="V23" s="33"/>
      <c r="W23" s="33"/>
    </row>
    <row r="24" spans="1:23" ht="50.25" customHeight="1" x14ac:dyDescent="0.25">
      <c r="A24" s="168"/>
      <c r="B24" s="171"/>
      <c r="C24" s="76">
        <v>21</v>
      </c>
      <c r="D24" s="39" t="s">
        <v>57</v>
      </c>
      <c r="E24" s="59"/>
      <c r="F24" s="66">
        <v>1001</v>
      </c>
      <c r="G24" s="37" t="s">
        <v>63</v>
      </c>
      <c r="H24" s="74" t="s">
        <v>60</v>
      </c>
      <c r="I24" s="42" t="s">
        <v>6</v>
      </c>
      <c r="J24" s="60">
        <v>53.01</v>
      </c>
      <c r="K24" s="85"/>
      <c r="L24" s="61">
        <f t="shared" si="0"/>
        <v>0</v>
      </c>
      <c r="M24" s="62" t="str">
        <f t="shared" si="1"/>
        <v>OK</v>
      </c>
      <c r="N24" s="96"/>
      <c r="O24" s="197"/>
      <c r="P24" s="55"/>
      <c r="Q24" s="33"/>
      <c r="R24" s="33"/>
      <c r="S24" s="33"/>
      <c r="T24" s="33"/>
      <c r="U24" s="33"/>
      <c r="V24" s="33"/>
      <c r="W24" s="33"/>
    </row>
    <row r="25" spans="1:23" ht="59.25" customHeight="1" x14ac:dyDescent="0.25">
      <c r="A25" s="169"/>
      <c r="B25" s="172"/>
      <c r="C25" s="69">
        <v>22</v>
      </c>
      <c r="D25" s="79" t="s">
        <v>58</v>
      </c>
      <c r="E25" s="59"/>
      <c r="F25" s="68" t="s">
        <v>64</v>
      </c>
      <c r="G25" s="65" t="s">
        <v>65</v>
      </c>
      <c r="H25" s="65" t="s">
        <v>60</v>
      </c>
      <c r="I25" s="65" t="s">
        <v>6</v>
      </c>
      <c r="J25" s="60">
        <v>40</v>
      </c>
      <c r="K25" s="85"/>
      <c r="L25" s="61">
        <f t="shared" si="0"/>
        <v>0</v>
      </c>
      <c r="M25" s="62" t="str">
        <f t="shared" si="1"/>
        <v>OK</v>
      </c>
      <c r="N25" s="96"/>
      <c r="O25" s="197"/>
      <c r="P25" s="55"/>
      <c r="Q25" s="33"/>
      <c r="R25" s="33"/>
      <c r="S25" s="33"/>
      <c r="T25" s="33"/>
      <c r="U25" s="33"/>
      <c r="V25" s="33"/>
      <c r="W25" s="33"/>
    </row>
    <row r="26" spans="1:23" ht="33.75" customHeight="1" x14ac:dyDescent="0.25">
      <c r="A26" s="160" t="s">
        <v>73</v>
      </c>
      <c r="B26" s="163" t="s">
        <v>36</v>
      </c>
      <c r="C26" s="77">
        <v>23</v>
      </c>
      <c r="D26" s="70" t="s">
        <v>74</v>
      </c>
      <c r="E26" s="70"/>
      <c r="F26" s="80">
        <v>436</v>
      </c>
      <c r="G26" s="73" t="s">
        <v>92</v>
      </c>
      <c r="H26" s="67" t="s">
        <v>93</v>
      </c>
      <c r="I26" s="67" t="s">
        <v>94</v>
      </c>
      <c r="J26" s="64">
        <v>12.9</v>
      </c>
      <c r="K26" s="86">
        <v>150</v>
      </c>
      <c r="L26" s="61">
        <f t="shared" si="0"/>
        <v>110</v>
      </c>
      <c r="M26" s="62" t="str">
        <f t="shared" si="1"/>
        <v>OK</v>
      </c>
      <c r="N26" s="97">
        <v>20</v>
      </c>
      <c r="O26" s="207">
        <v>20</v>
      </c>
      <c r="P26" s="55"/>
      <c r="Q26" s="33"/>
      <c r="R26" s="33"/>
      <c r="S26" s="33"/>
      <c r="T26" s="33"/>
      <c r="U26" s="33"/>
      <c r="V26" s="33"/>
      <c r="W26" s="33"/>
    </row>
    <row r="27" spans="1:23" ht="31.7" customHeight="1" x14ac:dyDescent="0.25">
      <c r="A27" s="161"/>
      <c r="B27" s="164"/>
      <c r="C27" s="77">
        <v>24</v>
      </c>
      <c r="D27" s="70" t="s">
        <v>75</v>
      </c>
      <c r="E27" s="70"/>
      <c r="F27" s="80">
        <v>436</v>
      </c>
      <c r="G27" s="73" t="s">
        <v>92</v>
      </c>
      <c r="H27" s="67" t="s">
        <v>93</v>
      </c>
      <c r="I27" s="67" t="s">
        <v>94</v>
      </c>
      <c r="J27" s="64">
        <v>32.65</v>
      </c>
      <c r="K27" s="86">
        <v>120</v>
      </c>
      <c r="L27" s="61">
        <f t="shared" si="0"/>
        <v>110</v>
      </c>
      <c r="M27" s="62" t="str">
        <f t="shared" si="1"/>
        <v>OK</v>
      </c>
      <c r="N27" s="97">
        <v>5</v>
      </c>
      <c r="O27" s="207">
        <v>5</v>
      </c>
      <c r="P27" s="55"/>
      <c r="Q27" s="33"/>
      <c r="R27" s="33"/>
      <c r="S27" s="33"/>
      <c r="T27" s="33"/>
      <c r="U27" s="33"/>
      <c r="V27" s="33"/>
      <c r="W27" s="33"/>
    </row>
    <row r="28" spans="1:23" ht="32.25" customHeight="1" x14ac:dyDescent="0.25">
      <c r="A28" s="161"/>
      <c r="B28" s="164"/>
      <c r="C28" s="77">
        <v>25</v>
      </c>
      <c r="D28" s="70" t="s">
        <v>76</v>
      </c>
      <c r="E28" s="70"/>
      <c r="F28" s="80">
        <v>436</v>
      </c>
      <c r="G28" s="73" t="s">
        <v>92</v>
      </c>
      <c r="H28" s="67" t="s">
        <v>93</v>
      </c>
      <c r="I28" s="67" t="s">
        <v>94</v>
      </c>
      <c r="J28" s="64">
        <v>70.819999999999993</v>
      </c>
      <c r="K28" s="86">
        <v>1</v>
      </c>
      <c r="L28" s="61">
        <f t="shared" si="0"/>
        <v>1</v>
      </c>
      <c r="M28" s="62" t="str">
        <f t="shared" si="1"/>
        <v>OK</v>
      </c>
      <c r="N28" s="96"/>
      <c r="O28" s="197"/>
      <c r="P28" s="55"/>
      <c r="Q28" s="33"/>
      <c r="R28" s="33"/>
      <c r="S28" s="33"/>
      <c r="T28" s="33"/>
      <c r="U28" s="33"/>
      <c r="V28" s="33"/>
      <c r="W28" s="33"/>
    </row>
    <row r="29" spans="1:23" ht="27.75" customHeight="1" x14ac:dyDescent="0.25">
      <c r="A29" s="161"/>
      <c r="B29" s="164"/>
      <c r="C29" s="77">
        <v>26</v>
      </c>
      <c r="D29" s="70" t="s">
        <v>77</v>
      </c>
      <c r="E29" s="70"/>
      <c r="F29" s="80">
        <v>436</v>
      </c>
      <c r="G29" s="73" t="s">
        <v>92</v>
      </c>
      <c r="H29" s="67" t="s">
        <v>93</v>
      </c>
      <c r="I29" s="67" t="s">
        <v>94</v>
      </c>
      <c r="J29" s="64">
        <v>164.99</v>
      </c>
      <c r="K29" s="86">
        <v>1</v>
      </c>
      <c r="L29" s="61">
        <f t="shared" si="0"/>
        <v>1</v>
      </c>
      <c r="M29" s="62" t="str">
        <f t="shared" si="1"/>
        <v>OK</v>
      </c>
      <c r="N29" s="96"/>
      <c r="O29" s="197"/>
      <c r="P29" s="55"/>
      <c r="Q29" s="33"/>
      <c r="R29" s="33"/>
      <c r="S29" s="33"/>
      <c r="T29" s="33"/>
      <c r="U29" s="33"/>
      <c r="V29" s="33"/>
      <c r="W29" s="33"/>
    </row>
    <row r="30" spans="1:23" ht="32.25" customHeight="1" x14ac:dyDescent="0.25">
      <c r="A30" s="161"/>
      <c r="B30" s="164"/>
      <c r="C30" s="77">
        <v>27</v>
      </c>
      <c r="D30" s="70" t="s">
        <v>78</v>
      </c>
      <c r="E30" s="70"/>
      <c r="F30" s="80">
        <v>436</v>
      </c>
      <c r="G30" s="73" t="s">
        <v>92</v>
      </c>
      <c r="H30" s="67" t="s">
        <v>93</v>
      </c>
      <c r="I30" s="67" t="s">
        <v>94</v>
      </c>
      <c r="J30" s="64">
        <v>24.99</v>
      </c>
      <c r="K30" s="86">
        <v>70</v>
      </c>
      <c r="L30" s="61">
        <f t="shared" si="0"/>
        <v>60</v>
      </c>
      <c r="M30" s="62" t="str">
        <f t="shared" si="1"/>
        <v>OK</v>
      </c>
      <c r="N30" s="97">
        <v>5</v>
      </c>
      <c r="O30" s="207">
        <v>5</v>
      </c>
      <c r="P30" s="55"/>
      <c r="Q30" s="33"/>
      <c r="R30" s="33"/>
      <c r="S30" s="33"/>
      <c r="T30" s="33"/>
      <c r="U30" s="33"/>
      <c r="V30" s="33"/>
      <c r="W30" s="33"/>
    </row>
    <row r="31" spans="1:23" ht="36.75" customHeight="1" x14ac:dyDescent="0.25">
      <c r="A31" s="161"/>
      <c r="B31" s="164"/>
      <c r="C31" s="77">
        <v>28</v>
      </c>
      <c r="D31" s="70" t="s">
        <v>79</v>
      </c>
      <c r="E31" s="70"/>
      <c r="F31" s="80">
        <v>436</v>
      </c>
      <c r="G31" s="73" t="s">
        <v>92</v>
      </c>
      <c r="H31" s="67" t="s">
        <v>93</v>
      </c>
      <c r="I31" s="67" t="s">
        <v>94</v>
      </c>
      <c r="J31" s="64">
        <v>94.15</v>
      </c>
      <c r="K31" s="86">
        <v>50</v>
      </c>
      <c r="L31" s="61">
        <f t="shared" si="0"/>
        <v>43</v>
      </c>
      <c r="M31" s="62" t="str">
        <f t="shared" si="1"/>
        <v>OK</v>
      </c>
      <c r="N31" s="97">
        <v>2</v>
      </c>
      <c r="O31" s="207">
        <v>5</v>
      </c>
      <c r="P31" s="55"/>
      <c r="Q31" s="33"/>
      <c r="R31" s="33"/>
      <c r="S31" s="33"/>
      <c r="T31" s="33"/>
      <c r="U31" s="33"/>
      <c r="V31" s="33"/>
      <c r="W31" s="33"/>
    </row>
    <row r="32" spans="1:23" ht="34.5" customHeight="1" x14ac:dyDescent="0.25">
      <c r="A32" s="161"/>
      <c r="B32" s="164"/>
      <c r="C32" s="77">
        <v>29</v>
      </c>
      <c r="D32" s="70" t="s">
        <v>80</v>
      </c>
      <c r="E32" s="70"/>
      <c r="F32" s="80">
        <v>436</v>
      </c>
      <c r="G32" s="73" t="s">
        <v>92</v>
      </c>
      <c r="H32" s="67" t="s">
        <v>93</v>
      </c>
      <c r="I32" s="67" t="s">
        <v>94</v>
      </c>
      <c r="J32" s="64">
        <v>95.82</v>
      </c>
      <c r="K32" s="86">
        <v>40</v>
      </c>
      <c r="L32" s="61">
        <f t="shared" si="0"/>
        <v>35</v>
      </c>
      <c r="M32" s="62" t="str">
        <f t="shared" si="1"/>
        <v>OK</v>
      </c>
      <c r="N32" s="97">
        <v>2</v>
      </c>
      <c r="O32" s="207">
        <v>3</v>
      </c>
      <c r="P32" s="55"/>
      <c r="Q32" s="33"/>
      <c r="R32" s="33"/>
      <c r="S32" s="33"/>
      <c r="T32" s="33"/>
      <c r="U32" s="33"/>
      <c r="V32" s="33"/>
      <c r="W32" s="33"/>
    </row>
    <row r="33" spans="1:23" ht="40.700000000000003" customHeight="1" x14ac:dyDescent="0.25">
      <c r="A33" s="161"/>
      <c r="B33" s="164"/>
      <c r="C33" s="77">
        <v>30</v>
      </c>
      <c r="D33" s="70" t="s">
        <v>81</v>
      </c>
      <c r="E33" s="70"/>
      <c r="F33" s="80">
        <v>436</v>
      </c>
      <c r="G33" s="73" t="s">
        <v>92</v>
      </c>
      <c r="H33" s="67" t="s">
        <v>93</v>
      </c>
      <c r="I33" s="67" t="s">
        <v>94</v>
      </c>
      <c r="J33" s="64">
        <v>178.32</v>
      </c>
      <c r="K33" s="86">
        <v>30</v>
      </c>
      <c r="L33" s="61">
        <f t="shared" si="0"/>
        <v>25</v>
      </c>
      <c r="M33" s="62" t="str">
        <f t="shared" si="1"/>
        <v>OK</v>
      </c>
      <c r="N33" s="97">
        <v>2</v>
      </c>
      <c r="O33" s="207">
        <v>3</v>
      </c>
      <c r="P33" s="55"/>
      <c r="Q33" s="33"/>
      <c r="R33" s="33"/>
      <c r="S33" s="33"/>
      <c r="T33" s="33"/>
      <c r="U33" s="33"/>
      <c r="V33" s="33"/>
      <c r="W33" s="33"/>
    </row>
    <row r="34" spans="1:23" ht="30.75" customHeight="1" x14ac:dyDescent="0.25">
      <c r="A34" s="161"/>
      <c r="B34" s="164"/>
      <c r="C34" s="77">
        <v>31</v>
      </c>
      <c r="D34" s="70" t="s">
        <v>82</v>
      </c>
      <c r="E34" s="70"/>
      <c r="F34" s="80">
        <v>436</v>
      </c>
      <c r="G34" s="73" t="s">
        <v>92</v>
      </c>
      <c r="H34" s="67" t="s">
        <v>93</v>
      </c>
      <c r="I34" s="67" t="s">
        <v>94</v>
      </c>
      <c r="J34" s="64">
        <v>70.819999999999993</v>
      </c>
      <c r="K34" s="86">
        <v>45</v>
      </c>
      <c r="L34" s="61">
        <f t="shared" si="0"/>
        <v>33</v>
      </c>
      <c r="M34" s="62" t="str">
        <f t="shared" si="1"/>
        <v>OK</v>
      </c>
      <c r="N34" s="97">
        <v>7</v>
      </c>
      <c r="O34" s="207">
        <v>5</v>
      </c>
      <c r="P34" s="55"/>
      <c r="Q34" s="33"/>
      <c r="R34" s="33"/>
      <c r="S34" s="33"/>
      <c r="T34" s="33"/>
      <c r="U34" s="33"/>
      <c r="V34" s="33"/>
      <c r="W34" s="33"/>
    </row>
    <row r="35" spans="1:23" ht="25.5" customHeight="1" x14ac:dyDescent="0.25">
      <c r="A35" s="161"/>
      <c r="B35" s="164"/>
      <c r="C35" s="77">
        <v>32</v>
      </c>
      <c r="D35" s="70" t="s">
        <v>83</v>
      </c>
      <c r="E35" s="70"/>
      <c r="F35" s="80">
        <v>436</v>
      </c>
      <c r="G35" s="73" t="s">
        <v>92</v>
      </c>
      <c r="H35" s="67" t="s">
        <v>93</v>
      </c>
      <c r="I35" s="67" t="s">
        <v>94</v>
      </c>
      <c r="J35" s="64">
        <v>235.32</v>
      </c>
      <c r="K35" s="86">
        <v>35</v>
      </c>
      <c r="L35" s="61">
        <f t="shared" si="0"/>
        <v>30</v>
      </c>
      <c r="M35" s="62" t="str">
        <f t="shared" si="1"/>
        <v>OK</v>
      </c>
      <c r="N35" s="97">
        <v>2</v>
      </c>
      <c r="O35" s="207">
        <v>3</v>
      </c>
      <c r="P35" s="55"/>
      <c r="Q35" s="33"/>
      <c r="R35" s="33"/>
      <c r="S35" s="33"/>
      <c r="T35" s="33"/>
      <c r="U35" s="33"/>
      <c r="V35" s="33"/>
      <c r="W35" s="33"/>
    </row>
    <row r="36" spans="1:23" ht="36.75" customHeight="1" x14ac:dyDescent="0.25">
      <c r="A36" s="161"/>
      <c r="B36" s="164"/>
      <c r="C36" s="77">
        <v>33</v>
      </c>
      <c r="D36" s="70" t="s">
        <v>84</v>
      </c>
      <c r="E36" s="70"/>
      <c r="F36" s="80">
        <v>436</v>
      </c>
      <c r="G36" s="73" t="s">
        <v>92</v>
      </c>
      <c r="H36" s="67" t="s">
        <v>93</v>
      </c>
      <c r="I36" s="67" t="s">
        <v>94</v>
      </c>
      <c r="J36" s="64">
        <v>86.65</v>
      </c>
      <c r="K36" s="86">
        <v>40</v>
      </c>
      <c r="L36" s="61">
        <f t="shared" si="0"/>
        <v>32</v>
      </c>
      <c r="M36" s="62" t="str">
        <f t="shared" si="1"/>
        <v>OK</v>
      </c>
      <c r="N36" s="97">
        <v>5</v>
      </c>
      <c r="O36" s="207">
        <v>3</v>
      </c>
      <c r="P36" s="55"/>
      <c r="Q36" s="33"/>
      <c r="R36" s="33"/>
      <c r="S36" s="33"/>
      <c r="T36" s="33"/>
      <c r="U36" s="33"/>
      <c r="V36" s="33"/>
      <c r="W36" s="33"/>
    </row>
    <row r="37" spans="1:23" ht="32.25" customHeight="1" x14ac:dyDescent="0.25">
      <c r="A37" s="161"/>
      <c r="B37" s="164"/>
      <c r="C37" s="77">
        <v>34</v>
      </c>
      <c r="D37" s="70" t="s">
        <v>85</v>
      </c>
      <c r="E37" s="70"/>
      <c r="F37" s="80">
        <v>436</v>
      </c>
      <c r="G37" s="73" t="s">
        <v>92</v>
      </c>
      <c r="H37" s="67" t="s">
        <v>95</v>
      </c>
      <c r="I37" s="67" t="s">
        <v>94</v>
      </c>
      <c r="J37" s="64">
        <v>131.65</v>
      </c>
      <c r="K37" s="86">
        <v>50</v>
      </c>
      <c r="L37" s="61">
        <f t="shared" si="0"/>
        <v>48</v>
      </c>
      <c r="M37" s="62" t="str">
        <f t="shared" si="1"/>
        <v>OK</v>
      </c>
      <c r="N37" s="96"/>
      <c r="O37" s="207">
        <v>2</v>
      </c>
      <c r="P37" s="55"/>
      <c r="Q37" s="33"/>
      <c r="R37" s="33"/>
      <c r="S37" s="33"/>
      <c r="T37" s="33"/>
      <c r="U37" s="33"/>
      <c r="V37" s="33"/>
      <c r="W37" s="33"/>
    </row>
    <row r="38" spans="1:23" ht="28.5" customHeight="1" x14ac:dyDescent="0.25">
      <c r="A38" s="161"/>
      <c r="B38" s="164"/>
      <c r="C38" s="77">
        <v>35</v>
      </c>
      <c r="D38" s="70" t="s">
        <v>86</v>
      </c>
      <c r="E38" s="70" t="s">
        <v>29</v>
      </c>
      <c r="F38" s="80">
        <v>436</v>
      </c>
      <c r="G38" s="73" t="s">
        <v>92</v>
      </c>
      <c r="H38" s="67" t="s">
        <v>95</v>
      </c>
      <c r="I38" s="67" t="s">
        <v>94</v>
      </c>
      <c r="J38" s="64">
        <v>271.64999999999998</v>
      </c>
      <c r="K38" s="86">
        <v>40</v>
      </c>
      <c r="L38" s="61">
        <f t="shared" si="0"/>
        <v>38</v>
      </c>
      <c r="M38" s="62" t="str">
        <f t="shared" si="1"/>
        <v>OK</v>
      </c>
      <c r="N38" s="96"/>
      <c r="O38" s="208">
        <v>2</v>
      </c>
      <c r="P38" s="55"/>
      <c r="Q38" s="33"/>
      <c r="R38" s="33"/>
      <c r="S38" s="33"/>
      <c r="T38" s="33"/>
      <c r="U38" s="33"/>
      <c r="V38" s="33"/>
      <c r="W38" s="33"/>
    </row>
    <row r="39" spans="1:23" ht="27.75" customHeight="1" x14ac:dyDescent="0.25">
      <c r="A39" s="161"/>
      <c r="B39" s="164"/>
      <c r="C39" s="73">
        <v>36</v>
      </c>
      <c r="D39" s="70" t="s">
        <v>87</v>
      </c>
      <c r="E39" s="70" t="s">
        <v>30</v>
      </c>
      <c r="F39" s="80">
        <v>436</v>
      </c>
      <c r="G39" s="73" t="s">
        <v>92</v>
      </c>
      <c r="H39" s="67" t="s">
        <v>95</v>
      </c>
      <c r="I39" s="67" t="s">
        <v>94</v>
      </c>
      <c r="J39" s="64">
        <v>148.32</v>
      </c>
      <c r="K39" s="86">
        <v>60</v>
      </c>
      <c r="L39" s="61">
        <f t="shared" si="0"/>
        <v>52</v>
      </c>
      <c r="M39" s="62" t="str">
        <f t="shared" si="1"/>
        <v>OK</v>
      </c>
      <c r="N39" s="97">
        <v>3</v>
      </c>
      <c r="O39" s="207">
        <v>5</v>
      </c>
      <c r="P39" s="55"/>
      <c r="Q39" s="33"/>
      <c r="R39" s="33"/>
      <c r="S39" s="33"/>
      <c r="T39" s="34"/>
      <c r="U39" s="33"/>
      <c r="V39" s="33"/>
      <c r="W39" s="33"/>
    </row>
    <row r="40" spans="1:23" ht="28.5" customHeight="1" x14ac:dyDescent="0.25">
      <c r="A40" s="161"/>
      <c r="B40" s="164"/>
      <c r="C40" s="73">
        <v>37</v>
      </c>
      <c r="D40" s="70" t="s">
        <v>88</v>
      </c>
      <c r="E40" s="70" t="s">
        <v>28</v>
      </c>
      <c r="F40" s="80">
        <v>436</v>
      </c>
      <c r="G40" s="73" t="s">
        <v>92</v>
      </c>
      <c r="H40" s="67" t="s">
        <v>95</v>
      </c>
      <c r="I40" s="67" t="s">
        <v>94</v>
      </c>
      <c r="J40" s="64">
        <v>140.82</v>
      </c>
      <c r="K40" s="86">
        <v>30</v>
      </c>
      <c r="L40" s="61">
        <f t="shared" si="0"/>
        <v>28</v>
      </c>
      <c r="M40" s="62" t="str">
        <f t="shared" si="1"/>
        <v>OK</v>
      </c>
      <c r="N40" s="96"/>
      <c r="O40" s="207">
        <v>2</v>
      </c>
      <c r="P40" s="55"/>
      <c r="Q40" s="33"/>
      <c r="R40" s="33"/>
      <c r="S40" s="33"/>
      <c r="T40" s="33"/>
      <c r="U40" s="33"/>
      <c r="V40" s="33"/>
      <c r="W40" s="33"/>
    </row>
    <row r="41" spans="1:23" ht="27.75" customHeight="1" x14ac:dyDescent="0.25">
      <c r="A41" s="161"/>
      <c r="B41" s="164"/>
      <c r="C41" s="73">
        <v>38</v>
      </c>
      <c r="D41" s="70" t="s">
        <v>89</v>
      </c>
      <c r="E41" s="70" t="s">
        <v>30</v>
      </c>
      <c r="F41" s="80">
        <v>436</v>
      </c>
      <c r="G41" s="73" t="s">
        <v>92</v>
      </c>
      <c r="H41" s="67" t="s">
        <v>95</v>
      </c>
      <c r="I41" s="67" t="s">
        <v>94</v>
      </c>
      <c r="J41" s="64">
        <v>184.99</v>
      </c>
      <c r="K41" s="86">
        <v>35</v>
      </c>
      <c r="L41" s="61">
        <f t="shared" si="0"/>
        <v>30</v>
      </c>
      <c r="M41" s="62" t="str">
        <f t="shared" si="1"/>
        <v>OK</v>
      </c>
      <c r="N41" s="97">
        <v>2</v>
      </c>
      <c r="O41" s="207">
        <v>3</v>
      </c>
      <c r="P41" s="55"/>
      <c r="Q41" s="33"/>
      <c r="R41" s="33"/>
      <c r="S41" s="33"/>
      <c r="T41" s="33"/>
      <c r="U41" s="33"/>
      <c r="V41" s="33"/>
      <c r="W41" s="33"/>
    </row>
    <row r="42" spans="1:23" ht="23.25" customHeight="1" x14ac:dyDescent="0.25">
      <c r="A42" s="161"/>
      <c r="B42" s="164"/>
      <c r="C42" s="73">
        <v>39</v>
      </c>
      <c r="D42" s="70" t="s">
        <v>90</v>
      </c>
      <c r="E42" s="70" t="s">
        <v>31</v>
      </c>
      <c r="F42" s="80">
        <v>436</v>
      </c>
      <c r="G42" s="73" t="s">
        <v>92</v>
      </c>
      <c r="H42" s="67" t="s">
        <v>95</v>
      </c>
      <c r="I42" s="67" t="s">
        <v>94</v>
      </c>
      <c r="J42" s="64">
        <v>114.99</v>
      </c>
      <c r="K42" s="86">
        <v>45</v>
      </c>
      <c r="L42" s="61">
        <f t="shared" si="0"/>
        <v>42</v>
      </c>
      <c r="M42" s="62" t="str">
        <f t="shared" si="1"/>
        <v>OK</v>
      </c>
      <c r="N42" s="96"/>
      <c r="O42" s="207">
        <v>3</v>
      </c>
      <c r="P42" s="57"/>
      <c r="Q42" s="33"/>
      <c r="R42" s="33"/>
      <c r="S42" s="33"/>
      <c r="T42" s="33"/>
      <c r="U42" s="33"/>
      <c r="V42" s="33"/>
      <c r="W42" s="33"/>
    </row>
    <row r="43" spans="1:23" ht="31.7" customHeight="1" x14ac:dyDescent="0.25">
      <c r="A43" s="162"/>
      <c r="B43" s="165"/>
      <c r="C43" s="73">
        <v>40</v>
      </c>
      <c r="D43" s="83" t="s">
        <v>91</v>
      </c>
      <c r="E43" s="83" t="s">
        <v>30</v>
      </c>
      <c r="F43" s="80">
        <v>436</v>
      </c>
      <c r="G43" s="73" t="s">
        <v>92</v>
      </c>
      <c r="H43" s="84" t="s">
        <v>95</v>
      </c>
      <c r="I43" s="84" t="s">
        <v>94</v>
      </c>
      <c r="J43" s="64">
        <v>221.65</v>
      </c>
      <c r="K43" s="86">
        <v>30</v>
      </c>
      <c r="L43" s="61">
        <f t="shared" si="0"/>
        <v>27</v>
      </c>
      <c r="M43" s="62" t="str">
        <f t="shared" si="1"/>
        <v>OK</v>
      </c>
      <c r="N43" s="95"/>
      <c r="O43" s="207">
        <v>3</v>
      </c>
      <c r="P43" s="55"/>
      <c r="Q43" s="33"/>
      <c r="R43" s="33"/>
      <c r="S43" s="33"/>
      <c r="T43" s="34"/>
      <c r="U43" s="33"/>
      <c r="V43" s="33"/>
      <c r="W43" s="33"/>
    </row>
    <row r="44" spans="1:23" x14ac:dyDescent="0.25">
      <c r="K44" s="18">
        <f>SUM(K4:K43)</f>
        <v>967</v>
      </c>
      <c r="L44" s="18">
        <f>SUM(L4:L43)</f>
        <v>832</v>
      </c>
      <c r="N44" s="29">
        <f>SUMPRODUCT($J$4:$J$43,N4:N43)</f>
        <v>3929.8499999999995</v>
      </c>
      <c r="O44" s="29">
        <f t="shared" ref="O44:W44" si="2">SUMPRODUCT($J$4:$J$43,O4:O43)</f>
        <v>6554.1100000000006</v>
      </c>
      <c r="P44" s="29">
        <f t="shared" si="2"/>
        <v>0</v>
      </c>
      <c r="Q44" s="29">
        <f t="shared" si="2"/>
        <v>0</v>
      </c>
      <c r="R44" s="29">
        <f t="shared" si="2"/>
        <v>0</v>
      </c>
      <c r="S44" s="29">
        <f t="shared" si="2"/>
        <v>0</v>
      </c>
      <c r="T44" s="29">
        <f t="shared" si="2"/>
        <v>0</v>
      </c>
      <c r="U44" s="29">
        <f t="shared" si="2"/>
        <v>0</v>
      </c>
      <c r="V44" s="29">
        <f t="shared" si="2"/>
        <v>0</v>
      </c>
      <c r="W44" s="29">
        <f t="shared" si="2"/>
        <v>0</v>
      </c>
    </row>
    <row r="45" spans="1:23" x14ac:dyDescent="0.25">
      <c r="N45" s="48"/>
      <c r="O45" s="202"/>
      <c r="P45" s="46"/>
      <c r="Q45" s="46"/>
    </row>
    <row r="46" spans="1:23" x14ac:dyDescent="0.25">
      <c r="N46" s="48"/>
      <c r="O46" s="202"/>
      <c r="P46" s="46"/>
      <c r="Q46" s="46"/>
    </row>
    <row r="47" spans="1:23" x14ac:dyDescent="0.25">
      <c r="N47" s="48"/>
      <c r="O47" s="202"/>
      <c r="P47" s="46"/>
      <c r="Q47" s="46"/>
    </row>
    <row r="48" spans="1:23" x14ac:dyDescent="0.25">
      <c r="N48" s="48"/>
      <c r="O48" s="202"/>
      <c r="P48" s="46"/>
      <c r="Q48" s="46"/>
    </row>
    <row r="49" spans="14:17" x14ac:dyDescent="0.25">
      <c r="N49" s="48"/>
      <c r="O49" s="202"/>
      <c r="P49" s="46"/>
      <c r="Q49" s="46"/>
    </row>
    <row r="50" spans="14:17" ht="26.45" customHeight="1" x14ac:dyDescent="0.25">
      <c r="N50" s="48"/>
      <c r="O50" s="204"/>
    </row>
    <row r="51" spans="14:17" x14ac:dyDescent="0.25">
      <c r="N51" s="48"/>
      <c r="O51" s="204"/>
    </row>
    <row r="52" spans="14:17" x14ac:dyDescent="0.25">
      <c r="N52" s="48"/>
      <c r="O52" s="204"/>
    </row>
    <row r="53" spans="14:17" x14ac:dyDescent="0.25">
      <c r="N53" s="48"/>
      <c r="O53" s="204"/>
    </row>
    <row r="54" spans="14:17" x14ac:dyDescent="0.25">
      <c r="N54" s="48"/>
      <c r="O54" s="204"/>
    </row>
    <row r="55" spans="14:17" x14ac:dyDescent="0.25">
      <c r="N55" s="48"/>
      <c r="O55" s="204"/>
    </row>
    <row r="56" spans="14:17" x14ac:dyDescent="0.25">
      <c r="N56" s="48"/>
      <c r="O56" s="204"/>
    </row>
    <row r="57" spans="14:17" x14ac:dyDescent="0.25">
      <c r="N57" s="48"/>
      <c r="O57" s="204"/>
    </row>
    <row r="58" spans="14:17" x14ac:dyDescent="0.25">
      <c r="N58" s="48"/>
      <c r="O58" s="204"/>
    </row>
    <row r="59" spans="14:17" ht="90" customHeight="1" x14ac:dyDescent="0.25">
      <c r="N59" s="48"/>
      <c r="O59" s="204"/>
    </row>
    <row r="60" spans="14:17" x14ac:dyDescent="0.25">
      <c r="N60" s="48"/>
      <c r="O60" s="204"/>
    </row>
    <row r="61" spans="14:17" x14ac:dyDescent="0.25">
      <c r="N61" s="48"/>
      <c r="O61" s="204"/>
    </row>
    <row r="62" spans="14:17" x14ac:dyDescent="0.25">
      <c r="N62" s="48"/>
      <c r="O62" s="204"/>
    </row>
    <row r="63" spans="14:17" x14ac:dyDescent="0.25">
      <c r="N63" s="48"/>
      <c r="O63" s="204"/>
    </row>
    <row r="64" spans="14:17" x14ac:dyDescent="0.25">
      <c r="N64" s="48"/>
      <c r="O64" s="204"/>
    </row>
    <row r="65" spans="14:15" x14ac:dyDescent="0.25">
      <c r="N65" s="48"/>
      <c r="O65" s="204"/>
    </row>
    <row r="66" spans="14:15" x14ac:dyDescent="0.25">
      <c r="N66" s="48"/>
      <c r="O66" s="204"/>
    </row>
    <row r="67" spans="14:15" x14ac:dyDescent="0.25">
      <c r="N67" s="48"/>
      <c r="O67" s="204"/>
    </row>
    <row r="68" spans="14:15" x14ac:dyDescent="0.25">
      <c r="N68" s="48"/>
      <c r="O68" s="204"/>
    </row>
    <row r="69" spans="14:15" x14ac:dyDescent="0.25">
      <c r="N69" s="48"/>
      <c r="O69" s="204"/>
    </row>
    <row r="70" spans="14:15" x14ac:dyDescent="0.25">
      <c r="N70" s="48"/>
      <c r="O70" s="204"/>
    </row>
    <row r="71" spans="14:15" x14ac:dyDescent="0.25">
      <c r="N71" s="48"/>
      <c r="O71" s="204"/>
    </row>
    <row r="72" spans="14:15" x14ac:dyDescent="0.25">
      <c r="N72" s="48"/>
      <c r="O72" s="204"/>
    </row>
    <row r="73" spans="14:15" x14ac:dyDescent="0.25">
      <c r="N73" s="48"/>
      <c r="O73" s="204"/>
    </row>
    <row r="74" spans="14:15" x14ac:dyDescent="0.25">
      <c r="N74" s="48"/>
      <c r="O74" s="204"/>
    </row>
    <row r="75" spans="14:15" x14ac:dyDescent="0.25">
      <c r="N75" s="48"/>
      <c r="O75" s="204"/>
    </row>
    <row r="76" spans="14:15" x14ac:dyDescent="0.25">
      <c r="N76" s="48"/>
      <c r="O76" s="204"/>
    </row>
    <row r="77" spans="14:15" x14ac:dyDescent="0.25">
      <c r="N77" s="48"/>
      <c r="O77" s="204"/>
    </row>
    <row r="78" spans="14:15" x14ac:dyDescent="0.25">
      <c r="N78" s="48"/>
      <c r="O78" s="204"/>
    </row>
    <row r="79" spans="14:15" x14ac:dyDescent="0.25">
      <c r="N79" s="48"/>
      <c r="O79" s="204"/>
    </row>
    <row r="80" spans="14:15" x14ac:dyDescent="0.25">
      <c r="N80" s="48"/>
      <c r="O80" s="204"/>
    </row>
    <row r="81" spans="14:15" x14ac:dyDescent="0.25">
      <c r="N81" s="48"/>
      <c r="O81" s="204"/>
    </row>
    <row r="82" spans="14:15" x14ac:dyDescent="0.25">
      <c r="N82" s="48"/>
      <c r="O82" s="204"/>
    </row>
    <row r="83" spans="14:15" x14ac:dyDescent="0.25">
      <c r="N83" s="48"/>
      <c r="O83" s="204"/>
    </row>
    <row r="84" spans="14:15" x14ac:dyDescent="0.25">
      <c r="N84" s="48"/>
      <c r="O84" s="204"/>
    </row>
    <row r="85" spans="14:15" x14ac:dyDescent="0.25">
      <c r="N85" s="48"/>
      <c r="O85" s="204"/>
    </row>
    <row r="86" spans="14:15" x14ac:dyDescent="0.25">
      <c r="N86" s="48"/>
      <c r="O86" s="204"/>
    </row>
    <row r="87" spans="14:15" x14ac:dyDescent="0.25">
      <c r="N87" s="48"/>
      <c r="O87" s="204"/>
    </row>
    <row r="88" spans="14:15" x14ac:dyDescent="0.25">
      <c r="N88" s="48"/>
      <c r="O88" s="204"/>
    </row>
    <row r="89" spans="14:15" x14ac:dyDescent="0.25">
      <c r="N89" s="48"/>
      <c r="O89" s="204"/>
    </row>
    <row r="90" spans="14:15" x14ac:dyDescent="0.25">
      <c r="N90" s="48"/>
      <c r="O90" s="204"/>
    </row>
    <row r="91" spans="14:15" x14ac:dyDescent="0.25">
      <c r="N91" s="48"/>
      <c r="O91" s="204"/>
    </row>
    <row r="92" spans="14:15" x14ac:dyDescent="0.25">
      <c r="N92" s="48"/>
      <c r="O92" s="204"/>
    </row>
    <row r="93" spans="14:15" x14ac:dyDescent="0.25">
      <c r="N93" s="48"/>
      <c r="O93" s="204"/>
    </row>
    <row r="94" spans="14:15" x14ac:dyDescent="0.25">
      <c r="N94" s="48"/>
      <c r="O94" s="204"/>
    </row>
    <row r="95" spans="14:15" x14ac:dyDescent="0.25">
      <c r="N95" s="48"/>
      <c r="O95" s="204"/>
    </row>
    <row r="96" spans="14:15" x14ac:dyDescent="0.25">
      <c r="N96" s="48"/>
      <c r="O96" s="204"/>
    </row>
    <row r="97" spans="14:15" x14ac:dyDescent="0.25">
      <c r="N97" s="48"/>
      <c r="O97" s="204"/>
    </row>
    <row r="98" spans="14:15" x14ac:dyDescent="0.25">
      <c r="N98" s="48"/>
      <c r="O98" s="204"/>
    </row>
    <row r="99" spans="14:15" x14ac:dyDescent="0.25">
      <c r="N99" s="48"/>
      <c r="O99" s="204"/>
    </row>
    <row r="100" spans="14:15" x14ac:dyDescent="0.25">
      <c r="N100" s="48"/>
      <c r="O100" s="204"/>
    </row>
    <row r="101" spans="14:15" x14ac:dyDescent="0.25">
      <c r="N101" s="48"/>
      <c r="O101" s="204"/>
    </row>
    <row r="102" spans="14:15" x14ac:dyDescent="0.25">
      <c r="N102" s="48"/>
      <c r="O102" s="204"/>
    </row>
    <row r="103" spans="14:15" x14ac:dyDescent="0.25">
      <c r="N103" s="48"/>
      <c r="O103" s="204"/>
    </row>
    <row r="104" spans="14:15" x14ac:dyDescent="0.25">
      <c r="N104" s="48"/>
      <c r="O104" s="204"/>
    </row>
    <row r="105" spans="14:15" x14ac:dyDescent="0.25">
      <c r="N105" s="48"/>
      <c r="O105" s="204"/>
    </row>
    <row r="106" spans="14:15" x14ac:dyDescent="0.25">
      <c r="N106" s="48"/>
      <c r="O106" s="204"/>
    </row>
    <row r="107" spans="14:15" x14ac:dyDescent="0.25">
      <c r="N107" s="48"/>
      <c r="O107" s="204"/>
    </row>
    <row r="108" spans="14:15" x14ac:dyDescent="0.25">
      <c r="N108" s="48"/>
      <c r="O108" s="204"/>
    </row>
    <row r="109" spans="14:15" x14ac:dyDescent="0.25">
      <c r="N109" s="48"/>
      <c r="O109" s="204"/>
    </row>
    <row r="110" spans="14:15" x14ac:dyDescent="0.25">
      <c r="N110" s="48"/>
      <c r="O110" s="204"/>
    </row>
    <row r="111" spans="14:15" x14ac:dyDescent="0.25">
      <c r="N111" s="48"/>
      <c r="O111" s="204"/>
    </row>
    <row r="112" spans="14:15" x14ac:dyDescent="0.25">
      <c r="N112" s="48"/>
      <c r="O112" s="204"/>
    </row>
    <row r="113" spans="14:15" x14ac:dyDescent="0.25">
      <c r="N113" s="48"/>
      <c r="O113" s="204"/>
    </row>
    <row r="114" spans="14:15" x14ac:dyDescent="0.25">
      <c r="N114" s="48"/>
      <c r="O114" s="204"/>
    </row>
    <row r="115" spans="14:15" x14ac:dyDescent="0.25">
      <c r="N115" s="48"/>
      <c r="O115" s="204"/>
    </row>
    <row r="116" spans="14:15" x14ac:dyDescent="0.25">
      <c r="N116" s="48"/>
      <c r="O116" s="204"/>
    </row>
    <row r="117" spans="14:15" x14ac:dyDescent="0.25">
      <c r="N117" s="48"/>
      <c r="O117" s="204"/>
    </row>
    <row r="118" spans="14:15" x14ac:dyDescent="0.25">
      <c r="N118" s="48"/>
      <c r="O118" s="204"/>
    </row>
    <row r="119" spans="14:15" x14ac:dyDescent="0.25">
      <c r="N119" s="48"/>
      <c r="O119" s="204"/>
    </row>
    <row r="120" spans="14:15" x14ac:dyDescent="0.25">
      <c r="N120" s="48"/>
      <c r="O120" s="204"/>
    </row>
    <row r="121" spans="14:15" x14ac:dyDescent="0.25">
      <c r="N121" s="48"/>
      <c r="O121" s="204"/>
    </row>
    <row r="122" spans="14:15" x14ac:dyDescent="0.25">
      <c r="N122" s="48"/>
      <c r="O122" s="204"/>
    </row>
    <row r="123" spans="14:15" x14ac:dyDescent="0.25">
      <c r="N123" s="48"/>
      <c r="O123" s="204"/>
    </row>
    <row r="124" spans="14:15" x14ac:dyDescent="0.25">
      <c r="N124" s="48"/>
      <c r="O124" s="204"/>
    </row>
    <row r="125" spans="14:15" x14ac:dyDescent="0.25">
      <c r="N125" s="48"/>
      <c r="O125" s="204"/>
    </row>
    <row r="126" spans="14:15" x14ac:dyDescent="0.25">
      <c r="N126" s="48"/>
      <c r="O126" s="204"/>
    </row>
    <row r="127" spans="14:15" x14ac:dyDescent="0.25">
      <c r="N127" s="48"/>
      <c r="O127" s="204"/>
    </row>
    <row r="128" spans="14:15" x14ac:dyDescent="0.25">
      <c r="N128" s="48"/>
      <c r="O128" s="204"/>
    </row>
    <row r="129" spans="14:15" x14ac:dyDescent="0.25">
      <c r="N129" s="48"/>
      <c r="O129" s="204"/>
    </row>
    <row r="130" spans="14:15" x14ac:dyDescent="0.25">
      <c r="N130" s="48"/>
      <c r="O130" s="204"/>
    </row>
    <row r="131" spans="14:15" x14ac:dyDescent="0.25">
      <c r="N131" s="48"/>
      <c r="O131" s="204"/>
    </row>
    <row r="132" spans="14:15" x14ac:dyDescent="0.25">
      <c r="N132" s="48"/>
      <c r="O132" s="204"/>
    </row>
    <row r="133" spans="14:15" x14ac:dyDescent="0.25">
      <c r="N133" s="48"/>
      <c r="O133" s="204"/>
    </row>
    <row r="134" spans="14:15" x14ac:dyDescent="0.25">
      <c r="N134" s="48"/>
      <c r="O134" s="204"/>
    </row>
    <row r="135" spans="14:15" x14ac:dyDescent="0.25">
      <c r="N135" s="48"/>
      <c r="O135" s="204"/>
    </row>
    <row r="136" spans="14:15" x14ac:dyDescent="0.25">
      <c r="N136" s="48"/>
      <c r="O136" s="204"/>
    </row>
    <row r="137" spans="14:15" x14ac:dyDescent="0.25">
      <c r="N137" s="48"/>
      <c r="O137" s="204"/>
    </row>
    <row r="138" spans="14:15" x14ac:dyDescent="0.25">
      <c r="N138" s="48"/>
      <c r="O138" s="204"/>
    </row>
    <row r="139" spans="14:15" x14ac:dyDescent="0.25">
      <c r="N139" s="48"/>
      <c r="O139" s="204"/>
    </row>
    <row r="140" spans="14:15" x14ac:dyDescent="0.25">
      <c r="N140" s="48"/>
      <c r="O140" s="204"/>
    </row>
    <row r="141" spans="14:15" x14ac:dyDescent="0.25">
      <c r="N141" s="48"/>
      <c r="O141" s="204"/>
    </row>
    <row r="142" spans="14:15" x14ac:dyDescent="0.25">
      <c r="N142" s="48"/>
      <c r="O142" s="204"/>
    </row>
    <row r="143" spans="14:15" x14ac:dyDescent="0.25">
      <c r="N143" s="48"/>
      <c r="O143" s="204"/>
    </row>
    <row r="144" spans="14:15" x14ac:dyDescent="0.25">
      <c r="N144" s="48"/>
      <c r="O144" s="204"/>
    </row>
    <row r="145" spans="14:15" x14ac:dyDescent="0.25">
      <c r="N145" s="48"/>
      <c r="O145" s="204"/>
    </row>
    <row r="146" spans="14:15" x14ac:dyDescent="0.25">
      <c r="N146" s="48"/>
      <c r="O146" s="204"/>
    </row>
    <row r="147" spans="14:15" x14ac:dyDescent="0.25">
      <c r="N147" s="48"/>
      <c r="O147" s="204"/>
    </row>
    <row r="148" spans="14:15" x14ac:dyDescent="0.25">
      <c r="N148" s="48"/>
      <c r="O148" s="204"/>
    </row>
    <row r="149" spans="14:15" x14ac:dyDescent="0.25">
      <c r="N149" s="48"/>
      <c r="O149" s="204"/>
    </row>
    <row r="150" spans="14:15" x14ac:dyDescent="0.25">
      <c r="N150" s="48"/>
      <c r="O150" s="204"/>
    </row>
    <row r="151" spans="14:15" x14ac:dyDescent="0.25">
      <c r="N151" s="48"/>
      <c r="O151" s="204"/>
    </row>
    <row r="152" spans="14:15" x14ac:dyDescent="0.25">
      <c r="N152" s="48"/>
      <c r="O152" s="204"/>
    </row>
    <row r="153" spans="14:15" x14ac:dyDescent="0.25">
      <c r="N153" s="48"/>
      <c r="O153" s="204"/>
    </row>
    <row r="154" spans="14:15" x14ac:dyDescent="0.25">
      <c r="N154" s="48"/>
      <c r="O154" s="204"/>
    </row>
    <row r="155" spans="14:15" x14ac:dyDescent="0.25">
      <c r="N155" s="48"/>
      <c r="O155" s="204"/>
    </row>
    <row r="156" spans="14:15" x14ac:dyDescent="0.25">
      <c r="N156" s="48"/>
      <c r="O156" s="204"/>
    </row>
    <row r="157" spans="14:15" x14ac:dyDescent="0.25">
      <c r="N157" s="48"/>
      <c r="O157" s="204"/>
    </row>
    <row r="158" spans="14:15" x14ac:dyDescent="0.25">
      <c r="N158" s="48"/>
      <c r="O158" s="204"/>
    </row>
    <row r="159" spans="14:15" x14ac:dyDescent="0.25">
      <c r="N159" s="48"/>
      <c r="O159" s="204"/>
    </row>
    <row r="160" spans="14:15" x14ac:dyDescent="0.25">
      <c r="N160" s="48"/>
      <c r="O160" s="204"/>
    </row>
    <row r="161" spans="14:15" x14ac:dyDescent="0.25">
      <c r="N161" s="48"/>
      <c r="O161" s="204"/>
    </row>
    <row r="162" spans="14:15" x14ac:dyDescent="0.25">
      <c r="N162" s="48"/>
      <c r="O162" s="204"/>
    </row>
    <row r="163" spans="14:15" x14ac:dyDescent="0.25">
      <c r="N163" s="48"/>
      <c r="O163" s="204"/>
    </row>
    <row r="164" spans="14:15" x14ac:dyDescent="0.25">
      <c r="N164" s="48"/>
      <c r="O164" s="204"/>
    </row>
    <row r="165" spans="14:15" x14ac:dyDescent="0.25">
      <c r="N165" s="48"/>
      <c r="O165" s="204"/>
    </row>
    <row r="166" spans="14:15" x14ac:dyDescent="0.25">
      <c r="N166" s="48"/>
      <c r="O166" s="204"/>
    </row>
    <row r="167" spans="14:15" x14ac:dyDescent="0.25">
      <c r="N167" s="48"/>
      <c r="O167" s="204"/>
    </row>
    <row r="168" spans="14:15" x14ac:dyDescent="0.25">
      <c r="N168" s="48"/>
      <c r="O168" s="204"/>
    </row>
    <row r="169" spans="14:15" x14ac:dyDescent="0.25">
      <c r="N169" s="48"/>
      <c r="O169" s="204"/>
    </row>
    <row r="170" spans="14:15" x14ac:dyDescent="0.25">
      <c r="N170" s="48"/>
      <c r="O170" s="204"/>
    </row>
    <row r="171" spans="14:15" x14ac:dyDescent="0.25">
      <c r="N171" s="48"/>
      <c r="O171" s="204"/>
    </row>
    <row r="172" spans="14:15" x14ac:dyDescent="0.25">
      <c r="N172" s="48"/>
      <c r="O172" s="204"/>
    </row>
    <row r="173" spans="14:15" x14ac:dyDescent="0.25">
      <c r="N173" s="48"/>
      <c r="O173" s="204"/>
    </row>
    <row r="174" spans="14:15" x14ac:dyDescent="0.25">
      <c r="N174" s="48"/>
      <c r="O174" s="204"/>
    </row>
    <row r="175" spans="14:15" x14ac:dyDescent="0.25">
      <c r="N175" s="48"/>
      <c r="O175" s="204"/>
    </row>
    <row r="176" spans="14:15" x14ac:dyDescent="0.25">
      <c r="N176" s="48"/>
      <c r="O176" s="204"/>
    </row>
    <row r="177" spans="14:15" x14ac:dyDescent="0.25">
      <c r="N177" s="48"/>
      <c r="O177" s="204"/>
    </row>
    <row r="178" spans="14:15" x14ac:dyDescent="0.25">
      <c r="N178" s="48"/>
      <c r="O178" s="204"/>
    </row>
    <row r="179" spans="14:15" x14ac:dyDescent="0.25">
      <c r="N179" s="48"/>
      <c r="O179" s="204"/>
    </row>
    <row r="180" spans="14:15" x14ac:dyDescent="0.25">
      <c r="N180" s="48"/>
      <c r="O180" s="204"/>
    </row>
    <row r="181" spans="14:15" x14ac:dyDescent="0.25">
      <c r="N181" s="48"/>
      <c r="O181" s="204"/>
    </row>
    <row r="182" spans="14:15" x14ac:dyDescent="0.25">
      <c r="N182" s="48"/>
      <c r="O182" s="204"/>
    </row>
    <row r="183" spans="14:15" x14ac:dyDescent="0.25">
      <c r="N183" s="48"/>
      <c r="O183" s="204"/>
    </row>
    <row r="184" spans="14:15" x14ac:dyDescent="0.25">
      <c r="N184" s="48"/>
      <c r="O184" s="204"/>
    </row>
    <row r="185" spans="14:15" x14ac:dyDescent="0.25">
      <c r="N185" s="48"/>
      <c r="O185" s="204"/>
    </row>
    <row r="186" spans="14:15" x14ac:dyDescent="0.25">
      <c r="N186" s="48"/>
      <c r="O186" s="204"/>
    </row>
    <row r="187" spans="14:15" x14ac:dyDescent="0.25">
      <c r="N187" s="48"/>
      <c r="O187" s="204"/>
    </row>
    <row r="188" spans="14:15" x14ac:dyDescent="0.25">
      <c r="N188" s="48"/>
      <c r="O188" s="204"/>
    </row>
    <row r="189" spans="14:15" x14ac:dyDescent="0.25">
      <c r="N189" s="48"/>
      <c r="O189" s="204"/>
    </row>
    <row r="190" spans="14:15" x14ac:dyDescent="0.25">
      <c r="N190" s="48"/>
      <c r="O190" s="204"/>
    </row>
    <row r="191" spans="14:15" x14ac:dyDescent="0.25">
      <c r="N191" s="48"/>
      <c r="O191" s="204"/>
    </row>
    <row r="192" spans="14:15" x14ac:dyDescent="0.25">
      <c r="N192" s="48"/>
      <c r="O192" s="204"/>
    </row>
    <row r="193" spans="14:15" x14ac:dyDescent="0.25">
      <c r="N193" s="48"/>
      <c r="O193" s="204"/>
    </row>
    <row r="194" spans="14:15" x14ac:dyDescent="0.25">
      <c r="N194" s="48"/>
      <c r="O194" s="204"/>
    </row>
    <row r="195" spans="14:15" x14ac:dyDescent="0.25">
      <c r="N195" s="48"/>
      <c r="O195" s="204"/>
    </row>
    <row r="196" spans="14:15" x14ac:dyDescent="0.25">
      <c r="N196" s="48"/>
      <c r="O196" s="204"/>
    </row>
    <row r="197" spans="14:15" x14ac:dyDescent="0.25">
      <c r="N197" s="48"/>
      <c r="O197" s="204"/>
    </row>
    <row r="198" spans="14:15" x14ac:dyDescent="0.25">
      <c r="N198" s="48"/>
      <c r="O198" s="204"/>
    </row>
    <row r="199" spans="14:15" x14ac:dyDescent="0.25">
      <c r="N199" s="48"/>
      <c r="O199" s="204"/>
    </row>
    <row r="200" spans="14:15" x14ac:dyDescent="0.25">
      <c r="N200" s="48"/>
      <c r="O200" s="204"/>
    </row>
    <row r="201" spans="14:15" x14ac:dyDescent="0.25">
      <c r="N201" s="48"/>
      <c r="O201" s="204"/>
    </row>
    <row r="202" spans="14:15" x14ac:dyDescent="0.25">
      <c r="N202" s="48"/>
      <c r="O202" s="204"/>
    </row>
    <row r="203" spans="14:15" x14ac:dyDescent="0.25">
      <c r="N203" s="48"/>
      <c r="O203" s="204"/>
    </row>
    <row r="204" spans="14:15" x14ac:dyDescent="0.25">
      <c r="N204" s="48"/>
      <c r="O204" s="204"/>
    </row>
    <row r="205" spans="14:15" x14ac:dyDescent="0.25">
      <c r="N205" s="48"/>
      <c r="O205" s="204"/>
    </row>
    <row r="206" spans="14:15" x14ac:dyDescent="0.25">
      <c r="N206" s="48"/>
      <c r="O206" s="204"/>
    </row>
    <row r="207" spans="14:15" x14ac:dyDescent="0.25">
      <c r="N207" s="48"/>
      <c r="O207" s="204"/>
    </row>
    <row r="208" spans="14:15" x14ac:dyDescent="0.25">
      <c r="N208" s="48"/>
      <c r="O208" s="204"/>
    </row>
    <row r="209" spans="14:15" x14ac:dyDescent="0.25">
      <c r="N209" s="48"/>
      <c r="O209" s="204"/>
    </row>
    <row r="210" spans="14:15" x14ac:dyDescent="0.25">
      <c r="N210" s="48"/>
      <c r="O210" s="204"/>
    </row>
    <row r="211" spans="14:15" x14ac:dyDescent="0.25">
      <c r="N211" s="48"/>
      <c r="O211" s="204"/>
    </row>
    <row r="212" spans="14:15" x14ac:dyDescent="0.25">
      <c r="N212" s="48"/>
      <c r="O212" s="204"/>
    </row>
    <row r="213" spans="14:15" x14ac:dyDescent="0.25">
      <c r="N213" s="48"/>
      <c r="O213" s="204"/>
    </row>
    <row r="214" spans="14:15" x14ac:dyDescent="0.25">
      <c r="N214" s="48"/>
      <c r="O214" s="204"/>
    </row>
    <row r="215" spans="14:15" x14ac:dyDescent="0.25">
      <c r="N215" s="48"/>
      <c r="O215" s="204"/>
    </row>
    <row r="216" spans="14:15" x14ac:dyDescent="0.25">
      <c r="N216" s="48"/>
      <c r="O216" s="204"/>
    </row>
    <row r="217" spans="14:15" x14ac:dyDescent="0.25">
      <c r="N217" s="48"/>
      <c r="O217" s="204"/>
    </row>
    <row r="218" spans="14:15" x14ac:dyDescent="0.25">
      <c r="N218" s="48"/>
      <c r="O218" s="204"/>
    </row>
    <row r="219" spans="14:15" x14ac:dyDescent="0.25">
      <c r="N219" s="48"/>
      <c r="O219" s="204"/>
    </row>
    <row r="220" spans="14:15" x14ac:dyDescent="0.25">
      <c r="N220" s="48"/>
      <c r="O220" s="204"/>
    </row>
    <row r="221" spans="14:15" x14ac:dyDescent="0.25">
      <c r="N221" s="48"/>
      <c r="O221" s="204"/>
    </row>
    <row r="222" spans="14:15" x14ac:dyDescent="0.25">
      <c r="N222" s="48"/>
      <c r="O222" s="204"/>
    </row>
    <row r="223" spans="14:15" x14ac:dyDescent="0.25">
      <c r="N223" s="48"/>
      <c r="O223" s="204"/>
    </row>
    <row r="224" spans="14:15" x14ac:dyDescent="0.25">
      <c r="N224" s="48"/>
      <c r="O224" s="204"/>
    </row>
    <row r="225" spans="14:15" x14ac:dyDescent="0.25">
      <c r="N225" s="48"/>
      <c r="O225" s="204"/>
    </row>
    <row r="226" spans="14:15" x14ac:dyDescent="0.25">
      <c r="N226" s="48"/>
      <c r="O226" s="204"/>
    </row>
    <row r="227" spans="14:15" x14ac:dyDescent="0.25">
      <c r="N227" s="48"/>
      <c r="O227" s="204"/>
    </row>
    <row r="228" spans="14:15" x14ac:dyDescent="0.25">
      <c r="N228" s="48"/>
      <c r="O228" s="204"/>
    </row>
    <row r="229" spans="14:15" x14ac:dyDescent="0.25">
      <c r="N229" s="48"/>
      <c r="O229" s="204"/>
    </row>
    <row r="230" spans="14:15" x14ac:dyDescent="0.25">
      <c r="N230" s="48"/>
      <c r="O230" s="204"/>
    </row>
    <row r="231" spans="14:15" x14ac:dyDescent="0.25">
      <c r="N231" s="48"/>
      <c r="O231" s="204"/>
    </row>
    <row r="232" spans="14:15" x14ac:dyDescent="0.25">
      <c r="N232" s="48"/>
      <c r="O232" s="204"/>
    </row>
    <row r="233" spans="14:15" x14ac:dyDescent="0.25">
      <c r="N233" s="48"/>
      <c r="O233" s="204"/>
    </row>
    <row r="234" spans="14:15" x14ac:dyDescent="0.25">
      <c r="N234" s="48"/>
      <c r="O234" s="204"/>
    </row>
    <row r="235" spans="14:15" x14ac:dyDescent="0.25">
      <c r="N235" s="48"/>
      <c r="O235" s="204"/>
    </row>
    <row r="236" spans="14:15" x14ac:dyDescent="0.25">
      <c r="N236" s="48"/>
      <c r="O236" s="204"/>
    </row>
    <row r="237" spans="14:15" x14ac:dyDescent="0.25">
      <c r="N237" s="48"/>
      <c r="O237" s="204"/>
    </row>
    <row r="238" spans="14:15" x14ac:dyDescent="0.25">
      <c r="N238" s="48"/>
      <c r="O238" s="204"/>
    </row>
    <row r="239" spans="14:15" x14ac:dyDescent="0.25">
      <c r="N239" s="48"/>
      <c r="O239" s="204"/>
    </row>
    <row r="240" spans="14:15" x14ac:dyDescent="0.25">
      <c r="N240" s="48"/>
      <c r="O240" s="204"/>
    </row>
    <row r="241" spans="14:15" x14ac:dyDescent="0.25">
      <c r="N241" s="48"/>
      <c r="O241" s="204"/>
    </row>
    <row r="242" spans="14:15" x14ac:dyDescent="0.25">
      <c r="N242" s="48"/>
      <c r="O242" s="204"/>
    </row>
    <row r="243" spans="14:15" x14ac:dyDescent="0.25">
      <c r="N243" s="48"/>
      <c r="O243" s="204"/>
    </row>
    <row r="244" spans="14:15" x14ac:dyDescent="0.25">
      <c r="N244" s="48"/>
      <c r="O244" s="204"/>
    </row>
    <row r="245" spans="14:15" x14ac:dyDescent="0.25">
      <c r="N245" s="48"/>
      <c r="O245" s="204"/>
    </row>
    <row r="246" spans="14:15" x14ac:dyDescent="0.25">
      <c r="N246" s="48"/>
      <c r="O246" s="204"/>
    </row>
    <row r="247" spans="14:15" x14ac:dyDescent="0.25">
      <c r="N247" s="48"/>
      <c r="O247" s="204"/>
    </row>
    <row r="248" spans="14:15" x14ac:dyDescent="0.25">
      <c r="N248" s="48"/>
      <c r="O248" s="204"/>
    </row>
    <row r="249" spans="14:15" x14ac:dyDescent="0.25">
      <c r="N249" s="48"/>
      <c r="O249" s="204"/>
    </row>
    <row r="250" spans="14:15" x14ac:dyDescent="0.25">
      <c r="N250" s="48"/>
      <c r="O250" s="204"/>
    </row>
    <row r="251" spans="14:15" x14ac:dyDescent="0.25">
      <c r="N251" s="48"/>
      <c r="O251" s="204"/>
    </row>
    <row r="252" spans="14:15" x14ac:dyDescent="0.25">
      <c r="N252" s="48"/>
      <c r="O252" s="204"/>
    </row>
    <row r="253" spans="14:15" x14ac:dyDescent="0.25">
      <c r="N253" s="48"/>
      <c r="O253" s="204"/>
    </row>
    <row r="254" spans="14:15" x14ac:dyDescent="0.25">
      <c r="N254" s="48"/>
      <c r="O254" s="204"/>
    </row>
    <row r="255" spans="14:15" x14ac:dyDescent="0.25">
      <c r="N255" s="48"/>
      <c r="O255" s="204"/>
    </row>
    <row r="256" spans="14:15" x14ac:dyDescent="0.25">
      <c r="N256" s="48"/>
      <c r="O256" s="204"/>
    </row>
    <row r="257" spans="14:15" x14ac:dyDescent="0.25">
      <c r="N257" s="48"/>
      <c r="O257" s="204"/>
    </row>
    <row r="258" spans="14:15" x14ac:dyDescent="0.25">
      <c r="N258" s="48"/>
      <c r="O258" s="204"/>
    </row>
    <row r="259" spans="14:15" x14ac:dyDescent="0.25">
      <c r="N259" s="48"/>
      <c r="O259" s="204"/>
    </row>
    <row r="260" spans="14:15" x14ac:dyDescent="0.25">
      <c r="N260" s="48"/>
      <c r="O260" s="204"/>
    </row>
    <row r="261" spans="14:15" x14ac:dyDescent="0.25">
      <c r="N261" s="48"/>
      <c r="O261" s="204"/>
    </row>
    <row r="262" spans="14:15" x14ac:dyDescent="0.25">
      <c r="N262" s="48"/>
      <c r="O262" s="204"/>
    </row>
    <row r="263" spans="14:15" x14ac:dyDescent="0.25">
      <c r="N263" s="48"/>
      <c r="O263" s="204"/>
    </row>
    <row r="264" spans="14:15" x14ac:dyDescent="0.25">
      <c r="N264" s="48"/>
      <c r="O264" s="204"/>
    </row>
    <row r="265" spans="14:15" x14ac:dyDescent="0.25">
      <c r="N265" s="48"/>
      <c r="O265" s="204"/>
    </row>
    <row r="266" spans="14:15" x14ac:dyDescent="0.25">
      <c r="N266" s="48"/>
      <c r="O266" s="204"/>
    </row>
    <row r="267" spans="14:15" x14ac:dyDescent="0.25">
      <c r="N267" s="48"/>
      <c r="O267" s="204"/>
    </row>
    <row r="268" spans="14:15" x14ac:dyDescent="0.25">
      <c r="N268" s="48"/>
      <c r="O268" s="204"/>
    </row>
  </sheetData>
  <mergeCells count="18">
    <mergeCell ref="A4:A25"/>
    <mergeCell ref="B4:B25"/>
    <mergeCell ref="A26:A43"/>
    <mergeCell ref="B26:B43"/>
    <mergeCell ref="V1:V2"/>
    <mergeCell ref="W1:W2"/>
    <mergeCell ref="A2:M2"/>
    <mergeCell ref="D1:J1"/>
    <mergeCell ref="K1:M1"/>
    <mergeCell ref="U1:U2"/>
    <mergeCell ref="Q1:Q2"/>
    <mergeCell ref="R1:R2"/>
    <mergeCell ref="S1:S2"/>
    <mergeCell ref="T1:T2"/>
    <mergeCell ref="P1:P2"/>
    <mergeCell ref="A1:C1"/>
    <mergeCell ref="O1:O2"/>
    <mergeCell ref="N1:N2"/>
  </mergeCells>
  <conditionalFormatting sqref="L4 L5:N43 L45:N79 M44">
    <cfRule type="cellIs" dxfId="167" priority="10" stopIfTrue="1" operator="greaterThan">
      <formula>0</formula>
    </cfRule>
    <cfRule type="cellIs" dxfId="166" priority="11" stopIfTrue="1" operator="greaterThan">
      <formula>0</formula>
    </cfRule>
    <cfRule type="cellIs" dxfId="165" priority="12" stopIfTrue="1" operator="greaterThan">
      <formula>0</formula>
    </cfRule>
  </conditionalFormatting>
  <conditionalFormatting sqref="M4">
    <cfRule type="cellIs" dxfId="164" priority="7" stopIfTrue="1" operator="greaterThan">
      <formula>0</formula>
    </cfRule>
    <cfRule type="cellIs" dxfId="163" priority="8" stopIfTrue="1" operator="greaterThan">
      <formula>0</formula>
    </cfRule>
    <cfRule type="cellIs" dxfId="162" priority="9" stopIfTrue="1" operator="greaterThan">
      <formula>0</formula>
    </cfRule>
  </conditionalFormatting>
  <conditionalFormatting sqref="N4">
    <cfRule type="cellIs" dxfId="158" priority="1" stopIfTrue="1" operator="greaterThan">
      <formula>0</formula>
    </cfRule>
    <cfRule type="cellIs" dxfId="157" priority="2" stopIfTrue="1" operator="greaterThan">
      <formula>0</formula>
    </cfRule>
    <cfRule type="cellIs" dxfId="156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68"/>
  <sheetViews>
    <sheetView topLeftCell="A31" zoomScale="82" zoomScaleNormal="82" workbookViewId="0">
      <selection activeCell="N48" sqref="N48"/>
    </sheetView>
  </sheetViews>
  <sheetFormatPr defaultColWidth="9.7109375" defaultRowHeight="15" x14ac:dyDescent="0.25"/>
  <cols>
    <col min="1" max="1" width="15.28515625" style="1" customWidth="1"/>
    <col min="2" max="2" width="10.85546875" style="1" customWidth="1"/>
    <col min="3" max="3" width="12.42578125" style="15" customWidth="1"/>
    <col min="4" max="4" width="32" style="1" customWidth="1"/>
    <col min="5" max="5" width="11.28515625" style="1" customWidth="1"/>
    <col min="6" max="6" width="15.7109375" style="1" customWidth="1"/>
    <col min="7" max="7" width="14.140625" style="1" customWidth="1"/>
    <col min="8" max="8" width="17.85546875" style="1" customWidth="1"/>
    <col min="9" max="9" width="15.85546875" style="1" bestFit="1" customWidth="1"/>
    <col min="10" max="10" width="12.7109375" style="21" bestFit="1" customWidth="1"/>
    <col min="11" max="11" width="11.28515625" style="18" customWidth="1"/>
    <col min="12" max="12" width="13.28515625" style="16" customWidth="1"/>
    <col min="13" max="13" width="12.5703125" style="4" customWidth="1"/>
    <col min="14" max="14" width="15.42578125" style="47" customWidth="1"/>
    <col min="15" max="17" width="16.42578125" style="47" bestFit="1" customWidth="1"/>
    <col min="18" max="19" width="16.42578125" style="2" bestFit="1" customWidth="1"/>
    <col min="20" max="20" width="17" style="2" customWidth="1"/>
    <col min="21" max="23" width="16.28515625" style="2" bestFit="1" customWidth="1"/>
    <col min="24" max="16384" width="9.7109375" style="2"/>
  </cols>
  <sheetData>
    <row r="1" spans="1:23" ht="33" customHeight="1" x14ac:dyDescent="0.25">
      <c r="A1" s="166" t="s">
        <v>32</v>
      </c>
      <c r="B1" s="166"/>
      <c r="C1" s="166"/>
      <c r="D1" s="166" t="s">
        <v>33</v>
      </c>
      <c r="E1" s="166"/>
      <c r="F1" s="166"/>
      <c r="G1" s="166"/>
      <c r="H1" s="166"/>
      <c r="I1" s="166"/>
      <c r="J1" s="166"/>
      <c r="K1" s="166" t="s">
        <v>34</v>
      </c>
      <c r="L1" s="166"/>
      <c r="M1" s="166"/>
      <c r="N1" s="158" t="s">
        <v>100</v>
      </c>
      <c r="O1" s="158" t="s">
        <v>101</v>
      </c>
      <c r="P1" s="158" t="s">
        <v>102</v>
      </c>
      <c r="Q1" s="205" t="s">
        <v>120</v>
      </c>
      <c r="R1" s="205" t="s">
        <v>121</v>
      </c>
      <c r="S1" s="205" t="s">
        <v>122</v>
      </c>
      <c r="T1" s="157" t="s">
        <v>25</v>
      </c>
      <c r="U1" s="157" t="s">
        <v>25</v>
      </c>
      <c r="V1" s="157" t="s">
        <v>25</v>
      </c>
      <c r="W1" s="157" t="s">
        <v>25</v>
      </c>
    </row>
    <row r="2" spans="1:23" ht="21.75" customHeight="1" x14ac:dyDescent="0.25">
      <c r="A2" s="166" t="s">
        <v>23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58"/>
      <c r="O2" s="158"/>
      <c r="P2" s="158"/>
      <c r="Q2" s="206"/>
      <c r="R2" s="206"/>
      <c r="S2" s="206"/>
      <c r="T2" s="157"/>
      <c r="U2" s="157"/>
      <c r="V2" s="157"/>
      <c r="W2" s="157"/>
    </row>
    <row r="3" spans="1:23" s="3" customFormat="1" ht="54.75" customHeight="1" x14ac:dyDescent="0.2">
      <c r="A3" s="35" t="s">
        <v>4</v>
      </c>
      <c r="B3" s="35" t="s">
        <v>20</v>
      </c>
      <c r="C3" s="35" t="s">
        <v>2</v>
      </c>
      <c r="D3" s="36" t="s">
        <v>15</v>
      </c>
      <c r="E3" s="36" t="s">
        <v>26</v>
      </c>
      <c r="F3" s="36" t="s">
        <v>18</v>
      </c>
      <c r="G3" s="36" t="s">
        <v>16</v>
      </c>
      <c r="H3" s="36" t="s">
        <v>22</v>
      </c>
      <c r="I3" s="36" t="s">
        <v>3</v>
      </c>
      <c r="J3" s="44" t="s">
        <v>21</v>
      </c>
      <c r="K3" s="13" t="s">
        <v>5</v>
      </c>
      <c r="L3" s="14" t="s">
        <v>0</v>
      </c>
      <c r="M3" s="12" t="s">
        <v>1</v>
      </c>
      <c r="N3" s="105">
        <v>45068</v>
      </c>
      <c r="O3" s="105">
        <v>45152</v>
      </c>
      <c r="P3" s="105">
        <v>45182</v>
      </c>
      <c r="Q3" s="195">
        <v>45401</v>
      </c>
      <c r="R3" s="195">
        <v>45425</v>
      </c>
      <c r="S3" s="195">
        <v>45427</v>
      </c>
      <c r="T3" s="56" t="s">
        <v>19</v>
      </c>
      <c r="U3" s="56" t="s">
        <v>19</v>
      </c>
      <c r="V3" s="56" t="s">
        <v>19</v>
      </c>
      <c r="W3" s="56" t="s">
        <v>19</v>
      </c>
    </row>
    <row r="4" spans="1:23" ht="59.25" customHeight="1" x14ac:dyDescent="0.25">
      <c r="A4" s="167" t="s">
        <v>35</v>
      </c>
      <c r="B4" s="170" t="s">
        <v>36</v>
      </c>
      <c r="C4" s="76">
        <v>1</v>
      </c>
      <c r="D4" s="38" t="s">
        <v>37</v>
      </c>
      <c r="E4" s="58" t="s">
        <v>27</v>
      </c>
      <c r="F4" s="66">
        <v>1001</v>
      </c>
      <c r="G4" s="37" t="s">
        <v>66</v>
      </c>
      <c r="H4" s="81" t="s">
        <v>60</v>
      </c>
      <c r="I4" s="41" t="s">
        <v>6</v>
      </c>
      <c r="J4" s="60">
        <v>36</v>
      </c>
      <c r="K4" s="85">
        <v>2</v>
      </c>
      <c r="L4" s="61">
        <f>K4-SUM(N4:W4)</f>
        <v>0</v>
      </c>
      <c r="M4" s="62" t="str">
        <f>IF(L4&lt;0,"ATENÇÃO","OK")</f>
        <v>OK</v>
      </c>
      <c r="N4" s="106"/>
      <c r="O4" s="104">
        <v>2</v>
      </c>
      <c r="P4" s="104"/>
      <c r="Q4" s="197"/>
      <c r="R4" s="197"/>
      <c r="S4" s="197"/>
      <c r="T4" s="33"/>
      <c r="U4" s="33"/>
      <c r="V4" s="33"/>
      <c r="W4" s="33"/>
    </row>
    <row r="5" spans="1:23" ht="63.75" customHeight="1" x14ac:dyDescent="0.25">
      <c r="A5" s="168"/>
      <c r="B5" s="171"/>
      <c r="C5" s="76">
        <v>2</v>
      </c>
      <c r="D5" s="39" t="s">
        <v>38</v>
      </c>
      <c r="E5" s="59" t="s">
        <v>28</v>
      </c>
      <c r="F5" s="66">
        <v>1001</v>
      </c>
      <c r="G5" s="37" t="s">
        <v>67</v>
      </c>
      <c r="H5" s="74" t="s">
        <v>60</v>
      </c>
      <c r="I5" s="42" t="s">
        <v>6</v>
      </c>
      <c r="J5" s="60">
        <v>35</v>
      </c>
      <c r="K5" s="85">
        <v>15</v>
      </c>
      <c r="L5" s="61">
        <f t="shared" ref="L5:L43" si="0">K5-SUM(N5:W5)</f>
        <v>12</v>
      </c>
      <c r="M5" s="62" t="str">
        <f t="shared" ref="M5:M43" si="1">IF(L5&lt;0,"ATENÇÃO","OK")</f>
        <v>OK</v>
      </c>
      <c r="N5" s="106"/>
      <c r="O5" s="104">
        <v>3</v>
      </c>
      <c r="P5" s="104"/>
      <c r="Q5" s="197"/>
      <c r="R5" s="197"/>
      <c r="S5" s="197"/>
      <c r="T5" s="33"/>
      <c r="U5" s="33"/>
      <c r="V5" s="33"/>
      <c r="W5" s="33"/>
    </row>
    <row r="6" spans="1:23" ht="61.5" customHeight="1" x14ac:dyDescent="0.25">
      <c r="A6" s="168"/>
      <c r="B6" s="171"/>
      <c r="C6" s="76">
        <v>3</v>
      </c>
      <c r="D6" s="39" t="s">
        <v>39</v>
      </c>
      <c r="E6" s="59"/>
      <c r="F6" s="66">
        <v>1001</v>
      </c>
      <c r="G6" s="37" t="s">
        <v>68</v>
      </c>
      <c r="H6" s="74" t="s">
        <v>60</v>
      </c>
      <c r="I6" s="42" t="s">
        <v>6</v>
      </c>
      <c r="J6" s="60">
        <v>44.32</v>
      </c>
      <c r="K6" s="85">
        <v>15</v>
      </c>
      <c r="L6" s="61">
        <f t="shared" si="0"/>
        <v>11</v>
      </c>
      <c r="M6" s="62" t="str">
        <f t="shared" si="1"/>
        <v>OK</v>
      </c>
      <c r="N6" s="106"/>
      <c r="O6" s="104">
        <v>3</v>
      </c>
      <c r="P6" s="104"/>
      <c r="Q6" s="212">
        <v>1</v>
      </c>
      <c r="R6" s="197"/>
      <c r="S6" s="197"/>
      <c r="T6" s="33"/>
      <c r="U6" s="33"/>
      <c r="V6" s="33"/>
      <c r="W6" s="33"/>
    </row>
    <row r="7" spans="1:23" ht="62.45" customHeight="1" x14ac:dyDescent="0.25">
      <c r="A7" s="168"/>
      <c r="B7" s="171"/>
      <c r="C7" s="76">
        <v>4</v>
      </c>
      <c r="D7" s="39" t="s">
        <v>40</v>
      </c>
      <c r="E7" s="59"/>
      <c r="F7" s="66">
        <v>1001</v>
      </c>
      <c r="G7" s="37" t="s">
        <v>69</v>
      </c>
      <c r="H7" s="74" t="s">
        <v>60</v>
      </c>
      <c r="I7" s="42" t="s">
        <v>6</v>
      </c>
      <c r="J7" s="60">
        <v>51.53</v>
      </c>
      <c r="K7" s="85">
        <v>6</v>
      </c>
      <c r="L7" s="61">
        <f t="shared" si="0"/>
        <v>4</v>
      </c>
      <c r="M7" s="62" t="str">
        <f t="shared" si="1"/>
        <v>OK</v>
      </c>
      <c r="N7" s="106"/>
      <c r="O7" s="104">
        <v>2</v>
      </c>
      <c r="P7" s="104"/>
      <c r="Q7" s="197"/>
      <c r="R7" s="197"/>
      <c r="S7" s="197"/>
      <c r="T7" s="33"/>
      <c r="U7" s="33"/>
      <c r="V7" s="33"/>
      <c r="W7" s="33"/>
    </row>
    <row r="8" spans="1:23" ht="65.25" customHeight="1" x14ac:dyDescent="0.25">
      <c r="A8" s="168"/>
      <c r="B8" s="171"/>
      <c r="C8" s="76">
        <v>5</v>
      </c>
      <c r="D8" s="39" t="s">
        <v>41</v>
      </c>
      <c r="E8" s="59"/>
      <c r="F8" s="66">
        <v>1001</v>
      </c>
      <c r="G8" s="37" t="s">
        <v>70</v>
      </c>
      <c r="H8" s="74" t="s">
        <v>60</v>
      </c>
      <c r="I8" s="42" t="s">
        <v>6</v>
      </c>
      <c r="J8" s="60">
        <v>68.87</v>
      </c>
      <c r="K8" s="85">
        <v>4</v>
      </c>
      <c r="L8" s="61">
        <f t="shared" si="0"/>
        <v>1</v>
      </c>
      <c r="M8" s="62" t="str">
        <f t="shared" si="1"/>
        <v>OK</v>
      </c>
      <c r="N8" s="106"/>
      <c r="O8" s="104">
        <v>2</v>
      </c>
      <c r="P8" s="104"/>
      <c r="Q8" s="212">
        <v>1</v>
      </c>
      <c r="R8" s="197"/>
      <c r="S8" s="197"/>
      <c r="T8" s="33"/>
      <c r="U8" s="33"/>
      <c r="V8" s="33"/>
      <c r="W8" s="33"/>
    </row>
    <row r="9" spans="1:23" ht="63" customHeight="1" x14ac:dyDescent="0.25">
      <c r="A9" s="168"/>
      <c r="B9" s="171"/>
      <c r="C9" s="76">
        <v>6</v>
      </c>
      <c r="D9" s="39" t="s">
        <v>42</v>
      </c>
      <c r="E9" s="59"/>
      <c r="F9" s="66">
        <v>1001</v>
      </c>
      <c r="G9" s="37" t="s">
        <v>59</v>
      </c>
      <c r="H9" s="74" t="s">
        <v>60</v>
      </c>
      <c r="I9" s="42" t="s">
        <v>6</v>
      </c>
      <c r="J9" s="60">
        <v>64.260000000000005</v>
      </c>
      <c r="K9" s="85">
        <v>4</v>
      </c>
      <c r="L9" s="61">
        <f t="shared" si="0"/>
        <v>2</v>
      </c>
      <c r="M9" s="62" t="str">
        <f t="shared" si="1"/>
        <v>OK</v>
      </c>
      <c r="N9" s="106"/>
      <c r="O9" s="104">
        <v>2</v>
      </c>
      <c r="P9" s="104"/>
      <c r="Q9" s="197"/>
      <c r="R9" s="197"/>
      <c r="S9" s="197"/>
      <c r="T9" s="33"/>
      <c r="U9" s="33"/>
      <c r="V9" s="33"/>
      <c r="W9" s="33"/>
    </row>
    <row r="10" spans="1:23" ht="60.75" customHeight="1" x14ac:dyDescent="0.25">
      <c r="A10" s="168"/>
      <c r="B10" s="171"/>
      <c r="C10" s="76">
        <v>7</v>
      </c>
      <c r="D10" s="39" t="s">
        <v>43</v>
      </c>
      <c r="E10" s="59"/>
      <c r="F10" s="66">
        <v>1001</v>
      </c>
      <c r="G10" s="37" t="s">
        <v>71</v>
      </c>
      <c r="H10" s="74" t="s">
        <v>60</v>
      </c>
      <c r="I10" s="42" t="s">
        <v>6</v>
      </c>
      <c r="J10" s="60">
        <v>78.13</v>
      </c>
      <c r="K10" s="85">
        <v>6</v>
      </c>
      <c r="L10" s="61">
        <f t="shared" si="0"/>
        <v>4</v>
      </c>
      <c r="M10" s="62" t="str">
        <f t="shared" si="1"/>
        <v>OK</v>
      </c>
      <c r="N10" s="106"/>
      <c r="O10" s="104">
        <v>2</v>
      </c>
      <c r="P10" s="104"/>
      <c r="Q10" s="197"/>
      <c r="R10" s="197"/>
      <c r="S10" s="197"/>
      <c r="T10" s="33"/>
      <c r="U10" s="33"/>
      <c r="V10" s="33"/>
      <c r="W10" s="33"/>
    </row>
    <row r="11" spans="1:23" ht="62.45" customHeight="1" x14ac:dyDescent="0.25">
      <c r="A11" s="168"/>
      <c r="B11" s="171"/>
      <c r="C11" s="76">
        <v>8</v>
      </c>
      <c r="D11" s="40" t="s">
        <v>44</v>
      </c>
      <c r="E11" s="59"/>
      <c r="F11" s="66">
        <v>1001</v>
      </c>
      <c r="G11" s="37" t="s">
        <v>72</v>
      </c>
      <c r="H11" s="63" t="s">
        <v>60</v>
      </c>
      <c r="I11" s="43" t="s">
        <v>9</v>
      </c>
      <c r="J11" s="60">
        <v>50</v>
      </c>
      <c r="K11" s="85"/>
      <c r="L11" s="61">
        <f t="shared" si="0"/>
        <v>0</v>
      </c>
      <c r="M11" s="62" t="str">
        <f t="shared" si="1"/>
        <v>OK</v>
      </c>
      <c r="N11" s="106"/>
      <c r="O11" s="104"/>
      <c r="P11" s="104"/>
      <c r="Q11" s="197"/>
      <c r="R11" s="197"/>
      <c r="S11" s="197"/>
      <c r="T11" s="33"/>
      <c r="U11" s="33"/>
      <c r="V11" s="33"/>
      <c r="W11" s="33"/>
    </row>
    <row r="12" spans="1:23" ht="60.75" customHeight="1" x14ac:dyDescent="0.25">
      <c r="A12" s="168"/>
      <c r="B12" s="171"/>
      <c r="C12" s="76">
        <v>9</v>
      </c>
      <c r="D12" s="72" t="s">
        <v>45</v>
      </c>
      <c r="E12" s="59"/>
      <c r="F12" s="66">
        <v>1001</v>
      </c>
      <c r="G12" s="37" t="s">
        <v>59</v>
      </c>
      <c r="H12" s="78" t="s">
        <v>60</v>
      </c>
      <c r="I12" s="71" t="s">
        <v>9</v>
      </c>
      <c r="J12" s="60">
        <v>75.599999999999994</v>
      </c>
      <c r="K12" s="85"/>
      <c r="L12" s="61">
        <f t="shared" si="0"/>
        <v>0</v>
      </c>
      <c r="M12" s="62" t="str">
        <f t="shared" si="1"/>
        <v>OK</v>
      </c>
      <c r="N12" s="106"/>
      <c r="O12" s="104"/>
      <c r="P12" s="104"/>
      <c r="Q12" s="197"/>
      <c r="R12" s="197"/>
      <c r="S12" s="197"/>
      <c r="T12" s="33"/>
      <c r="U12" s="33"/>
      <c r="V12" s="33"/>
      <c r="W12" s="33"/>
    </row>
    <row r="13" spans="1:23" ht="62.45" customHeight="1" x14ac:dyDescent="0.25">
      <c r="A13" s="168"/>
      <c r="B13" s="171"/>
      <c r="C13" s="76">
        <v>10</v>
      </c>
      <c r="D13" s="72" t="s">
        <v>46</v>
      </c>
      <c r="E13" s="59"/>
      <c r="F13" s="66">
        <v>1001</v>
      </c>
      <c r="G13" s="37" t="s">
        <v>59</v>
      </c>
      <c r="H13" s="78" t="s">
        <v>60</v>
      </c>
      <c r="I13" s="71" t="s">
        <v>6</v>
      </c>
      <c r="J13" s="60">
        <v>61.4</v>
      </c>
      <c r="K13" s="85"/>
      <c r="L13" s="61">
        <f t="shared" si="0"/>
        <v>0</v>
      </c>
      <c r="M13" s="62" t="str">
        <f t="shared" si="1"/>
        <v>OK</v>
      </c>
      <c r="N13" s="106"/>
      <c r="O13" s="104"/>
      <c r="P13" s="104"/>
      <c r="Q13" s="197"/>
      <c r="R13" s="197"/>
      <c r="S13" s="197"/>
      <c r="T13" s="33"/>
      <c r="U13" s="33"/>
      <c r="V13" s="33"/>
      <c r="W13" s="33"/>
    </row>
    <row r="14" spans="1:23" ht="29.25" customHeight="1" x14ac:dyDescent="0.25">
      <c r="A14" s="168"/>
      <c r="B14" s="171"/>
      <c r="C14" s="76">
        <v>11</v>
      </c>
      <c r="D14" s="82" t="s">
        <v>47</v>
      </c>
      <c r="E14" s="59"/>
      <c r="F14" s="66">
        <v>1001</v>
      </c>
      <c r="G14" s="37" t="s">
        <v>61</v>
      </c>
      <c r="H14" s="81" t="s">
        <v>60</v>
      </c>
      <c r="I14" s="41" t="s">
        <v>6</v>
      </c>
      <c r="J14" s="60">
        <v>9</v>
      </c>
      <c r="K14" s="85">
        <v>4</v>
      </c>
      <c r="L14" s="61">
        <f t="shared" si="0"/>
        <v>3</v>
      </c>
      <c r="M14" s="62" t="str">
        <f t="shared" si="1"/>
        <v>OK</v>
      </c>
      <c r="N14" s="106"/>
      <c r="O14" s="104">
        <v>1</v>
      </c>
      <c r="P14" s="104"/>
      <c r="Q14" s="197"/>
      <c r="R14" s="197"/>
      <c r="S14" s="197"/>
      <c r="T14" s="33"/>
      <c r="U14" s="33"/>
      <c r="V14" s="33"/>
      <c r="W14" s="33"/>
    </row>
    <row r="15" spans="1:23" ht="31.7" customHeight="1" x14ac:dyDescent="0.25">
      <c r="A15" s="168"/>
      <c r="B15" s="171"/>
      <c r="C15" s="76">
        <v>12</v>
      </c>
      <c r="D15" s="82" t="s">
        <v>48</v>
      </c>
      <c r="E15" s="59"/>
      <c r="F15" s="66">
        <v>1001</v>
      </c>
      <c r="G15" s="37" t="s">
        <v>61</v>
      </c>
      <c r="H15" s="81" t="s">
        <v>60</v>
      </c>
      <c r="I15" s="41" t="s">
        <v>6</v>
      </c>
      <c r="J15" s="60">
        <v>3</v>
      </c>
      <c r="K15" s="85">
        <v>6</v>
      </c>
      <c r="L15" s="61">
        <f t="shared" si="0"/>
        <v>5</v>
      </c>
      <c r="M15" s="62" t="str">
        <f t="shared" si="1"/>
        <v>OK</v>
      </c>
      <c r="N15" s="106"/>
      <c r="O15" s="104">
        <v>1</v>
      </c>
      <c r="P15" s="104"/>
      <c r="Q15" s="197"/>
      <c r="R15" s="197"/>
      <c r="S15" s="197"/>
      <c r="T15" s="33"/>
      <c r="U15" s="33"/>
      <c r="V15" s="33"/>
      <c r="W15" s="33"/>
    </row>
    <row r="16" spans="1:23" ht="28.5" customHeight="1" x14ac:dyDescent="0.25">
      <c r="A16" s="168"/>
      <c r="B16" s="171"/>
      <c r="C16" s="76">
        <v>13</v>
      </c>
      <c r="D16" s="82" t="s">
        <v>49</v>
      </c>
      <c r="E16" s="59"/>
      <c r="F16" s="66">
        <v>1001</v>
      </c>
      <c r="G16" s="37" t="s">
        <v>61</v>
      </c>
      <c r="H16" s="81" t="s">
        <v>60</v>
      </c>
      <c r="I16" s="41" t="s">
        <v>6</v>
      </c>
      <c r="J16" s="60">
        <v>10</v>
      </c>
      <c r="K16" s="85">
        <v>6</v>
      </c>
      <c r="L16" s="61">
        <f t="shared" si="0"/>
        <v>5</v>
      </c>
      <c r="M16" s="62" t="str">
        <f t="shared" si="1"/>
        <v>OK</v>
      </c>
      <c r="N16" s="106"/>
      <c r="O16" s="104">
        <v>1</v>
      </c>
      <c r="P16" s="104"/>
      <c r="Q16" s="197"/>
      <c r="R16" s="197"/>
      <c r="S16" s="197"/>
      <c r="T16" s="33"/>
      <c r="U16" s="33"/>
      <c r="V16" s="33"/>
      <c r="W16" s="33"/>
    </row>
    <row r="17" spans="1:23" ht="28.5" customHeight="1" x14ac:dyDescent="0.25">
      <c r="A17" s="168"/>
      <c r="B17" s="171"/>
      <c r="C17" s="76">
        <v>14</v>
      </c>
      <c r="D17" s="82" t="s">
        <v>50</v>
      </c>
      <c r="E17" s="59"/>
      <c r="F17" s="66">
        <v>1001</v>
      </c>
      <c r="G17" s="37" t="s">
        <v>61</v>
      </c>
      <c r="H17" s="81" t="s">
        <v>60</v>
      </c>
      <c r="I17" s="41" t="s">
        <v>6</v>
      </c>
      <c r="J17" s="60">
        <v>9</v>
      </c>
      <c r="K17" s="85">
        <v>6</v>
      </c>
      <c r="L17" s="61">
        <f t="shared" si="0"/>
        <v>5</v>
      </c>
      <c r="M17" s="62" t="str">
        <f t="shared" si="1"/>
        <v>OK</v>
      </c>
      <c r="N17" s="106"/>
      <c r="O17" s="104">
        <v>1</v>
      </c>
      <c r="P17" s="104"/>
      <c r="Q17" s="197"/>
      <c r="R17" s="197"/>
      <c r="S17" s="197"/>
      <c r="T17" s="33"/>
      <c r="U17" s="33"/>
      <c r="V17" s="33"/>
      <c r="W17" s="33"/>
    </row>
    <row r="18" spans="1:23" ht="29.25" customHeight="1" x14ac:dyDescent="0.25">
      <c r="A18" s="168"/>
      <c r="B18" s="171"/>
      <c r="C18" s="76">
        <v>15</v>
      </c>
      <c r="D18" s="82" t="s">
        <v>51</v>
      </c>
      <c r="E18" s="59"/>
      <c r="F18" s="66">
        <v>1001</v>
      </c>
      <c r="G18" s="37" t="s">
        <v>61</v>
      </c>
      <c r="H18" s="81" t="s">
        <v>60</v>
      </c>
      <c r="I18" s="41" t="s">
        <v>6</v>
      </c>
      <c r="J18" s="60">
        <v>10</v>
      </c>
      <c r="K18" s="85">
        <v>6</v>
      </c>
      <c r="L18" s="61">
        <f t="shared" si="0"/>
        <v>5</v>
      </c>
      <c r="M18" s="62" t="str">
        <f t="shared" si="1"/>
        <v>OK</v>
      </c>
      <c r="N18" s="106"/>
      <c r="O18" s="104">
        <v>1</v>
      </c>
      <c r="P18" s="104"/>
      <c r="Q18" s="197"/>
      <c r="R18" s="197"/>
      <c r="S18" s="197"/>
      <c r="T18" s="33"/>
      <c r="U18" s="33"/>
      <c r="V18" s="33"/>
      <c r="W18" s="33"/>
    </row>
    <row r="19" spans="1:23" ht="34.5" customHeight="1" x14ac:dyDescent="0.25">
      <c r="A19" s="168"/>
      <c r="B19" s="171"/>
      <c r="C19" s="76">
        <v>16</v>
      </c>
      <c r="D19" s="82" t="s">
        <v>52</v>
      </c>
      <c r="E19" s="59"/>
      <c r="F19" s="66">
        <v>1001</v>
      </c>
      <c r="G19" s="37" t="s">
        <v>61</v>
      </c>
      <c r="H19" s="81" t="s">
        <v>60</v>
      </c>
      <c r="I19" s="41" t="s">
        <v>6</v>
      </c>
      <c r="J19" s="60">
        <v>12</v>
      </c>
      <c r="K19" s="85">
        <v>9</v>
      </c>
      <c r="L19" s="61">
        <f t="shared" si="0"/>
        <v>8</v>
      </c>
      <c r="M19" s="62" t="str">
        <f t="shared" si="1"/>
        <v>OK</v>
      </c>
      <c r="N19" s="106"/>
      <c r="O19" s="104">
        <v>1</v>
      </c>
      <c r="P19" s="104"/>
      <c r="Q19" s="197"/>
      <c r="R19" s="197"/>
      <c r="S19" s="197"/>
      <c r="T19" s="33"/>
      <c r="U19" s="33"/>
      <c r="V19" s="33"/>
      <c r="W19" s="33"/>
    </row>
    <row r="20" spans="1:23" ht="31.7" customHeight="1" x14ac:dyDescent="0.25">
      <c r="A20" s="168"/>
      <c r="B20" s="171"/>
      <c r="C20" s="76">
        <v>17</v>
      </c>
      <c r="D20" s="82" t="s">
        <v>53</v>
      </c>
      <c r="E20" s="59"/>
      <c r="F20" s="66">
        <v>1001</v>
      </c>
      <c r="G20" s="37" t="s">
        <v>61</v>
      </c>
      <c r="H20" s="81" t="s">
        <v>60</v>
      </c>
      <c r="I20" s="41" t="s">
        <v>6</v>
      </c>
      <c r="J20" s="60">
        <v>10</v>
      </c>
      <c r="K20" s="85">
        <v>9</v>
      </c>
      <c r="L20" s="61">
        <f t="shared" si="0"/>
        <v>8</v>
      </c>
      <c r="M20" s="62" t="str">
        <f t="shared" si="1"/>
        <v>OK</v>
      </c>
      <c r="N20" s="106"/>
      <c r="O20" s="104">
        <v>1</v>
      </c>
      <c r="P20" s="104"/>
      <c r="Q20" s="197"/>
      <c r="R20" s="197"/>
      <c r="S20" s="197"/>
      <c r="T20" s="33"/>
      <c r="U20" s="33"/>
      <c r="V20" s="33"/>
      <c r="W20" s="33"/>
    </row>
    <row r="21" spans="1:23" ht="35.450000000000003" customHeight="1" x14ac:dyDescent="0.25">
      <c r="A21" s="168"/>
      <c r="B21" s="171"/>
      <c r="C21" s="76">
        <v>18</v>
      </c>
      <c r="D21" s="75" t="s">
        <v>54</v>
      </c>
      <c r="E21" s="59"/>
      <c r="F21" s="66">
        <v>1001</v>
      </c>
      <c r="G21" s="37" t="s">
        <v>61</v>
      </c>
      <c r="H21" s="81" t="s">
        <v>60</v>
      </c>
      <c r="I21" s="71" t="s">
        <v>6</v>
      </c>
      <c r="J21" s="60">
        <v>10.6</v>
      </c>
      <c r="K21" s="85"/>
      <c r="L21" s="61">
        <f t="shared" si="0"/>
        <v>0</v>
      </c>
      <c r="M21" s="62" t="str">
        <f t="shared" si="1"/>
        <v>OK</v>
      </c>
      <c r="N21" s="106"/>
      <c r="O21" s="104"/>
      <c r="P21" s="104"/>
      <c r="Q21" s="197"/>
      <c r="R21" s="197"/>
      <c r="S21" s="197"/>
      <c r="T21" s="33"/>
      <c r="U21" s="33"/>
      <c r="V21" s="33"/>
      <c r="W21" s="33"/>
    </row>
    <row r="22" spans="1:23" ht="36.75" customHeight="1" x14ac:dyDescent="0.25">
      <c r="A22" s="168"/>
      <c r="B22" s="171"/>
      <c r="C22" s="76">
        <v>19</v>
      </c>
      <c r="D22" s="39" t="s">
        <v>55</v>
      </c>
      <c r="E22" s="59"/>
      <c r="F22" s="66">
        <v>1001</v>
      </c>
      <c r="G22" s="37" t="s">
        <v>61</v>
      </c>
      <c r="H22" s="74" t="s">
        <v>60</v>
      </c>
      <c r="I22" s="42" t="s">
        <v>6</v>
      </c>
      <c r="J22" s="60">
        <v>2.37</v>
      </c>
      <c r="K22" s="85">
        <v>20</v>
      </c>
      <c r="L22" s="61">
        <f t="shared" si="0"/>
        <v>20</v>
      </c>
      <c r="M22" s="62" t="str">
        <f t="shared" si="1"/>
        <v>OK</v>
      </c>
      <c r="N22" s="106"/>
      <c r="O22" s="104"/>
      <c r="P22" s="104"/>
      <c r="Q22" s="197"/>
      <c r="R22" s="197"/>
      <c r="S22" s="197"/>
      <c r="T22" s="33"/>
      <c r="U22" s="33"/>
      <c r="V22" s="33"/>
      <c r="W22" s="33"/>
    </row>
    <row r="23" spans="1:23" ht="34.5" customHeight="1" x14ac:dyDescent="0.25">
      <c r="A23" s="168"/>
      <c r="B23" s="171"/>
      <c r="C23" s="76">
        <v>20</v>
      </c>
      <c r="D23" s="39" t="s">
        <v>56</v>
      </c>
      <c r="E23" s="59"/>
      <c r="F23" s="66">
        <v>1001</v>
      </c>
      <c r="G23" s="37" t="s">
        <v>62</v>
      </c>
      <c r="H23" s="74" t="s">
        <v>60</v>
      </c>
      <c r="I23" s="42" t="s">
        <v>6</v>
      </c>
      <c r="J23" s="60">
        <v>28.97</v>
      </c>
      <c r="K23" s="85">
        <v>3</v>
      </c>
      <c r="L23" s="61">
        <f t="shared" si="0"/>
        <v>3</v>
      </c>
      <c r="M23" s="62" t="str">
        <f t="shared" si="1"/>
        <v>OK</v>
      </c>
      <c r="N23" s="106"/>
      <c r="O23" s="104"/>
      <c r="P23" s="104"/>
      <c r="Q23" s="197"/>
      <c r="R23" s="197"/>
      <c r="S23" s="197"/>
      <c r="T23" s="33"/>
      <c r="U23" s="33"/>
      <c r="V23" s="33"/>
      <c r="W23" s="33"/>
    </row>
    <row r="24" spans="1:23" ht="50.25" customHeight="1" x14ac:dyDescent="0.25">
      <c r="A24" s="168"/>
      <c r="B24" s="171"/>
      <c r="C24" s="76">
        <v>21</v>
      </c>
      <c r="D24" s="39" t="s">
        <v>57</v>
      </c>
      <c r="E24" s="59"/>
      <c r="F24" s="66">
        <v>1001</v>
      </c>
      <c r="G24" s="37" t="s">
        <v>63</v>
      </c>
      <c r="H24" s="74" t="s">
        <v>60</v>
      </c>
      <c r="I24" s="42" t="s">
        <v>6</v>
      </c>
      <c r="J24" s="60">
        <v>53.01</v>
      </c>
      <c r="K24" s="85">
        <v>3</v>
      </c>
      <c r="L24" s="61">
        <f t="shared" si="0"/>
        <v>3</v>
      </c>
      <c r="M24" s="62" t="str">
        <f t="shared" si="1"/>
        <v>OK</v>
      </c>
      <c r="N24" s="106"/>
      <c r="O24" s="104"/>
      <c r="P24" s="104"/>
      <c r="Q24" s="197"/>
      <c r="R24" s="197"/>
      <c r="S24" s="197"/>
      <c r="T24" s="33"/>
      <c r="U24" s="33"/>
      <c r="V24" s="33"/>
      <c r="W24" s="33"/>
    </row>
    <row r="25" spans="1:23" ht="59.25" customHeight="1" x14ac:dyDescent="0.25">
      <c r="A25" s="169"/>
      <c r="B25" s="172"/>
      <c r="C25" s="69">
        <v>22</v>
      </c>
      <c r="D25" s="79" t="s">
        <v>58</v>
      </c>
      <c r="E25" s="59"/>
      <c r="F25" s="68" t="s">
        <v>64</v>
      </c>
      <c r="G25" s="65" t="s">
        <v>65</v>
      </c>
      <c r="H25" s="65" t="s">
        <v>60</v>
      </c>
      <c r="I25" s="65" t="s">
        <v>6</v>
      </c>
      <c r="J25" s="60">
        <v>40</v>
      </c>
      <c r="K25" s="85"/>
      <c r="L25" s="61">
        <f t="shared" si="0"/>
        <v>0</v>
      </c>
      <c r="M25" s="62" t="str">
        <f t="shared" si="1"/>
        <v>OK</v>
      </c>
      <c r="N25" s="106"/>
      <c r="O25" s="104"/>
      <c r="P25" s="104"/>
      <c r="Q25" s="197"/>
      <c r="R25" s="197"/>
      <c r="S25" s="197"/>
      <c r="T25" s="33"/>
      <c r="U25" s="33"/>
      <c r="V25" s="33"/>
      <c r="W25" s="33"/>
    </row>
    <row r="26" spans="1:23" ht="33.75" customHeight="1" x14ac:dyDescent="0.25">
      <c r="A26" s="160" t="s">
        <v>73</v>
      </c>
      <c r="B26" s="163" t="s">
        <v>36</v>
      </c>
      <c r="C26" s="77">
        <v>23</v>
      </c>
      <c r="D26" s="70" t="s">
        <v>74</v>
      </c>
      <c r="E26" s="70"/>
      <c r="F26" s="80">
        <v>436</v>
      </c>
      <c r="G26" s="73" t="s">
        <v>92</v>
      </c>
      <c r="H26" s="67" t="s">
        <v>93</v>
      </c>
      <c r="I26" s="67" t="s">
        <v>94</v>
      </c>
      <c r="J26" s="64">
        <v>12.9</v>
      </c>
      <c r="K26" s="86">
        <v>150</v>
      </c>
      <c r="L26" s="61">
        <f t="shared" si="0"/>
        <v>28</v>
      </c>
      <c r="M26" s="62" t="str">
        <f t="shared" si="1"/>
        <v>OK</v>
      </c>
      <c r="N26" s="106">
        <v>50</v>
      </c>
      <c r="O26" s="104"/>
      <c r="P26" s="104"/>
      <c r="Q26" s="212">
        <v>18</v>
      </c>
      <c r="R26" s="212">
        <v>24</v>
      </c>
      <c r="S26" s="212">
        <v>30</v>
      </c>
      <c r="T26" s="33"/>
      <c r="U26" s="33"/>
      <c r="V26" s="33"/>
      <c r="W26" s="33"/>
    </row>
    <row r="27" spans="1:23" ht="31.7" customHeight="1" x14ac:dyDescent="0.25">
      <c r="A27" s="161"/>
      <c r="B27" s="164"/>
      <c r="C27" s="77">
        <v>24</v>
      </c>
      <c r="D27" s="70" t="s">
        <v>75</v>
      </c>
      <c r="E27" s="70"/>
      <c r="F27" s="80">
        <v>436</v>
      </c>
      <c r="G27" s="73" t="s">
        <v>92</v>
      </c>
      <c r="H27" s="67" t="s">
        <v>93</v>
      </c>
      <c r="I27" s="67" t="s">
        <v>94</v>
      </c>
      <c r="J27" s="64">
        <v>32.65</v>
      </c>
      <c r="K27" s="86">
        <v>20</v>
      </c>
      <c r="L27" s="61">
        <f t="shared" si="0"/>
        <v>0</v>
      </c>
      <c r="M27" s="62" t="str">
        <f t="shared" si="1"/>
        <v>OK</v>
      </c>
      <c r="N27" s="106">
        <v>20</v>
      </c>
      <c r="O27" s="104"/>
      <c r="P27" s="104"/>
      <c r="Q27" s="197"/>
      <c r="R27" s="197"/>
      <c r="S27" s="197"/>
      <c r="T27" s="33"/>
      <c r="U27" s="33"/>
      <c r="V27" s="33"/>
      <c r="W27" s="33"/>
    </row>
    <row r="28" spans="1:23" ht="32.25" customHeight="1" x14ac:dyDescent="0.25">
      <c r="A28" s="161"/>
      <c r="B28" s="164"/>
      <c r="C28" s="77">
        <v>25</v>
      </c>
      <c r="D28" s="70" t="s">
        <v>76</v>
      </c>
      <c r="E28" s="70"/>
      <c r="F28" s="80">
        <v>436</v>
      </c>
      <c r="G28" s="73" t="s">
        <v>92</v>
      </c>
      <c r="H28" s="67" t="s">
        <v>93</v>
      </c>
      <c r="I28" s="67" t="s">
        <v>94</v>
      </c>
      <c r="J28" s="64">
        <v>70.819999999999993</v>
      </c>
      <c r="K28" s="86"/>
      <c r="L28" s="61">
        <f t="shared" si="0"/>
        <v>0</v>
      </c>
      <c r="M28" s="62" t="str">
        <f t="shared" si="1"/>
        <v>OK</v>
      </c>
      <c r="N28" s="106"/>
      <c r="O28" s="104"/>
      <c r="P28" s="104"/>
      <c r="Q28" s="197"/>
      <c r="R28" s="197"/>
      <c r="S28" s="197"/>
      <c r="T28" s="33"/>
      <c r="U28" s="33"/>
      <c r="V28" s="33"/>
      <c r="W28" s="33"/>
    </row>
    <row r="29" spans="1:23" ht="27.75" customHeight="1" x14ac:dyDescent="0.25">
      <c r="A29" s="161"/>
      <c r="B29" s="164"/>
      <c r="C29" s="77">
        <v>26</v>
      </c>
      <c r="D29" s="70" t="s">
        <v>77</v>
      </c>
      <c r="E29" s="70"/>
      <c r="F29" s="80">
        <v>436</v>
      </c>
      <c r="G29" s="73" t="s">
        <v>92</v>
      </c>
      <c r="H29" s="67" t="s">
        <v>93</v>
      </c>
      <c r="I29" s="67" t="s">
        <v>94</v>
      </c>
      <c r="J29" s="64">
        <v>164.99</v>
      </c>
      <c r="K29" s="86"/>
      <c r="L29" s="61">
        <f t="shared" si="0"/>
        <v>0</v>
      </c>
      <c r="M29" s="62" t="str">
        <f t="shared" si="1"/>
        <v>OK</v>
      </c>
      <c r="N29" s="106"/>
      <c r="O29" s="104"/>
      <c r="P29" s="104"/>
      <c r="Q29" s="197"/>
      <c r="R29" s="197"/>
      <c r="S29" s="197"/>
      <c r="T29" s="33"/>
      <c r="U29" s="33"/>
      <c r="V29" s="33"/>
      <c r="W29" s="33"/>
    </row>
    <row r="30" spans="1:23" ht="32.25" customHeight="1" x14ac:dyDescent="0.25">
      <c r="A30" s="161"/>
      <c r="B30" s="164"/>
      <c r="C30" s="77">
        <v>27</v>
      </c>
      <c r="D30" s="70" t="s">
        <v>78</v>
      </c>
      <c r="E30" s="70"/>
      <c r="F30" s="80">
        <v>436</v>
      </c>
      <c r="G30" s="73" t="s">
        <v>92</v>
      </c>
      <c r="H30" s="67" t="s">
        <v>93</v>
      </c>
      <c r="I30" s="67" t="s">
        <v>94</v>
      </c>
      <c r="J30" s="64">
        <v>24.99</v>
      </c>
      <c r="K30" s="86">
        <v>30</v>
      </c>
      <c r="L30" s="61">
        <f t="shared" si="0"/>
        <v>0</v>
      </c>
      <c r="M30" s="62" t="str">
        <f t="shared" si="1"/>
        <v>OK</v>
      </c>
      <c r="N30" s="106">
        <v>30</v>
      </c>
      <c r="O30" s="104"/>
      <c r="P30" s="104"/>
      <c r="Q30" s="197"/>
      <c r="R30" s="197"/>
      <c r="S30" s="197"/>
      <c r="T30" s="33"/>
      <c r="U30" s="33"/>
      <c r="V30" s="33"/>
      <c r="W30" s="33"/>
    </row>
    <row r="31" spans="1:23" ht="36.75" customHeight="1" x14ac:dyDescent="0.25">
      <c r="A31" s="161"/>
      <c r="B31" s="164"/>
      <c r="C31" s="77">
        <v>28</v>
      </c>
      <c r="D31" s="70" t="s">
        <v>79</v>
      </c>
      <c r="E31" s="70"/>
      <c r="F31" s="80">
        <v>436</v>
      </c>
      <c r="G31" s="73" t="s">
        <v>92</v>
      </c>
      <c r="H31" s="67" t="s">
        <v>93</v>
      </c>
      <c r="I31" s="67" t="s">
        <v>94</v>
      </c>
      <c r="J31" s="64">
        <v>94.15</v>
      </c>
      <c r="K31" s="86">
        <v>20</v>
      </c>
      <c r="L31" s="61">
        <f t="shared" si="0"/>
        <v>13</v>
      </c>
      <c r="M31" s="62" t="str">
        <f t="shared" si="1"/>
        <v>OK</v>
      </c>
      <c r="N31" s="106"/>
      <c r="O31" s="104"/>
      <c r="P31" s="104"/>
      <c r="Q31" s="197"/>
      <c r="R31" s="197"/>
      <c r="S31" s="212">
        <v>7</v>
      </c>
      <c r="T31" s="33"/>
      <c r="U31" s="33"/>
      <c r="V31" s="33"/>
      <c r="W31" s="33"/>
    </row>
    <row r="32" spans="1:23" ht="34.5" customHeight="1" x14ac:dyDescent="0.25">
      <c r="A32" s="161"/>
      <c r="B32" s="164"/>
      <c r="C32" s="77">
        <v>29</v>
      </c>
      <c r="D32" s="70" t="s">
        <v>80</v>
      </c>
      <c r="E32" s="70"/>
      <c r="F32" s="80">
        <v>436</v>
      </c>
      <c r="G32" s="73" t="s">
        <v>92</v>
      </c>
      <c r="H32" s="67" t="s">
        <v>93</v>
      </c>
      <c r="I32" s="67" t="s">
        <v>94</v>
      </c>
      <c r="J32" s="64">
        <v>95.82</v>
      </c>
      <c r="K32" s="86">
        <v>15</v>
      </c>
      <c r="L32" s="61">
        <f t="shared" si="0"/>
        <v>10</v>
      </c>
      <c r="M32" s="62" t="str">
        <f t="shared" si="1"/>
        <v>OK</v>
      </c>
      <c r="N32" s="106"/>
      <c r="O32" s="104"/>
      <c r="P32" s="104"/>
      <c r="Q32" s="197"/>
      <c r="R32" s="197"/>
      <c r="S32" s="212">
        <v>5</v>
      </c>
      <c r="T32" s="33"/>
      <c r="U32" s="33"/>
      <c r="V32" s="33"/>
      <c r="W32" s="33"/>
    </row>
    <row r="33" spans="1:23" ht="40.700000000000003" customHeight="1" x14ac:dyDescent="0.25">
      <c r="A33" s="161"/>
      <c r="B33" s="164"/>
      <c r="C33" s="77">
        <v>30</v>
      </c>
      <c r="D33" s="70" t="s">
        <v>81</v>
      </c>
      <c r="E33" s="70"/>
      <c r="F33" s="80">
        <v>436</v>
      </c>
      <c r="G33" s="73" t="s">
        <v>92</v>
      </c>
      <c r="H33" s="67" t="s">
        <v>93</v>
      </c>
      <c r="I33" s="67" t="s">
        <v>94</v>
      </c>
      <c r="J33" s="64">
        <v>178.32</v>
      </c>
      <c r="K33" s="86">
        <v>10</v>
      </c>
      <c r="L33" s="61">
        <f t="shared" si="0"/>
        <v>3</v>
      </c>
      <c r="M33" s="62" t="str">
        <f t="shared" si="1"/>
        <v>OK</v>
      </c>
      <c r="N33" s="106"/>
      <c r="O33" s="104"/>
      <c r="P33" s="104"/>
      <c r="Q33" s="197"/>
      <c r="R33" s="197"/>
      <c r="S33" s="212">
        <v>7</v>
      </c>
      <c r="T33" s="33"/>
      <c r="U33" s="33"/>
      <c r="V33" s="33"/>
      <c r="W33" s="33"/>
    </row>
    <row r="34" spans="1:23" ht="30.75" customHeight="1" x14ac:dyDescent="0.25">
      <c r="A34" s="161"/>
      <c r="B34" s="164"/>
      <c r="C34" s="77">
        <v>31</v>
      </c>
      <c r="D34" s="70" t="s">
        <v>82</v>
      </c>
      <c r="E34" s="70"/>
      <c r="F34" s="80">
        <v>436</v>
      </c>
      <c r="G34" s="73" t="s">
        <v>92</v>
      </c>
      <c r="H34" s="67" t="s">
        <v>93</v>
      </c>
      <c r="I34" s="67" t="s">
        <v>94</v>
      </c>
      <c r="J34" s="64">
        <v>70.819999999999993</v>
      </c>
      <c r="K34" s="86">
        <v>20</v>
      </c>
      <c r="L34" s="61">
        <f t="shared" si="0"/>
        <v>9</v>
      </c>
      <c r="M34" s="62" t="str">
        <f t="shared" si="1"/>
        <v>OK</v>
      </c>
      <c r="N34" s="106">
        <v>5</v>
      </c>
      <c r="O34" s="104"/>
      <c r="P34" s="104"/>
      <c r="Q34" s="197"/>
      <c r="R34" s="197"/>
      <c r="S34" s="212">
        <v>6</v>
      </c>
      <c r="T34" s="33"/>
      <c r="U34" s="33"/>
      <c r="V34" s="33"/>
      <c r="W34" s="33"/>
    </row>
    <row r="35" spans="1:23" ht="25.5" customHeight="1" x14ac:dyDescent="0.25">
      <c r="A35" s="161"/>
      <c r="B35" s="164"/>
      <c r="C35" s="77">
        <v>32</v>
      </c>
      <c r="D35" s="70" t="s">
        <v>83</v>
      </c>
      <c r="E35" s="70"/>
      <c r="F35" s="80">
        <v>436</v>
      </c>
      <c r="G35" s="73" t="s">
        <v>92</v>
      </c>
      <c r="H35" s="67" t="s">
        <v>93</v>
      </c>
      <c r="I35" s="67" t="s">
        <v>94</v>
      </c>
      <c r="J35" s="64">
        <v>235.32</v>
      </c>
      <c r="K35" s="86">
        <v>20</v>
      </c>
      <c r="L35" s="61">
        <f t="shared" si="0"/>
        <v>8</v>
      </c>
      <c r="M35" s="62" t="str">
        <f t="shared" si="1"/>
        <v>OK</v>
      </c>
      <c r="N35" s="106"/>
      <c r="O35" s="104"/>
      <c r="P35" s="107">
        <v>10</v>
      </c>
      <c r="Q35" s="197"/>
      <c r="R35" s="197"/>
      <c r="S35" s="212">
        <v>2</v>
      </c>
      <c r="T35" s="33"/>
      <c r="U35" s="33"/>
      <c r="V35" s="33"/>
      <c r="W35" s="33"/>
    </row>
    <row r="36" spans="1:23" ht="36.75" customHeight="1" x14ac:dyDescent="0.25">
      <c r="A36" s="161"/>
      <c r="B36" s="164"/>
      <c r="C36" s="77">
        <v>33</v>
      </c>
      <c r="D36" s="70" t="s">
        <v>84</v>
      </c>
      <c r="E36" s="70"/>
      <c r="F36" s="80">
        <v>436</v>
      </c>
      <c r="G36" s="73" t="s">
        <v>92</v>
      </c>
      <c r="H36" s="67" t="s">
        <v>93</v>
      </c>
      <c r="I36" s="67" t="s">
        <v>94</v>
      </c>
      <c r="J36" s="64">
        <v>86.65</v>
      </c>
      <c r="K36" s="86">
        <v>20</v>
      </c>
      <c r="L36" s="61">
        <f t="shared" si="0"/>
        <v>8</v>
      </c>
      <c r="M36" s="62" t="str">
        <f t="shared" si="1"/>
        <v>OK</v>
      </c>
      <c r="N36" s="106">
        <v>5</v>
      </c>
      <c r="O36" s="104"/>
      <c r="P36" s="104"/>
      <c r="Q36" s="197"/>
      <c r="R36" s="197"/>
      <c r="S36" s="212">
        <v>7</v>
      </c>
      <c r="T36" s="33"/>
      <c r="U36" s="33"/>
      <c r="V36" s="33"/>
      <c r="W36" s="33"/>
    </row>
    <row r="37" spans="1:23" ht="32.25" customHeight="1" x14ac:dyDescent="0.25">
      <c r="A37" s="161"/>
      <c r="B37" s="164"/>
      <c r="C37" s="77">
        <v>34</v>
      </c>
      <c r="D37" s="70" t="s">
        <v>85</v>
      </c>
      <c r="E37" s="70"/>
      <c r="F37" s="80">
        <v>436</v>
      </c>
      <c r="G37" s="73" t="s">
        <v>92</v>
      </c>
      <c r="H37" s="67" t="s">
        <v>95</v>
      </c>
      <c r="I37" s="67" t="s">
        <v>94</v>
      </c>
      <c r="J37" s="64">
        <v>131.65</v>
      </c>
      <c r="K37" s="86">
        <v>10</v>
      </c>
      <c r="L37" s="61">
        <f t="shared" si="0"/>
        <v>0</v>
      </c>
      <c r="M37" s="62" t="str">
        <f t="shared" si="1"/>
        <v>OK</v>
      </c>
      <c r="N37" s="106"/>
      <c r="O37" s="104"/>
      <c r="P37" s="104"/>
      <c r="Q37" s="197"/>
      <c r="R37" s="212">
        <v>2</v>
      </c>
      <c r="S37" s="212">
        <v>8</v>
      </c>
      <c r="T37" s="33"/>
      <c r="U37" s="33"/>
      <c r="V37" s="33"/>
      <c r="W37" s="33"/>
    </row>
    <row r="38" spans="1:23" ht="28.5" customHeight="1" x14ac:dyDescent="0.25">
      <c r="A38" s="161"/>
      <c r="B38" s="164"/>
      <c r="C38" s="77">
        <v>35</v>
      </c>
      <c r="D38" s="70" t="s">
        <v>86</v>
      </c>
      <c r="E38" s="70" t="s">
        <v>29</v>
      </c>
      <c r="F38" s="80">
        <v>436</v>
      </c>
      <c r="G38" s="73" t="s">
        <v>92</v>
      </c>
      <c r="H38" s="67" t="s">
        <v>95</v>
      </c>
      <c r="I38" s="67" t="s">
        <v>94</v>
      </c>
      <c r="J38" s="64">
        <v>271.64999999999998</v>
      </c>
      <c r="K38" s="86">
        <v>20</v>
      </c>
      <c r="L38" s="61">
        <f t="shared" si="0"/>
        <v>5</v>
      </c>
      <c r="M38" s="62" t="str">
        <f t="shared" si="1"/>
        <v>OK</v>
      </c>
      <c r="N38" s="106"/>
      <c r="O38" s="106"/>
      <c r="P38" s="107">
        <v>7</v>
      </c>
      <c r="Q38" s="197"/>
      <c r="R38" s="197"/>
      <c r="S38" s="212">
        <v>8</v>
      </c>
      <c r="T38" s="33"/>
      <c r="U38" s="33"/>
      <c r="V38" s="33"/>
      <c r="W38" s="33"/>
    </row>
    <row r="39" spans="1:23" ht="27.75" customHeight="1" x14ac:dyDescent="0.25">
      <c r="A39" s="161"/>
      <c r="B39" s="164"/>
      <c r="C39" s="73">
        <v>36</v>
      </c>
      <c r="D39" s="70" t="s">
        <v>87</v>
      </c>
      <c r="E39" s="70" t="s">
        <v>30</v>
      </c>
      <c r="F39" s="80">
        <v>436</v>
      </c>
      <c r="G39" s="73" t="s">
        <v>92</v>
      </c>
      <c r="H39" s="67" t="s">
        <v>95</v>
      </c>
      <c r="I39" s="67" t="s">
        <v>94</v>
      </c>
      <c r="J39" s="64">
        <v>148.32</v>
      </c>
      <c r="K39" s="86">
        <v>20</v>
      </c>
      <c r="L39" s="61">
        <f t="shared" si="0"/>
        <v>11</v>
      </c>
      <c r="M39" s="62" t="str">
        <f t="shared" si="1"/>
        <v>OK</v>
      </c>
      <c r="N39" s="106"/>
      <c r="O39" s="104"/>
      <c r="P39" s="104"/>
      <c r="Q39" s="197"/>
      <c r="R39" s="197"/>
      <c r="S39" s="212">
        <v>9</v>
      </c>
      <c r="T39" s="34"/>
      <c r="U39" s="33"/>
      <c r="V39" s="33"/>
      <c r="W39" s="33"/>
    </row>
    <row r="40" spans="1:23" ht="28.5" customHeight="1" x14ac:dyDescent="0.25">
      <c r="A40" s="161"/>
      <c r="B40" s="164"/>
      <c r="C40" s="73">
        <v>37</v>
      </c>
      <c r="D40" s="70" t="s">
        <v>88</v>
      </c>
      <c r="E40" s="70" t="s">
        <v>28</v>
      </c>
      <c r="F40" s="80">
        <v>436</v>
      </c>
      <c r="G40" s="73" t="s">
        <v>92</v>
      </c>
      <c r="H40" s="67" t="s">
        <v>95</v>
      </c>
      <c r="I40" s="67" t="s">
        <v>94</v>
      </c>
      <c r="J40" s="64">
        <v>140.82</v>
      </c>
      <c r="K40" s="86">
        <v>20</v>
      </c>
      <c r="L40" s="61">
        <f t="shared" si="0"/>
        <v>18</v>
      </c>
      <c r="M40" s="62" t="str">
        <f t="shared" si="1"/>
        <v>OK</v>
      </c>
      <c r="N40" s="106"/>
      <c r="O40" s="104"/>
      <c r="P40" s="104"/>
      <c r="Q40" s="197"/>
      <c r="R40" s="197"/>
      <c r="S40" s="212">
        <v>2</v>
      </c>
      <c r="T40" s="33"/>
      <c r="U40" s="33"/>
      <c r="V40" s="33"/>
      <c r="W40" s="33"/>
    </row>
    <row r="41" spans="1:23" ht="27.75" customHeight="1" x14ac:dyDescent="0.25">
      <c r="A41" s="161"/>
      <c r="B41" s="164"/>
      <c r="C41" s="73">
        <v>38</v>
      </c>
      <c r="D41" s="70" t="s">
        <v>89</v>
      </c>
      <c r="E41" s="70" t="s">
        <v>30</v>
      </c>
      <c r="F41" s="80">
        <v>436</v>
      </c>
      <c r="G41" s="73" t="s">
        <v>92</v>
      </c>
      <c r="H41" s="67" t="s">
        <v>95</v>
      </c>
      <c r="I41" s="67" t="s">
        <v>94</v>
      </c>
      <c r="J41" s="64">
        <v>184.99</v>
      </c>
      <c r="K41" s="86">
        <v>20</v>
      </c>
      <c r="L41" s="61">
        <f t="shared" si="0"/>
        <v>11</v>
      </c>
      <c r="M41" s="62" t="str">
        <f t="shared" si="1"/>
        <v>OK</v>
      </c>
      <c r="N41" s="106"/>
      <c r="O41" s="104"/>
      <c r="P41" s="107">
        <v>5</v>
      </c>
      <c r="Q41" s="197"/>
      <c r="R41" s="197"/>
      <c r="S41" s="212">
        <v>4</v>
      </c>
      <c r="T41" s="33"/>
      <c r="U41" s="33"/>
      <c r="V41" s="33"/>
      <c r="W41" s="33"/>
    </row>
    <row r="42" spans="1:23" ht="23.25" customHeight="1" x14ac:dyDescent="0.25">
      <c r="A42" s="161"/>
      <c r="B42" s="164"/>
      <c r="C42" s="73">
        <v>39</v>
      </c>
      <c r="D42" s="70" t="s">
        <v>90</v>
      </c>
      <c r="E42" s="70" t="s">
        <v>31</v>
      </c>
      <c r="F42" s="80">
        <v>436</v>
      </c>
      <c r="G42" s="73" t="s">
        <v>92</v>
      </c>
      <c r="H42" s="67" t="s">
        <v>95</v>
      </c>
      <c r="I42" s="67" t="s">
        <v>94</v>
      </c>
      <c r="J42" s="64">
        <v>114.99</v>
      </c>
      <c r="K42" s="86">
        <v>10</v>
      </c>
      <c r="L42" s="61">
        <f t="shared" si="0"/>
        <v>8</v>
      </c>
      <c r="M42" s="62" t="str">
        <f t="shared" si="1"/>
        <v>OK</v>
      </c>
      <c r="N42" s="106"/>
      <c r="O42" s="104"/>
      <c r="P42" s="106"/>
      <c r="Q42" s="197"/>
      <c r="R42" s="197"/>
      <c r="S42" s="212">
        <v>2</v>
      </c>
      <c r="T42" s="33"/>
      <c r="U42" s="33"/>
      <c r="V42" s="33"/>
      <c r="W42" s="33"/>
    </row>
    <row r="43" spans="1:23" ht="31.7" customHeight="1" x14ac:dyDescent="0.25">
      <c r="A43" s="162"/>
      <c r="B43" s="165"/>
      <c r="C43" s="73">
        <v>40</v>
      </c>
      <c r="D43" s="83" t="s">
        <v>91</v>
      </c>
      <c r="E43" s="83" t="s">
        <v>30</v>
      </c>
      <c r="F43" s="80">
        <v>436</v>
      </c>
      <c r="G43" s="73" t="s">
        <v>92</v>
      </c>
      <c r="H43" s="84" t="s">
        <v>95</v>
      </c>
      <c r="I43" s="84" t="s">
        <v>94</v>
      </c>
      <c r="J43" s="64">
        <v>221.65</v>
      </c>
      <c r="K43" s="86">
        <v>20</v>
      </c>
      <c r="L43" s="61">
        <f t="shared" si="0"/>
        <v>15</v>
      </c>
      <c r="M43" s="62" t="str">
        <f t="shared" si="1"/>
        <v>OK</v>
      </c>
      <c r="N43" s="106">
        <v>5</v>
      </c>
      <c r="O43" s="104"/>
      <c r="P43" s="104"/>
      <c r="Q43" s="197"/>
      <c r="R43" s="197"/>
      <c r="S43" s="197"/>
      <c r="T43" s="34"/>
      <c r="U43" s="33"/>
      <c r="V43" s="33"/>
      <c r="W43" s="33"/>
    </row>
    <row r="44" spans="1:23" x14ac:dyDescent="0.25">
      <c r="K44" s="18">
        <f>SUM(K4:K43)</f>
        <v>549</v>
      </c>
      <c r="L44" s="18">
        <f>SUM(L4:L43)</f>
        <v>246</v>
      </c>
      <c r="N44" s="30">
        <f>SUMPRODUCT($J$4:$J$43,N4:N43)</f>
        <v>3943.2999999999997</v>
      </c>
      <c r="O44" s="30">
        <f t="shared" ref="O44:W44" si="2">SUMPRODUCT($J$4:$J$43,O4:O43)</f>
        <v>898.54</v>
      </c>
      <c r="P44" s="30">
        <f t="shared" si="2"/>
        <v>5179.7</v>
      </c>
      <c r="Q44" s="30">
        <f t="shared" si="2"/>
        <v>345.39</v>
      </c>
      <c r="R44" s="30">
        <f t="shared" si="2"/>
        <v>572.90000000000009</v>
      </c>
      <c r="S44" s="30">
        <f t="shared" si="2"/>
        <v>10088.359999999997</v>
      </c>
      <c r="T44" s="30">
        <f t="shared" si="2"/>
        <v>0</v>
      </c>
      <c r="U44" s="30">
        <f t="shared" si="2"/>
        <v>0</v>
      </c>
      <c r="V44" s="30">
        <f t="shared" si="2"/>
        <v>0</v>
      </c>
      <c r="W44" s="30">
        <f t="shared" si="2"/>
        <v>0</v>
      </c>
    </row>
    <row r="45" spans="1:23" x14ac:dyDescent="0.25">
      <c r="N45" s="48"/>
      <c r="O45" s="46"/>
      <c r="P45" s="46"/>
      <c r="Q45" s="202"/>
      <c r="R45" s="204"/>
      <c r="S45" s="204"/>
    </row>
    <row r="46" spans="1:23" x14ac:dyDescent="0.25">
      <c r="N46" s="48"/>
      <c r="O46" s="46"/>
      <c r="P46" s="46"/>
      <c r="Q46" s="202"/>
      <c r="R46" s="204"/>
      <c r="S46" s="204"/>
    </row>
    <row r="47" spans="1:23" x14ac:dyDescent="0.25">
      <c r="N47" s="48"/>
      <c r="O47" s="46"/>
      <c r="P47" s="46"/>
      <c r="Q47" s="202"/>
      <c r="R47" s="204"/>
      <c r="S47" s="204"/>
    </row>
    <row r="48" spans="1:23" x14ac:dyDescent="0.25">
      <c r="N48" s="48"/>
      <c r="O48" s="46"/>
      <c r="P48" s="46"/>
      <c r="Q48" s="202"/>
      <c r="R48" s="204"/>
      <c r="S48" s="204"/>
    </row>
    <row r="49" spans="14:19" x14ac:dyDescent="0.25">
      <c r="N49" s="48"/>
      <c r="O49" s="46"/>
      <c r="P49" s="46"/>
      <c r="Q49" s="202"/>
      <c r="R49" s="204"/>
      <c r="S49" s="204"/>
    </row>
    <row r="50" spans="14:19" ht="26.45" customHeight="1" x14ac:dyDescent="0.25">
      <c r="N50" s="48"/>
      <c r="Q50" s="204"/>
      <c r="R50" s="204"/>
      <c r="S50" s="204"/>
    </row>
    <row r="51" spans="14:19" x14ac:dyDescent="0.25">
      <c r="N51" s="48"/>
      <c r="Q51" s="204"/>
      <c r="R51" s="204"/>
      <c r="S51" s="204"/>
    </row>
    <row r="52" spans="14:19" x14ac:dyDescent="0.25">
      <c r="N52" s="48"/>
      <c r="Q52" s="204"/>
      <c r="R52" s="204"/>
      <c r="S52" s="204"/>
    </row>
    <row r="53" spans="14:19" x14ac:dyDescent="0.25">
      <c r="N53" s="48"/>
      <c r="Q53" s="204"/>
      <c r="R53" s="204"/>
      <c r="S53" s="204"/>
    </row>
    <row r="54" spans="14:19" x14ac:dyDescent="0.25">
      <c r="N54" s="48"/>
      <c r="Q54" s="204"/>
      <c r="R54" s="204"/>
      <c r="S54" s="204"/>
    </row>
    <row r="55" spans="14:19" x14ac:dyDescent="0.25">
      <c r="N55" s="48"/>
      <c r="Q55" s="204"/>
      <c r="R55" s="204"/>
      <c r="S55" s="204"/>
    </row>
    <row r="56" spans="14:19" x14ac:dyDescent="0.25">
      <c r="N56" s="48"/>
      <c r="Q56" s="204"/>
      <c r="R56" s="204"/>
      <c r="S56" s="204"/>
    </row>
    <row r="57" spans="14:19" x14ac:dyDescent="0.25">
      <c r="N57" s="48"/>
      <c r="Q57" s="204"/>
      <c r="R57" s="204"/>
      <c r="S57" s="204"/>
    </row>
    <row r="58" spans="14:19" x14ac:dyDescent="0.25">
      <c r="N58" s="48"/>
      <c r="Q58" s="204"/>
      <c r="R58" s="204"/>
      <c r="S58" s="204"/>
    </row>
    <row r="59" spans="14:19" ht="90" customHeight="1" x14ac:dyDescent="0.25">
      <c r="N59" s="48"/>
      <c r="Q59" s="204"/>
      <c r="R59" s="204"/>
      <c r="S59" s="204"/>
    </row>
    <row r="60" spans="14:19" x14ac:dyDescent="0.25">
      <c r="N60" s="48"/>
      <c r="Q60" s="204"/>
      <c r="R60" s="204"/>
      <c r="S60" s="204"/>
    </row>
    <row r="61" spans="14:19" x14ac:dyDescent="0.25">
      <c r="N61" s="48"/>
      <c r="Q61" s="204"/>
      <c r="R61" s="204"/>
      <c r="S61" s="204"/>
    </row>
    <row r="62" spans="14:19" x14ac:dyDescent="0.25">
      <c r="N62" s="48"/>
      <c r="Q62" s="204"/>
      <c r="R62" s="204"/>
      <c r="S62" s="204"/>
    </row>
    <row r="63" spans="14:19" x14ac:dyDescent="0.25">
      <c r="N63" s="48"/>
      <c r="Q63" s="204"/>
      <c r="R63" s="204"/>
      <c r="S63" s="204"/>
    </row>
    <row r="64" spans="14:19" x14ac:dyDescent="0.25">
      <c r="N64" s="48"/>
      <c r="Q64" s="204"/>
      <c r="R64" s="204"/>
      <c r="S64" s="204"/>
    </row>
    <row r="65" spans="14:19" x14ac:dyDescent="0.25">
      <c r="N65" s="48"/>
      <c r="Q65" s="204"/>
      <c r="R65" s="204"/>
      <c r="S65" s="204"/>
    </row>
    <row r="66" spans="14:19" x14ac:dyDescent="0.25">
      <c r="N66" s="48"/>
      <c r="Q66" s="204"/>
      <c r="R66" s="204"/>
      <c r="S66" s="204"/>
    </row>
    <row r="67" spans="14:19" x14ac:dyDescent="0.25">
      <c r="N67" s="48"/>
      <c r="Q67" s="204"/>
      <c r="R67" s="204"/>
      <c r="S67" s="204"/>
    </row>
    <row r="68" spans="14:19" x14ac:dyDescent="0.25">
      <c r="N68" s="48"/>
      <c r="Q68" s="204"/>
      <c r="R68" s="204"/>
      <c r="S68" s="204"/>
    </row>
    <row r="69" spans="14:19" x14ac:dyDescent="0.25">
      <c r="N69" s="48"/>
      <c r="Q69" s="204"/>
      <c r="R69" s="204"/>
      <c r="S69" s="204"/>
    </row>
    <row r="70" spans="14:19" x14ac:dyDescent="0.25">
      <c r="N70" s="48"/>
      <c r="Q70" s="204"/>
      <c r="R70" s="204"/>
      <c r="S70" s="204"/>
    </row>
    <row r="71" spans="14:19" x14ac:dyDescent="0.25">
      <c r="N71" s="48"/>
      <c r="Q71" s="204"/>
      <c r="R71" s="204"/>
      <c r="S71" s="204"/>
    </row>
    <row r="72" spans="14:19" x14ac:dyDescent="0.25">
      <c r="N72" s="48"/>
      <c r="Q72" s="204"/>
      <c r="R72" s="204"/>
      <c r="S72" s="204"/>
    </row>
    <row r="73" spans="14:19" x14ac:dyDescent="0.25">
      <c r="N73" s="48"/>
      <c r="Q73" s="204"/>
      <c r="R73" s="204"/>
      <c r="S73" s="204"/>
    </row>
    <row r="74" spans="14:19" x14ac:dyDescent="0.25">
      <c r="N74" s="48"/>
      <c r="Q74" s="204"/>
      <c r="R74" s="204"/>
      <c r="S74" s="204"/>
    </row>
    <row r="75" spans="14:19" x14ac:dyDescent="0.25">
      <c r="N75" s="48"/>
      <c r="Q75" s="204"/>
      <c r="R75" s="204"/>
      <c r="S75" s="204"/>
    </row>
    <row r="76" spans="14:19" x14ac:dyDescent="0.25">
      <c r="N76" s="48"/>
      <c r="Q76" s="204"/>
      <c r="R76" s="204"/>
      <c r="S76" s="204"/>
    </row>
    <row r="77" spans="14:19" x14ac:dyDescent="0.25">
      <c r="N77" s="48"/>
      <c r="Q77" s="204"/>
      <c r="R77" s="204"/>
      <c r="S77" s="204"/>
    </row>
    <row r="78" spans="14:19" x14ac:dyDescent="0.25">
      <c r="N78" s="48"/>
      <c r="Q78" s="204"/>
      <c r="R78" s="204"/>
      <c r="S78" s="204"/>
    </row>
    <row r="79" spans="14:19" x14ac:dyDescent="0.25">
      <c r="N79" s="48"/>
      <c r="Q79" s="204"/>
      <c r="R79" s="204"/>
      <c r="S79" s="204"/>
    </row>
    <row r="80" spans="14:19" x14ac:dyDescent="0.25">
      <c r="N80" s="48"/>
      <c r="Q80" s="204"/>
      <c r="R80" s="204"/>
      <c r="S80" s="204"/>
    </row>
    <row r="81" spans="14:19" x14ac:dyDescent="0.25">
      <c r="N81" s="48"/>
      <c r="Q81" s="204"/>
      <c r="R81" s="204"/>
      <c r="S81" s="204"/>
    </row>
    <row r="82" spans="14:19" x14ac:dyDescent="0.25">
      <c r="N82" s="48"/>
      <c r="Q82" s="204"/>
      <c r="R82" s="204"/>
      <c r="S82" s="204"/>
    </row>
    <row r="83" spans="14:19" x14ac:dyDescent="0.25">
      <c r="N83" s="48"/>
      <c r="Q83" s="204"/>
      <c r="R83" s="204"/>
      <c r="S83" s="204"/>
    </row>
    <row r="84" spans="14:19" x14ac:dyDescent="0.25">
      <c r="N84" s="48"/>
      <c r="Q84" s="204"/>
      <c r="R84" s="204"/>
      <c r="S84" s="204"/>
    </row>
    <row r="85" spans="14:19" x14ac:dyDescent="0.25">
      <c r="N85" s="48"/>
      <c r="Q85" s="204"/>
      <c r="R85" s="204"/>
      <c r="S85" s="204"/>
    </row>
    <row r="86" spans="14:19" x14ac:dyDescent="0.25">
      <c r="N86" s="48"/>
      <c r="Q86" s="204"/>
      <c r="R86" s="204"/>
      <c r="S86" s="204"/>
    </row>
    <row r="87" spans="14:19" x14ac:dyDescent="0.25">
      <c r="N87" s="48"/>
      <c r="Q87" s="204"/>
      <c r="R87" s="204"/>
      <c r="S87" s="204"/>
    </row>
    <row r="88" spans="14:19" x14ac:dyDescent="0.25">
      <c r="N88" s="48"/>
      <c r="Q88" s="204"/>
      <c r="R88" s="204"/>
      <c r="S88" s="204"/>
    </row>
    <row r="89" spans="14:19" x14ac:dyDescent="0.25">
      <c r="N89" s="48"/>
      <c r="Q89" s="204"/>
      <c r="R89" s="204"/>
      <c r="S89" s="204"/>
    </row>
    <row r="90" spans="14:19" x14ac:dyDescent="0.25">
      <c r="N90" s="48"/>
      <c r="Q90" s="204"/>
      <c r="R90" s="204"/>
      <c r="S90" s="204"/>
    </row>
    <row r="91" spans="14:19" x14ac:dyDescent="0.25">
      <c r="N91" s="48"/>
      <c r="Q91" s="204"/>
      <c r="R91" s="204"/>
      <c r="S91" s="204"/>
    </row>
    <row r="92" spans="14:19" x14ac:dyDescent="0.25">
      <c r="N92" s="48"/>
      <c r="Q92" s="204"/>
      <c r="R92" s="204"/>
      <c r="S92" s="204"/>
    </row>
    <row r="93" spans="14:19" x14ac:dyDescent="0.25">
      <c r="N93" s="48"/>
      <c r="Q93" s="204"/>
      <c r="R93" s="204"/>
      <c r="S93" s="204"/>
    </row>
    <row r="94" spans="14:19" x14ac:dyDescent="0.25">
      <c r="N94" s="48"/>
      <c r="Q94" s="204"/>
      <c r="R94" s="204"/>
      <c r="S94" s="204"/>
    </row>
    <row r="95" spans="14:19" x14ac:dyDescent="0.25">
      <c r="N95" s="48"/>
      <c r="Q95" s="204"/>
      <c r="R95" s="204"/>
      <c r="S95" s="204"/>
    </row>
    <row r="96" spans="14:19" x14ac:dyDescent="0.25">
      <c r="N96" s="48"/>
      <c r="Q96" s="204"/>
      <c r="R96" s="204"/>
      <c r="S96" s="204"/>
    </row>
    <row r="97" spans="14:19" x14ac:dyDescent="0.25">
      <c r="N97" s="48"/>
      <c r="Q97" s="204"/>
      <c r="R97" s="204"/>
      <c r="S97" s="204"/>
    </row>
    <row r="98" spans="14:19" x14ac:dyDescent="0.25">
      <c r="N98" s="48"/>
      <c r="Q98" s="204"/>
      <c r="R98" s="204"/>
      <c r="S98" s="204"/>
    </row>
    <row r="99" spans="14:19" x14ac:dyDescent="0.25">
      <c r="N99" s="48"/>
      <c r="Q99" s="204"/>
      <c r="R99" s="204"/>
      <c r="S99" s="204"/>
    </row>
    <row r="100" spans="14:19" x14ac:dyDescent="0.25">
      <c r="N100" s="48"/>
      <c r="Q100" s="204"/>
      <c r="R100" s="204"/>
      <c r="S100" s="204"/>
    </row>
    <row r="101" spans="14:19" x14ac:dyDescent="0.25">
      <c r="N101" s="48"/>
      <c r="Q101" s="204"/>
      <c r="R101" s="204"/>
      <c r="S101" s="204"/>
    </row>
    <row r="102" spans="14:19" x14ac:dyDescent="0.25">
      <c r="N102" s="48"/>
      <c r="Q102" s="204"/>
      <c r="R102" s="204"/>
      <c r="S102" s="204"/>
    </row>
    <row r="103" spans="14:19" x14ac:dyDescent="0.25">
      <c r="N103" s="48"/>
      <c r="Q103" s="204"/>
      <c r="R103" s="204"/>
      <c r="S103" s="204"/>
    </row>
    <row r="104" spans="14:19" x14ac:dyDescent="0.25">
      <c r="N104" s="48"/>
      <c r="Q104" s="204"/>
      <c r="R104" s="204"/>
      <c r="S104" s="204"/>
    </row>
    <row r="105" spans="14:19" x14ac:dyDescent="0.25">
      <c r="N105" s="48"/>
      <c r="Q105" s="204"/>
      <c r="R105" s="204"/>
      <c r="S105" s="204"/>
    </row>
    <row r="106" spans="14:19" x14ac:dyDescent="0.25">
      <c r="N106" s="48"/>
      <c r="Q106" s="204"/>
      <c r="R106" s="204"/>
      <c r="S106" s="204"/>
    </row>
    <row r="107" spans="14:19" x14ac:dyDescent="0.25">
      <c r="N107" s="48"/>
      <c r="Q107" s="204"/>
      <c r="R107" s="204"/>
      <c r="S107" s="204"/>
    </row>
    <row r="108" spans="14:19" x14ac:dyDescent="0.25">
      <c r="N108" s="48"/>
      <c r="Q108" s="204"/>
      <c r="R108" s="204"/>
      <c r="S108" s="204"/>
    </row>
    <row r="109" spans="14:19" x14ac:dyDescent="0.25">
      <c r="N109" s="48"/>
      <c r="Q109" s="204"/>
      <c r="R109" s="204"/>
      <c r="S109" s="204"/>
    </row>
    <row r="110" spans="14:19" x14ac:dyDescent="0.25">
      <c r="N110" s="48"/>
      <c r="Q110" s="204"/>
      <c r="R110" s="204"/>
      <c r="S110" s="204"/>
    </row>
    <row r="111" spans="14:19" x14ac:dyDescent="0.25">
      <c r="N111" s="48"/>
      <c r="Q111" s="204"/>
      <c r="R111" s="204"/>
      <c r="S111" s="204"/>
    </row>
    <row r="112" spans="14:19" x14ac:dyDescent="0.25">
      <c r="N112" s="48"/>
      <c r="Q112" s="204"/>
      <c r="R112" s="204"/>
      <c r="S112" s="204"/>
    </row>
    <row r="113" spans="14:19" x14ac:dyDescent="0.25">
      <c r="N113" s="48"/>
      <c r="Q113" s="204"/>
      <c r="R113" s="204"/>
      <c r="S113" s="204"/>
    </row>
    <row r="114" spans="14:19" x14ac:dyDescent="0.25">
      <c r="N114" s="48"/>
      <c r="Q114" s="204"/>
      <c r="R114" s="204"/>
      <c r="S114" s="204"/>
    </row>
    <row r="115" spans="14:19" x14ac:dyDescent="0.25">
      <c r="N115" s="48"/>
      <c r="Q115" s="204"/>
      <c r="R115" s="204"/>
      <c r="S115" s="204"/>
    </row>
    <row r="116" spans="14:19" x14ac:dyDescent="0.25">
      <c r="N116" s="48"/>
      <c r="Q116" s="204"/>
      <c r="R116" s="204"/>
      <c r="S116" s="204"/>
    </row>
    <row r="117" spans="14:19" x14ac:dyDescent="0.25">
      <c r="N117" s="48"/>
      <c r="Q117" s="204"/>
      <c r="R117" s="204"/>
      <c r="S117" s="204"/>
    </row>
    <row r="118" spans="14:19" x14ac:dyDescent="0.25">
      <c r="N118" s="48"/>
      <c r="Q118" s="204"/>
      <c r="R118" s="204"/>
      <c r="S118" s="204"/>
    </row>
    <row r="119" spans="14:19" x14ac:dyDescent="0.25">
      <c r="N119" s="48"/>
      <c r="Q119" s="204"/>
      <c r="R119" s="204"/>
      <c r="S119" s="204"/>
    </row>
    <row r="120" spans="14:19" x14ac:dyDescent="0.25">
      <c r="N120" s="48"/>
      <c r="Q120" s="204"/>
      <c r="R120" s="204"/>
      <c r="S120" s="204"/>
    </row>
    <row r="121" spans="14:19" x14ac:dyDescent="0.25">
      <c r="N121" s="48"/>
      <c r="Q121" s="204"/>
      <c r="R121" s="204"/>
      <c r="S121" s="204"/>
    </row>
    <row r="122" spans="14:19" x14ac:dyDescent="0.25">
      <c r="N122" s="48"/>
      <c r="Q122" s="204"/>
      <c r="R122" s="204"/>
      <c r="S122" s="204"/>
    </row>
    <row r="123" spans="14:19" x14ac:dyDescent="0.25">
      <c r="N123" s="48"/>
      <c r="Q123" s="204"/>
      <c r="R123" s="204"/>
      <c r="S123" s="204"/>
    </row>
    <row r="124" spans="14:19" x14ac:dyDescent="0.25">
      <c r="N124" s="48"/>
      <c r="Q124" s="204"/>
      <c r="R124" s="204"/>
      <c r="S124" s="204"/>
    </row>
    <row r="125" spans="14:19" x14ac:dyDescent="0.25">
      <c r="N125" s="48"/>
      <c r="Q125" s="204"/>
      <c r="R125" s="204"/>
      <c r="S125" s="204"/>
    </row>
    <row r="126" spans="14:19" x14ac:dyDescent="0.25">
      <c r="N126" s="48"/>
      <c r="Q126" s="204"/>
      <c r="R126" s="204"/>
      <c r="S126" s="204"/>
    </row>
    <row r="127" spans="14:19" x14ac:dyDescent="0.25">
      <c r="N127" s="48"/>
      <c r="Q127" s="204"/>
      <c r="R127" s="204"/>
      <c r="S127" s="204"/>
    </row>
    <row r="128" spans="14:19" x14ac:dyDescent="0.25">
      <c r="N128" s="48"/>
      <c r="Q128" s="204"/>
      <c r="R128" s="204"/>
      <c r="S128" s="204"/>
    </row>
    <row r="129" spans="14:19" x14ac:dyDescent="0.25">
      <c r="N129" s="48"/>
      <c r="Q129" s="204"/>
      <c r="R129" s="204"/>
      <c r="S129" s="204"/>
    </row>
    <row r="130" spans="14:19" x14ac:dyDescent="0.25">
      <c r="N130" s="48"/>
      <c r="Q130" s="204"/>
      <c r="R130" s="204"/>
      <c r="S130" s="204"/>
    </row>
    <row r="131" spans="14:19" x14ac:dyDescent="0.25">
      <c r="N131" s="48"/>
      <c r="Q131" s="204"/>
      <c r="R131" s="204"/>
      <c r="S131" s="204"/>
    </row>
    <row r="132" spans="14:19" x14ac:dyDescent="0.25">
      <c r="N132" s="48"/>
      <c r="Q132" s="204"/>
      <c r="R132" s="204"/>
      <c r="S132" s="204"/>
    </row>
    <row r="133" spans="14:19" x14ac:dyDescent="0.25">
      <c r="N133" s="48"/>
      <c r="Q133" s="204"/>
      <c r="R133" s="204"/>
      <c r="S133" s="204"/>
    </row>
    <row r="134" spans="14:19" x14ac:dyDescent="0.25">
      <c r="N134" s="48"/>
      <c r="Q134" s="204"/>
      <c r="R134" s="204"/>
      <c r="S134" s="204"/>
    </row>
    <row r="135" spans="14:19" x14ac:dyDescent="0.25">
      <c r="N135" s="48"/>
      <c r="Q135" s="204"/>
      <c r="R135" s="204"/>
      <c r="S135" s="204"/>
    </row>
    <row r="136" spans="14:19" x14ac:dyDescent="0.25">
      <c r="N136" s="48"/>
      <c r="Q136" s="204"/>
      <c r="R136" s="204"/>
      <c r="S136" s="204"/>
    </row>
    <row r="137" spans="14:19" x14ac:dyDescent="0.25">
      <c r="N137" s="48"/>
      <c r="Q137" s="204"/>
      <c r="R137" s="204"/>
      <c r="S137" s="204"/>
    </row>
    <row r="138" spans="14:19" x14ac:dyDescent="0.25">
      <c r="N138" s="48"/>
      <c r="Q138" s="204"/>
      <c r="R138" s="204"/>
      <c r="S138" s="204"/>
    </row>
    <row r="139" spans="14:19" x14ac:dyDescent="0.25">
      <c r="N139" s="48"/>
      <c r="Q139" s="204"/>
      <c r="R139" s="204"/>
      <c r="S139" s="204"/>
    </row>
    <row r="140" spans="14:19" x14ac:dyDescent="0.25">
      <c r="N140" s="48"/>
      <c r="Q140" s="204"/>
      <c r="R140" s="204"/>
      <c r="S140" s="204"/>
    </row>
    <row r="141" spans="14:19" x14ac:dyDescent="0.25">
      <c r="N141" s="48"/>
      <c r="Q141" s="204"/>
      <c r="R141" s="204"/>
      <c r="S141" s="204"/>
    </row>
    <row r="142" spans="14:19" x14ac:dyDescent="0.25">
      <c r="N142" s="48"/>
      <c r="Q142" s="204"/>
      <c r="R142" s="204"/>
      <c r="S142" s="204"/>
    </row>
    <row r="143" spans="14:19" x14ac:dyDescent="0.25">
      <c r="N143" s="48"/>
      <c r="Q143" s="204"/>
      <c r="R143" s="204"/>
      <c r="S143" s="204"/>
    </row>
    <row r="144" spans="14:19" x14ac:dyDescent="0.25">
      <c r="N144" s="48"/>
      <c r="Q144" s="204"/>
      <c r="R144" s="204"/>
      <c r="S144" s="204"/>
    </row>
    <row r="145" spans="14:19" x14ac:dyDescent="0.25">
      <c r="N145" s="48"/>
      <c r="Q145" s="204"/>
      <c r="R145" s="204"/>
      <c r="S145" s="204"/>
    </row>
    <row r="146" spans="14:19" x14ac:dyDescent="0.25">
      <c r="N146" s="48"/>
      <c r="Q146" s="204"/>
      <c r="R146" s="204"/>
      <c r="S146" s="204"/>
    </row>
    <row r="147" spans="14:19" x14ac:dyDescent="0.25">
      <c r="N147" s="48"/>
      <c r="Q147" s="204"/>
      <c r="R147" s="204"/>
      <c r="S147" s="204"/>
    </row>
    <row r="148" spans="14:19" x14ac:dyDescent="0.25">
      <c r="N148" s="48"/>
      <c r="Q148" s="204"/>
      <c r="R148" s="204"/>
      <c r="S148" s="204"/>
    </row>
    <row r="149" spans="14:19" x14ac:dyDescent="0.25">
      <c r="N149" s="48"/>
      <c r="Q149" s="204"/>
      <c r="R149" s="204"/>
      <c r="S149" s="204"/>
    </row>
    <row r="150" spans="14:19" x14ac:dyDescent="0.25">
      <c r="N150" s="48"/>
      <c r="Q150" s="204"/>
      <c r="R150" s="204"/>
      <c r="S150" s="204"/>
    </row>
    <row r="151" spans="14:19" x14ac:dyDescent="0.25">
      <c r="N151" s="48"/>
      <c r="Q151" s="204"/>
      <c r="R151" s="204"/>
      <c r="S151" s="204"/>
    </row>
    <row r="152" spans="14:19" x14ac:dyDescent="0.25">
      <c r="N152" s="48"/>
      <c r="Q152" s="204"/>
      <c r="R152" s="204"/>
      <c r="S152" s="204"/>
    </row>
    <row r="153" spans="14:19" x14ac:dyDescent="0.25">
      <c r="N153" s="48"/>
      <c r="Q153" s="204"/>
      <c r="R153" s="204"/>
      <c r="S153" s="204"/>
    </row>
    <row r="154" spans="14:19" x14ac:dyDescent="0.25">
      <c r="N154" s="48"/>
      <c r="Q154" s="204"/>
      <c r="R154" s="204"/>
      <c r="S154" s="204"/>
    </row>
    <row r="155" spans="14:19" x14ac:dyDescent="0.25">
      <c r="N155" s="48"/>
      <c r="Q155" s="204"/>
      <c r="R155" s="204"/>
      <c r="S155" s="204"/>
    </row>
    <row r="156" spans="14:19" x14ac:dyDescent="0.25">
      <c r="N156" s="48"/>
      <c r="Q156" s="204"/>
      <c r="R156" s="204"/>
      <c r="S156" s="204"/>
    </row>
    <row r="157" spans="14:19" x14ac:dyDescent="0.25">
      <c r="N157" s="48"/>
      <c r="Q157" s="204"/>
      <c r="R157" s="204"/>
      <c r="S157" s="204"/>
    </row>
    <row r="158" spans="14:19" x14ac:dyDescent="0.25">
      <c r="N158" s="48"/>
      <c r="Q158" s="204"/>
      <c r="R158" s="204"/>
      <c r="S158" s="204"/>
    </row>
    <row r="159" spans="14:19" x14ac:dyDescent="0.25">
      <c r="N159" s="48"/>
      <c r="Q159" s="204"/>
      <c r="R159" s="204"/>
      <c r="S159" s="204"/>
    </row>
    <row r="160" spans="14:19" x14ac:dyDescent="0.25">
      <c r="N160" s="48"/>
      <c r="Q160" s="204"/>
      <c r="R160" s="204"/>
      <c r="S160" s="204"/>
    </row>
    <row r="161" spans="14:19" x14ac:dyDescent="0.25">
      <c r="N161" s="48"/>
      <c r="Q161" s="204"/>
      <c r="R161" s="204"/>
      <c r="S161" s="204"/>
    </row>
    <row r="162" spans="14:19" x14ac:dyDescent="0.25">
      <c r="N162" s="48"/>
      <c r="Q162" s="204"/>
      <c r="R162" s="204"/>
      <c r="S162" s="204"/>
    </row>
    <row r="163" spans="14:19" x14ac:dyDescent="0.25">
      <c r="N163" s="48"/>
      <c r="Q163" s="204"/>
      <c r="R163" s="204"/>
      <c r="S163" s="204"/>
    </row>
    <row r="164" spans="14:19" x14ac:dyDescent="0.25">
      <c r="N164" s="48"/>
      <c r="Q164" s="204"/>
      <c r="R164" s="204"/>
      <c r="S164" s="204"/>
    </row>
    <row r="165" spans="14:19" x14ac:dyDescent="0.25">
      <c r="N165" s="48"/>
      <c r="Q165" s="204"/>
      <c r="R165" s="204"/>
      <c r="S165" s="204"/>
    </row>
    <row r="166" spans="14:19" x14ac:dyDescent="0.25">
      <c r="N166" s="48"/>
      <c r="Q166" s="204"/>
      <c r="R166" s="204"/>
      <c r="S166" s="204"/>
    </row>
    <row r="167" spans="14:19" x14ac:dyDescent="0.25">
      <c r="N167" s="48"/>
      <c r="Q167" s="204"/>
      <c r="R167" s="204"/>
      <c r="S167" s="204"/>
    </row>
    <row r="168" spans="14:19" x14ac:dyDescent="0.25">
      <c r="N168" s="48"/>
      <c r="Q168" s="204"/>
      <c r="R168" s="204"/>
      <c r="S168" s="204"/>
    </row>
    <row r="169" spans="14:19" x14ac:dyDescent="0.25">
      <c r="N169" s="48"/>
      <c r="Q169" s="204"/>
      <c r="R169" s="204"/>
      <c r="S169" s="204"/>
    </row>
    <row r="170" spans="14:19" x14ac:dyDescent="0.25">
      <c r="N170" s="48"/>
      <c r="Q170" s="204"/>
      <c r="R170" s="204"/>
      <c r="S170" s="204"/>
    </row>
    <row r="171" spans="14:19" x14ac:dyDescent="0.25">
      <c r="N171" s="48"/>
      <c r="Q171" s="204"/>
      <c r="R171" s="204"/>
      <c r="S171" s="204"/>
    </row>
    <row r="172" spans="14:19" x14ac:dyDescent="0.25">
      <c r="N172" s="48"/>
      <c r="Q172" s="204"/>
      <c r="R172" s="204"/>
      <c r="S172" s="204"/>
    </row>
    <row r="173" spans="14:19" x14ac:dyDescent="0.25">
      <c r="N173" s="48"/>
      <c r="Q173" s="204"/>
      <c r="R173" s="204"/>
      <c r="S173" s="204"/>
    </row>
    <row r="174" spans="14:19" x14ac:dyDescent="0.25">
      <c r="N174" s="48"/>
      <c r="Q174" s="204"/>
      <c r="R174" s="204"/>
      <c r="S174" s="204"/>
    </row>
    <row r="175" spans="14:19" x14ac:dyDescent="0.25">
      <c r="N175" s="48"/>
      <c r="Q175" s="204"/>
      <c r="R175" s="204"/>
      <c r="S175" s="204"/>
    </row>
    <row r="176" spans="14:19" x14ac:dyDescent="0.25">
      <c r="N176" s="48"/>
      <c r="Q176" s="204"/>
      <c r="R176" s="204"/>
      <c r="S176" s="204"/>
    </row>
    <row r="177" spans="14:19" x14ac:dyDescent="0.25">
      <c r="N177" s="48"/>
      <c r="Q177" s="204"/>
      <c r="R177" s="204"/>
      <c r="S177" s="204"/>
    </row>
    <row r="178" spans="14:19" x14ac:dyDescent="0.25">
      <c r="N178" s="48"/>
      <c r="Q178" s="204"/>
      <c r="R178" s="204"/>
      <c r="S178" s="204"/>
    </row>
    <row r="179" spans="14:19" x14ac:dyDescent="0.25">
      <c r="N179" s="48"/>
      <c r="Q179" s="204"/>
      <c r="R179" s="204"/>
      <c r="S179" s="204"/>
    </row>
    <row r="180" spans="14:19" x14ac:dyDescent="0.25">
      <c r="N180" s="48"/>
      <c r="Q180" s="204"/>
      <c r="R180" s="204"/>
      <c r="S180" s="204"/>
    </row>
    <row r="181" spans="14:19" x14ac:dyDescent="0.25">
      <c r="N181" s="48"/>
      <c r="Q181" s="204"/>
      <c r="R181" s="204"/>
      <c r="S181" s="204"/>
    </row>
    <row r="182" spans="14:19" x14ac:dyDescent="0.25">
      <c r="N182" s="48"/>
      <c r="Q182" s="204"/>
      <c r="R182" s="204"/>
      <c r="S182" s="204"/>
    </row>
    <row r="183" spans="14:19" x14ac:dyDescent="0.25">
      <c r="N183" s="48"/>
      <c r="Q183" s="204"/>
      <c r="R183" s="204"/>
      <c r="S183" s="204"/>
    </row>
    <row r="184" spans="14:19" x14ac:dyDescent="0.25">
      <c r="N184" s="48"/>
      <c r="Q184" s="204"/>
      <c r="R184" s="204"/>
      <c r="S184" s="204"/>
    </row>
    <row r="185" spans="14:19" x14ac:dyDescent="0.25">
      <c r="N185" s="48"/>
      <c r="Q185" s="204"/>
      <c r="R185" s="204"/>
      <c r="S185" s="204"/>
    </row>
    <row r="186" spans="14:19" x14ac:dyDescent="0.25">
      <c r="N186" s="48"/>
      <c r="Q186" s="204"/>
      <c r="R186" s="204"/>
      <c r="S186" s="204"/>
    </row>
    <row r="187" spans="14:19" x14ac:dyDescent="0.25">
      <c r="N187" s="48"/>
      <c r="Q187" s="204"/>
      <c r="R187" s="204"/>
      <c r="S187" s="204"/>
    </row>
    <row r="188" spans="14:19" x14ac:dyDescent="0.25">
      <c r="N188" s="48"/>
      <c r="Q188" s="204"/>
      <c r="R188" s="204"/>
      <c r="S188" s="204"/>
    </row>
    <row r="189" spans="14:19" x14ac:dyDescent="0.25">
      <c r="N189" s="48"/>
      <c r="Q189" s="204"/>
      <c r="R189" s="204"/>
      <c r="S189" s="204"/>
    </row>
    <row r="190" spans="14:19" x14ac:dyDescent="0.25">
      <c r="N190" s="48"/>
      <c r="Q190" s="204"/>
      <c r="R190" s="204"/>
      <c r="S190" s="204"/>
    </row>
    <row r="191" spans="14:19" x14ac:dyDescent="0.25">
      <c r="N191" s="48"/>
      <c r="Q191" s="204"/>
      <c r="R191" s="204"/>
      <c r="S191" s="204"/>
    </row>
    <row r="192" spans="14:19" x14ac:dyDescent="0.25">
      <c r="N192" s="48"/>
      <c r="Q192" s="204"/>
      <c r="R192" s="204"/>
      <c r="S192" s="204"/>
    </row>
    <row r="193" spans="14:19" x14ac:dyDescent="0.25">
      <c r="N193" s="48"/>
      <c r="Q193" s="204"/>
      <c r="R193" s="204"/>
      <c r="S193" s="204"/>
    </row>
    <row r="194" spans="14:19" x14ac:dyDescent="0.25">
      <c r="N194" s="48"/>
      <c r="Q194" s="204"/>
      <c r="R194" s="204"/>
      <c r="S194" s="204"/>
    </row>
    <row r="195" spans="14:19" x14ac:dyDescent="0.25">
      <c r="N195" s="48"/>
      <c r="Q195" s="204"/>
      <c r="R195" s="204"/>
      <c r="S195" s="204"/>
    </row>
    <row r="196" spans="14:19" x14ac:dyDescent="0.25">
      <c r="N196" s="48"/>
      <c r="Q196" s="204"/>
      <c r="R196" s="204"/>
      <c r="S196" s="204"/>
    </row>
    <row r="197" spans="14:19" x14ac:dyDescent="0.25">
      <c r="N197" s="48"/>
      <c r="Q197" s="204"/>
      <c r="R197" s="204"/>
      <c r="S197" s="204"/>
    </row>
    <row r="198" spans="14:19" x14ac:dyDescent="0.25">
      <c r="N198" s="48"/>
      <c r="Q198" s="204"/>
      <c r="R198" s="204"/>
      <c r="S198" s="204"/>
    </row>
    <row r="199" spans="14:19" x14ac:dyDescent="0.25">
      <c r="N199" s="48"/>
      <c r="Q199" s="204"/>
      <c r="R199" s="204"/>
      <c r="S199" s="204"/>
    </row>
    <row r="200" spans="14:19" x14ac:dyDescent="0.25">
      <c r="N200" s="48"/>
      <c r="Q200" s="204"/>
      <c r="R200" s="204"/>
      <c r="S200" s="204"/>
    </row>
    <row r="201" spans="14:19" x14ac:dyDescent="0.25">
      <c r="N201" s="48"/>
      <c r="Q201" s="204"/>
      <c r="R201" s="204"/>
      <c r="S201" s="204"/>
    </row>
    <row r="202" spans="14:19" x14ac:dyDescent="0.25">
      <c r="N202" s="48"/>
      <c r="Q202" s="204"/>
      <c r="R202" s="204"/>
      <c r="S202" s="204"/>
    </row>
    <row r="203" spans="14:19" x14ac:dyDescent="0.25">
      <c r="N203" s="48"/>
      <c r="Q203" s="204"/>
      <c r="R203" s="204"/>
      <c r="S203" s="204"/>
    </row>
    <row r="204" spans="14:19" x14ac:dyDescent="0.25">
      <c r="N204" s="48"/>
      <c r="Q204" s="204"/>
      <c r="R204" s="204"/>
      <c r="S204" s="204"/>
    </row>
    <row r="205" spans="14:19" x14ac:dyDescent="0.25">
      <c r="N205" s="48"/>
      <c r="Q205" s="204"/>
      <c r="R205" s="204"/>
      <c r="S205" s="204"/>
    </row>
    <row r="206" spans="14:19" x14ac:dyDescent="0.25">
      <c r="N206" s="48"/>
      <c r="Q206" s="204"/>
      <c r="R206" s="204"/>
      <c r="S206" s="204"/>
    </row>
    <row r="207" spans="14:19" x14ac:dyDescent="0.25">
      <c r="N207" s="48"/>
      <c r="Q207" s="204"/>
      <c r="R207" s="204"/>
      <c r="S207" s="204"/>
    </row>
    <row r="208" spans="14:19" x14ac:dyDescent="0.25">
      <c r="N208" s="48"/>
      <c r="Q208" s="204"/>
      <c r="R208" s="204"/>
      <c r="S208" s="204"/>
    </row>
    <row r="209" spans="14:19" x14ac:dyDescent="0.25">
      <c r="N209" s="48"/>
      <c r="Q209" s="204"/>
      <c r="R209" s="204"/>
      <c r="S209" s="204"/>
    </row>
    <row r="210" spans="14:19" x14ac:dyDescent="0.25">
      <c r="N210" s="48"/>
      <c r="Q210" s="204"/>
      <c r="R210" s="204"/>
      <c r="S210" s="204"/>
    </row>
    <row r="211" spans="14:19" x14ac:dyDescent="0.25">
      <c r="N211" s="48"/>
      <c r="Q211" s="204"/>
      <c r="R211" s="204"/>
      <c r="S211" s="204"/>
    </row>
    <row r="212" spans="14:19" x14ac:dyDescent="0.25">
      <c r="N212" s="48"/>
      <c r="Q212" s="204"/>
      <c r="R212" s="204"/>
      <c r="S212" s="204"/>
    </row>
    <row r="213" spans="14:19" x14ac:dyDescent="0.25">
      <c r="N213" s="48"/>
      <c r="Q213" s="204"/>
      <c r="R213" s="204"/>
      <c r="S213" s="204"/>
    </row>
    <row r="214" spans="14:19" x14ac:dyDescent="0.25">
      <c r="N214" s="48"/>
      <c r="Q214" s="204"/>
      <c r="R214" s="204"/>
      <c r="S214" s="204"/>
    </row>
    <row r="215" spans="14:19" x14ac:dyDescent="0.25">
      <c r="N215" s="48"/>
      <c r="Q215" s="204"/>
      <c r="R215" s="204"/>
      <c r="S215" s="204"/>
    </row>
    <row r="216" spans="14:19" x14ac:dyDescent="0.25">
      <c r="N216" s="48"/>
      <c r="Q216" s="204"/>
      <c r="R216" s="204"/>
      <c r="S216" s="204"/>
    </row>
    <row r="217" spans="14:19" x14ac:dyDescent="0.25">
      <c r="N217" s="48"/>
      <c r="Q217" s="204"/>
      <c r="R217" s="204"/>
      <c r="S217" s="204"/>
    </row>
    <row r="218" spans="14:19" x14ac:dyDescent="0.25">
      <c r="N218" s="48"/>
      <c r="Q218" s="204"/>
      <c r="R218" s="204"/>
      <c r="S218" s="204"/>
    </row>
    <row r="219" spans="14:19" x14ac:dyDescent="0.25">
      <c r="N219" s="48"/>
      <c r="Q219" s="204"/>
      <c r="R219" s="204"/>
      <c r="S219" s="204"/>
    </row>
    <row r="220" spans="14:19" x14ac:dyDescent="0.25">
      <c r="N220" s="48"/>
      <c r="Q220" s="204"/>
      <c r="R220" s="204"/>
      <c r="S220" s="204"/>
    </row>
    <row r="221" spans="14:19" x14ac:dyDescent="0.25">
      <c r="N221" s="48"/>
      <c r="Q221" s="204"/>
      <c r="R221" s="204"/>
      <c r="S221" s="204"/>
    </row>
    <row r="222" spans="14:19" x14ac:dyDescent="0.25">
      <c r="N222" s="48"/>
      <c r="Q222" s="204"/>
      <c r="R222" s="204"/>
      <c r="S222" s="204"/>
    </row>
    <row r="223" spans="14:19" x14ac:dyDescent="0.25">
      <c r="N223" s="48"/>
      <c r="Q223" s="204"/>
      <c r="R223" s="204"/>
      <c r="S223" s="204"/>
    </row>
    <row r="224" spans="14:19" x14ac:dyDescent="0.25">
      <c r="N224" s="48"/>
      <c r="Q224" s="204"/>
      <c r="R224" s="204"/>
      <c r="S224" s="204"/>
    </row>
    <row r="225" spans="14:19" x14ac:dyDescent="0.25">
      <c r="N225" s="48"/>
      <c r="Q225" s="204"/>
      <c r="R225" s="204"/>
      <c r="S225" s="204"/>
    </row>
    <row r="226" spans="14:19" x14ac:dyDescent="0.25">
      <c r="N226" s="48"/>
      <c r="Q226" s="204"/>
      <c r="R226" s="204"/>
      <c r="S226" s="204"/>
    </row>
    <row r="227" spans="14:19" x14ac:dyDescent="0.25">
      <c r="N227" s="48"/>
      <c r="Q227" s="204"/>
      <c r="R227" s="204"/>
      <c r="S227" s="204"/>
    </row>
    <row r="228" spans="14:19" x14ac:dyDescent="0.25">
      <c r="N228" s="48"/>
      <c r="Q228" s="204"/>
      <c r="R228" s="204"/>
      <c r="S228" s="204"/>
    </row>
    <row r="229" spans="14:19" x14ac:dyDescent="0.25">
      <c r="N229" s="48"/>
      <c r="Q229" s="204"/>
      <c r="R229" s="204"/>
      <c r="S229" s="204"/>
    </row>
    <row r="230" spans="14:19" x14ac:dyDescent="0.25">
      <c r="N230" s="48"/>
      <c r="Q230" s="204"/>
      <c r="R230" s="204"/>
      <c r="S230" s="204"/>
    </row>
    <row r="231" spans="14:19" x14ac:dyDescent="0.25">
      <c r="N231" s="48"/>
      <c r="Q231" s="204"/>
      <c r="R231" s="204"/>
      <c r="S231" s="204"/>
    </row>
    <row r="232" spans="14:19" x14ac:dyDescent="0.25">
      <c r="N232" s="48"/>
      <c r="Q232" s="204"/>
      <c r="R232" s="204"/>
      <c r="S232" s="204"/>
    </row>
    <row r="233" spans="14:19" x14ac:dyDescent="0.25">
      <c r="N233" s="48"/>
      <c r="Q233" s="204"/>
      <c r="R233" s="204"/>
      <c r="S233" s="204"/>
    </row>
    <row r="234" spans="14:19" x14ac:dyDescent="0.25">
      <c r="N234" s="48"/>
      <c r="Q234" s="204"/>
      <c r="R234" s="204"/>
      <c r="S234" s="204"/>
    </row>
    <row r="235" spans="14:19" x14ac:dyDescent="0.25">
      <c r="N235" s="48"/>
      <c r="Q235" s="204"/>
      <c r="R235" s="204"/>
      <c r="S235" s="204"/>
    </row>
    <row r="236" spans="14:19" x14ac:dyDescent="0.25">
      <c r="N236" s="48"/>
      <c r="Q236" s="204"/>
      <c r="R236" s="204"/>
      <c r="S236" s="204"/>
    </row>
    <row r="237" spans="14:19" x14ac:dyDescent="0.25">
      <c r="N237" s="48"/>
      <c r="Q237" s="204"/>
      <c r="R237" s="204"/>
      <c r="S237" s="204"/>
    </row>
    <row r="238" spans="14:19" x14ac:dyDescent="0.25">
      <c r="N238" s="48"/>
      <c r="Q238" s="204"/>
      <c r="R238" s="204"/>
      <c r="S238" s="204"/>
    </row>
    <row r="239" spans="14:19" x14ac:dyDescent="0.25">
      <c r="N239" s="48"/>
      <c r="Q239" s="204"/>
      <c r="R239" s="204"/>
      <c r="S239" s="204"/>
    </row>
    <row r="240" spans="14:19" x14ac:dyDescent="0.25">
      <c r="N240" s="48"/>
      <c r="Q240" s="204"/>
      <c r="R240" s="204"/>
      <c r="S240" s="204"/>
    </row>
    <row r="241" spans="14:19" x14ac:dyDescent="0.25">
      <c r="N241" s="48"/>
      <c r="Q241" s="204"/>
      <c r="R241" s="204"/>
      <c r="S241" s="204"/>
    </row>
    <row r="242" spans="14:19" x14ac:dyDescent="0.25">
      <c r="N242" s="48"/>
      <c r="Q242" s="204"/>
      <c r="R242" s="204"/>
      <c r="S242" s="204"/>
    </row>
    <row r="243" spans="14:19" x14ac:dyDescent="0.25">
      <c r="N243" s="48"/>
      <c r="Q243" s="204"/>
      <c r="R243" s="204"/>
      <c r="S243" s="204"/>
    </row>
    <row r="244" spans="14:19" x14ac:dyDescent="0.25">
      <c r="N244" s="48"/>
      <c r="Q244" s="204"/>
      <c r="R244" s="204"/>
      <c r="S244" s="204"/>
    </row>
    <row r="245" spans="14:19" x14ac:dyDescent="0.25">
      <c r="N245" s="48"/>
      <c r="Q245" s="204"/>
      <c r="R245" s="204"/>
      <c r="S245" s="204"/>
    </row>
    <row r="246" spans="14:19" x14ac:dyDescent="0.25">
      <c r="N246" s="48"/>
      <c r="Q246" s="204"/>
      <c r="R246" s="204"/>
      <c r="S246" s="204"/>
    </row>
    <row r="247" spans="14:19" x14ac:dyDescent="0.25">
      <c r="N247" s="48"/>
      <c r="Q247" s="204"/>
      <c r="R247" s="204"/>
      <c r="S247" s="204"/>
    </row>
    <row r="248" spans="14:19" x14ac:dyDescent="0.25">
      <c r="N248" s="48"/>
      <c r="Q248" s="204"/>
      <c r="R248" s="204"/>
      <c r="S248" s="204"/>
    </row>
    <row r="249" spans="14:19" x14ac:dyDescent="0.25">
      <c r="N249" s="48"/>
      <c r="Q249" s="204"/>
      <c r="R249" s="204"/>
      <c r="S249" s="204"/>
    </row>
    <row r="250" spans="14:19" x14ac:dyDescent="0.25">
      <c r="N250" s="48"/>
      <c r="Q250" s="204"/>
      <c r="R250" s="204"/>
      <c r="S250" s="204"/>
    </row>
    <row r="251" spans="14:19" x14ac:dyDescent="0.25">
      <c r="N251" s="48"/>
      <c r="Q251" s="204"/>
      <c r="R251" s="204"/>
      <c r="S251" s="204"/>
    </row>
    <row r="252" spans="14:19" x14ac:dyDescent="0.25">
      <c r="N252" s="48"/>
      <c r="Q252" s="204"/>
      <c r="R252" s="204"/>
      <c r="S252" s="204"/>
    </row>
    <row r="253" spans="14:19" x14ac:dyDescent="0.25">
      <c r="N253" s="48"/>
      <c r="Q253" s="204"/>
      <c r="R253" s="204"/>
      <c r="S253" s="204"/>
    </row>
    <row r="254" spans="14:19" x14ac:dyDescent="0.25">
      <c r="N254" s="48"/>
      <c r="Q254" s="204"/>
      <c r="R254" s="204"/>
      <c r="S254" s="204"/>
    </row>
    <row r="255" spans="14:19" x14ac:dyDescent="0.25">
      <c r="N255" s="48"/>
      <c r="Q255" s="204"/>
      <c r="R255" s="204"/>
      <c r="S255" s="204"/>
    </row>
    <row r="256" spans="14:19" x14ac:dyDescent="0.25">
      <c r="N256" s="48"/>
      <c r="Q256" s="204"/>
      <c r="R256" s="204"/>
      <c r="S256" s="204"/>
    </row>
    <row r="257" spans="14:19" x14ac:dyDescent="0.25">
      <c r="N257" s="48"/>
      <c r="Q257" s="204"/>
      <c r="R257" s="204"/>
      <c r="S257" s="204"/>
    </row>
    <row r="258" spans="14:19" x14ac:dyDescent="0.25">
      <c r="N258" s="48"/>
      <c r="Q258" s="204"/>
      <c r="R258" s="204"/>
      <c r="S258" s="204"/>
    </row>
    <row r="259" spans="14:19" x14ac:dyDescent="0.25">
      <c r="N259" s="48"/>
      <c r="Q259" s="204"/>
      <c r="R259" s="204"/>
      <c r="S259" s="204"/>
    </row>
    <row r="260" spans="14:19" x14ac:dyDescent="0.25">
      <c r="N260" s="48"/>
      <c r="Q260" s="204"/>
      <c r="R260" s="204"/>
      <c r="S260" s="204"/>
    </row>
    <row r="261" spans="14:19" x14ac:dyDescent="0.25">
      <c r="N261" s="48"/>
      <c r="Q261" s="204"/>
      <c r="R261" s="204"/>
      <c r="S261" s="204"/>
    </row>
    <row r="262" spans="14:19" x14ac:dyDescent="0.25">
      <c r="N262" s="48"/>
      <c r="Q262" s="204"/>
      <c r="R262" s="204"/>
      <c r="S262" s="204"/>
    </row>
    <row r="263" spans="14:19" x14ac:dyDescent="0.25">
      <c r="N263" s="48"/>
      <c r="Q263" s="204"/>
      <c r="R263" s="204"/>
      <c r="S263" s="204"/>
    </row>
    <row r="264" spans="14:19" x14ac:dyDescent="0.25">
      <c r="N264" s="48"/>
      <c r="Q264" s="204"/>
      <c r="R264" s="204"/>
      <c r="S264" s="204"/>
    </row>
    <row r="265" spans="14:19" x14ac:dyDescent="0.25">
      <c r="N265" s="48"/>
      <c r="Q265" s="204"/>
      <c r="R265" s="204"/>
      <c r="S265" s="204"/>
    </row>
    <row r="266" spans="14:19" x14ac:dyDescent="0.25">
      <c r="N266" s="48"/>
      <c r="Q266" s="204"/>
      <c r="R266" s="204"/>
      <c r="S266" s="204"/>
    </row>
    <row r="267" spans="14:19" x14ac:dyDescent="0.25">
      <c r="N267" s="48"/>
      <c r="Q267" s="204"/>
      <c r="R267" s="204"/>
      <c r="S267" s="204"/>
    </row>
    <row r="268" spans="14:19" x14ac:dyDescent="0.25">
      <c r="N268" s="48"/>
      <c r="Q268" s="204"/>
      <c r="R268" s="204"/>
      <c r="S268" s="204"/>
    </row>
  </sheetData>
  <mergeCells count="18">
    <mergeCell ref="A4:A25"/>
    <mergeCell ref="B4:B25"/>
    <mergeCell ref="A26:A43"/>
    <mergeCell ref="B26:B43"/>
    <mergeCell ref="V1:V2"/>
    <mergeCell ref="N1:N2"/>
    <mergeCell ref="O1:O2"/>
    <mergeCell ref="P1:P2"/>
    <mergeCell ref="W1:W2"/>
    <mergeCell ref="A2:M2"/>
    <mergeCell ref="T1:T2"/>
    <mergeCell ref="U1:U2"/>
    <mergeCell ref="S1:S2"/>
    <mergeCell ref="R1:R2"/>
    <mergeCell ref="Q1:Q2"/>
    <mergeCell ref="A1:C1"/>
    <mergeCell ref="D1:J1"/>
    <mergeCell ref="K1:M1"/>
  </mergeCells>
  <conditionalFormatting sqref="O4">
    <cfRule type="cellIs" dxfId="155" priority="4" stopIfTrue="1" operator="greaterThan">
      <formula>0</formula>
    </cfRule>
    <cfRule type="cellIs" dxfId="154" priority="5" stopIfTrue="1" operator="greaterThan">
      <formula>0</formula>
    </cfRule>
    <cfRule type="cellIs" dxfId="153" priority="6" stopIfTrue="1" operator="greaterThan">
      <formula>0</formula>
    </cfRule>
  </conditionalFormatting>
  <conditionalFormatting sqref="N4">
    <cfRule type="cellIs" dxfId="152" priority="1" stopIfTrue="1" operator="greaterThan">
      <formula>0</formula>
    </cfRule>
    <cfRule type="cellIs" dxfId="151" priority="2" stopIfTrue="1" operator="greaterThan">
      <formula>0</formula>
    </cfRule>
    <cfRule type="cellIs" dxfId="150" priority="3" stopIfTrue="1" operator="greaterThan">
      <formula>0</formula>
    </cfRule>
  </conditionalFormatting>
  <conditionalFormatting sqref="L4 L5:O43 L45:O79 M44">
    <cfRule type="cellIs" dxfId="149" priority="10" stopIfTrue="1" operator="greaterThan">
      <formula>0</formula>
    </cfRule>
    <cfRule type="cellIs" dxfId="148" priority="11" stopIfTrue="1" operator="greaterThan">
      <formula>0</formula>
    </cfRule>
    <cfRule type="cellIs" dxfId="147" priority="12" stopIfTrue="1" operator="greaterThan">
      <formula>0</formula>
    </cfRule>
  </conditionalFormatting>
  <conditionalFormatting sqref="M4">
    <cfRule type="cellIs" dxfId="146" priority="7" stopIfTrue="1" operator="greaterThan">
      <formula>0</formula>
    </cfRule>
    <cfRule type="cellIs" dxfId="145" priority="8" stopIfTrue="1" operator="greaterThan">
      <formula>0</formula>
    </cfRule>
    <cfRule type="cellIs" dxfId="144" priority="9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68"/>
  <sheetViews>
    <sheetView topLeftCell="A37" zoomScale="84" zoomScaleNormal="84" workbookViewId="0">
      <selection activeCell="J53" sqref="J53"/>
    </sheetView>
  </sheetViews>
  <sheetFormatPr defaultColWidth="9.7109375" defaultRowHeight="15" x14ac:dyDescent="0.25"/>
  <cols>
    <col min="1" max="1" width="12.85546875" style="1" customWidth="1"/>
    <col min="2" max="2" width="13.7109375" style="1" customWidth="1"/>
    <col min="3" max="3" width="12.42578125" style="15" customWidth="1"/>
    <col min="4" max="4" width="28.28515625" style="1" customWidth="1"/>
    <col min="5" max="5" width="11.28515625" style="1" customWidth="1"/>
    <col min="6" max="6" width="15.7109375" style="1" customWidth="1"/>
    <col min="7" max="7" width="14.140625" style="1" customWidth="1"/>
    <col min="8" max="8" width="17.85546875" style="1" customWidth="1"/>
    <col min="9" max="9" width="15.85546875" style="1" bestFit="1" customWidth="1"/>
    <col min="10" max="10" width="12.7109375" style="21" bestFit="1" customWidth="1"/>
    <col min="11" max="11" width="11.28515625" style="18" customWidth="1"/>
    <col min="12" max="12" width="13.28515625" style="16" customWidth="1"/>
    <col min="13" max="13" width="12.5703125" style="4" customWidth="1"/>
    <col min="14" max="14" width="15.42578125" style="47" customWidth="1"/>
    <col min="15" max="16" width="16.42578125" style="47" bestFit="1" customWidth="1"/>
    <col min="17" max="18" width="16.42578125" style="2" bestFit="1" customWidth="1"/>
    <col min="19" max="19" width="17" style="2" customWidth="1"/>
    <col min="20" max="22" width="16.28515625" style="2" bestFit="1" customWidth="1"/>
    <col min="23" max="16384" width="9.7109375" style="2"/>
  </cols>
  <sheetData>
    <row r="1" spans="1:22" ht="33" customHeight="1" x14ac:dyDescent="0.25">
      <c r="A1" s="166" t="s">
        <v>32</v>
      </c>
      <c r="B1" s="166"/>
      <c r="C1" s="166"/>
      <c r="D1" s="166" t="s">
        <v>33</v>
      </c>
      <c r="E1" s="166"/>
      <c r="F1" s="166"/>
      <c r="G1" s="166"/>
      <c r="H1" s="166"/>
      <c r="I1" s="166"/>
      <c r="J1" s="166"/>
      <c r="K1" s="166" t="s">
        <v>34</v>
      </c>
      <c r="L1" s="166"/>
      <c r="M1" s="166"/>
      <c r="N1" s="158" t="s">
        <v>103</v>
      </c>
      <c r="O1" s="210" t="s">
        <v>118</v>
      </c>
      <c r="P1" s="210" t="s">
        <v>119</v>
      </c>
      <c r="Q1" s="157" t="s">
        <v>25</v>
      </c>
      <c r="R1" s="157" t="s">
        <v>25</v>
      </c>
      <c r="S1" s="157" t="s">
        <v>25</v>
      </c>
      <c r="T1" s="157" t="s">
        <v>25</v>
      </c>
      <c r="U1" s="157" t="s">
        <v>25</v>
      </c>
      <c r="V1" s="157" t="s">
        <v>25</v>
      </c>
    </row>
    <row r="2" spans="1:22" ht="21.75" customHeight="1" x14ac:dyDescent="0.25">
      <c r="A2" s="166" t="s">
        <v>23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58"/>
      <c r="O2" s="211"/>
      <c r="P2" s="211"/>
      <c r="Q2" s="157"/>
      <c r="R2" s="157"/>
      <c r="S2" s="157"/>
      <c r="T2" s="157"/>
      <c r="U2" s="157"/>
      <c r="V2" s="157"/>
    </row>
    <row r="3" spans="1:22" s="3" customFormat="1" ht="54.75" customHeight="1" x14ac:dyDescent="0.2">
      <c r="A3" s="35" t="s">
        <v>4</v>
      </c>
      <c r="B3" s="35" t="s">
        <v>20</v>
      </c>
      <c r="C3" s="35" t="s">
        <v>2</v>
      </c>
      <c r="D3" s="36" t="s">
        <v>15</v>
      </c>
      <c r="E3" s="36" t="s">
        <v>26</v>
      </c>
      <c r="F3" s="36" t="s">
        <v>18</v>
      </c>
      <c r="G3" s="36" t="s">
        <v>16</v>
      </c>
      <c r="H3" s="36" t="s">
        <v>22</v>
      </c>
      <c r="I3" s="36" t="s">
        <v>3</v>
      </c>
      <c r="J3" s="44" t="s">
        <v>21</v>
      </c>
      <c r="K3" s="13" t="s">
        <v>5</v>
      </c>
      <c r="L3" s="14" t="s">
        <v>0</v>
      </c>
      <c r="M3" s="12" t="s">
        <v>1</v>
      </c>
      <c r="N3" s="108">
        <v>45078</v>
      </c>
      <c r="O3" s="195">
        <v>45377</v>
      </c>
      <c r="P3" s="195">
        <v>45405</v>
      </c>
      <c r="Q3" s="56" t="s">
        <v>19</v>
      </c>
      <c r="R3" s="56" t="s">
        <v>19</v>
      </c>
      <c r="S3" s="56" t="s">
        <v>19</v>
      </c>
      <c r="T3" s="56" t="s">
        <v>19</v>
      </c>
      <c r="U3" s="56" t="s">
        <v>19</v>
      </c>
      <c r="V3" s="56" t="s">
        <v>19</v>
      </c>
    </row>
    <row r="4" spans="1:22" ht="59.25" customHeight="1" x14ac:dyDescent="0.25">
      <c r="A4" s="167" t="s">
        <v>35</v>
      </c>
      <c r="B4" s="170" t="s">
        <v>36</v>
      </c>
      <c r="C4" s="76">
        <v>1</v>
      </c>
      <c r="D4" s="38" t="s">
        <v>37</v>
      </c>
      <c r="E4" s="58" t="s">
        <v>27</v>
      </c>
      <c r="F4" s="66">
        <v>1001</v>
      </c>
      <c r="G4" s="37" t="s">
        <v>66</v>
      </c>
      <c r="H4" s="81" t="s">
        <v>60</v>
      </c>
      <c r="I4" s="41" t="s">
        <v>6</v>
      </c>
      <c r="J4" s="60">
        <v>36</v>
      </c>
      <c r="K4" s="85">
        <v>8</v>
      </c>
      <c r="L4" s="61">
        <f>K4-SUM(N4:V4)</f>
        <v>8</v>
      </c>
      <c r="M4" s="62" t="str">
        <f>IF(L4&lt;0,"ATENÇÃO","OK")</f>
        <v>OK</v>
      </c>
      <c r="N4" s="109"/>
      <c r="O4" s="196"/>
      <c r="P4" s="197"/>
      <c r="Q4" s="33"/>
      <c r="R4" s="33"/>
      <c r="S4" s="33"/>
      <c r="T4" s="33"/>
      <c r="U4" s="33"/>
      <c r="V4" s="33"/>
    </row>
    <row r="5" spans="1:22" ht="63.75" customHeight="1" x14ac:dyDescent="0.25">
      <c r="A5" s="168"/>
      <c r="B5" s="171"/>
      <c r="C5" s="76">
        <v>2</v>
      </c>
      <c r="D5" s="39" t="s">
        <v>38</v>
      </c>
      <c r="E5" s="59" t="s">
        <v>28</v>
      </c>
      <c r="F5" s="66">
        <v>1001</v>
      </c>
      <c r="G5" s="37" t="s">
        <v>67</v>
      </c>
      <c r="H5" s="74" t="s">
        <v>60</v>
      </c>
      <c r="I5" s="42" t="s">
        <v>6</v>
      </c>
      <c r="J5" s="60">
        <v>35</v>
      </c>
      <c r="K5" s="85">
        <v>8</v>
      </c>
      <c r="L5" s="61">
        <f>K5-SUM(N5:V5)</f>
        <v>8</v>
      </c>
      <c r="M5" s="62" t="str">
        <f t="shared" ref="M5:M43" si="0">IF(L5&lt;0,"ATENÇÃO","OK")</f>
        <v>OK</v>
      </c>
      <c r="N5" s="109"/>
      <c r="O5" s="197"/>
      <c r="P5" s="197"/>
      <c r="Q5" s="33"/>
      <c r="R5" s="33"/>
      <c r="S5" s="33"/>
      <c r="T5" s="33"/>
      <c r="U5" s="33"/>
      <c r="V5" s="33"/>
    </row>
    <row r="6" spans="1:22" ht="61.5" customHeight="1" x14ac:dyDescent="0.25">
      <c r="A6" s="168"/>
      <c r="B6" s="171"/>
      <c r="C6" s="76">
        <v>3</v>
      </c>
      <c r="D6" s="39" t="s">
        <v>39</v>
      </c>
      <c r="E6" s="59"/>
      <c r="F6" s="66">
        <v>1001</v>
      </c>
      <c r="G6" s="37" t="s">
        <v>68</v>
      </c>
      <c r="H6" s="74" t="s">
        <v>60</v>
      </c>
      <c r="I6" s="42" t="s">
        <v>6</v>
      </c>
      <c r="J6" s="60">
        <v>44.32</v>
      </c>
      <c r="K6" s="85">
        <v>8</v>
      </c>
      <c r="L6" s="61">
        <f>K6-SUM(N6:V6)</f>
        <v>6</v>
      </c>
      <c r="M6" s="62" t="str">
        <f t="shared" si="0"/>
        <v>OK</v>
      </c>
      <c r="N6" s="109"/>
      <c r="O6" s="198">
        <v>2</v>
      </c>
      <c r="P6" s="197"/>
      <c r="Q6" s="33"/>
      <c r="R6" s="33"/>
      <c r="S6" s="33"/>
      <c r="T6" s="33"/>
      <c r="U6" s="33"/>
      <c r="V6" s="33"/>
    </row>
    <row r="7" spans="1:22" ht="62.45" customHeight="1" x14ac:dyDescent="0.25">
      <c r="A7" s="168"/>
      <c r="B7" s="171"/>
      <c r="C7" s="76">
        <v>4</v>
      </c>
      <c r="D7" s="39" t="s">
        <v>40</v>
      </c>
      <c r="E7" s="59"/>
      <c r="F7" s="66">
        <v>1001</v>
      </c>
      <c r="G7" s="37" t="s">
        <v>69</v>
      </c>
      <c r="H7" s="74" t="s">
        <v>60</v>
      </c>
      <c r="I7" s="42" t="s">
        <v>6</v>
      </c>
      <c r="J7" s="60">
        <v>51.53</v>
      </c>
      <c r="K7" s="85">
        <v>8</v>
      </c>
      <c r="L7" s="61">
        <f>K7-SUM(N7:V7)</f>
        <v>8</v>
      </c>
      <c r="M7" s="62" t="str">
        <f t="shared" si="0"/>
        <v>OK</v>
      </c>
      <c r="N7" s="109"/>
      <c r="O7" s="197"/>
      <c r="P7" s="197"/>
      <c r="Q7" s="33"/>
      <c r="R7" s="33"/>
      <c r="S7" s="33"/>
      <c r="T7" s="33"/>
      <c r="U7" s="33"/>
      <c r="V7" s="33"/>
    </row>
    <row r="8" spans="1:22" ht="65.25" customHeight="1" x14ac:dyDescent="0.25">
      <c r="A8" s="168"/>
      <c r="B8" s="171"/>
      <c r="C8" s="76">
        <v>5</v>
      </c>
      <c r="D8" s="39" t="s">
        <v>41</v>
      </c>
      <c r="E8" s="59"/>
      <c r="F8" s="66">
        <v>1001</v>
      </c>
      <c r="G8" s="37" t="s">
        <v>70</v>
      </c>
      <c r="H8" s="74" t="s">
        <v>60</v>
      </c>
      <c r="I8" s="42" t="s">
        <v>6</v>
      </c>
      <c r="J8" s="60">
        <v>68.87</v>
      </c>
      <c r="K8" s="85">
        <v>4</v>
      </c>
      <c r="L8" s="61">
        <f>K8-SUM(N8:V8)</f>
        <v>4</v>
      </c>
      <c r="M8" s="62" t="str">
        <f t="shared" si="0"/>
        <v>OK</v>
      </c>
      <c r="N8" s="109"/>
      <c r="O8" s="197"/>
      <c r="P8" s="197"/>
      <c r="Q8" s="33"/>
      <c r="R8" s="33"/>
      <c r="S8" s="33"/>
      <c r="T8" s="33"/>
      <c r="U8" s="33"/>
      <c r="V8" s="33"/>
    </row>
    <row r="9" spans="1:22" ht="63" customHeight="1" x14ac:dyDescent="0.25">
      <c r="A9" s="168"/>
      <c r="B9" s="171"/>
      <c r="C9" s="76">
        <v>6</v>
      </c>
      <c r="D9" s="39" t="s">
        <v>42</v>
      </c>
      <c r="E9" s="59"/>
      <c r="F9" s="66">
        <v>1001</v>
      </c>
      <c r="G9" s="37" t="s">
        <v>59</v>
      </c>
      <c r="H9" s="74" t="s">
        <v>60</v>
      </c>
      <c r="I9" s="42" t="s">
        <v>6</v>
      </c>
      <c r="J9" s="60">
        <v>64.260000000000005</v>
      </c>
      <c r="K9" s="85">
        <v>4</v>
      </c>
      <c r="L9" s="61">
        <f>K9-SUM(N9:V9)</f>
        <v>3</v>
      </c>
      <c r="M9" s="62" t="str">
        <f t="shared" si="0"/>
        <v>OK</v>
      </c>
      <c r="N9" s="109"/>
      <c r="O9" s="198">
        <v>1</v>
      </c>
      <c r="P9" s="197"/>
      <c r="Q9" s="33"/>
      <c r="R9" s="33"/>
      <c r="S9" s="33"/>
      <c r="T9" s="33"/>
      <c r="U9" s="33"/>
      <c r="V9" s="33"/>
    </row>
    <row r="10" spans="1:22" ht="60.75" customHeight="1" x14ac:dyDescent="0.25">
      <c r="A10" s="168"/>
      <c r="B10" s="171"/>
      <c r="C10" s="76">
        <v>7</v>
      </c>
      <c r="D10" s="39" t="s">
        <v>43</v>
      </c>
      <c r="E10" s="59"/>
      <c r="F10" s="66">
        <v>1001</v>
      </c>
      <c r="G10" s="37" t="s">
        <v>71</v>
      </c>
      <c r="H10" s="74" t="s">
        <v>60</v>
      </c>
      <c r="I10" s="42" t="s">
        <v>6</v>
      </c>
      <c r="J10" s="60">
        <v>78.13</v>
      </c>
      <c r="K10" s="85">
        <v>4</v>
      </c>
      <c r="L10" s="61">
        <f>K10-SUM(N10:V10)</f>
        <v>4</v>
      </c>
      <c r="M10" s="62" t="str">
        <f t="shared" si="0"/>
        <v>OK</v>
      </c>
      <c r="N10" s="109"/>
      <c r="O10" s="197"/>
      <c r="P10" s="197"/>
      <c r="Q10" s="33"/>
      <c r="R10" s="33"/>
      <c r="S10" s="33"/>
      <c r="T10" s="33"/>
      <c r="U10" s="33"/>
      <c r="V10" s="33"/>
    </row>
    <row r="11" spans="1:22" ht="62.45" customHeight="1" x14ac:dyDescent="0.25">
      <c r="A11" s="168"/>
      <c r="B11" s="171"/>
      <c r="C11" s="76">
        <v>8</v>
      </c>
      <c r="D11" s="40" t="s">
        <v>44</v>
      </c>
      <c r="E11" s="59"/>
      <c r="F11" s="66">
        <v>1001</v>
      </c>
      <c r="G11" s="37" t="s">
        <v>72</v>
      </c>
      <c r="H11" s="63" t="s">
        <v>60</v>
      </c>
      <c r="I11" s="43" t="s">
        <v>9</v>
      </c>
      <c r="J11" s="60">
        <v>50</v>
      </c>
      <c r="K11" s="85">
        <v>4</v>
      </c>
      <c r="L11" s="61">
        <f>K11-SUM(N11:V11)</f>
        <v>4</v>
      </c>
      <c r="M11" s="62" t="str">
        <f t="shared" si="0"/>
        <v>OK</v>
      </c>
      <c r="N11" s="109"/>
      <c r="O11" s="197"/>
      <c r="P11" s="197"/>
      <c r="Q11" s="33"/>
      <c r="R11" s="33"/>
      <c r="S11" s="33"/>
      <c r="T11" s="33"/>
      <c r="U11" s="33"/>
      <c r="V11" s="33"/>
    </row>
    <row r="12" spans="1:22" ht="60.75" customHeight="1" x14ac:dyDescent="0.25">
      <c r="A12" s="168"/>
      <c r="B12" s="171"/>
      <c r="C12" s="76">
        <v>9</v>
      </c>
      <c r="D12" s="72" t="s">
        <v>45</v>
      </c>
      <c r="E12" s="59"/>
      <c r="F12" s="66">
        <v>1001</v>
      </c>
      <c r="G12" s="37" t="s">
        <v>59</v>
      </c>
      <c r="H12" s="78" t="s">
        <v>60</v>
      </c>
      <c r="I12" s="71" t="s">
        <v>9</v>
      </c>
      <c r="J12" s="60">
        <v>75.599999999999994</v>
      </c>
      <c r="K12" s="85">
        <v>4</v>
      </c>
      <c r="L12" s="61">
        <f>K12-SUM(N12:V12)</f>
        <v>4</v>
      </c>
      <c r="M12" s="62" t="str">
        <f t="shared" si="0"/>
        <v>OK</v>
      </c>
      <c r="N12" s="109"/>
      <c r="O12" s="197"/>
      <c r="P12" s="197"/>
      <c r="Q12" s="33"/>
      <c r="R12" s="33"/>
      <c r="S12" s="33"/>
      <c r="T12" s="33"/>
      <c r="U12" s="33"/>
      <c r="V12" s="33"/>
    </row>
    <row r="13" spans="1:22" ht="62.45" customHeight="1" x14ac:dyDescent="0.25">
      <c r="A13" s="168"/>
      <c r="B13" s="171"/>
      <c r="C13" s="76">
        <v>10</v>
      </c>
      <c r="D13" s="72" t="s">
        <v>46</v>
      </c>
      <c r="E13" s="59"/>
      <c r="F13" s="66">
        <v>1001</v>
      </c>
      <c r="G13" s="37" t="s">
        <v>59</v>
      </c>
      <c r="H13" s="78" t="s">
        <v>60</v>
      </c>
      <c r="I13" s="71" t="s">
        <v>6</v>
      </c>
      <c r="J13" s="60">
        <v>61.4</v>
      </c>
      <c r="K13" s="85">
        <v>4</v>
      </c>
      <c r="L13" s="61">
        <f>K13-SUM(N13:V13)</f>
        <v>4</v>
      </c>
      <c r="M13" s="62" t="str">
        <f t="shared" si="0"/>
        <v>OK</v>
      </c>
      <c r="N13" s="109"/>
      <c r="O13" s="197"/>
      <c r="P13" s="197"/>
      <c r="Q13" s="33"/>
      <c r="R13" s="33"/>
      <c r="S13" s="33"/>
      <c r="T13" s="33"/>
      <c r="U13" s="33"/>
      <c r="V13" s="33"/>
    </row>
    <row r="14" spans="1:22" ht="29.25" customHeight="1" x14ac:dyDescent="0.25">
      <c r="A14" s="168"/>
      <c r="B14" s="171"/>
      <c r="C14" s="76">
        <v>11</v>
      </c>
      <c r="D14" s="82" t="s">
        <v>47</v>
      </c>
      <c r="E14" s="59"/>
      <c r="F14" s="66">
        <v>1001</v>
      </c>
      <c r="G14" s="37" t="s">
        <v>61</v>
      </c>
      <c r="H14" s="81" t="s">
        <v>60</v>
      </c>
      <c r="I14" s="41" t="s">
        <v>6</v>
      </c>
      <c r="J14" s="60">
        <v>9</v>
      </c>
      <c r="K14" s="85">
        <v>1</v>
      </c>
      <c r="L14" s="61">
        <f>K14-SUM(N14:V14)</f>
        <v>1</v>
      </c>
      <c r="M14" s="62" t="str">
        <f t="shared" si="0"/>
        <v>OK</v>
      </c>
      <c r="N14" s="109"/>
      <c r="O14" s="197"/>
      <c r="P14" s="197"/>
      <c r="Q14" s="33"/>
      <c r="R14" s="33"/>
      <c r="S14" s="33"/>
      <c r="T14" s="33"/>
      <c r="U14" s="33"/>
      <c r="V14" s="33"/>
    </row>
    <row r="15" spans="1:22" ht="31.7" customHeight="1" x14ac:dyDescent="0.25">
      <c r="A15" s="168"/>
      <c r="B15" s="171"/>
      <c r="C15" s="76">
        <v>12</v>
      </c>
      <c r="D15" s="82" t="s">
        <v>48</v>
      </c>
      <c r="E15" s="59"/>
      <c r="F15" s="66">
        <v>1001</v>
      </c>
      <c r="G15" s="37" t="s">
        <v>61</v>
      </c>
      <c r="H15" s="81" t="s">
        <v>60</v>
      </c>
      <c r="I15" s="41" t="s">
        <v>6</v>
      </c>
      <c r="J15" s="60">
        <v>3</v>
      </c>
      <c r="K15" s="85">
        <v>1</v>
      </c>
      <c r="L15" s="61">
        <f>K15-SUM(N15:V15)</f>
        <v>1</v>
      </c>
      <c r="M15" s="62" t="str">
        <f t="shared" si="0"/>
        <v>OK</v>
      </c>
      <c r="N15" s="109"/>
      <c r="O15" s="197"/>
      <c r="P15" s="197"/>
      <c r="Q15" s="33"/>
      <c r="R15" s="33"/>
      <c r="S15" s="33"/>
      <c r="T15" s="33"/>
      <c r="U15" s="33"/>
      <c r="V15" s="33"/>
    </row>
    <row r="16" spans="1:22" ht="28.5" customHeight="1" x14ac:dyDescent="0.25">
      <c r="A16" s="168"/>
      <c r="B16" s="171"/>
      <c r="C16" s="76">
        <v>13</v>
      </c>
      <c r="D16" s="82" t="s">
        <v>49</v>
      </c>
      <c r="E16" s="59"/>
      <c r="F16" s="66">
        <v>1001</v>
      </c>
      <c r="G16" s="37" t="s">
        <v>61</v>
      </c>
      <c r="H16" s="81" t="s">
        <v>60</v>
      </c>
      <c r="I16" s="41" t="s">
        <v>6</v>
      </c>
      <c r="J16" s="60">
        <v>10</v>
      </c>
      <c r="K16" s="85">
        <v>1</v>
      </c>
      <c r="L16" s="61">
        <f>K16-SUM(N16:V16)</f>
        <v>1</v>
      </c>
      <c r="M16" s="62" t="str">
        <f t="shared" si="0"/>
        <v>OK</v>
      </c>
      <c r="N16" s="109"/>
      <c r="O16" s="197"/>
      <c r="P16" s="197"/>
      <c r="Q16" s="33"/>
      <c r="R16" s="33"/>
      <c r="S16" s="33"/>
      <c r="T16" s="33"/>
      <c r="U16" s="33"/>
      <c r="V16" s="33"/>
    </row>
    <row r="17" spans="1:22" ht="28.5" customHeight="1" x14ac:dyDescent="0.25">
      <c r="A17" s="168"/>
      <c r="B17" s="171"/>
      <c r="C17" s="76">
        <v>14</v>
      </c>
      <c r="D17" s="82" t="s">
        <v>50</v>
      </c>
      <c r="E17" s="59"/>
      <c r="F17" s="66">
        <v>1001</v>
      </c>
      <c r="G17" s="37" t="s">
        <v>61</v>
      </c>
      <c r="H17" s="81" t="s">
        <v>60</v>
      </c>
      <c r="I17" s="41" t="s">
        <v>6</v>
      </c>
      <c r="J17" s="60">
        <v>9</v>
      </c>
      <c r="K17" s="85">
        <v>1</v>
      </c>
      <c r="L17" s="61">
        <f>K17-SUM(N17:V17)</f>
        <v>1</v>
      </c>
      <c r="M17" s="62" t="str">
        <f t="shared" si="0"/>
        <v>OK</v>
      </c>
      <c r="N17" s="109"/>
      <c r="O17" s="197"/>
      <c r="P17" s="197"/>
      <c r="Q17" s="33"/>
      <c r="R17" s="33"/>
      <c r="S17" s="33"/>
      <c r="T17" s="33"/>
      <c r="U17" s="33"/>
      <c r="V17" s="33"/>
    </row>
    <row r="18" spans="1:22" ht="29.25" customHeight="1" x14ac:dyDescent="0.25">
      <c r="A18" s="168"/>
      <c r="B18" s="171"/>
      <c r="C18" s="76">
        <v>15</v>
      </c>
      <c r="D18" s="82" t="s">
        <v>51</v>
      </c>
      <c r="E18" s="59"/>
      <c r="F18" s="66">
        <v>1001</v>
      </c>
      <c r="G18" s="37" t="s">
        <v>61</v>
      </c>
      <c r="H18" s="81" t="s">
        <v>60</v>
      </c>
      <c r="I18" s="41" t="s">
        <v>6</v>
      </c>
      <c r="J18" s="60">
        <v>10</v>
      </c>
      <c r="K18" s="85">
        <v>1</v>
      </c>
      <c r="L18" s="61">
        <f>K18-SUM(N18:V18)</f>
        <v>1</v>
      </c>
      <c r="M18" s="62" t="str">
        <f t="shared" si="0"/>
        <v>OK</v>
      </c>
      <c r="N18" s="109"/>
      <c r="O18" s="197"/>
      <c r="P18" s="197"/>
      <c r="Q18" s="33"/>
      <c r="R18" s="33"/>
      <c r="S18" s="33"/>
      <c r="T18" s="33"/>
      <c r="U18" s="33"/>
      <c r="V18" s="33"/>
    </row>
    <row r="19" spans="1:22" ht="34.5" customHeight="1" x14ac:dyDescent="0.25">
      <c r="A19" s="168"/>
      <c r="B19" s="171"/>
      <c r="C19" s="76">
        <v>16</v>
      </c>
      <c r="D19" s="82" t="s">
        <v>52</v>
      </c>
      <c r="E19" s="59"/>
      <c r="F19" s="66">
        <v>1001</v>
      </c>
      <c r="G19" s="37" t="s">
        <v>61</v>
      </c>
      <c r="H19" s="81" t="s">
        <v>60</v>
      </c>
      <c r="I19" s="41" t="s">
        <v>6</v>
      </c>
      <c r="J19" s="60">
        <v>12</v>
      </c>
      <c r="K19" s="85">
        <v>1</v>
      </c>
      <c r="L19" s="61">
        <f>K19-SUM(N19:V19)</f>
        <v>1</v>
      </c>
      <c r="M19" s="62" t="str">
        <f t="shared" si="0"/>
        <v>OK</v>
      </c>
      <c r="N19" s="109"/>
      <c r="O19" s="197"/>
      <c r="P19" s="197"/>
      <c r="Q19" s="33"/>
      <c r="R19" s="33"/>
      <c r="S19" s="33"/>
      <c r="T19" s="33"/>
      <c r="U19" s="33"/>
      <c r="V19" s="33"/>
    </row>
    <row r="20" spans="1:22" ht="31.7" customHeight="1" x14ac:dyDescent="0.25">
      <c r="A20" s="168"/>
      <c r="B20" s="171"/>
      <c r="C20" s="76">
        <v>17</v>
      </c>
      <c r="D20" s="82" t="s">
        <v>53</v>
      </c>
      <c r="E20" s="59"/>
      <c r="F20" s="66">
        <v>1001</v>
      </c>
      <c r="G20" s="37" t="s">
        <v>61</v>
      </c>
      <c r="H20" s="81" t="s">
        <v>60</v>
      </c>
      <c r="I20" s="41" t="s">
        <v>6</v>
      </c>
      <c r="J20" s="60">
        <v>10</v>
      </c>
      <c r="K20" s="85">
        <v>1</v>
      </c>
      <c r="L20" s="61">
        <f>K20-SUM(N20:V20)</f>
        <v>1</v>
      </c>
      <c r="M20" s="62" t="str">
        <f t="shared" si="0"/>
        <v>OK</v>
      </c>
      <c r="N20" s="109"/>
      <c r="O20" s="197"/>
      <c r="P20" s="197"/>
      <c r="Q20" s="33"/>
      <c r="R20" s="33"/>
      <c r="S20" s="33"/>
      <c r="T20" s="33"/>
      <c r="U20" s="33"/>
      <c r="V20" s="33"/>
    </row>
    <row r="21" spans="1:22" ht="35.450000000000003" customHeight="1" x14ac:dyDescent="0.25">
      <c r="A21" s="168"/>
      <c r="B21" s="171"/>
      <c r="C21" s="76">
        <v>18</v>
      </c>
      <c r="D21" s="75" t="s">
        <v>54</v>
      </c>
      <c r="E21" s="59"/>
      <c r="F21" s="66">
        <v>1001</v>
      </c>
      <c r="G21" s="37" t="s">
        <v>61</v>
      </c>
      <c r="H21" s="81" t="s">
        <v>60</v>
      </c>
      <c r="I21" s="71" t="s">
        <v>6</v>
      </c>
      <c r="J21" s="60">
        <v>10.6</v>
      </c>
      <c r="K21" s="85">
        <v>1</v>
      </c>
      <c r="L21" s="61">
        <f>K21-SUM(N21:V21)</f>
        <v>1</v>
      </c>
      <c r="M21" s="62" t="str">
        <f t="shared" si="0"/>
        <v>OK</v>
      </c>
      <c r="N21" s="109"/>
      <c r="O21" s="197"/>
      <c r="P21" s="197"/>
      <c r="Q21" s="33"/>
      <c r="R21" s="33"/>
      <c r="S21" s="33"/>
      <c r="T21" s="33"/>
      <c r="U21" s="33"/>
      <c r="V21" s="33"/>
    </row>
    <row r="22" spans="1:22" ht="36.75" customHeight="1" x14ac:dyDescent="0.25">
      <c r="A22" s="168"/>
      <c r="B22" s="171"/>
      <c r="C22" s="76">
        <v>19</v>
      </c>
      <c r="D22" s="39" t="s">
        <v>55</v>
      </c>
      <c r="E22" s="59"/>
      <c r="F22" s="66">
        <v>1001</v>
      </c>
      <c r="G22" s="37" t="s">
        <v>61</v>
      </c>
      <c r="H22" s="74" t="s">
        <v>60</v>
      </c>
      <c r="I22" s="42" t="s">
        <v>6</v>
      </c>
      <c r="J22" s="60">
        <v>2.37</v>
      </c>
      <c r="K22" s="85">
        <v>1</v>
      </c>
      <c r="L22" s="61">
        <f>K22-SUM(N22:V22)</f>
        <v>1</v>
      </c>
      <c r="M22" s="62" t="str">
        <f t="shared" si="0"/>
        <v>OK</v>
      </c>
      <c r="N22" s="109"/>
      <c r="O22" s="197"/>
      <c r="P22" s="197"/>
      <c r="Q22" s="33"/>
      <c r="R22" s="33"/>
      <c r="S22" s="33"/>
      <c r="T22" s="33"/>
      <c r="U22" s="33"/>
      <c r="V22" s="33"/>
    </row>
    <row r="23" spans="1:22" ht="34.5" customHeight="1" x14ac:dyDescent="0.25">
      <c r="A23" s="168"/>
      <c r="B23" s="171"/>
      <c r="C23" s="76">
        <v>20</v>
      </c>
      <c r="D23" s="39" t="s">
        <v>56</v>
      </c>
      <c r="E23" s="59"/>
      <c r="F23" s="66">
        <v>1001</v>
      </c>
      <c r="G23" s="37" t="s">
        <v>62</v>
      </c>
      <c r="H23" s="74" t="s">
        <v>60</v>
      </c>
      <c r="I23" s="42" t="s">
        <v>6</v>
      </c>
      <c r="J23" s="60">
        <v>28.97</v>
      </c>
      <c r="K23" s="85">
        <v>0</v>
      </c>
      <c r="L23" s="61">
        <f>K23-SUM(N23:V23)</f>
        <v>0</v>
      </c>
      <c r="M23" s="62" t="str">
        <f t="shared" si="0"/>
        <v>OK</v>
      </c>
      <c r="N23" s="109"/>
      <c r="O23" s="197"/>
      <c r="P23" s="197"/>
      <c r="Q23" s="33"/>
      <c r="R23" s="33"/>
      <c r="S23" s="33"/>
      <c r="T23" s="33"/>
      <c r="U23" s="33"/>
      <c r="V23" s="33"/>
    </row>
    <row r="24" spans="1:22" ht="50.25" customHeight="1" x14ac:dyDescent="0.25">
      <c r="A24" s="168"/>
      <c r="B24" s="171"/>
      <c r="C24" s="76">
        <v>21</v>
      </c>
      <c r="D24" s="39" t="s">
        <v>57</v>
      </c>
      <c r="E24" s="59"/>
      <c r="F24" s="66">
        <v>1001</v>
      </c>
      <c r="G24" s="37" t="s">
        <v>63</v>
      </c>
      <c r="H24" s="74" t="s">
        <v>60</v>
      </c>
      <c r="I24" s="42" t="s">
        <v>6</v>
      </c>
      <c r="J24" s="60">
        <v>53.01</v>
      </c>
      <c r="K24" s="85">
        <v>0</v>
      </c>
      <c r="L24" s="61">
        <f>K24-SUM(N24:V24)</f>
        <v>0</v>
      </c>
      <c r="M24" s="62" t="str">
        <f t="shared" si="0"/>
        <v>OK</v>
      </c>
      <c r="N24" s="109"/>
      <c r="O24" s="197"/>
      <c r="P24" s="197"/>
      <c r="Q24" s="33"/>
      <c r="R24" s="33"/>
      <c r="S24" s="33"/>
      <c r="T24" s="33"/>
      <c r="U24" s="33"/>
      <c r="V24" s="33"/>
    </row>
    <row r="25" spans="1:22" ht="59.25" customHeight="1" x14ac:dyDescent="0.25">
      <c r="A25" s="169"/>
      <c r="B25" s="172"/>
      <c r="C25" s="69">
        <v>22</v>
      </c>
      <c r="D25" s="79" t="s">
        <v>58</v>
      </c>
      <c r="E25" s="59"/>
      <c r="F25" s="68" t="s">
        <v>64</v>
      </c>
      <c r="G25" s="65" t="s">
        <v>65</v>
      </c>
      <c r="H25" s="65" t="s">
        <v>60</v>
      </c>
      <c r="I25" s="65" t="s">
        <v>6</v>
      </c>
      <c r="J25" s="60">
        <v>40</v>
      </c>
      <c r="K25" s="85"/>
      <c r="L25" s="61">
        <f>K25-SUM(N25:V25)</f>
        <v>0</v>
      </c>
      <c r="M25" s="62" t="str">
        <f t="shared" si="0"/>
        <v>OK</v>
      </c>
      <c r="N25" s="109"/>
      <c r="O25" s="197"/>
      <c r="P25" s="197"/>
      <c r="Q25" s="33"/>
      <c r="R25" s="33"/>
      <c r="S25" s="33"/>
      <c r="T25" s="33"/>
      <c r="U25" s="33"/>
      <c r="V25" s="33"/>
    </row>
    <row r="26" spans="1:22" ht="33.75" customHeight="1" x14ac:dyDescent="0.25">
      <c r="A26" s="160" t="s">
        <v>73</v>
      </c>
      <c r="B26" s="163" t="s">
        <v>36</v>
      </c>
      <c r="C26" s="77">
        <v>23</v>
      </c>
      <c r="D26" s="70" t="s">
        <v>74</v>
      </c>
      <c r="E26" s="70"/>
      <c r="F26" s="80">
        <v>436</v>
      </c>
      <c r="G26" s="73" t="s">
        <v>92</v>
      </c>
      <c r="H26" s="67" t="s">
        <v>93</v>
      </c>
      <c r="I26" s="67" t="s">
        <v>94</v>
      </c>
      <c r="J26" s="64">
        <v>12.9</v>
      </c>
      <c r="K26" s="86">
        <v>80</v>
      </c>
      <c r="L26" s="61">
        <f>K26-SUM(N26:V26)</f>
        <v>0</v>
      </c>
      <c r="M26" s="62" t="str">
        <f t="shared" si="0"/>
        <v>OK</v>
      </c>
      <c r="N26" s="109">
        <v>70</v>
      </c>
      <c r="O26" s="197"/>
      <c r="P26" s="212">
        <v>10</v>
      </c>
      <c r="Q26" s="33"/>
      <c r="R26" s="33"/>
      <c r="S26" s="33"/>
      <c r="T26" s="33"/>
      <c r="U26" s="33"/>
      <c r="V26" s="33"/>
    </row>
    <row r="27" spans="1:22" ht="31.7" customHeight="1" x14ac:dyDescent="0.25">
      <c r="A27" s="161"/>
      <c r="B27" s="164"/>
      <c r="C27" s="77">
        <v>24</v>
      </c>
      <c r="D27" s="70" t="s">
        <v>75</v>
      </c>
      <c r="E27" s="70"/>
      <c r="F27" s="80">
        <v>436</v>
      </c>
      <c r="G27" s="73" t="s">
        <v>92</v>
      </c>
      <c r="H27" s="67" t="s">
        <v>93</v>
      </c>
      <c r="I27" s="67" t="s">
        <v>94</v>
      </c>
      <c r="J27" s="64">
        <v>32.65</v>
      </c>
      <c r="K27" s="86">
        <v>40</v>
      </c>
      <c r="L27" s="61">
        <f>K27-SUM(N27:V27)</f>
        <v>20</v>
      </c>
      <c r="M27" s="62" t="str">
        <f t="shared" si="0"/>
        <v>OK</v>
      </c>
      <c r="N27" s="109">
        <f>20-4</f>
        <v>16</v>
      </c>
      <c r="O27" s="197"/>
      <c r="P27" s="212">
        <v>4</v>
      </c>
      <c r="Q27" s="33"/>
      <c r="R27" s="33"/>
      <c r="S27" s="33"/>
      <c r="T27" s="33"/>
      <c r="U27" s="33"/>
      <c r="V27" s="33"/>
    </row>
    <row r="28" spans="1:22" ht="32.25" customHeight="1" x14ac:dyDescent="0.25">
      <c r="A28" s="161"/>
      <c r="B28" s="164"/>
      <c r="C28" s="77">
        <v>25</v>
      </c>
      <c r="D28" s="70" t="s">
        <v>76</v>
      </c>
      <c r="E28" s="70"/>
      <c r="F28" s="80">
        <v>436</v>
      </c>
      <c r="G28" s="73" t="s">
        <v>92</v>
      </c>
      <c r="H28" s="67" t="s">
        <v>93</v>
      </c>
      <c r="I28" s="67" t="s">
        <v>94</v>
      </c>
      <c r="J28" s="64">
        <v>70.819999999999993</v>
      </c>
      <c r="K28" s="86">
        <v>1</v>
      </c>
      <c r="L28" s="61">
        <f>K28-SUM(N28:V28)</f>
        <v>1</v>
      </c>
      <c r="M28" s="62" t="str">
        <f t="shared" si="0"/>
        <v>OK</v>
      </c>
      <c r="N28" s="109"/>
      <c r="O28" s="197"/>
      <c r="P28" s="197"/>
      <c r="Q28" s="33"/>
      <c r="R28" s="33"/>
      <c r="S28" s="33"/>
      <c r="T28" s="33"/>
      <c r="U28" s="33"/>
      <c r="V28" s="33"/>
    </row>
    <row r="29" spans="1:22" ht="27.75" customHeight="1" x14ac:dyDescent="0.25">
      <c r="A29" s="161"/>
      <c r="B29" s="164"/>
      <c r="C29" s="77">
        <v>26</v>
      </c>
      <c r="D29" s="70" t="s">
        <v>77</v>
      </c>
      <c r="E29" s="70"/>
      <c r="F29" s="80">
        <v>436</v>
      </c>
      <c r="G29" s="73" t="s">
        <v>92</v>
      </c>
      <c r="H29" s="67" t="s">
        <v>93</v>
      </c>
      <c r="I29" s="67" t="s">
        <v>94</v>
      </c>
      <c r="J29" s="64">
        <v>164.99</v>
      </c>
      <c r="K29" s="86">
        <v>1</v>
      </c>
      <c r="L29" s="61">
        <f>K29-SUM(N29:V29)</f>
        <v>1</v>
      </c>
      <c r="M29" s="62" t="str">
        <f t="shared" si="0"/>
        <v>OK</v>
      </c>
      <c r="N29" s="109"/>
      <c r="O29" s="197"/>
      <c r="P29" s="197"/>
      <c r="Q29" s="33"/>
      <c r="R29" s="33"/>
      <c r="S29" s="33"/>
      <c r="T29" s="33"/>
      <c r="U29" s="33"/>
      <c r="V29" s="33"/>
    </row>
    <row r="30" spans="1:22" ht="32.25" customHeight="1" x14ac:dyDescent="0.25">
      <c r="A30" s="161"/>
      <c r="B30" s="164"/>
      <c r="C30" s="77">
        <v>27</v>
      </c>
      <c r="D30" s="70" t="s">
        <v>78</v>
      </c>
      <c r="E30" s="70"/>
      <c r="F30" s="80">
        <v>436</v>
      </c>
      <c r="G30" s="73" t="s">
        <v>92</v>
      </c>
      <c r="H30" s="67" t="s">
        <v>93</v>
      </c>
      <c r="I30" s="67" t="s">
        <v>94</v>
      </c>
      <c r="J30" s="64">
        <v>24.99</v>
      </c>
      <c r="K30" s="86">
        <v>16</v>
      </c>
      <c r="L30" s="61">
        <f>K30-SUM(N30:V30)</f>
        <v>2</v>
      </c>
      <c r="M30" s="62" t="str">
        <f t="shared" si="0"/>
        <v>OK</v>
      </c>
      <c r="N30" s="109">
        <f>10-2</f>
        <v>8</v>
      </c>
      <c r="O30" s="197"/>
      <c r="P30" s="212">
        <v>6</v>
      </c>
      <c r="Q30" s="33"/>
      <c r="R30" s="33"/>
      <c r="S30" s="33"/>
      <c r="T30" s="33"/>
      <c r="U30" s="33"/>
      <c r="V30" s="33"/>
    </row>
    <row r="31" spans="1:22" ht="36.75" customHeight="1" x14ac:dyDescent="0.25">
      <c r="A31" s="161"/>
      <c r="B31" s="164"/>
      <c r="C31" s="77">
        <v>28</v>
      </c>
      <c r="D31" s="70" t="s">
        <v>79</v>
      </c>
      <c r="E31" s="70"/>
      <c r="F31" s="80">
        <v>436</v>
      </c>
      <c r="G31" s="73" t="s">
        <v>92</v>
      </c>
      <c r="H31" s="67" t="s">
        <v>93</v>
      </c>
      <c r="I31" s="67" t="s">
        <v>94</v>
      </c>
      <c r="J31" s="64">
        <v>94.15</v>
      </c>
      <c r="K31" s="86">
        <v>12</v>
      </c>
      <c r="L31" s="61">
        <f>K31-SUM(N31:V31)</f>
        <v>5</v>
      </c>
      <c r="M31" s="62" t="str">
        <f t="shared" si="0"/>
        <v>OK</v>
      </c>
      <c r="N31" s="109">
        <v>6</v>
      </c>
      <c r="O31" s="197"/>
      <c r="P31" s="212">
        <v>1</v>
      </c>
      <c r="Q31" s="33"/>
      <c r="R31" s="33"/>
      <c r="S31" s="33"/>
      <c r="T31" s="33"/>
      <c r="U31" s="33"/>
      <c r="V31" s="33"/>
    </row>
    <row r="32" spans="1:22" ht="34.5" customHeight="1" x14ac:dyDescent="0.25">
      <c r="A32" s="161"/>
      <c r="B32" s="164"/>
      <c r="C32" s="77">
        <v>29</v>
      </c>
      <c r="D32" s="70" t="s">
        <v>80</v>
      </c>
      <c r="E32" s="70"/>
      <c r="F32" s="80">
        <v>436</v>
      </c>
      <c r="G32" s="73" t="s">
        <v>92</v>
      </c>
      <c r="H32" s="67" t="s">
        <v>93</v>
      </c>
      <c r="I32" s="67" t="s">
        <v>94</v>
      </c>
      <c r="J32" s="64">
        <v>95.82</v>
      </c>
      <c r="K32" s="86">
        <v>20</v>
      </c>
      <c r="L32" s="61">
        <f>K32-SUM(N32:V32)</f>
        <v>9</v>
      </c>
      <c r="M32" s="62" t="str">
        <f t="shared" si="0"/>
        <v>OK</v>
      </c>
      <c r="N32" s="109">
        <f>10-3</f>
        <v>7</v>
      </c>
      <c r="O32" s="197"/>
      <c r="P32" s="212">
        <v>4</v>
      </c>
      <c r="Q32" s="33"/>
      <c r="R32" s="33"/>
      <c r="S32" s="33"/>
      <c r="T32" s="33"/>
      <c r="U32" s="33"/>
      <c r="V32" s="33"/>
    </row>
    <row r="33" spans="1:22" ht="40.700000000000003" customHeight="1" x14ac:dyDescent="0.25">
      <c r="A33" s="161"/>
      <c r="B33" s="164"/>
      <c r="C33" s="77">
        <v>30</v>
      </c>
      <c r="D33" s="70" t="s">
        <v>81</v>
      </c>
      <c r="E33" s="70"/>
      <c r="F33" s="80">
        <v>436</v>
      </c>
      <c r="G33" s="73" t="s">
        <v>92</v>
      </c>
      <c r="H33" s="67" t="s">
        <v>93</v>
      </c>
      <c r="I33" s="67" t="s">
        <v>94</v>
      </c>
      <c r="J33" s="64">
        <v>178.32</v>
      </c>
      <c r="K33" s="86">
        <v>6</v>
      </c>
      <c r="L33" s="61">
        <f>K33-SUM(N33:V33)</f>
        <v>5</v>
      </c>
      <c r="M33" s="62" t="str">
        <f t="shared" si="0"/>
        <v>OK</v>
      </c>
      <c r="N33" s="109"/>
      <c r="O33" s="197"/>
      <c r="P33" s="212">
        <v>1</v>
      </c>
      <c r="Q33" s="33"/>
      <c r="R33" s="33"/>
      <c r="S33" s="33"/>
      <c r="T33" s="33"/>
      <c r="U33" s="33"/>
      <c r="V33" s="33"/>
    </row>
    <row r="34" spans="1:22" ht="30.75" customHeight="1" x14ac:dyDescent="0.25">
      <c r="A34" s="161"/>
      <c r="B34" s="164"/>
      <c r="C34" s="77">
        <v>31</v>
      </c>
      <c r="D34" s="70" t="s">
        <v>82</v>
      </c>
      <c r="E34" s="70"/>
      <c r="F34" s="80">
        <v>436</v>
      </c>
      <c r="G34" s="73" t="s">
        <v>92</v>
      </c>
      <c r="H34" s="67" t="s">
        <v>93</v>
      </c>
      <c r="I34" s="67" t="s">
        <v>94</v>
      </c>
      <c r="J34" s="64">
        <v>70.819999999999993</v>
      </c>
      <c r="K34" s="86">
        <v>8</v>
      </c>
      <c r="L34" s="61">
        <f>K34-SUM(N34:V34)</f>
        <v>1</v>
      </c>
      <c r="M34" s="62" t="str">
        <f t="shared" si="0"/>
        <v>OK</v>
      </c>
      <c r="N34" s="109">
        <f>4-1</f>
        <v>3</v>
      </c>
      <c r="O34" s="197"/>
      <c r="P34" s="212">
        <v>4</v>
      </c>
      <c r="Q34" s="33"/>
      <c r="R34" s="33"/>
      <c r="S34" s="33"/>
      <c r="T34" s="33"/>
      <c r="U34" s="33"/>
      <c r="V34" s="33"/>
    </row>
    <row r="35" spans="1:22" ht="25.5" customHeight="1" x14ac:dyDescent="0.25">
      <c r="A35" s="161"/>
      <c r="B35" s="164"/>
      <c r="C35" s="77">
        <v>32</v>
      </c>
      <c r="D35" s="70" t="s">
        <v>83</v>
      </c>
      <c r="E35" s="70"/>
      <c r="F35" s="80">
        <v>436</v>
      </c>
      <c r="G35" s="73" t="s">
        <v>92</v>
      </c>
      <c r="H35" s="67" t="s">
        <v>93</v>
      </c>
      <c r="I35" s="67" t="s">
        <v>94</v>
      </c>
      <c r="J35" s="64">
        <v>235.32</v>
      </c>
      <c r="K35" s="86">
        <v>8</v>
      </c>
      <c r="L35" s="61">
        <f>K35-SUM(N35:V35)</f>
        <v>7</v>
      </c>
      <c r="M35" s="62" t="str">
        <f t="shared" si="0"/>
        <v>OK</v>
      </c>
      <c r="N35" s="213">
        <f>2-2</f>
        <v>0</v>
      </c>
      <c r="O35" s="197"/>
      <c r="P35" s="212">
        <v>1</v>
      </c>
      <c r="Q35" s="33"/>
      <c r="R35" s="33"/>
      <c r="S35" s="33"/>
      <c r="T35" s="33"/>
      <c r="U35" s="33"/>
      <c r="V35" s="33"/>
    </row>
    <row r="36" spans="1:22" ht="36.75" customHeight="1" x14ac:dyDescent="0.25">
      <c r="A36" s="161"/>
      <c r="B36" s="164"/>
      <c r="C36" s="77">
        <v>33</v>
      </c>
      <c r="D36" s="70" t="s">
        <v>84</v>
      </c>
      <c r="E36" s="70"/>
      <c r="F36" s="80">
        <v>436</v>
      </c>
      <c r="G36" s="73" t="s">
        <v>92</v>
      </c>
      <c r="H36" s="67" t="s">
        <v>93</v>
      </c>
      <c r="I36" s="67" t="s">
        <v>94</v>
      </c>
      <c r="J36" s="64">
        <v>86.65</v>
      </c>
      <c r="K36" s="86">
        <v>30</v>
      </c>
      <c r="L36" s="61">
        <f>K36-SUM(N36:V36)</f>
        <v>25</v>
      </c>
      <c r="M36" s="62" t="str">
        <f t="shared" si="0"/>
        <v>OK</v>
      </c>
      <c r="N36" s="109">
        <f>6-5</f>
        <v>1</v>
      </c>
      <c r="O36" s="197"/>
      <c r="P36" s="212">
        <v>4</v>
      </c>
      <c r="Q36" s="33"/>
      <c r="R36" s="33"/>
      <c r="S36" s="33"/>
      <c r="T36" s="33"/>
      <c r="U36" s="33"/>
      <c r="V36" s="33"/>
    </row>
    <row r="37" spans="1:22" ht="32.25" customHeight="1" x14ac:dyDescent="0.25">
      <c r="A37" s="161"/>
      <c r="B37" s="164"/>
      <c r="C37" s="77">
        <v>34</v>
      </c>
      <c r="D37" s="70" t="s">
        <v>85</v>
      </c>
      <c r="E37" s="70"/>
      <c r="F37" s="80">
        <v>436</v>
      </c>
      <c r="G37" s="73" t="s">
        <v>92</v>
      </c>
      <c r="H37" s="67" t="s">
        <v>95</v>
      </c>
      <c r="I37" s="67" t="s">
        <v>94</v>
      </c>
      <c r="J37" s="64">
        <v>131.65</v>
      </c>
      <c r="K37" s="86">
        <v>30</v>
      </c>
      <c r="L37" s="61">
        <f>K37-SUM(N37:V37)</f>
        <v>17</v>
      </c>
      <c r="M37" s="62" t="str">
        <f t="shared" si="0"/>
        <v>OK</v>
      </c>
      <c r="N37" s="109">
        <f>10-1</f>
        <v>9</v>
      </c>
      <c r="O37" s="197"/>
      <c r="P37" s="212">
        <v>4</v>
      </c>
      <c r="Q37" s="33"/>
      <c r="R37" s="33"/>
      <c r="S37" s="33"/>
      <c r="T37" s="33"/>
      <c r="U37" s="33"/>
      <c r="V37" s="33"/>
    </row>
    <row r="38" spans="1:22" ht="28.5" customHeight="1" x14ac:dyDescent="0.25">
      <c r="A38" s="161"/>
      <c r="B38" s="164"/>
      <c r="C38" s="77">
        <v>35</v>
      </c>
      <c r="D38" s="70" t="s">
        <v>86</v>
      </c>
      <c r="E38" s="70" t="s">
        <v>29</v>
      </c>
      <c r="F38" s="80">
        <v>436</v>
      </c>
      <c r="G38" s="73" t="s">
        <v>92</v>
      </c>
      <c r="H38" s="67" t="s">
        <v>95</v>
      </c>
      <c r="I38" s="67" t="s">
        <v>94</v>
      </c>
      <c r="J38" s="64">
        <v>271.64999999999998</v>
      </c>
      <c r="K38" s="86">
        <v>10</v>
      </c>
      <c r="L38" s="61">
        <f>K38-SUM(N38:V38)</f>
        <v>7</v>
      </c>
      <c r="M38" s="62" t="str">
        <f t="shared" si="0"/>
        <v>OK</v>
      </c>
      <c r="N38" s="109"/>
      <c r="O38" s="197"/>
      <c r="P38" s="212">
        <v>3</v>
      </c>
      <c r="Q38" s="33"/>
      <c r="R38" s="33"/>
      <c r="S38" s="33"/>
      <c r="T38" s="33"/>
      <c r="U38" s="33"/>
      <c r="V38" s="33"/>
    </row>
    <row r="39" spans="1:22" ht="27.75" customHeight="1" x14ac:dyDescent="0.25">
      <c r="A39" s="161"/>
      <c r="B39" s="164"/>
      <c r="C39" s="73">
        <v>36</v>
      </c>
      <c r="D39" s="70" t="s">
        <v>87</v>
      </c>
      <c r="E39" s="70" t="s">
        <v>30</v>
      </c>
      <c r="F39" s="80">
        <v>436</v>
      </c>
      <c r="G39" s="73" t="s">
        <v>92</v>
      </c>
      <c r="H39" s="67" t="s">
        <v>95</v>
      </c>
      <c r="I39" s="67" t="s">
        <v>94</v>
      </c>
      <c r="J39" s="64">
        <v>148.32</v>
      </c>
      <c r="K39" s="86">
        <v>30</v>
      </c>
      <c r="L39" s="61">
        <f>K39-SUM(N39:V39)</f>
        <v>14</v>
      </c>
      <c r="M39" s="62" t="str">
        <f t="shared" si="0"/>
        <v>OK</v>
      </c>
      <c r="N39" s="109">
        <f>20-12</f>
        <v>8</v>
      </c>
      <c r="O39" s="197"/>
      <c r="P39" s="212">
        <v>8</v>
      </c>
      <c r="Q39" s="33"/>
      <c r="R39" s="33"/>
      <c r="S39" s="34"/>
      <c r="T39" s="33"/>
      <c r="U39" s="33"/>
      <c r="V39" s="33"/>
    </row>
    <row r="40" spans="1:22" ht="28.5" customHeight="1" x14ac:dyDescent="0.25">
      <c r="A40" s="161"/>
      <c r="B40" s="164"/>
      <c r="C40" s="73">
        <v>37</v>
      </c>
      <c r="D40" s="70" t="s">
        <v>88</v>
      </c>
      <c r="E40" s="70" t="s">
        <v>28</v>
      </c>
      <c r="F40" s="80">
        <v>436</v>
      </c>
      <c r="G40" s="73" t="s">
        <v>92</v>
      </c>
      <c r="H40" s="67" t="s">
        <v>95</v>
      </c>
      <c r="I40" s="67" t="s">
        <v>94</v>
      </c>
      <c r="J40" s="64">
        <v>140.82</v>
      </c>
      <c r="K40" s="86">
        <v>40</v>
      </c>
      <c r="L40" s="61">
        <f>K40-SUM(N40:V40)</f>
        <v>24</v>
      </c>
      <c r="M40" s="62" t="str">
        <f t="shared" si="0"/>
        <v>OK</v>
      </c>
      <c r="N40" s="109">
        <f>10-2</f>
        <v>8</v>
      </c>
      <c r="O40" s="197"/>
      <c r="P40" s="212">
        <v>8</v>
      </c>
      <c r="Q40" s="33"/>
      <c r="R40" s="33"/>
      <c r="S40" s="33"/>
      <c r="T40" s="33"/>
      <c r="U40" s="33"/>
      <c r="V40" s="33"/>
    </row>
    <row r="41" spans="1:22" ht="27.75" customHeight="1" x14ac:dyDescent="0.25">
      <c r="A41" s="161"/>
      <c r="B41" s="164"/>
      <c r="C41" s="73">
        <v>38</v>
      </c>
      <c r="D41" s="70" t="s">
        <v>89</v>
      </c>
      <c r="E41" s="70" t="s">
        <v>30</v>
      </c>
      <c r="F41" s="80">
        <v>436</v>
      </c>
      <c r="G41" s="73" t="s">
        <v>92</v>
      </c>
      <c r="H41" s="67" t="s">
        <v>95</v>
      </c>
      <c r="I41" s="67" t="s">
        <v>94</v>
      </c>
      <c r="J41" s="64">
        <v>184.99</v>
      </c>
      <c r="K41" s="86">
        <v>10</v>
      </c>
      <c r="L41" s="61">
        <f>K41-SUM(N41:V41)</f>
        <v>8</v>
      </c>
      <c r="M41" s="62" t="str">
        <f t="shared" si="0"/>
        <v>OK</v>
      </c>
      <c r="N41" s="213">
        <f>4-4</f>
        <v>0</v>
      </c>
      <c r="O41" s="197"/>
      <c r="P41" s="212">
        <v>2</v>
      </c>
      <c r="Q41" s="33"/>
      <c r="R41" s="33"/>
      <c r="S41" s="33"/>
      <c r="T41" s="33"/>
      <c r="U41" s="33"/>
      <c r="V41" s="33"/>
    </row>
    <row r="42" spans="1:22" ht="23.25" customHeight="1" x14ac:dyDescent="0.25">
      <c r="A42" s="161"/>
      <c r="B42" s="164"/>
      <c r="C42" s="73">
        <v>39</v>
      </c>
      <c r="D42" s="70" t="s">
        <v>90</v>
      </c>
      <c r="E42" s="70" t="s">
        <v>31</v>
      </c>
      <c r="F42" s="80">
        <v>436</v>
      </c>
      <c r="G42" s="73" t="s">
        <v>92</v>
      </c>
      <c r="H42" s="67" t="s">
        <v>95</v>
      </c>
      <c r="I42" s="67" t="s">
        <v>94</v>
      </c>
      <c r="J42" s="64">
        <v>114.99</v>
      </c>
      <c r="K42" s="86">
        <v>30</v>
      </c>
      <c r="L42" s="61">
        <f>K42-SUM(N42:V42)</f>
        <v>6</v>
      </c>
      <c r="M42" s="62" t="str">
        <f t="shared" si="0"/>
        <v>OK</v>
      </c>
      <c r="N42" s="109">
        <v>20</v>
      </c>
      <c r="O42" s="200"/>
      <c r="P42" s="212">
        <v>4</v>
      </c>
      <c r="Q42" s="33"/>
      <c r="R42" s="33"/>
      <c r="S42" s="33"/>
      <c r="T42" s="33"/>
      <c r="U42" s="33"/>
      <c r="V42" s="33"/>
    </row>
    <row r="43" spans="1:22" ht="31.7" customHeight="1" x14ac:dyDescent="0.25">
      <c r="A43" s="162"/>
      <c r="B43" s="165"/>
      <c r="C43" s="73">
        <v>40</v>
      </c>
      <c r="D43" s="83" t="s">
        <v>91</v>
      </c>
      <c r="E43" s="83" t="s">
        <v>30</v>
      </c>
      <c r="F43" s="80">
        <v>436</v>
      </c>
      <c r="G43" s="73" t="s">
        <v>92</v>
      </c>
      <c r="H43" s="84" t="s">
        <v>95</v>
      </c>
      <c r="I43" s="84" t="s">
        <v>94</v>
      </c>
      <c r="J43" s="64">
        <v>221.65</v>
      </c>
      <c r="K43" s="86">
        <v>20</v>
      </c>
      <c r="L43" s="61">
        <f>K43-SUM(N43:V43)</f>
        <v>14</v>
      </c>
      <c r="M43" s="62" t="str">
        <f t="shared" si="0"/>
        <v>OK</v>
      </c>
      <c r="N43" s="109">
        <v>4</v>
      </c>
      <c r="O43" s="197"/>
      <c r="P43" s="212">
        <v>2</v>
      </c>
      <c r="Q43" s="33"/>
      <c r="R43" s="33"/>
      <c r="S43" s="34"/>
      <c r="T43" s="33"/>
      <c r="U43" s="33"/>
      <c r="V43" s="33"/>
    </row>
    <row r="44" spans="1:22" x14ac:dyDescent="0.25">
      <c r="K44" s="18">
        <f>SUM(K4:K43)</f>
        <v>457</v>
      </c>
      <c r="L44" s="18">
        <f>SUM(L4:L43)</f>
        <v>228</v>
      </c>
      <c r="N44" s="29">
        <f>SUMPRODUCT($J$4:$J$43,N4:N43)</f>
        <v>9844.4399999999987</v>
      </c>
      <c r="O44" s="29">
        <f t="shared" ref="O44:V44" si="1">SUMPRODUCT($J$4:$J$43,O4:O43)</f>
        <v>152.9</v>
      </c>
      <c r="P44" s="29">
        <f t="shared" si="1"/>
        <v>6858.4</v>
      </c>
      <c r="Q44" s="29">
        <f t="shared" si="1"/>
        <v>0</v>
      </c>
      <c r="R44" s="29">
        <f t="shared" si="1"/>
        <v>0</v>
      </c>
      <c r="S44" s="29">
        <f t="shared" si="1"/>
        <v>0</v>
      </c>
      <c r="T44" s="29">
        <f t="shared" si="1"/>
        <v>0</v>
      </c>
      <c r="U44" s="29">
        <f t="shared" si="1"/>
        <v>0</v>
      </c>
      <c r="V44" s="29">
        <f t="shared" si="1"/>
        <v>0</v>
      </c>
    </row>
    <row r="45" spans="1:22" x14ac:dyDescent="0.25">
      <c r="N45" s="48"/>
      <c r="O45" s="202"/>
      <c r="P45" s="202"/>
    </row>
    <row r="46" spans="1:22" x14ac:dyDescent="0.25">
      <c r="N46" s="48"/>
      <c r="O46" s="202"/>
      <c r="P46" s="202"/>
    </row>
    <row r="47" spans="1:22" x14ac:dyDescent="0.25">
      <c r="N47" s="48"/>
      <c r="O47" s="202"/>
      <c r="P47" s="202"/>
    </row>
    <row r="48" spans="1:22" x14ac:dyDescent="0.25">
      <c r="N48" s="48"/>
      <c r="O48" s="202"/>
      <c r="P48" s="202"/>
    </row>
    <row r="49" spans="14:16" x14ac:dyDescent="0.25">
      <c r="N49" s="48"/>
      <c r="O49" s="202"/>
      <c r="P49" s="202"/>
    </row>
    <row r="50" spans="14:16" ht="26.45" customHeight="1" x14ac:dyDescent="0.25">
      <c r="N50" s="48"/>
      <c r="O50" s="204"/>
      <c r="P50" s="204"/>
    </row>
    <row r="51" spans="14:16" x14ac:dyDescent="0.25">
      <c r="N51" s="48"/>
      <c r="O51" s="204"/>
      <c r="P51" s="204"/>
    </row>
    <row r="52" spans="14:16" x14ac:dyDescent="0.25">
      <c r="N52" s="48"/>
      <c r="O52" s="204"/>
      <c r="P52" s="204"/>
    </row>
    <row r="53" spans="14:16" x14ac:dyDescent="0.25">
      <c r="N53" s="48"/>
      <c r="O53" s="204"/>
      <c r="P53" s="204"/>
    </row>
    <row r="54" spans="14:16" x14ac:dyDescent="0.25">
      <c r="N54" s="48"/>
      <c r="O54" s="204"/>
      <c r="P54" s="204"/>
    </row>
    <row r="55" spans="14:16" x14ac:dyDescent="0.25">
      <c r="N55" s="48"/>
      <c r="O55" s="204"/>
      <c r="P55" s="204"/>
    </row>
    <row r="56" spans="14:16" x14ac:dyDescent="0.25">
      <c r="N56" s="48"/>
      <c r="O56" s="204"/>
      <c r="P56" s="204"/>
    </row>
    <row r="57" spans="14:16" x14ac:dyDescent="0.25">
      <c r="N57" s="48"/>
      <c r="O57" s="204"/>
      <c r="P57" s="204"/>
    </row>
    <row r="58" spans="14:16" x14ac:dyDescent="0.25">
      <c r="N58" s="48"/>
      <c r="O58" s="204"/>
      <c r="P58" s="204"/>
    </row>
    <row r="59" spans="14:16" ht="90" customHeight="1" x14ac:dyDescent="0.25">
      <c r="N59" s="48"/>
      <c r="O59" s="204"/>
      <c r="P59" s="204"/>
    </row>
    <row r="60" spans="14:16" x14ac:dyDescent="0.25">
      <c r="N60" s="48"/>
      <c r="O60" s="204"/>
      <c r="P60" s="204"/>
    </row>
    <row r="61" spans="14:16" x14ac:dyDescent="0.25">
      <c r="N61" s="48"/>
      <c r="O61" s="204"/>
      <c r="P61" s="204"/>
    </row>
    <row r="62" spans="14:16" x14ac:dyDescent="0.25">
      <c r="N62" s="48"/>
      <c r="O62" s="204"/>
      <c r="P62" s="204"/>
    </row>
    <row r="63" spans="14:16" x14ac:dyDescent="0.25">
      <c r="N63" s="48"/>
      <c r="O63" s="204"/>
      <c r="P63" s="204"/>
    </row>
    <row r="64" spans="14:16" x14ac:dyDescent="0.25">
      <c r="N64" s="48"/>
      <c r="O64" s="204"/>
      <c r="P64" s="204"/>
    </row>
    <row r="65" spans="14:16" x14ac:dyDescent="0.25">
      <c r="N65" s="48"/>
      <c r="O65" s="204"/>
      <c r="P65" s="204"/>
    </row>
    <row r="66" spans="14:16" x14ac:dyDescent="0.25">
      <c r="N66" s="48"/>
      <c r="O66" s="204"/>
      <c r="P66" s="204"/>
    </row>
    <row r="67" spans="14:16" x14ac:dyDescent="0.25">
      <c r="N67" s="48"/>
      <c r="O67" s="204"/>
      <c r="P67" s="204"/>
    </row>
    <row r="68" spans="14:16" x14ac:dyDescent="0.25">
      <c r="N68" s="48"/>
      <c r="O68" s="204"/>
      <c r="P68" s="204"/>
    </row>
    <row r="69" spans="14:16" x14ac:dyDescent="0.25">
      <c r="N69" s="48"/>
      <c r="O69" s="204"/>
      <c r="P69" s="204"/>
    </row>
    <row r="70" spans="14:16" x14ac:dyDescent="0.25">
      <c r="N70" s="48"/>
      <c r="O70" s="204"/>
      <c r="P70" s="204"/>
    </row>
    <row r="71" spans="14:16" x14ac:dyDescent="0.25">
      <c r="N71" s="48"/>
      <c r="O71" s="204"/>
      <c r="P71" s="204"/>
    </row>
    <row r="72" spans="14:16" x14ac:dyDescent="0.25">
      <c r="N72" s="48"/>
      <c r="O72" s="204"/>
      <c r="P72" s="204"/>
    </row>
    <row r="73" spans="14:16" x14ac:dyDescent="0.25">
      <c r="N73" s="48"/>
      <c r="O73" s="204"/>
      <c r="P73" s="204"/>
    </row>
    <row r="74" spans="14:16" x14ac:dyDescent="0.25">
      <c r="N74" s="48"/>
      <c r="O74" s="204"/>
      <c r="P74" s="204"/>
    </row>
    <row r="75" spans="14:16" x14ac:dyDescent="0.25">
      <c r="N75" s="48"/>
      <c r="O75" s="204"/>
      <c r="P75" s="204"/>
    </row>
    <row r="76" spans="14:16" x14ac:dyDescent="0.25">
      <c r="N76" s="48"/>
      <c r="O76" s="204"/>
      <c r="P76" s="204"/>
    </row>
    <row r="77" spans="14:16" x14ac:dyDescent="0.25">
      <c r="N77" s="48"/>
      <c r="O77" s="204"/>
      <c r="P77" s="204"/>
    </row>
    <row r="78" spans="14:16" x14ac:dyDescent="0.25">
      <c r="N78" s="48"/>
      <c r="O78" s="204"/>
      <c r="P78" s="204"/>
    </row>
    <row r="79" spans="14:16" x14ac:dyDescent="0.25">
      <c r="N79" s="48"/>
      <c r="O79" s="204"/>
      <c r="P79" s="204"/>
    </row>
    <row r="80" spans="14:16" x14ac:dyDescent="0.25">
      <c r="N80" s="48"/>
      <c r="O80" s="204"/>
      <c r="P80" s="204"/>
    </row>
    <row r="81" spans="14:16" x14ac:dyDescent="0.25">
      <c r="N81" s="48"/>
      <c r="O81" s="204"/>
      <c r="P81" s="204"/>
    </row>
    <row r="82" spans="14:16" x14ac:dyDescent="0.25">
      <c r="N82" s="48"/>
      <c r="O82" s="204"/>
      <c r="P82" s="204"/>
    </row>
    <row r="83" spans="14:16" x14ac:dyDescent="0.25">
      <c r="N83" s="48"/>
      <c r="O83" s="204"/>
      <c r="P83" s="204"/>
    </row>
    <row r="84" spans="14:16" x14ac:dyDescent="0.25">
      <c r="N84" s="48"/>
      <c r="O84" s="204"/>
      <c r="P84" s="204"/>
    </row>
    <row r="85" spans="14:16" x14ac:dyDescent="0.25">
      <c r="N85" s="48"/>
      <c r="O85" s="204"/>
      <c r="P85" s="204"/>
    </row>
    <row r="86" spans="14:16" x14ac:dyDescent="0.25">
      <c r="N86" s="48"/>
      <c r="O86" s="204"/>
      <c r="P86" s="204"/>
    </row>
    <row r="87" spans="14:16" x14ac:dyDescent="0.25">
      <c r="N87" s="48"/>
      <c r="O87" s="204"/>
      <c r="P87" s="204"/>
    </row>
    <row r="88" spans="14:16" x14ac:dyDescent="0.25">
      <c r="N88" s="48"/>
      <c r="O88" s="204"/>
      <c r="P88" s="204"/>
    </row>
    <row r="89" spans="14:16" x14ac:dyDescent="0.25">
      <c r="N89" s="48"/>
      <c r="O89" s="204"/>
      <c r="P89" s="204"/>
    </row>
    <row r="90" spans="14:16" x14ac:dyDescent="0.25">
      <c r="N90" s="48"/>
      <c r="O90" s="204"/>
      <c r="P90" s="204"/>
    </row>
    <row r="91" spans="14:16" x14ac:dyDescent="0.25">
      <c r="N91" s="48"/>
      <c r="O91" s="204"/>
      <c r="P91" s="204"/>
    </row>
    <row r="92" spans="14:16" x14ac:dyDescent="0.25">
      <c r="N92" s="48"/>
      <c r="O92" s="204"/>
      <c r="P92" s="204"/>
    </row>
    <row r="93" spans="14:16" x14ac:dyDescent="0.25">
      <c r="N93" s="48"/>
      <c r="O93" s="204"/>
      <c r="P93" s="204"/>
    </row>
    <row r="94" spans="14:16" x14ac:dyDescent="0.25">
      <c r="N94" s="48"/>
      <c r="O94" s="204"/>
      <c r="P94" s="204"/>
    </row>
    <row r="95" spans="14:16" x14ac:dyDescent="0.25">
      <c r="N95" s="48"/>
      <c r="O95" s="204"/>
      <c r="P95" s="204"/>
    </row>
    <row r="96" spans="14:16" x14ac:dyDescent="0.25">
      <c r="N96" s="48"/>
      <c r="O96" s="204"/>
      <c r="P96" s="204"/>
    </row>
    <row r="97" spans="14:16" x14ac:dyDescent="0.25">
      <c r="N97" s="48"/>
      <c r="O97" s="204"/>
      <c r="P97" s="204"/>
    </row>
    <row r="98" spans="14:16" x14ac:dyDescent="0.25">
      <c r="N98" s="48"/>
      <c r="O98" s="204"/>
      <c r="P98" s="204"/>
    </row>
    <row r="99" spans="14:16" x14ac:dyDescent="0.25">
      <c r="N99" s="48"/>
      <c r="O99" s="204"/>
      <c r="P99" s="204"/>
    </row>
    <row r="100" spans="14:16" x14ac:dyDescent="0.25">
      <c r="N100" s="48"/>
      <c r="O100" s="204"/>
      <c r="P100" s="204"/>
    </row>
    <row r="101" spans="14:16" x14ac:dyDescent="0.25">
      <c r="N101" s="48"/>
      <c r="O101" s="204"/>
      <c r="P101" s="204"/>
    </row>
    <row r="102" spans="14:16" x14ac:dyDescent="0.25">
      <c r="N102" s="48"/>
      <c r="O102" s="204"/>
      <c r="P102" s="204"/>
    </row>
    <row r="103" spans="14:16" x14ac:dyDescent="0.25">
      <c r="N103" s="48"/>
      <c r="O103" s="204"/>
      <c r="P103" s="204"/>
    </row>
    <row r="104" spans="14:16" x14ac:dyDescent="0.25">
      <c r="N104" s="48"/>
      <c r="O104" s="204"/>
      <c r="P104" s="204"/>
    </row>
    <row r="105" spans="14:16" x14ac:dyDescent="0.25">
      <c r="N105" s="48"/>
      <c r="O105" s="204"/>
      <c r="P105" s="204"/>
    </row>
    <row r="106" spans="14:16" x14ac:dyDescent="0.25">
      <c r="N106" s="48"/>
      <c r="O106" s="204"/>
      <c r="P106" s="204"/>
    </row>
    <row r="107" spans="14:16" x14ac:dyDescent="0.25">
      <c r="N107" s="48"/>
      <c r="O107" s="204"/>
      <c r="P107" s="204"/>
    </row>
    <row r="108" spans="14:16" x14ac:dyDescent="0.25">
      <c r="N108" s="48"/>
      <c r="O108" s="204"/>
      <c r="P108" s="204"/>
    </row>
    <row r="109" spans="14:16" x14ac:dyDescent="0.25">
      <c r="N109" s="48"/>
      <c r="O109" s="204"/>
      <c r="P109" s="204"/>
    </row>
    <row r="110" spans="14:16" x14ac:dyDescent="0.25">
      <c r="N110" s="48"/>
      <c r="O110" s="204"/>
      <c r="P110" s="204"/>
    </row>
    <row r="111" spans="14:16" x14ac:dyDescent="0.25">
      <c r="N111" s="48"/>
      <c r="O111" s="204"/>
      <c r="P111" s="204"/>
    </row>
    <row r="112" spans="14:16" x14ac:dyDescent="0.25">
      <c r="N112" s="48"/>
      <c r="O112" s="204"/>
      <c r="P112" s="204"/>
    </row>
    <row r="113" spans="14:16" x14ac:dyDescent="0.25">
      <c r="N113" s="48"/>
      <c r="O113" s="204"/>
      <c r="P113" s="204"/>
    </row>
    <row r="114" spans="14:16" x14ac:dyDescent="0.25">
      <c r="N114" s="48"/>
      <c r="O114" s="204"/>
      <c r="P114" s="204"/>
    </row>
    <row r="115" spans="14:16" x14ac:dyDescent="0.25">
      <c r="N115" s="48"/>
      <c r="O115" s="204"/>
      <c r="P115" s="204"/>
    </row>
    <row r="116" spans="14:16" x14ac:dyDescent="0.25">
      <c r="N116" s="48"/>
      <c r="O116" s="204"/>
      <c r="P116" s="204"/>
    </row>
    <row r="117" spans="14:16" x14ac:dyDescent="0.25">
      <c r="N117" s="48"/>
      <c r="O117" s="204"/>
      <c r="P117" s="204"/>
    </row>
    <row r="118" spans="14:16" x14ac:dyDescent="0.25">
      <c r="N118" s="48"/>
      <c r="O118" s="204"/>
      <c r="P118" s="204"/>
    </row>
    <row r="119" spans="14:16" x14ac:dyDescent="0.25">
      <c r="N119" s="48"/>
      <c r="O119" s="204"/>
      <c r="P119" s="204"/>
    </row>
    <row r="120" spans="14:16" x14ac:dyDescent="0.25">
      <c r="N120" s="48"/>
      <c r="O120" s="204"/>
      <c r="P120" s="204"/>
    </row>
    <row r="121" spans="14:16" x14ac:dyDescent="0.25">
      <c r="N121" s="48"/>
      <c r="O121" s="204"/>
      <c r="P121" s="204"/>
    </row>
    <row r="122" spans="14:16" x14ac:dyDescent="0.25">
      <c r="N122" s="48"/>
      <c r="O122" s="204"/>
      <c r="P122" s="204"/>
    </row>
    <row r="123" spans="14:16" x14ac:dyDescent="0.25">
      <c r="N123" s="48"/>
      <c r="O123" s="204"/>
      <c r="P123" s="204"/>
    </row>
    <row r="124" spans="14:16" x14ac:dyDescent="0.25">
      <c r="N124" s="48"/>
      <c r="O124" s="204"/>
      <c r="P124" s="204"/>
    </row>
    <row r="125" spans="14:16" x14ac:dyDescent="0.25">
      <c r="N125" s="48"/>
      <c r="O125" s="204"/>
      <c r="P125" s="204"/>
    </row>
    <row r="126" spans="14:16" x14ac:dyDescent="0.25">
      <c r="N126" s="48"/>
      <c r="O126" s="204"/>
      <c r="P126" s="204"/>
    </row>
    <row r="127" spans="14:16" x14ac:dyDescent="0.25">
      <c r="N127" s="48"/>
      <c r="O127" s="204"/>
      <c r="P127" s="204"/>
    </row>
    <row r="128" spans="14:16" x14ac:dyDescent="0.25">
      <c r="N128" s="48"/>
      <c r="O128" s="204"/>
      <c r="P128" s="204"/>
    </row>
    <row r="129" spans="14:16" x14ac:dyDescent="0.25">
      <c r="N129" s="48"/>
      <c r="O129" s="204"/>
      <c r="P129" s="204"/>
    </row>
    <row r="130" spans="14:16" x14ac:dyDescent="0.25">
      <c r="N130" s="48"/>
      <c r="O130" s="204"/>
      <c r="P130" s="204"/>
    </row>
    <row r="131" spans="14:16" x14ac:dyDescent="0.25">
      <c r="N131" s="48"/>
      <c r="O131" s="204"/>
      <c r="P131" s="204"/>
    </row>
    <row r="132" spans="14:16" x14ac:dyDescent="0.25">
      <c r="N132" s="48"/>
      <c r="O132" s="204"/>
      <c r="P132" s="204"/>
    </row>
    <row r="133" spans="14:16" x14ac:dyDescent="0.25">
      <c r="N133" s="48"/>
      <c r="O133" s="204"/>
      <c r="P133" s="204"/>
    </row>
    <row r="134" spans="14:16" x14ac:dyDescent="0.25">
      <c r="N134" s="48"/>
      <c r="O134" s="204"/>
      <c r="P134" s="204"/>
    </row>
    <row r="135" spans="14:16" x14ac:dyDescent="0.25">
      <c r="N135" s="48"/>
      <c r="O135" s="204"/>
      <c r="P135" s="204"/>
    </row>
    <row r="136" spans="14:16" x14ac:dyDescent="0.25">
      <c r="N136" s="48"/>
      <c r="O136" s="204"/>
      <c r="P136" s="204"/>
    </row>
    <row r="137" spans="14:16" x14ac:dyDescent="0.25">
      <c r="N137" s="48"/>
      <c r="O137" s="204"/>
      <c r="P137" s="204"/>
    </row>
    <row r="138" spans="14:16" x14ac:dyDescent="0.25">
      <c r="N138" s="48"/>
      <c r="O138" s="204"/>
      <c r="P138" s="204"/>
    </row>
    <row r="139" spans="14:16" x14ac:dyDescent="0.25">
      <c r="N139" s="48"/>
      <c r="O139" s="204"/>
      <c r="P139" s="204"/>
    </row>
    <row r="140" spans="14:16" x14ac:dyDescent="0.25">
      <c r="N140" s="48"/>
      <c r="O140" s="204"/>
      <c r="P140" s="204"/>
    </row>
    <row r="141" spans="14:16" x14ac:dyDescent="0.25">
      <c r="N141" s="48"/>
      <c r="O141" s="204"/>
      <c r="P141" s="204"/>
    </row>
    <row r="142" spans="14:16" x14ac:dyDescent="0.25">
      <c r="N142" s="48"/>
      <c r="O142" s="204"/>
      <c r="P142" s="204"/>
    </row>
    <row r="143" spans="14:16" x14ac:dyDescent="0.25">
      <c r="N143" s="48"/>
      <c r="O143" s="204"/>
      <c r="P143" s="204"/>
    </row>
    <row r="144" spans="14:16" x14ac:dyDescent="0.25">
      <c r="N144" s="48"/>
      <c r="O144" s="204"/>
      <c r="P144" s="204"/>
    </row>
    <row r="145" spans="14:16" x14ac:dyDescent="0.25">
      <c r="N145" s="48"/>
      <c r="O145" s="204"/>
      <c r="P145" s="204"/>
    </row>
    <row r="146" spans="14:16" x14ac:dyDescent="0.25">
      <c r="N146" s="48"/>
      <c r="O146" s="204"/>
      <c r="P146" s="204"/>
    </row>
    <row r="147" spans="14:16" x14ac:dyDescent="0.25">
      <c r="N147" s="48"/>
      <c r="O147" s="204"/>
      <c r="P147" s="204"/>
    </row>
    <row r="148" spans="14:16" x14ac:dyDescent="0.25">
      <c r="N148" s="48"/>
      <c r="O148" s="204"/>
      <c r="P148" s="204"/>
    </row>
    <row r="149" spans="14:16" x14ac:dyDescent="0.25">
      <c r="N149" s="48"/>
      <c r="O149" s="204"/>
      <c r="P149" s="204"/>
    </row>
    <row r="150" spans="14:16" x14ac:dyDescent="0.25">
      <c r="N150" s="48"/>
      <c r="O150" s="204"/>
      <c r="P150" s="204"/>
    </row>
    <row r="151" spans="14:16" x14ac:dyDescent="0.25">
      <c r="N151" s="48"/>
      <c r="O151" s="204"/>
      <c r="P151" s="204"/>
    </row>
    <row r="152" spans="14:16" x14ac:dyDescent="0.25">
      <c r="N152" s="48"/>
      <c r="O152" s="204"/>
      <c r="P152" s="204"/>
    </row>
    <row r="153" spans="14:16" x14ac:dyDescent="0.25">
      <c r="N153" s="48"/>
      <c r="O153" s="204"/>
      <c r="P153" s="204"/>
    </row>
    <row r="154" spans="14:16" x14ac:dyDescent="0.25">
      <c r="N154" s="48"/>
      <c r="O154" s="204"/>
      <c r="P154" s="204"/>
    </row>
    <row r="155" spans="14:16" x14ac:dyDescent="0.25">
      <c r="N155" s="48"/>
      <c r="O155" s="204"/>
      <c r="P155" s="204"/>
    </row>
    <row r="156" spans="14:16" x14ac:dyDescent="0.25">
      <c r="N156" s="48"/>
      <c r="O156" s="204"/>
      <c r="P156" s="204"/>
    </row>
    <row r="157" spans="14:16" x14ac:dyDescent="0.25">
      <c r="N157" s="48"/>
      <c r="O157" s="204"/>
      <c r="P157" s="204"/>
    </row>
    <row r="158" spans="14:16" x14ac:dyDescent="0.25">
      <c r="N158" s="48"/>
      <c r="O158" s="204"/>
      <c r="P158" s="204"/>
    </row>
    <row r="159" spans="14:16" x14ac:dyDescent="0.25">
      <c r="N159" s="48"/>
      <c r="O159" s="204"/>
      <c r="P159" s="204"/>
    </row>
    <row r="160" spans="14:16" x14ac:dyDescent="0.25">
      <c r="N160" s="48"/>
      <c r="O160" s="204"/>
      <c r="P160" s="204"/>
    </row>
    <row r="161" spans="14:16" x14ac:dyDescent="0.25">
      <c r="N161" s="48"/>
      <c r="O161" s="204"/>
      <c r="P161" s="204"/>
    </row>
    <row r="162" spans="14:16" x14ac:dyDescent="0.25">
      <c r="N162" s="48"/>
      <c r="O162" s="204"/>
      <c r="P162" s="204"/>
    </row>
    <row r="163" spans="14:16" x14ac:dyDescent="0.25">
      <c r="N163" s="48"/>
      <c r="O163" s="204"/>
      <c r="P163" s="204"/>
    </row>
    <row r="164" spans="14:16" x14ac:dyDescent="0.25">
      <c r="N164" s="48"/>
      <c r="O164" s="204"/>
      <c r="P164" s="204"/>
    </row>
    <row r="165" spans="14:16" x14ac:dyDescent="0.25">
      <c r="N165" s="48"/>
      <c r="O165" s="204"/>
      <c r="P165" s="204"/>
    </row>
    <row r="166" spans="14:16" x14ac:dyDescent="0.25">
      <c r="N166" s="48"/>
      <c r="O166" s="204"/>
      <c r="P166" s="204"/>
    </row>
    <row r="167" spans="14:16" x14ac:dyDescent="0.25">
      <c r="N167" s="48"/>
      <c r="O167" s="204"/>
      <c r="P167" s="204"/>
    </row>
    <row r="168" spans="14:16" x14ac:dyDescent="0.25">
      <c r="N168" s="48"/>
      <c r="O168" s="204"/>
      <c r="P168" s="204"/>
    </row>
    <row r="169" spans="14:16" x14ac:dyDescent="0.25">
      <c r="N169" s="48"/>
      <c r="O169" s="204"/>
      <c r="P169" s="204"/>
    </row>
    <row r="170" spans="14:16" x14ac:dyDescent="0.25">
      <c r="N170" s="48"/>
      <c r="O170" s="204"/>
      <c r="P170" s="204"/>
    </row>
    <row r="171" spans="14:16" x14ac:dyDescent="0.25">
      <c r="N171" s="48"/>
      <c r="O171" s="204"/>
      <c r="P171" s="204"/>
    </row>
    <row r="172" spans="14:16" x14ac:dyDescent="0.25">
      <c r="N172" s="48"/>
      <c r="O172" s="204"/>
      <c r="P172" s="204"/>
    </row>
    <row r="173" spans="14:16" x14ac:dyDescent="0.25">
      <c r="N173" s="48"/>
      <c r="O173" s="204"/>
      <c r="P173" s="204"/>
    </row>
    <row r="174" spans="14:16" x14ac:dyDescent="0.25">
      <c r="N174" s="48"/>
      <c r="O174" s="204"/>
      <c r="P174" s="204"/>
    </row>
    <row r="175" spans="14:16" x14ac:dyDescent="0.25">
      <c r="N175" s="48"/>
      <c r="O175" s="204"/>
      <c r="P175" s="204"/>
    </row>
    <row r="176" spans="14:16" x14ac:dyDescent="0.25">
      <c r="N176" s="48"/>
      <c r="O176" s="204"/>
      <c r="P176" s="204"/>
    </row>
    <row r="177" spans="14:16" x14ac:dyDescent="0.25">
      <c r="N177" s="48"/>
      <c r="O177" s="204"/>
      <c r="P177" s="204"/>
    </row>
    <row r="178" spans="14:16" x14ac:dyDescent="0.25">
      <c r="N178" s="48"/>
      <c r="O178" s="204"/>
      <c r="P178" s="204"/>
    </row>
    <row r="179" spans="14:16" x14ac:dyDescent="0.25">
      <c r="N179" s="48"/>
      <c r="O179" s="204"/>
      <c r="P179" s="204"/>
    </row>
    <row r="180" spans="14:16" x14ac:dyDescent="0.25">
      <c r="N180" s="48"/>
      <c r="O180" s="204"/>
      <c r="P180" s="204"/>
    </row>
    <row r="181" spans="14:16" x14ac:dyDescent="0.25">
      <c r="N181" s="48"/>
      <c r="O181" s="204"/>
      <c r="P181" s="204"/>
    </row>
    <row r="182" spans="14:16" x14ac:dyDescent="0.25">
      <c r="N182" s="48"/>
      <c r="O182" s="204"/>
      <c r="P182" s="204"/>
    </row>
    <row r="183" spans="14:16" x14ac:dyDescent="0.25">
      <c r="N183" s="48"/>
      <c r="O183" s="204"/>
      <c r="P183" s="204"/>
    </row>
    <row r="184" spans="14:16" x14ac:dyDescent="0.25">
      <c r="N184" s="48"/>
      <c r="O184" s="204"/>
      <c r="P184" s="204"/>
    </row>
    <row r="185" spans="14:16" x14ac:dyDescent="0.25">
      <c r="N185" s="48"/>
      <c r="O185" s="204"/>
      <c r="P185" s="204"/>
    </row>
    <row r="186" spans="14:16" x14ac:dyDescent="0.25">
      <c r="N186" s="48"/>
      <c r="O186" s="204"/>
      <c r="P186" s="204"/>
    </row>
    <row r="187" spans="14:16" x14ac:dyDescent="0.25">
      <c r="N187" s="48"/>
      <c r="O187" s="204"/>
      <c r="P187" s="204"/>
    </row>
    <row r="188" spans="14:16" x14ac:dyDescent="0.25">
      <c r="N188" s="48"/>
      <c r="O188" s="204"/>
      <c r="P188" s="204"/>
    </row>
    <row r="189" spans="14:16" x14ac:dyDescent="0.25">
      <c r="N189" s="48"/>
      <c r="O189" s="204"/>
      <c r="P189" s="204"/>
    </row>
    <row r="190" spans="14:16" x14ac:dyDescent="0.25">
      <c r="N190" s="48"/>
      <c r="O190" s="204"/>
      <c r="P190" s="204"/>
    </row>
    <row r="191" spans="14:16" x14ac:dyDescent="0.25">
      <c r="N191" s="48"/>
      <c r="O191" s="204"/>
      <c r="P191" s="204"/>
    </row>
    <row r="192" spans="14:16" x14ac:dyDescent="0.25">
      <c r="N192" s="48"/>
      <c r="O192" s="204"/>
      <c r="P192" s="204"/>
    </row>
    <row r="193" spans="14:16" x14ac:dyDescent="0.25">
      <c r="N193" s="48"/>
      <c r="O193" s="204"/>
      <c r="P193" s="204"/>
    </row>
    <row r="194" spans="14:16" x14ac:dyDescent="0.25">
      <c r="N194" s="48"/>
      <c r="O194" s="204"/>
      <c r="P194" s="204"/>
    </row>
    <row r="195" spans="14:16" x14ac:dyDescent="0.25">
      <c r="N195" s="48"/>
      <c r="O195" s="204"/>
      <c r="P195" s="204"/>
    </row>
    <row r="196" spans="14:16" x14ac:dyDescent="0.25">
      <c r="N196" s="48"/>
      <c r="O196" s="204"/>
      <c r="P196" s="204"/>
    </row>
    <row r="197" spans="14:16" x14ac:dyDescent="0.25">
      <c r="N197" s="48"/>
      <c r="O197" s="204"/>
      <c r="P197" s="204"/>
    </row>
    <row r="198" spans="14:16" x14ac:dyDescent="0.25">
      <c r="N198" s="48"/>
      <c r="O198" s="204"/>
      <c r="P198" s="204"/>
    </row>
    <row r="199" spans="14:16" x14ac:dyDescent="0.25">
      <c r="N199" s="48"/>
      <c r="O199" s="204"/>
      <c r="P199" s="204"/>
    </row>
    <row r="200" spans="14:16" x14ac:dyDescent="0.25">
      <c r="N200" s="48"/>
      <c r="O200" s="204"/>
      <c r="P200" s="204"/>
    </row>
    <row r="201" spans="14:16" x14ac:dyDescent="0.25">
      <c r="N201" s="48"/>
      <c r="O201" s="204"/>
      <c r="P201" s="204"/>
    </row>
    <row r="202" spans="14:16" x14ac:dyDescent="0.25">
      <c r="N202" s="48"/>
      <c r="O202" s="204"/>
      <c r="P202" s="204"/>
    </row>
    <row r="203" spans="14:16" x14ac:dyDescent="0.25">
      <c r="N203" s="48"/>
      <c r="O203" s="204"/>
      <c r="P203" s="204"/>
    </row>
    <row r="204" spans="14:16" x14ac:dyDescent="0.25">
      <c r="N204" s="48"/>
      <c r="O204" s="204"/>
      <c r="P204" s="204"/>
    </row>
    <row r="205" spans="14:16" x14ac:dyDescent="0.25">
      <c r="N205" s="48"/>
      <c r="O205" s="204"/>
      <c r="P205" s="204"/>
    </row>
    <row r="206" spans="14:16" x14ac:dyDescent="0.25">
      <c r="N206" s="48"/>
      <c r="O206" s="204"/>
      <c r="P206" s="204"/>
    </row>
    <row r="207" spans="14:16" x14ac:dyDescent="0.25">
      <c r="N207" s="48"/>
      <c r="O207" s="204"/>
      <c r="P207" s="204"/>
    </row>
    <row r="208" spans="14:16" x14ac:dyDescent="0.25">
      <c r="N208" s="48"/>
      <c r="O208" s="204"/>
      <c r="P208" s="204"/>
    </row>
    <row r="209" spans="14:16" x14ac:dyDescent="0.25">
      <c r="N209" s="48"/>
      <c r="O209" s="204"/>
      <c r="P209" s="204"/>
    </row>
    <row r="210" spans="14:16" x14ac:dyDescent="0.25">
      <c r="N210" s="48"/>
      <c r="O210" s="204"/>
      <c r="P210" s="204"/>
    </row>
    <row r="211" spans="14:16" x14ac:dyDescent="0.25">
      <c r="N211" s="48"/>
      <c r="O211" s="204"/>
      <c r="P211" s="204"/>
    </row>
    <row r="212" spans="14:16" x14ac:dyDescent="0.25">
      <c r="N212" s="48"/>
      <c r="O212" s="204"/>
      <c r="P212" s="204"/>
    </row>
    <row r="213" spans="14:16" x14ac:dyDescent="0.25">
      <c r="N213" s="48"/>
      <c r="O213" s="204"/>
      <c r="P213" s="204"/>
    </row>
    <row r="214" spans="14:16" x14ac:dyDescent="0.25">
      <c r="N214" s="48"/>
      <c r="O214" s="204"/>
      <c r="P214" s="204"/>
    </row>
    <row r="215" spans="14:16" x14ac:dyDescent="0.25">
      <c r="N215" s="48"/>
      <c r="O215" s="204"/>
      <c r="P215" s="204"/>
    </row>
    <row r="216" spans="14:16" x14ac:dyDescent="0.25">
      <c r="N216" s="48"/>
      <c r="O216" s="204"/>
      <c r="P216" s="204"/>
    </row>
    <row r="217" spans="14:16" x14ac:dyDescent="0.25">
      <c r="N217" s="48"/>
      <c r="O217" s="204"/>
      <c r="P217" s="204"/>
    </row>
    <row r="218" spans="14:16" x14ac:dyDescent="0.25">
      <c r="N218" s="48"/>
      <c r="O218" s="204"/>
      <c r="P218" s="204"/>
    </row>
    <row r="219" spans="14:16" x14ac:dyDescent="0.25">
      <c r="N219" s="48"/>
      <c r="O219" s="204"/>
      <c r="P219" s="204"/>
    </row>
    <row r="220" spans="14:16" x14ac:dyDescent="0.25">
      <c r="N220" s="48"/>
      <c r="O220" s="204"/>
      <c r="P220" s="204"/>
    </row>
    <row r="221" spans="14:16" x14ac:dyDescent="0.25">
      <c r="N221" s="48"/>
      <c r="O221" s="204"/>
      <c r="P221" s="204"/>
    </row>
    <row r="222" spans="14:16" x14ac:dyDescent="0.25">
      <c r="N222" s="48"/>
      <c r="O222" s="204"/>
      <c r="P222" s="204"/>
    </row>
    <row r="223" spans="14:16" x14ac:dyDescent="0.25">
      <c r="N223" s="48"/>
      <c r="O223" s="204"/>
      <c r="P223" s="204"/>
    </row>
    <row r="224" spans="14:16" x14ac:dyDescent="0.25">
      <c r="N224" s="48"/>
      <c r="O224" s="204"/>
      <c r="P224" s="204"/>
    </row>
    <row r="225" spans="14:16" x14ac:dyDescent="0.25">
      <c r="N225" s="48"/>
      <c r="O225" s="204"/>
      <c r="P225" s="204"/>
    </row>
    <row r="226" spans="14:16" x14ac:dyDescent="0.25">
      <c r="N226" s="48"/>
      <c r="O226" s="204"/>
      <c r="P226" s="204"/>
    </row>
    <row r="227" spans="14:16" x14ac:dyDescent="0.25">
      <c r="N227" s="48"/>
      <c r="O227" s="204"/>
      <c r="P227" s="204"/>
    </row>
    <row r="228" spans="14:16" x14ac:dyDescent="0.25">
      <c r="N228" s="48"/>
      <c r="O228" s="204"/>
      <c r="P228" s="204"/>
    </row>
    <row r="229" spans="14:16" x14ac:dyDescent="0.25">
      <c r="N229" s="48"/>
      <c r="O229" s="204"/>
      <c r="P229" s="204"/>
    </row>
    <row r="230" spans="14:16" x14ac:dyDescent="0.25">
      <c r="N230" s="48"/>
      <c r="O230" s="204"/>
      <c r="P230" s="204"/>
    </row>
    <row r="231" spans="14:16" x14ac:dyDescent="0.25">
      <c r="N231" s="48"/>
      <c r="O231" s="204"/>
      <c r="P231" s="204"/>
    </row>
    <row r="232" spans="14:16" x14ac:dyDescent="0.25">
      <c r="N232" s="48"/>
      <c r="O232" s="204"/>
      <c r="P232" s="204"/>
    </row>
    <row r="233" spans="14:16" x14ac:dyDescent="0.25">
      <c r="N233" s="48"/>
      <c r="O233" s="204"/>
      <c r="P233" s="204"/>
    </row>
    <row r="234" spans="14:16" x14ac:dyDescent="0.25">
      <c r="N234" s="48"/>
      <c r="O234" s="204"/>
      <c r="P234" s="204"/>
    </row>
    <row r="235" spans="14:16" x14ac:dyDescent="0.25">
      <c r="N235" s="48"/>
      <c r="O235" s="204"/>
      <c r="P235" s="204"/>
    </row>
    <row r="236" spans="14:16" x14ac:dyDescent="0.25">
      <c r="N236" s="48"/>
      <c r="O236" s="204"/>
      <c r="P236" s="204"/>
    </row>
    <row r="237" spans="14:16" x14ac:dyDescent="0.25">
      <c r="N237" s="48"/>
      <c r="O237" s="204"/>
      <c r="P237" s="204"/>
    </row>
    <row r="238" spans="14:16" x14ac:dyDescent="0.25">
      <c r="N238" s="48"/>
      <c r="O238" s="204"/>
      <c r="P238" s="204"/>
    </row>
    <row r="239" spans="14:16" x14ac:dyDescent="0.25">
      <c r="N239" s="48"/>
      <c r="O239" s="204"/>
      <c r="P239" s="204"/>
    </row>
    <row r="240" spans="14:16" x14ac:dyDescent="0.25">
      <c r="N240" s="48"/>
      <c r="O240" s="204"/>
      <c r="P240" s="204"/>
    </row>
    <row r="241" spans="14:16" x14ac:dyDescent="0.25">
      <c r="N241" s="48"/>
      <c r="O241" s="204"/>
      <c r="P241" s="204"/>
    </row>
    <row r="242" spans="14:16" x14ac:dyDescent="0.25">
      <c r="N242" s="48"/>
      <c r="O242" s="204"/>
      <c r="P242" s="204"/>
    </row>
    <row r="243" spans="14:16" x14ac:dyDescent="0.25">
      <c r="N243" s="48"/>
      <c r="O243" s="204"/>
      <c r="P243" s="204"/>
    </row>
    <row r="244" spans="14:16" x14ac:dyDescent="0.25">
      <c r="N244" s="48"/>
      <c r="O244" s="204"/>
      <c r="P244" s="204"/>
    </row>
    <row r="245" spans="14:16" x14ac:dyDescent="0.25">
      <c r="N245" s="48"/>
      <c r="O245" s="204"/>
      <c r="P245" s="204"/>
    </row>
    <row r="246" spans="14:16" x14ac:dyDescent="0.25">
      <c r="N246" s="48"/>
      <c r="O246" s="204"/>
      <c r="P246" s="204"/>
    </row>
    <row r="247" spans="14:16" x14ac:dyDescent="0.25">
      <c r="N247" s="48"/>
      <c r="O247" s="204"/>
      <c r="P247" s="204"/>
    </row>
    <row r="248" spans="14:16" x14ac:dyDescent="0.25">
      <c r="N248" s="48"/>
      <c r="O248" s="204"/>
      <c r="P248" s="204"/>
    </row>
    <row r="249" spans="14:16" x14ac:dyDescent="0.25">
      <c r="N249" s="48"/>
      <c r="O249" s="204"/>
      <c r="P249" s="204"/>
    </row>
    <row r="250" spans="14:16" x14ac:dyDescent="0.25">
      <c r="N250" s="48"/>
      <c r="O250" s="204"/>
      <c r="P250" s="204"/>
    </row>
    <row r="251" spans="14:16" x14ac:dyDescent="0.25">
      <c r="N251" s="48"/>
      <c r="O251" s="204"/>
      <c r="P251" s="204"/>
    </row>
    <row r="252" spans="14:16" x14ac:dyDescent="0.25">
      <c r="N252" s="48"/>
      <c r="O252" s="204"/>
      <c r="P252" s="204"/>
    </row>
    <row r="253" spans="14:16" x14ac:dyDescent="0.25">
      <c r="N253" s="48"/>
      <c r="O253" s="204"/>
      <c r="P253" s="204"/>
    </row>
    <row r="254" spans="14:16" x14ac:dyDescent="0.25">
      <c r="N254" s="48"/>
      <c r="O254" s="204"/>
      <c r="P254" s="204"/>
    </row>
    <row r="255" spans="14:16" x14ac:dyDescent="0.25">
      <c r="N255" s="48"/>
      <c r="O255" s="204"/>
      <c r="P255" s="204"/>
    </row>
    <row r="256" spans="14:16" x14ac:dyDescent="0.25">
      <c r="N256" s="48"/>
      <c r="O256" s="204"/>
      <c r="P256" s="204"/>
    </row>
    <row r="257" spans="14:16" x14ac:dyDescent="0.25">
      <c r="N257" s="48"/>
      <c r="O257" s="204"/>
      <c r="P257" s="204"/>
    </row>
    <row r="258" spans="14:16" x14ac:dyDescent="0.25">
      <c r="N258" s="48"/>
      <c r="O258" s="204"/>
      <c r="P258" s="204"/>
    </row>
    <row r="259" spans="14:16" x14ac:dyDescent="0.25">
      <c r="N259" s="48"/>
      <c r="O259" s="204"/>
      <c r="P259" s="204"/>
    </row>
    <row r="260" spans="14:16" x14ac:dyDescent="0.25">
      <c r="N260" s="48"/>
      <c r="O260" s="204"/>
      <c r="P260" s="204"/>
    </row>
    <row r="261" spans="14:16" x14ac:dyDescent="0.25">
      <c r="N261" s="48"/>
      <c r="O261" s="204"/>
      <c r="P261" s="204"/>
    </row>
    <row r="262" spans="14:16" x14ac:dyDescent="0.25">
      <c r="N262" s="48"/>
      <c r="O262" s="204"/>
      <c r="P262" s="204"/>
    </row>
    <row r="263" spans="14:16" x14ac:dyDescent="0.25">
      <c r="N263" s="48"/>
      <c r="O263" s="204"/>
      <c r="P263" s="204"/>
    </row>
    <row r="264" spans="14:16" x14ac:dyDescent="0.25">
      <c r="N264" s="48"/>
      <c r="O264" s="204"/>
      <c r="P264" s="204"/>
    </row>
    <row r="265" spans="14:16" x14ac:dyDescent="0.25">
      <c r="N265" s="48"/>
      <c r="O265" s="204"/>
      <c r="P265" s="204"/>
    </row>
    <row r="266" spans="14:16" x14ac:dyDescent="0.25">
      <c r="N266" s="48"/>
      <c r="O266" s="204"/>
      <c r="P266" s="204"/>
    </row>
    <row r="267" spans="14:16" x14ac:dyDescent="0.25">
      <c r="N267" s="48"/>
      <c r="O267" s="204"/>
      <c r="P267" s="204"/>
    </row>
    <row r="268" spans="14:16" x14ac:dyDescent="0.25">
      <c r="N268" s="48"/>
      <c r="O268" s="204"/>
      <c r="P268" s="204"/>
    </row>
  </sheetData>
  <mergeCells count="17">
    <mergeCell ref="A4:A25"/>
    <mergeCell ref="B4:B25"/>
    <mergeCell ref="A26:A43"/>
    <mergeCell ref="B26:B43"/>
    <mergeCell ref="U1:U2"/>
    <mergeCell ref="V1:V2"/>
    <mergeCell ref="A2:M2"/>
    <mergeCell ref="D1:J1"/>
    <mergeCell ref="K1:M1"/>
    <mergeCell ref="T1:T2"/>
    <mergeCell ref="P1:P2"/>
    <mergeCell ref="Q1:Q2"/>
    <mergeCell ref="R1:R2"/>
    <mergeCell ref="S1:S2"/>
    <mergeCell ref="O1:O2"/>
    <mergeCell ref="A1:C1"/>
    <mergeCell ref="N1:N2"/>
  </mergeCells>
  <conditionalFormatting sqref="N4">
    <cfRule type="cellIs" dxfId="140" priority="1" stopIfTrue="1" operator="greaterThan">
      <formula>0</formula>
    </cfRule>
    <cfRule type="cellIs" dxfId="139" priority="2" stopIfTrue="1" operator="greaterThan">
      <formula>0</formula>
    </cfRule>
    <cfRule type="cellIs" dxfId="138" priority="3" stopIfTrue="1" operator="greaterThan">
      <formula>0</formula>
    </cfRule>
  </conditionalFormatting>
  <conditionalFormatting sqref="L4 L5:N43 L45:N79 M44">
    <cfRule type="cellIs" dxfId="137" priority="10" stopIfTrue="1" operator="greaterThan">
      <formula>0</formula>
    </cfRule>
    <cfRule type="cellIs" dxfId="136" priority="11" stopIfTrue="1" operator="greaterThan">
      <formula>0</formula>
    </cfRule>
    <cfRule type="cellIs" dxfId="135" priority="12" stopIfTrue="1" operator="greaterThan">
      <formula>0</formula>
    </cfRule>
  </conditionalFormatting>
  <conditionalFormatting sqref="M4">
    <cfRule type="cellIs" dxfId="134" priority="7" stopIfTrue="1" operator="greaterThan">
      <formula>0</formula>
    </cfRule>
    <cfRule type="cellIs" dxfId="133" priority="8" stopIfTrue="1" operator="greaterThan">
      <formula>0</formula>
    </cfRule>
    <cfRule type="cellIs" dxfId="132" priority="9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68"/>
  <sheetViews>
    <sheetView topLeftCell="A28" zoomScale="84" zoomScaleNormal="84" workbookViewId="0">
      <selection activeCell="C36" sqref="C36"/>
    </sheetView>
  </sheetViews>
  <sheetFormatPr defaultColWidth="9.7109375" defaultRowHeight="15" x14ac:dyDescent="0.25"/>
  <cols>
    <col min="1" max="1" width="15.28515625" style="1" customWidth="1"/>
    <col min="2" max="2" width="16.42578125" style="1" customWidth="1"/>
    <col min="3" max="3" width="12.42578125" style="15" customWidth="1"/>
    <col min="4" max="4" width="18.28515625" style="1" customWidth="1"/>
    <col min="5" max="5" width="11.140625" style="1" customWidth="1"/>
    <col min="6" max="6" width="15.7109375" style="1" customWidth="1"/>
    <col min="7" max="7" width="14.140625" style="1" customWidth="1"/>
    <col min="8" max="8" width="17.85546875" style="1" customWidth="1"/>
    <col min="9" max="9" width="15.85546875" style="1" bestFit="1" customWidth="1"/>
    <col min="10" max="10" width="12.7109375" style="21" bestFit="1" customWidth="1"/>
    <col min="11" max="11" width="11.28515625" style="18" customWidth="1"/>
    <col min="12" max="12" width="13.28515625" style="16" customWidth="1"/>
    <col min="13" max="13" width="12.5703125" style="4" customWidth="1"/>
    <col min="14" max="14" width="15.42578125" style="47" customWidth="1"/>
    <col min="15" max="17" width="16.42578125" style="47" bestFit="1" customWidth="1"/>
    <col min="18" max="19" width="16.42578125" style="2" bestFit="1" customWidth="1"/>
    <col min="20" max="20" width="17" style="2" customWidth="1"/>
    <col min="21" max="23" width="16.28515625" style="2" bestFit="1" customWidth="1"/>
    <col min="24" max="16384" width="9.7109375" style="2"/>
  </cols>
  <sheetData>
    <row r="1" spans="1:23" ht="33" customHeight="1" x14ac:dyDescent="0.25">
      <c r="A1" s="166" t="s">
        <v>32</v>
      </c>
      <c r="B1" s="166"/>
      <c r="C1" s="166"/>
      <c r="D1" s="166" t="s">
        <v>33</v>
      </c>
      <c r="E1" s="166"/>
      <c r="F1" s="166"/>
      <c r="G1" s="166"/>
      <c r="H1" s="166"/>
      <c r="I1" s="166"/>
      <c r="J1" s="166"/>
      <c r="K1" s="166" t="s">
        <v>34</v>
      </c>
      <c r="L1" s="166"/>
      <c r="M1" s="166"/>
      <c r="N1" s="205" t="s">
        <v>112</v>
      </c>
      <c r="O1" s="205" t="s">
        <v>113</v>
      </c>
      <c r="P1" s="205" t="s">
        <v>114</v>
      </c>
      <c r="Q1" s="157" t="s">
        <v>25</v>
      </c>
      <c r="R1" s="157" t="s">
        <v>25</v>
      </c>
      <c r="S1" s="157" t="s">
        <v>25</v>
      </c>
      <c r="T1" s="157" t="s">
        <v>25</v>
      </c>
      <c r="U1" s="157" t="s">
        <v>25</v>
      </c>
      <c r="V1" s="157" t="s">
        <v>25</v>
      </c>
      <c r="W1" s="157" t="s">
        <v>25</v>
      </c>
    </row>
    <row r="2" spans="1:23" ht="21.75" customHeight="1" x14ac:dyDescent="0.25">
      <c r="A2" s="166" t="s">
        <v>23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206"/>
      <c r="O2" s="206"/>
      <c r="P2" s="206"/>
      <c r="Q2" s="157"/>
      <c r="R2" s="157"/>
      <c r="S2" s="157"/>
      <c r="T2" s="157"/>
      <c r="U2" s="157"/>
      <c r="V2" s="157"/>
      <c r="W2" s="157"/>
    </row>
    <row r="3" spans="1:23" s="3" customFormat="1" ht="54.75" customHeight="1" x14ac:dyDescent="0.2">
      <c r="A3" s="35" t="s">
        <v>4</v>
      </c>
      <c r="B3" s="35" t="s">
        <v>20</v>
      </c>
      <c r="C3" s="35" t="s">
        <v>2</v>
      </c>
      <c r="D3" s="36" t="s">
        <v>15</v>
      </c>
      <c r="E3" s="36" t="s">
        <v>26</v>
      </c>
      <c r="F3" s="36" t="s">
        <v>18</v>
      </c>
      <c r="G3" s="36" t="s">
        <v>16</v>
      </c>
      <c r="H3" s="36" t="s">
        <v>22</v>
      </c>
      <c r="I3" s="36" t="s">
        <v>3</v>
      </c>
      <c r="J3" s="44" t="s">
        <v>21</v>
      </c>
      <c r="K3" s="13" t="s">
        <v>5</v>
      </c>
      <c r="L3" s="14" t="s">
        <v>0</v>
      </c>
      <c r="M3" s="12" t="s">
        <v>1</v>
      </c>
      <c r="N3" s="195">
        <v>45253</v>
      </c>
      <c r="O3" s="195">
        <v>45355</v>
      </c>
      <c r="P3" s="195">
        <v>45411</v>
      </c>
      <c r="Q3" s="56" t="s">
        <v>19</v>
      </c>
      <c r="R3" s="56" t="s">
        <v>19</v>
      </c>
      <c r="S3" s="56" t="s">
        <v>19</v>
      </c>
      <c r="T3" s="56" t="s">
        <v>19</v>
      </c>
      <c r="U3" s="56" t="s">
        <v>19</v>
      </c>
      <c r="V3" s="56" t="s">
        <v>19</v>
      </c>
      <c r="W3" s="56" t="s">
        <v>19</v>
      </c>
    </row>
    <row r="4" spans="1:23" ht="59.25" customHeight="1" x14ac:dyDescent="0.25">
      <c r="A4" s="167" t="s">
        <v>35</v>
      </c>
      <c r="B4" s="170" t="s">
        <v>36</v>
      </c>
      <c r="C4" s="76">
        <v>1</v>
      </c>
      <c r="D4" s="38" t="s">
        <v>37</v>
      </c>
      <c r="E4" s="58" t="s">
        <v>27</v>
      </c>
      <c r="F4" s="66">
        <v>1001</v>
      </c>
      <c r="G4" s="37" t="s">
        <v>66</v>
      </c>
      <c r="H4" s="81" t="s">
        <v>60</v>
      </c>
      <c r="I4" s="41" t="s">
        <v>6</v>
      </c>
      <c r="J4" s="60">
        <v>36</v>
      </c>
      <c r="K4" s="85"/>
      <c r="L4" s="61">
        <f>K4-SUM(N4:W4)</f>
        <v>0</v>
      </c>
      <c r="M4" s="62" t="str">
        <f>IF(L4&lt;0,"ATENÇÃO","OK")</f>
        <v>OK</v>
      </c>
      <c r="N4" s="196"/>
      <c r="O4" s="197"/>
      <c r="P4" s="196"/>
      <c r="Q4" s="33"/>
      <c r="R4" s="33"/>
      <c r="S4" s="33"/>
      <c r="T4" s="33"/>
      <c r="U4" s="33"/>
      <c r="V4" s="33"/>
      <c r="W4" s="33"/>
    </row>
    <row r="5" spans="1:23" ht="63.75" customHeight="1" x14ac:dyDescent="0.25">
      <c r="A5" s="168"/>
      <c r="B5" s="171"/>
      <c r="C5" s="76">
        <v>2</v>
      </c>
      <c r="D5" s="39" t="s">
        <v>38</v>
      </c>
      <c r="E5" s="59" t="s">
        <v>28</v>
      </c>
      <c r="F5" s="66">
        <v>1001</v>
      </c>
      <c r="G5" s="37" t="s">
        <v>67</v>
      </c>
      <c r="H5" s="74" t="s">
        <v>60</v>
      </c>
      <c r="I5" s="42" t="s">
        <v>6</v>
      </c>
      <c r="J5" s="60">
        <v>35</v>
      </c>
      <c r="K5" s="85"/>
      <c r="L5" s="61">
        <f t="shared" ref="L5:L43" si="0">K5-SUM(N5:W5)</f>
        <v>0</v>
      </c>
      <c r="M5" s="62" t="str">
        <f t="shared" ref="M5:M43" si="1">IF(L5&lt;0,"ATENÇÃO","OK")</f>
        <v>OK</v>
      </c>
      <c r="N5" s="196"/>
      <c r="O5" s="197"/>
      <c r="P5" s="196"/>
      <c r="Q5" s="33"/>
      <c r="R5" s="33"/>
      <c r="S5" s="33"/>
      <c r="T5" s="33"/>
      <c r="U5" s="33"/>
      <c r="V5" s="33"/>
      <c r="W5" s="33"/>
    </row>
    <row r="6" spans="1:23" ht="61.5" customHeight="1" x14ac:dyDescent="0.25">
      <c r="A6" s="168"/>
      <c r="B6" s="171"/>
      <c r="C6" s="76">
        <v>3</v>
      </c>
      <c r="D6" s="39" t="s">
        <v>39</v>
      </c>
      <c r="E6" s="59"/>
      <c r="F6" s="66">
        <v>1001</v>
      </c>
      <c r="G6" s="37" t="s">
        <v>68</v>
      </c>
      <c r="H6" s="74" t="s">
        <v>60</v>
      </c>
      <c r="I6" s="42" t="s">
        <v>6</v>
      </c>
      <c r="J6" s="60">
        <v>44.32</v>
      </c>
      <c r="K6" s="85">
        <v>5</v>
      </c>
      <c r="L6" s="61">
        <f t="shared" si="0"/>
        <v>0</v>
      </c>
      <c r="M6" s="62" t="str">
        <f t="shared" si="1"/>
        <v>OK</v>
      </c>
      <c r="N6" s="196"/>
      <c r="O6" s="197"/>
      <c r="P6" s="198">
        <v>5</v>
      </c>
      <c r="Q6" s="33"/>
      <c r="R6" s="33"/>
      <c r="S6" s="33"/>
      <c r="T6" s="33"/>
      <c r="U6" s="33"/>
      <c r="V6" s="33"/>
      <c r="W6" s="33"/>
    </row>
    <row r="7" spans="1:23" ht="62.45" customHeight="1" x14ac:dyDescent="0.25">
      <c r="A7" s="168"/>
      <c r="B7" s="171"/>
      <c r="C7" s="76">
        <v>4</v>
      </c>
      <c r="D7" s="39" t="s">
        <v>40</v>
      </c>
      <c r="E7" s="59"/>
      <c r="F7" s="66">
        <v>1001</v>
      </c>
      <c r="G7" s="37" t="s">
        <v>69</v>
      </c>
      <c r="H7" s="74" t="s">
        <v>60</v>
      </c>
      <c r="I7" s="42" t="s">
        <v>6</v>
      </c>
      <c r="J7" s="60">
        <v>51.53</v>
      </c>
      <c r="K7" s="85">
        <v>3</v>
      </c>
      <c r="L7" s="61">
        <f t="shared" si="0"/>
        <v>0</v>
      </c>
      <c r="M7" s="62" t="str">
        <f t="shared" si="1"/>
        <v>OK</v>
      </c>
      <c r="N7" s="199">
        <v>2</v>
      </c>
      <c r="O7" s="197"/>
      <c r="P7" s="198">
        <v>1</v>
      </c>
      <c r="Q7" s="33"/>
      <c r="R7" s="33"/>
      <c r="S7" s="33"/>
      <c r="T7" s="33"/>
      <c r="U7" s="33"/>
      <c r="V7" s="33"/>
      <c r="W7" s="33"/>
    </row>
    <row r="8" spans="1:23" ht="65.25" customHeight="1" x14ac:dyDescent="0.25">
      <c r="A8" s="168"/>
      <c r="B8" s="171"/>
      <c r="C8" s="76">
        <v>5</v>
      </c>
      <c r="D8" s="39" t="s">
        <v>41</v>
      </c>
      <c r="E8" s="59"/>
      <c r="F8" s="66">
        <v>1001</v>
      </c>
      <c r="G8" s="37" t="s">
        <v>70</v>
      </c>
      <c r="H8" s="74" t="s">
        <v>60</v>
      </c>
      <c r="I8" s="42" t="s">
        <v>6</v>
      </c>
      <c r="J8" s="60">
        <v>68.87</v>
      </c>
      <c r="K8" s="85">
        <v>3</v>
      </c>
      <c r="L8" s="61">
        <f t="shared" si="0"/>
        <v>2</v>
      </c>
      <c r="M8" s="62" t="str">
        <f t="shared" si="1"/>
        <v>OK</v>
      </c>
      <c r="N8" s="196"/>
      <c r="O8" s="197"/>
      <c r="P8" s="198">
        <v>1</v>
      </c>
      <c r="Q8" s="33"/>
      <c r="R8" s="33"/>
      <c r="S8" s="33"/>
      <c r="T8" s="33"/>
      <c r="U8" s="33"/>
      <c r="V8" s="33"/>
      <c r="W8" s="33"/>
    </row>
    <row r="9" spans="1:23" ht="63" customHeight="1" x14ac:dyDescent="0.25">
      <c r="A9" s="168"/>
      <c r="B9" s="171"/>
      <c r="C9" s="76">
        <v>6</v>
      </c>
      <c r="D9" s="39" t="s">
        <v>42</v>
      </c>
      <c r="E9" s="59"/>
      <c r="F9" s="66">
        <v>1001</v>
      </c>
      <c r="G9" s="37" t="s">
        <v>59</v>
      </c>
      <c r="H9" s="74" t="s">
        <v>60</v>
      </c>
      <c r="I9" s="42" t="s">
        <v>6</v>
      </c>
      <c r="J9" s="60">
        <v>64.260000000000005</v>
      </c>
      <c r="K9" s="85"/>
      <c r="L9" s="61">
        <f t="shared" si="0"/>
        <v>0</v>
      </c>
      <c r="M9" s="62" t="str">
        <f t="shared" si="1"/>
        <v>OK</v>
      </c>
      <c r="N9" s="196"/>
      <c r="O9" s="197"/>
      <c r="P9" s="196"/>
      <c r="Q9" s="33"/>
      <c r="R9" s="33"/>
      <c r="S9" s="33"/>
      <c r="T9" s="33"/>
      <c r="U9" s="33"/>
      <c r="V9" s="33"/>
      <c r="W9" s="33"/>
    </row>
    <row r="10" spans="1:23" ht="60.75" customHeight="1" x14ac:dyDescent="0.25">
      <c r="A10" s="168"/>
      <c r="B10" s="171"/>
      <c r="C10" s="76">
        <v>7</v>
      </c>
      <c r="D10" s="39" t="s">
        <v>43</v>
      </c>
      <c r="E10" s="59"/>
      <c r="F10" s="66">
        <v>1001</v>
      </c>
      <c r="G10" s="37" t="s">
        <v>71</v>
      </c>
      <c r="H10" s="74" t="s">
        <v>60</v>
      </c>
      <c r="I10" s="42" t="s">
        <v>6</v>
      </c>
      <c r="J10" s="60">
        <v>78.13</v>
      </c>
      <c r="K10" s="85"/>
      <c r="L10" s="61">
        <f t="shared" si="0"/>
        <v>0</v>
      </c>
      <c r="M10" s="62" t="str">
        <f t="shared" si="1"/>
        <v>OK</v>
      </c>
      <c r="N10" s="196"/>
      <c r="O10" s="197"/>
      <c r="P10" s="196"/>
      <c r="Q10" s="33"/>
      <c r="R10" s="33"/>
      <c r="S10" s="33"/>
      <c r="T10" s="33"/>
      <c r="U10" s="33"/>
      <c r="V10" s="33"/>
      <c r="W10" s="33"/>
    </row>
    <row r="11" spans="1:23" ht="62.45" customHeight="1" x14ac:dyDescent="0.25">
      <c r="A11" s="168"/>
      <c r="B11" s="171"/>
      <c r="C11" s="76">
        <v>8</v>
      </c>
      <c r="D11" s="40" t="s">
        <v>44</v>
      </c>
      <c r="E11" s="59"/>
      <c r="F11" s="66">
        <v>1001</v>
      </c>
      <c r="G11" s="37" t="s">
        <v>72</v>
      </c>
      <c r="H11" s="63" t="s">
        <v>60</v>
      </c>
      <c r="I11" s="43" t="s">
        <v>9</v>
      </c>
      <c r="J11" s="60">
        <v>50</v>
      </c>
      <c r="K11" s="85"/>
      <c r="L11" s="61">
        <f t="shared" si="0"/>
        <v>0</v>
      </c>
      <c r="M11" s="62" t="str">
        <f t="shared" si="1"/>
        <v>OK</v>
      </c>
      <c r="N11" s="196"/>
      <c r="O11" s="197"/>
      <c r="P11" s="196"/>
      <c r="Q11" s="33"/>
      <c r="R11" s="33"/>
      <c r="S11" s="33"/>
      <c r="T11" s="33"/>
      <c r="U11" s="33"/>
      <c r="V11" s="33"/>
      <c r="W11" s="33"/>
    </row>
    <row r="12" spans="1:23" ht="60.75" customHeight="1" x14ac:dyDescent="0.25">
      <c r="A12" s="168"/>
      <c r="B12" s="171"/>
      <c r="C12" s="76">
        <v>9</v>
      </c>
      <c r="D12" s="72" t="s">
        <v>45</v>
      </c>
      <c r="E12" s="59"/>
      <c r="F12" s="66">
        <v>1001</v>
      </c>
      <c r="G12" s="37" t="s">
        <v>59</v>
      </c>
      <c r="H12" s="78" t="s">
        <v>60</v>
      </c>
      <c r="I12" s="71" t="s">
        <v>9</v>
      </c>
      <c r="J12" s="60">
        <v>75.599999999999994</v>
      </c>
      <c r="K12" s="85"/>
      <c r="L12" s="61">
        <f t="shared" si="0"/>
        <v>0</v>
      </c>
      <c r="M12" s="62" t="str">
        <f t="shared" si="1"/>
        <v>OK</v>
      </c>
      <c r="N12" s="196"/>
      <c r="O12" s="197"/>
      <c r="P12" s="196"/>
      <c r="Q12" s="33"/>
      <c r="R12" s="33"/>
      <c r="S12" s="33"/>
      <c r="T12" s="33"/>
      <c r="U12" s="33"/>
      <c r="V12" s="33"/>
      <c r="W12" s="33"/>
    </row>
    <row r="13" spans="1:23" ht="62.45" customHeight="1" x14ac:dyDescent="0.25">
      <c r="A13" s="168"/>
      <c r="B13" s="171"/>
      <c r="C13" s="76">
        <v>10</v>
      </c>
      <c r="D13" s="72" t="s">
        <v>46</v>
      </c>
      <c r="E13" s="59"/>
      <c r="F13" s="66">
        <v>1001</v>
      </c>
      <c r="G13" s="37" t="s">
        <v>59</v>
      </c>
      <c r="H13" s="78" t="s">
        <v>60</v>
      </c>
      <c r="I13" s="71" t="s">
        <v>6</v>
      </c>
      <c r="J13" s="60">
        <v>61.4</v>
      </c>
      <c r="K13" s="85"/>
      <c r="L13" s="61">
        <f t="shared" si="0"/>
        <v>0</v>
      </c>
      <c r="M13" s="62" t="str">
        <f t="shared" si="1"/>
        <v>OK</v>
      </c>
      <c r="N13" s="196"/>
      <c r="O13" s="197"/>
      <c r="P13" s="196"/>
      <c r="Q13" s="33"/>
      <c r="R13" s="33"/>
      <c r="S13" s="33"/>
      <c r="T13" s="33"/>
      <c r="U13" s="33"/>
      <c r="V13" s="33"/>
      <c r="W13" s="33"/>
    </row>
    <row r="14" spans="1:23" ht="29.25" customHeight="1" x14ac:dyDescent="0.25">
      <c r="A14" s="168"/>
      <c r="B14" s="171"/>
      <c r="C14" s="76">
        <v>11</v>
      </c>
      <c r="D14" s="82" t="s">
        <v>47</v>
      </c>
      <c r="E14" s="59"/>
      <c r="F14" s="66">
        <v>1001</v>
      </c>
      <c r="G14" s="37" t="s">
        <v>61</v>
      </c>
      <c r="H14" s="81" t="s">
        <v>60</v>
      </c>
      <c r="I14" s="41" t="s">
        <v>6</v>
      </c>
      <c r="J14" s="60">
        <v>9</v>
      </c>
      <c r="K14" s="85">
        <v>1</v>
      </c>
      <c r="L14" s="61">
        <f t="shared" si="0"/>
        <v>1</v>
      </c>
      <c r="M14" s="62" t="str">
        <f t="shared" si="1"/>
        <v>OK</v>
      </c>
      <c r="N14" s="196"/>
      <c r="O14" s="197"/>
      <c r="P14" s="196"/>
      <c r="Q14" s="33"/>
      <c r="R14" s="33"/>
      <c r="S14" s="33"/>
      <c r="T14" s="33"/>
      <c r="U14" s="33"/>
      <c r="V14" s="33"/>
      <c r="W14" s="33"/>
    </row>
    <row r="15" spans="1:23" ht="31.7" customHeight="1" x14ac:dyDescent="0.25">
      <c r="A15" s="168"/>
      <c r="B15" s="171"/>
      <c r="C15" s="76">
        <v>12</v>
      </c>
      <c r="D15" s="82" t="s">
        <v>48</v>
      </c>
      <c r="E15" s="59"/>
      <c r="F15" s="66">
        <v>1001</v>
      </c>
      <c r="G15" s="37" t="s">
        <v>61</v>
      </c>
      <c r="H15" s="81" t="s">
        <v>60</v>
      </c>
      <c r="I15" s="41" t="s">
        <v>6</v>
      </c>
      <c r="J15" s="60">
        <v>3</v>
      </c>
      <c r="K15" s="85">
        <v>1</v>
      </c>
      <c r="L15" s="61">
        <f t="shared" si="0"/>
        <v>1</v>
      </c>
      <c r="M15" s="62" t="str">
        <f t="shared" si="1"/>
        <v>OK</v>
      </c>
      <c r="N15" s="196"/>
      <c r="O15" s="197"/>
      <c r="P15" s="196"/>
      <c r="Q15" s="33"/>
      <c r="R15" s="33"/>
      <c r="S15" s="33"/>
      <c r="T15" s="33"/>
      <c r="U15" s="33"/>
      <c r="V15" s="33"/>
      <c r="W15" s="33"/>
    </row>
    <row r="16" spans="1:23" ht="28.5" customHeight="1" x14ac:dyDescent="0.25">
      <c r="A16" s="168"/>
      <c r="B16" s="171"/>
      <c r="C16" s="76">
        <v>13</v>
      </c>
      <c r="D16" s="82" t="s">
        <v>49</v>
      </c>
      <c r="E16" s="59"/>
      <c r="F16" s="66">
        <v>1001</v>
      </c>
      <c r="G16" s="37" t="s">
        <v>61</v>
      </c>
      <c r="H16" s="81" t="s">
        <v>60</v>
      </c>
      <c r="I16" s="41" t="s">
        <v>6</v>
      </c>
      <c r="J16" s="60">
        <v>10</v>
      </c>
      <c r="K16" s="85">
        <v>3</v>
      </c>
      <c r="L16" s="61">
        <f t="shared" si="0"/>
        <v>3</v>
      </c>
      <c r="M16" s="62" t="str">
        <f t="shared" si="1"/>
        <v>OK</v>
      </c>
      <c r="N16" s="196"/>
      <c r="O16" s="197"/>
      <c r="P16" s="196"/>
      <c r="Q16" s="33"/>
      <c r="R16" s="33"/>
      <c r="S16" s="33"/>
      <c r="T16" s="33"/>
      <c r="U16" s="33"/>
      <c r="V16" s="33"/>
      <c r="W16" s="33"/>
    </row>
    <row r="17" spans="1:23" ht="28.5" customHeight="1" x14ac:dyDescent="0.25">
      <c r="A17" s="168"/>
      <c r="B17" s="171"/>
      <c r="C17" s="76">
        <v>14</v>
      </c>
      <c r="D17" s="82" t="s">
        <v>50</v>
      </c>
      <c r="E17" s="59"/>
      <c r="F17" s="66">
        <v>1001</v>
      </c>
      <c r="G17" s="37" t="s">
        <v>61</v>
      </c>
      <c r="H17" s="81" t="s">
        <v>60</v>
      </c>
      <c r="I17" s="41" t="s">
        <v>6</v>
      </c>
      <c r="J17" s="60">
        <v>9</v>
      </c>
      <c r="K17" s="85">
        <v>3</v>
      </c>
      <c r="L17" s="61">
        <f t="shared" si="0"/>
        <v>3</v>
      </c>
      <c r="M17" s="62" t="str">
        <f t="shared" si="1"/>
        <v>OK</v>
      </c>
      <c r="N17" s="196"/>
      <c r="O17" s="197"/>
      <c r="P17" s="196"/>
      <c r="Q17" s="33"/>
      <c r="R17" s="33"/>
      <c r="S17" s="33"/>
      <c r="T17" s="33"/>
      <c r="U17" s="33"/>
      <c r="V17" s="33"/>
      <c r="W17" s="33"/>
    </row>
    <row r="18" spans="1:23" ht="29.25" customHeight="1" x14ac:dyDescent="0.25">
      <c r="A18" s="168"/>
      <c r="B18" s="171"/>
      <c r="C18" s="76">
        <v>15</v>
      </c>
      <c r="D18" s="82" t="s">
        <v>51</v>
      </c>
      <c r="E18" s="59"/>
      <c r="F18" s="66">
        <v>1001</v>
      </c>
      <c r="G18" s="37" t="s">
        <v>61</v>
      </c>
      <c r="H18" s="81" t="s">
        <v>60</v>
      </c>
      <c r="I18" s="41" t="s">
        <v>6</v>
      </c>
      <c r="J18" s="60">
        <v>10</v>
      </c>
      <c r="K18" s="85">
        <v>3</v>
      </c>
      <c r="L18" s="61">
        <f t="shared" si="0"/>
        <v>3</v>
      </c>
      <c r="M18" s="62" t="str">
        <f t="shared" si="1"/>
        <v>OK</v>
      </c>
      <c r="N18" s="196"/>
      <c r="O18" s="197"/>
      <c r="P18" s="196"/>
      <c r="Q18" s="33"/>
      <c r="R18" s="33"/>
      <c r="S18" s="33"/>
      <c r="T18" s="33"/>
      <c r="U18" s="33"/>
      <c r="V18" s="33"/>
      <c r="W18" s="33"/>
    </row>
    <row r="19" spans="1:23" ht="34.5" customHeight="1" x14ac:dyDescent="0.25">
      <c r="A19" s="168"/>
      <c r="B19" s="171"/>
      <c r="C19" s="76">
        <v>16</v>
      </c>
      <c r="D19" s="82" t="s">
        <v>52</v>
      </c>
      <c r="E19" s="59"/>
      <c r="F19" s="66">
        <v>1001</v>
      </c>
      <c r="G19" s="37" t="s">
        <v>61</v>
      </c>
      <c r="H19" s="81" t="s">
        <v>60</v>
      </c>
      <c r="I19" s="41" t="s">
        <v>6</v>
      </c>
      <c r="J19" s="60">
        <v>12</v>
      </c>
      <c r="K19" s="85">
        <v>1</v>
      </c>
      <c r="L19" s="61">
        <f t="shared" si="0"/>
        <v>1</v>
      </c>
      <c r="M19" s="62" t="str">
        <f t="shared" si="1"/>
        <v>OK</v>
      </c>
      <c r="N19" s="196"/>
      <c r="O19" s="197"/>
      <c r="P19" s="196"/>
      <c r="Q19" s="33"/>
      <c r="R19" s="33"/>
      <c r="S19" s="33"/>
      <c r="T19" s="33"/>
      <c r="U19" s="33"/>
      <c r="V19" s="33"/>
      <c r="W19" s="33"/>
    </row>
    <row r="20" spans="1:23" ht="31.7" customHeight="1" x14ac:dyDescent="0.25">
      <c r="A20" s="168"/>
      <c r="B20" s="171"/>
      <c r="C20" s="76">
        <v>17</v>
      </c>
      <c r="D20" s="82" t="s">
        <v>53</v>
      </c>
      <c r="E20" s="59"/>
      <c r="F20" s="66">
        <v>1001</v>
      </c>
      <c r="G20" s="37" t="s">
        <v>61</v>
      </c>
      <c r="H20" s="81" t="s">
        <v>60</v>
      </c>
      <c r="I20" s="41" t="s">
        <v>6</v>
      </c>
      <c r="J20" s="60">
        <v>10</v>
      </c>
      <c r="K20" s="85">
        <v>1</v>
      </c>
      <c r="L20" s="61">
        <f t="shared" si="0"/>
        <v>1</v>
      </c>
      <c r="M20" s="62" t="str">
        <f t="shared" si="1"/>
        <v>OK</v>
      </c>
      <c r="N20" s="196"/>
      <c r="O20" s="197"/>
      <c r="P20" s="196"/>
      <c r="Q20" s="33"/>
      <c r="R20" s="33"/>
      <c r="S20" s="33"/>
      <c r="T20" s="33"/>
      <c r="U20" s="33"/>
      <c r="V20" s="33"/>
      <c r="W20" s="33"/>
    </row>
    <row r="21" spans="1:23" ht="35.450000000000003" customHeight="1" x14ac:dyDescent="0.25">
      <c r="A21" s="168"/>
      <c r="B21" s="171"/>
      <c r="C21" s="76">
        <v>18</v>
      </c>
      <c r="D21" s="75" t="s">
        <v>54</v>
      </c>
      <c r="E21" s="59"/>
      <c r="F21" s="66">
        <v>1001</v>
      </c>
      <c r="G21" s="37" t="s">
        <v>61</v>
      </c>
      <c r="H21" s="81" t="s">
        <v>60</v>
      </c>
      <c r="I21" s="71" t="s">
        <v>6</v>
      </c>
      <c r="J21" s="60">
        <v>10.6</v>
      </c>
      <c r="K21" s="85"/>
      <c r="L21" s="61">
        <f t="shared" si="0"/>
        <v>0</v>
      </c>
      <c r="M21" s="62" t="str">
        <f t="shared" si="1"/>
        <v>OK</v>
      </c>
      <c r="N21" s="196"/>
      <c r="O21" s="197"/>
      <c r="P21" s="196"/>
      <c r="Q21" s="33"/>
      <c r="R21" s="33"/>
      <c r="S21" s="33"/>
      <c r="T21" s="33"/>
      <c r="U21" s="33"/>
      <c r="V21" s="33"/>
      <c r="W21" s="33"/>
    </row>
    <row r="22" spans="1:23" ht="36.75" customHeight="1" x14ac:dyDescent="0.25">
      <c r="A22" s="168"/>
      <c r="B22" s="171"/>
      <c r="C22" s="76">
        <v>19</v>
      </c>
      <c r="D22" s="39" t="s">
        <v>55</v>
      </c>
      <c r="E22" s="59"/>
      <c r="F22" s="66">
        <v>1001</v>
      </c>
      <c r="G22" s="37" t="s">
        <v>61</v>
      </c>
      <c r="H22" s="74" t="s">
        <v>60</v>
      </c>
      <c r="I22" s="42" t="s">
        <v>6</v>
      </c>
      <c r="J22" s="60">
        <v>2.37</v>
      </c>
      <c r="K22" s="85"/>
      <c r="L22" s="61">
        <f t="shared" si="0"/>
        <v>0</v>
      </c>
      <c r="M22" s="62" t="str">
        <f t="shared" si="1"/>
        <v>OK</v>
      </c>
      <c r="N22" s="196"/>
      <c r="O22" s="197"/>
      <c r="P22" s="196"/>
      <c r="Q22" s="33"/>
      <c r="R22" s="33"/>
      <c r="S22" s="33"/>
      <c r="T22" s="33"/>
      <c r="U22" s="33"/>
      <c r="V22" s="33"/>
      <c r="W22" s="33"/>
    </row>
    <row r="23" spans="1:23" ht="34.5" customHeight="1" x14ac:dyDescent="0.25">
      <c r="A23" s="168"/>
      <c r="B23" s="171"/>
      <c r="C23" s="76">
        <v>20</v>
      </c>
      <c r="D23" s="39" t="s">
        <v>56</v>
      </c>
      <c r="E23" s="59"/>
      <c r="F23" s="66">
        <v>1001</v>
      </c>
      <c r="G23" s="37" t="s">
        <v>62</v>
      </c>
      <c r="H23" s="74" t="s">
        <v>60</v>
      </c>
      <c r="I23" s="42" t="s">
        <v>6</v>
      </c>
      <c r="J23" s="60">
        <v>28.97</v>
      </c>
      <c r="K23" s="85"/>
      <c r="L23" s="61">
        <f t="shared" si="0"/>
        <v>0</v>
      </c>
      <c r="M23" s="62" t="str">
        <f t="shared" si="1"/>
        <v>OK</v>
      </c>
      <c r="N23" s="196"/>
      <c r="O23" s="197"/>
      <c r="P23" s="196"/>
      <c r="Q23" s="33"/>
      <c r="R23" s="33"/>
      <c r="S23" s="33"/>
      <c r="T23" s="33"/>
      <c r="U23" s="33"/>
      <c r="V23" s="33"/>
      <c r="W23" s="33"/>
    </row>
    <row r="24" spans="1:23" ht="50.25" customHeight="1" x14ac:dyDescent="0.25">
      <c r="A24" s="168"/>
      <c r="B24" s="171"/>
      <c r="C24" s="76">
        <v>21</v>
      </c>
      <c r="D24" s="39" t="s">
        <v>57</v>
      </c>
      <c r="E24" s="59"/>
      <c r="F24" s="66">
        <v>1001</v>
      </c>
      <c r="G24" s="37" t="s">
        <v>63</v>
      </c>
      <c r="H24" s="74" t="s">
        <v>60</v>
      </c>
      <c r="I24" s="42" t="s">
        <v>6</v>
      </c>
      <c r="J24" s="60">
        <v>53.01</v>
      </c>
      <c r="K24" s="85"/>
      <c r="L24" s="61">
        <f t="shared" si="0"/>
        <v>0</v>
      </c>
      <c r="M24" s="62" t="str">
        <f t="shared" si="1"/>
        <v>OK</v>
      </c>
      <c r="N24" s="196"/>
      <c r="O24" s="197"/>
      <c r="P24" s="196"/>
      <c r="Q24" s="33"/>
      <c r="R24" s="33"/>
      <c r="S24" s="33"/>
      <c r="T24" s="33"/>
      <c r="U24" s="33"/>
      <c r="V24" s="33"/>
      <c r="W24" s="33"/>
    </row>
    <row r="25" spans="1:23" ht="59.25" customHeight="1" x14ac:dyDescent="0.25">
      <c r="A25" s="169"/>
      <c r="B25" s="172"/>
      <c r="C25" s="69">
        <v>22</v>
      </c>
      <c r="D25" s="79" t="s">
        <v>58</v>
      </c>
      <c r="E25" s="59"/>
      <c r="F25" s="68" t="s">
        <v>64</v>
      </c>
      <c r="G25" s="65" t="s">
        <v>65</v>
      </c>
      <c r="H25" s="65" t="s">
        <v>60</v>
      </c>
      <c r="I25" s="65" t="s">
        <v>6</v>
      </c>
      <c r="J25" s="60">
        <v>40</v>
      </c>
      <c r="K25" s="85"/>
      <c r="L25" s="61">
        <f t="shared" si="0"/>
        <v>0</v>
      </c>
      <c r="M25" s="62" t="str">
        <f t="shared" si="1"/>
        <v>OK</v>
      </c>
      <c r="N25" s="196"/>
      <c r="O25" s="197"/>
      <c r="P25" s="196"/>
      <c r="Q25" s="33"/>
      <c r="R25" s="33"/>
      <c r="S25" s="33"/>
      <c r="T25" s="33"/>
      <c r="U25" s="33"/>
      <c r="V25" s="33"/>
      <c r="W25" s="33"/>
    </row>
    <row r="26" spans="1:23" ht="33.75" customHeight="1" x14ac:dyDescent="0.25">
      <c r="A26" s="160" t="s">
        <v>73</v>
      </c>
      <c r="B26" s="163" t="s">
        <v>36</v>
      </c>
      <c r="C26" s="77">
        <v>23</v>
      </c>
      <c r="D26" s="70" t="s">
        <v>74</v>
      </c>
      <c r="E26" s="70"/>
      <c r="F26" s="80">
        <v>436</v>
      </c>
      <c r="G26" s="73" t="s">
        <v>92</v>
      </c>
      <c r="H26" s="67" t="s">
        <v>93</v>
      </c>
      <c r="I26" s="67" t="s">
        <v>94</v>
      </c>
      <c r="J26" s="64">
        <v>12.9</v>
      </c>
      <c r="K26" s="86">
        <v>10</v>
      </c>
      <c r="L26" s="61">
        <f t="shared" si="0"/>
        <v>0</v>
      </c>
      <c r="M26" s="62" t="str">
        <f t="shared" si="1"/>
        <v>OK</v>
      </c>
      <c r="N26" s="199">
        <v>2</v>
      </c>
      <c r="O26" s="199">
        <v>8</v>
      </c>
      <c r="P26" s="196"/>
      <c r="Q26" s="33"/>
      <c r="R26" s="33"/>
      <c r="S26" s="33"/>
      <c r="T26" s="33"/>
      <c r="U26" s="33"/>
      <c r="V26" s="33"/>
      <c r="W26" s="33"/>
    </row>
    <row r="27" spans="1:23" ht="31.7" customHeight="1" x14ac:dyDescent="0.25">
      <c r="A27" s="161"/>
      <c r="B27" s="164"/>
      <c r="C27" s="77">
        <v>24</v>
      </c>
      <c r="D27" s="70" t="s">
        <v>75</v>
      </c>
      <c r="E27" s="70"/>
      <c r="F27" s="80">
        <v>436</v>
      </c>
      <c r="G27" s="73" t="s">
        <v>92</v>
      </c>
      <c r="H27" s="67" t="s">
        <v>93</v>
      </c>
      <c r="I27" s="67" t="s">
        <v>94</v>
      </c>
      <c r="J27" s="64">
        <v>32.65</v>
      </c>
      <c r="K27" s="86">
        <v>3</v>
      </c>
      <c r="L27" s="61">
        <f t="shared" si="0"/>
        <v>2</v>
      </c>
      <c r="M27" s="62" t="str">
        <f t="shared" si="1"/>
        <v>OK</v>
      </c>
      <c r="N27" s="196"/>
      <c r="O27" s="197"/>
      <c r="P27" s="198">
        <v>1</v>
      </c>
      <c r="Q27" s="33"/>
      <c r="R27" s="33"/>
      <c r="S27" s="33"/>
      <c r="T27" s="33"/>
      <c r="U27" s="33"/>
      <c r="V27" s="33"/>
      <c r="W27" s="33"/>
    </row>
    <row r="28" spans="1:23" ht="32.25" customHeight="1" x14ac:dyDescent="0.25">
      <c r="A28" s="161"/>
      <c r="B28" s="164"/>
      <c r="C28" s="77">
        <v>25</v>
      </c>
      <c r="D28" s="70" t="s">
        <v>76</v>
      </c>
      <c r="E28" s="70"/>
      <c r="F28" s="80">
        <v>436</v>
      </c>
      <c r="G28" s="73" t="s">
        <v>92</v>
      </c>
      <c r="H28" s="67" t="s">
        <v>93</v>
      </c>
      <c r="I28" s="67" t="s">
        <v>94</v>
      </c>
      <c r="J28" s="64">
        <v>70.819999999999993</v>
      </c>
      <c r="K28" s="86">
        <v>1</v>
      </c>
      <c r="L28" s="61">
        <f t="shared" si="0"/>
        <v>1</v>
      </c>
      <c r="M28" s="62" t="str">
        <f t="shared" si="1"/>
        <v>OK</v>
      </c>
      <c r="N28" s="196"/>
      <c r="O28" s="197"/>
      <c r="P28" s="196"/>
      <c r="Q28" s="33"/>
      <c r="R28" s="33"/>
      <c r="S28" s="33"/>
      <c r="T28" s="33"/>
      <c r="U28" s="33"/>
      <c r="V28" s="33"/>
      <c r="W28" s="33"/>
    </row>
    <row r="29" spans="1:23" ht="27.75" customHeight="1" x14ac:dyDescent="0.25">
      <c r="A29" s="161"/>
      <c r="B29" s="164"/>
      <c r="C29" s="77">
        <v>26</v>
      </c>
      <c r="D29" s="70" t="s">
        <v>77</v>
      </c>
      <c r="E29" s="70"/>
      <c r="F29" s="80">
        <v>436</v>
      </c>
      <c r="G29" s="73" t="s">
        <v>92</v>
      </c>
      <c r="H29" s="67" t="s">
        <v>93</v>
      </c>
      <c r="I29" s="67" t="s">
        <v>94</v>
      </c>
      <c r="J29" s="64">
        <v>164.99</v>
      </c>
      <c r="K29" s="86"/>
      <c r="L29" s="61">
        <f t="shared" si="0"/>
        <v>0</v>
      </c>
      <c r="M29" s="62" t="str">
        <f t="shared" si="1"/>
        <v>OK</v>
      </c>
      <c r="N29" s="196"/>
      <c r="O29" s="197"/>
      <c r="P29" s="196"/>
      <c r="Q29" s="33"/>
      <c r="R29" s="33"/>
      <c r="S29" s="33"/>
      <c r="T29" s="33"/>
      <c r="U29" s="33"/>
      <c r="V29" s="33"/>
      <c r="W29" s="33"/>
    </row>
    <row r="30" spans="1:23" ht="32.25" customHeight="1" x14ac:dyDescent="0.25">
      <c r="A30" s="161"/>
      <c r="B30" s="164"/>
      <c r="C30" s="77">
        <v>27</v>
      </c>
      <c r="D30" s="70" t="s">
        <v>78</v>
      </c>
      <c r="E30" s="70"/>
      <c r="F30" s="80">
        <v>436</v>
      </c>
      <c r="G30" s="73" t="s">
        <v>92</v>
      </c>
      <c r="H30" s="67" t="s">
        <v>93</v>
      </c>
      <c r="I30" s="67" t="s">
        <v>94</v>
      </c>
      <c r="J30" s="64">
        <v>24.99</v>
      </c>
      <c r="K30" s="86">
        <v>2</v>
      </c>
      <c r="L30" s="61">
        <f t="shared" si="0"/>
        <v>2</v>
      </c>
      <c r="M30" s="62" t="str">
        <f t="shared" si="1"/>
        <v>OK</v>
      </c>
      <c r="N30" s="196"/>
      <c r="O30" s="197"/>
      <c r="P30" s="196"/>
      <c r="Q30" s="33"/>
      <c r="R30" s="33"/>
      <c r="S30" s="33"/>
      <c r="T30" s="33"/>
      <c r="U30" s="33"/>
      <c r="V30" s="33"/>
      <c r="W30" s="33"/>
    </row>
    <row r="31" spans="1:23" ht="36.75" customHeight="1" x14ac:dyDescent="0.25">
      <c r="A31" s="161"/>
      <c r="B31" s="164"/>
      <c r="C31" s="77">
        <v>28</v>
      </c>
      <c r="D31" s="70" t="s">
        <v>79</v>
      </c>
      <c r="E31" s="70"/>
      <c r="F31" s="80">
        <v>436</v>
      </c>
      <c r="G31" s="73" t="s">
        <v>92</v>
      </c>
      <c r="H31" s="67" t="s">
        <v>93</v>
      </c>
      <c r="I31" s="67" t="s">
        <v>94</v>
      </c>
      <c r="J31" s="64">
        <v>94.15</v>
      </c>
      <c r="K31" s="86">
        <v>1</v>
      </c>
      <c r="L31" s="61">
        <f t="shared" si="0"/>
        <v>1</v>
      </c>
      <c r="M31" s="62" t="str">
        <f t="shared" si="1"/>
        <v>OK</v>
      </c>
      <c r="N31" s="196"/>
      <c r="O31" s="197"/>
      <c r="P31" s="196"/>
      <c r="Q31" s="33"/>
      <c r="R31" s="33"/>
      <c r="S31" s="33"/>
      <c r="T31" s="33"/>
      <c r="U31" s="33"/>
      <c r="V31" s="33"/>
      <c r="W31" s="33"/>
    </row>
    <row r="32" spans="1:23" ht="34.5" customHeight="1" x14ac:dyDescent="0.25">
      <c r="A32" s="161"/>
      <c r="B32" s="164"/>
      <c r="C32" s="77">
        <v>29</v>
      </c>
      <c r="D32" s="70" t="s">
        <v>80</v>
      </c>
      <c r="E32" s="70"/>
      <c r="F32" s="80">
        <v>436</v>
      </c>
      <c r="G32" s="73" t="s">
        <v>92</v>
      </c>
      <c r="H32" s="67" t="s">
        <v>93</v>
      </c>
      <c r="I32" s="67" t="s">
        <v>94</v>
      </c>
      <c r="J32" s="64">
        <v>95.82</v>
      </c>
      <c r="K32" s="86">
        <v>2</v>
      </c>
      <c r="L32" s="61">
        <f t="shared" si="0"/>
        <v>1</v>
      </c>
      <c r="M32" s="62" t="str">
        <f t="shared" si="1"/>
        <v>OK</v>
      </c>
      <c r="N32" s="196"/>
      <c r="O32" s="197"/>
      <c r="P32" s="198">
        <v>1</v>
      </c>
      <c r="Q32" s="33"/>
      <c r="R32" s="33"/>
      <c r="S32" s="33"/>
      <c r="T32" s="33"/>
      <c r="U32" s="33"/>
      <c r="V32" s="33"/>
      <c r="W32" s="33"/>
    </row>
    <row r="33" spans="1:23" ht="40.700000000000003" customHeight="1" x14ac:dyDescent="0.25">
      <c r="A33" s="161"/>
      <c r="B33" s="164"/>
      <c r="C33" s="77">
        <v>30</v>
      </c>
      <c r="D33" s="70" t="s">
        <v>81</v>
      </c>
      <c r="E33" s="70"/>
      <c r="F33" s="80">
        <v>436</v>
      </c>
      <c r="G33" s="73" t="s">
        <v>92</v>
      </c>
      <c r="H33" s="67" t="s">
        <v>93</v>
      </c>
      <c r="I33" s="67" t="s">
        <v>94</v>
      </c>
      <c r="J33" s="64">
        <v>178.32</v>
      </c>
      <c r="K33" s="86">
        <v>1</v>
      </c>
      <c r="L33" s="61">
        <f t="shared" si="0"/>
        <v>1</v>
      </c>
      <c r="M33" s="62" t="str">
        <f t="shared" si="1"/>
        <v>OK</v>
      </c>
      <c r="N33" s="196"/>
      <c r="O33" s="197"/>
      <c r="P33" s="196"/>
      <c r="Q33" s="33"/>
      <c r="R33" s="33"/>
      <c r="S33" s="33"/>
      <c r="T33" s="33"/>
      <c r="U33" s="33"/>
      <c r="V33" s="33"/>
      <c r="W33" s="33"/>
    </row>
    <row r="34" spans="1:23" ht="30.75" customHeight="1" x14ac:dyDescent="0.25">
      <c r="A34" s="161"/>
      <c r="B34" s="164"/>
      <c r="C34" s="77">
        <v>31</v>
      </c>
      <c r="D34" s="70" t="s">
        <v>82</v>
      </c>
      <c r="E34" s="70"/>
      <c r="F34" s="80">
        <v>436</v>
      </c>
      <c r="G34" s="73" t="s">
        <v>92</v>
      </c>
      <c r="H34" s="67" t="s">
        <v>93</v>
      </c>
      <c r="I34" s="67" t="s">
        <v>94</v>
      </c>
      <c r="J34" s="64">
        <v>70.819999999999993</v>
      </c>
      <c r="K34" s="86">
        <v>2</v>
      </c>
      <c r="L34" s="61">
        <f t="shared" si="0"/>
        <v>2</v>
      </c>
      <c r="M34" s="62" t="str">
        <f t="shared" si="1"/>
        <v>OK</v>
      </c>
      <c r="N34" s="196"/>
      <c r="O34" s="197"/>
      <c r="P34" s="196"/>
      <c r="Q34" s="33"/>
      <c r="R34" s="33"/>
      <c r="S34" s="33"/>
      <c r="T34" s="33"/>
      <c r="U34" s="33"/>
      <c r="V34" s="33"/>
      <c r="W34" s="33"/>
    </row>
    <row r="35" spans="1:23" ht="25.5" customHeight="1" x14ac:dyDescent="0.25">
      <c r="A35" s="161"/>
      <c r="B35" s="164"/>
      <c r="C35" s="77">
        <v>32</v>
      </c>
      <c r="D35" s="70" t="s">
        <v>83</v>
      </c>
      <c r="E35" s="70"/>
      <c r="F35" s="80">
        <v>436</v>
      </c>
      <c r="G35" s="73" t="s">
        <v>92</v>
      </c>
      <c r="H35" s="67" t="s">
        <v>93</v>
      </c>
      <c r="I35" s="67" t="s">
        <v>94</v>
      </c>
      <c r="J35" s="64">
        <v>235.32</v>
      </c>
      <c r="K35" s="86">
        <v>2</v>
      </c>
      <c r="L35" s="61">
        <f t="shared" si="0"/>
        <v>2</v>
      </c>
      <c r="M35" s="62" t="str">
        <f t="shared" si="1"/>
        <v>OK</v>
      </c>
      <c r="N35" s="196"/>
      <c r="O35" s="197"/>
      <c r="P35" s="196"/>
      <c r="Q35" s="33"/>
      <c r="R35" s="33"/>
      <c r="S35" s="33"/>
      <c r="T35" s="33"/>
      <c r="U35" s="33"/>
      <c r="V35" s="33"/>
      <c r="W35" s="33"/>
    </row>
    <row r="36" spans="1:23" ht="36.75" customHeight="1" x14ac:dyDescent="0.25">
      <c r="A36" s="161"/>
      <c r="B36" s="164"/>
      <c r="C36" s="77">
        <v>33</v>
      </c>
      <c r="D36" s="70" t="s">
        <v>84</v>
      </c>
      <c r="E36" s="70"/>
      <c r="F36" s="80">
        <v>436</v>
      </c>
      <c r="G36" s="73" t="s">
        <v>92</v>
      </c>
      <c r="H36" s="67" t="s">
        <v>93</v>
      </c>
      <c r="I36" s="67" t="s">
        <v>94</v>
      </c>
      <c r="J36" s="64">
        <v>86.65</v>
      </c>
      <c r="K36" s="86">
        <v>2</v>
      </c>
      <c r="L36" s="61">
        <f t="shared" si="0"/>
        <v>2</v>
      </c>
      <c r="M36" s="62" t="str">
        <f t="shared" si="1"/>
        <v>OK</v>
      </c>
      <c r="N36" s="196"/>
      <c r="O36" s="197"/>
      <c r="P36" s="196"/>
      <c r="Q36" s="33"/>
      <c r="R36" s="33"/>
      <c r="S36" s="33"/>
      <c r="T36" s="33"/>
      <c r="U36" s="33"/>
      <c r="V36" s="33"/>
      <c r="W36" s="33"/>
    </row>
    <row r="37" spans="1:23" ht="32.25" customHeight="1" x14ac:dyDescent="0.25">
      <c r="A37" s="161"/>
      <c r="B37" s="164"/>
      <c r="C37" s="77">
        <v>34</v>
      </c>
      <c r="D37" s="70" t="s">
        <v>85</v>
      </c>
      <c r="E37" s="70"/>
      <c r="F37" s="80">
        <v>436</v>
      </c>
      <c r="G37" s="73" t="s">
        <v>92</v>
      </c>
      <c r="H37" s="67" t="s">
        <v>95</v>
      </c>
      <c r="I37" s="67" t="s">
        <v>94</v>
      </c>
      <c r="J37" s="64">
        <v>131.65</v>
      </c>
      <c r="K37" s="86"/>
      <c r="L37" s="61">
        <f t="shared" si="0"/>
        <v>0</v>
      </c>
      <c r="M37" s="62" t="str">
        <f t="shared" si="1"/>
        <v>OK</v>
      </c>
      <c r="N37" s="196"/>
      <c r="O37" s="197"/>
      <c r="P37" s="196"/>
      <c r="Q37" s="33"/>
      <c r="R37" s="33"/>
      <c r="S37" s="33"/>
      <c r="T37" s="33"/>
      <c r="U37" s="33"/>
      <c r="V37" s="33"/>
      <c r="W37" s="33"/>
    </row>
    <row r="38" spans="1:23" ht="28.5" customHeight="1" x14ac:dyDescent="0.25">
      <c r="A38" s="161"/>
      <c r="B38" s="164"/>
      <c r="C38" s="77">
        <v>35</v>
      </c>
      <c r="D38" s="70" t="s">
        <v>86</v>
      </c>
      <c r="E38" s="70" t="s">
        <v>29</v>
      </c>
      <c r="F38" s="80">
        <v>436</v>
      </c>
      <c r="G38" s="73" t="s">
        <v>92</v>
      </c>
      <c r="H38" s="67" t="s">
        <v>95</v>
      </c>
      <c r="I38" s="67" t="s">
        <v>94</v>
      </c>
      <c r="J38" s="64">
        <v>271.64999999999998</v>
      </c>
      <c r="K38" s="86">
        <v>1</v>
      </c>
      <c r="L38" s="61">
        <f t="shared" si="0"/>
        <v>0</v>
      </c>
      <c r="M38" s="62" t="str">
        <f t="shared" si="1"/>
        <v>OK</v>
      </c>
      <c r="N38" s="196"/>
      <c r="O38" s="200"/>
      <c r="P38" s="198">
        <v>1</v>
      </c>
      <c r="Q38" s="33"/>
      <c r="R38" s="33"/>
      <c r="S38" s="33"/>
      <c r="T38" s="33"/>
      <c r="U38" s="33"/>
      <c r="V38" s="33"/>
      <c r="W38" s="33"/>
    </row>
    <row r="39" spans="1:23" ht="27.75" customHeight="1" x14ac:dyDescent="0.25">
      <c r="A39" s="161"/>
      <c r="B39" s="164"/>
      <c r="C39" s="73">
        <v>36</v>
      </c>
      <c r="D39" s="70" t="s">
        <v>87</v>
      </c>
      <c r="E39" s="70" t="s">
        <v>30</v>
      </c>
      <c r="F39" s="80">
        <v>436</v>
      </c>
      <c r="G39" s="73" t="s">
        <v>92</v>
      </c>
      <c r="H39" s="67" t="s">
        <v>95</v>
      </c>
      <c r="I39" s="67" t="s">
        <v>94</v>
      </c>
      <c r="J39" s="64">
        <v>148.32</v>
      </c>
      <c r="K39" s="86">
        <v>2</v>
      </c>
      <c r="L39" s="61">
        <f t="shared" si="0"/>
        <v>2</v>
      </c>
      <c r="M39" s="62" t="str">
        <f t="shared" si="1"/>
        <v>OK</v>
      </c>
      <c r="N39" s="196"/>
      <c r="O39" s="197"/>
      <c r="P39" s="196"/>
      <c r="Q39" s="33"/>
      <c r="R39" s="33"/>
      <c r="S39" s="33"/>
      <c r="T39" s="34"/>
      <c r="U39" s="33"/>
      <c r="V39" s="33"/>
      <c r="W39" s="33"/>
    </row>
    <row r="40" spans="1:23" ht="28.5" customHeight="1" x14ac:dyDescent="0.25">
      <c r="A40" s="161"/>
      <c r="B40" s="164"/>
      <c r="C40" s="73">
        <v>37</v>
      </c>
      <c r="D40" s="70" t="s">
        <v>88</v>
      </c>
      <c r="E40" s="70" t="s">
        <v>28</v>
      </c>
      <c r="F40" s="80">
        <v>436</v>
      </c>
      <c r="G40" s="73" t="s">
        <v>92</v>
      </c>
      <c r="H40" s="67" t="s">
        <v>95</v>
      </c>
      <c r="I40" s="67" t="s">
        <v>94</v>
      </c>
      <c r="J40" s="64">
        <v>140.82</v>
      </c>
      <c r="K40" s="86">
        <v>1</v>
      </c>
      <c r="L40" s="61">
        <f t="shared" si="0"/>
        <v>1</v>
      </c>
      <c r="M40" s="62" t="str">
        <f t="shared" si="1"/>
        <v>OK</v>
      </c>
      <c r="N40" s="196"/>
      <c r="O40" s="197"/>
      <c r="P40" s="196"/>
      <c r="Q40" s="33"/>
      <c r="R40" s="33"/>
      <c r="S40" s="33"/>
      <c r="T40" s="33"/>
      <c r="U40" s="33"/>
      <c r="V40" s="33"/>
      <c r="W40" s="33"/>
    </row>
    <row r="41" spans="1:23" ht="27.75" customHeight="1" x14ac:dyDescent="0.25">
      <c r="A41" s="161"/>
      <c r="B41" s="164"/>
      <c r="C41" s="73">
        <v>38</v>
      </c>
      <c r="D41" s="70" t="s">
        <v>89</v>
      </c>
      <c r="E41" s="70" t="s">
        <v>30</v>
      </c>
      <c r="F41" s="80">
        <v>436</v>
      </c>
      <c r="G41" s="73" t="s">
        <v>92</v>
      </c>
      <c r="H41" s="67" t="s">
        <v>95</v>
      </c>
      <c r="I41" s="67" t="s">
        <v>94</v>
      </c>
      <c r="J41" s="64">
        <v>184.99</v>
      </c>
      <c r="K41" s="86">
        <v>1</v>
      </c>
      <c r="L41" s="61">
        <f t="shared" si="0"/>
        <v>1</v>
      </c>
      <c r="M41" s="62" t="str">
        <f t="shared" si="1"/>
        <v>OK</v>
      </c>
      <c r="N41" s="196"/>
      <c r="O41" s="197"/>
      <c r="P41" s="196"/>
      <c r="Q41" s="33"/>
      <c r="R41" s="33"/>
      <c r="S41" s="33"/>
      <c r="T41" s="33"/>
      <c r="U41" s="33"/>
      <c r="V41" s="33"/>
      <c r="W41" s="33"/>
    </row>
    <row r="42" spans="1:23" ht="23.25" customHeight="1" x14ac:dyDescent="0.25">
      <c r="A42" s="161"/>
      <c r="B42" s="164"/>
      <c r="C42" s="73">
        <v>39</v>
      </c>
      <c r="D42" s="70" t="s">
        <v>90</v>
      </c>
      <c r="E42" s="70" t="s">
        <v>31</v>
      </c>
      <c r="F42" s="80">
        <v>436</v>
      </c>
      <c r="G42" s="73" t="s">
        <v>92</v>
      </c>
      <c r="H42" s="67" t="s">
        <v>95</v>
      </c>
      <c r="I42" s="67" t="s">
        <v>94</v>
      </c>
      <c r="J42" s="64">
        <v>114.99</v>
      </c>
      <c r="K42" s="86"/>
      <c r="L42" s="61">
        <f t="shared" si="0"/>
        <v>0</v>
      </c>
      <c r="M42" s="62" t="str">
        <f t="shared" si="1"/>
        <v>OK</v>
      </c>
      <c r="N42" s="196"/>
      <c r="O42" s="197"/>
      <c r="P42" s="196"/>
      <c r="Q42" s="33"/>
      <c r="R42" s="33"/>
      <c r="S42" s="33"/>
      <c r="T42" s="33"/>
      <c r="U42" s="33"/>
      <c r="V42" s="33"/>
      <c r="W42" s="33"/>
    </row>
    <row r="43" spans="1:23" ht="31.7" customHeight="1" x14ac:dyDescent="0.25">
      <c r="A43" s="162"/>
      <c r="B43" s="165"/>
      <c r="C43" s="73">
        <v>40</v>
      </c>
      <c r="D43" s="83" t="s">
        <v>91</v>
      </c>
      <c r="E43" s="83" t="s">
        <v>30</v>
      </c>
      <c r="F43" s="80">
        <v>436</v>
      </c>
      <c r="G43" s="73" t="s">
        <v>92</v>
      </c>
      <c r="H43" s="84" t="s">
        <v>95</v>
      </c>
      <c r="I43" s="84" t="s">
        <v>94</v>
      </c>
      <c r="J43" s="64">
        <v>221.65</v>
      </c>
      <c r="K43" s="86">
        <v>1</v>
      </c>
      <c r="L43" s="61">
        <f t="shared" si="0"/>
        <v>0</v>
      </c>
      <c r="M43" s="62" t="str">
        <f t="shared" si="1"/>
        <v>OK</v>
      </c>
      <c r="N43" s="196"/>
      <c r="O43" s="197"/>
      <c r="P43" s="198">
        <v>1</v>
      </c>
      <c r="Q43" s="33"/>
      <c r="R43" s="33"/>
      <c r="S43" s="33"/>
      <c r="T43" s="34"/>
      <c r="U43" s="33"/>
      <c r="V43" s="33"/>
      <c r="W43" s="33"/>
    </row>
    <row r="44" spans="1:23" x14ac:dyDescent="0.25">
      <c r="K44" s="18">
        <f>SUM(K4:K43)</f>
        <v>56</v>
      </c>
      <c r="L44" s="18">
        <f>SUM(L4:L43)</f>
        <v>33</v>
      </c>
      <c r="N44" s="29">
        <f>SUMPRODUCT($J$4:$J$43,N4:N43)</f>
        <v>128.86000000000001</v>
      </c>
      <c r="O44" s="29">
        <f t="shared" ref="O44:W44" si="2">SUMPRODUCT($J$4:$J$43,O4:O43)</f>
        <v>103.2</v>
      </c>
      <c r="P44" s="29">
        <f t="shared" si="2"/>
        <v>963.76999999999987</v>
      </c>
      <c r="Q44" s="29">
        <f t="shared" si="2"/>
        <v>0</v>
      </c>
      <c r="R44" s="29">
        <f t="shared" si="2"/>
        <v>0</v>
      </c>
      <c r="S44" s="29">
        <f t="shared" si="2"/>
        <v>0</v>
      </c>
      <c r="T44" s="29">
        <f t="shared" si="2"/>
        <v>0</v>
      </c>
      <c r="U44" s="29">
        <f t="shared" si="2"/>
        <v>0</v>
      </c>
      <c r="V44" s="29">
        <f t="shared" si="2"/>
        <v>0</v>
      </c>
      <c r="W44" s="29">
        <f t="shared" si="2"/>
        <v>0</v>
      </c>
    </row>
    <row r="45" spans="1:23" x14ac:dyDescent="0.25">
      <c r="N45" s="201"/>
      <c r="O45" s="202"/>
      <c r="P45" s="203"/>
      <c r="Q45" s="46"/>
    </row>
    <row r="46" spans="1:23" x14ac:dyDescent="0.25">
      <c r="N46" s="201"/>
      <c r="O46" s="202"/>
      <c r="P46" s="203"/>
      <c r="Q46" s="46"/>
    </row>
    <row r="47" spans="1:23" x14ac:dyDescent="0.25">
      <c r="N47" s="201"/>
      <c r="O47" s="202"/>
      <c r="P47" s="203"/>
      <c r="Q47" s="46"/>
    </row>
    <row r="48" spans="1:23" x14ac:dyDescent="0.25">
      <c r="N48" s="201"/>
      <c r="O48" s="202"/>
      <c r="P48" s="203"/>
      <c r="Q48" s="46"/>
    </row>
    <row r="49" spans="14:17" x14ac:dyDescent="0.25">
      <c r="N49" s="201"/>
      <c r="O49" s="202"/>
      <c r="P49" s="203"/>
      <c r="Q49" s="46"/>
    </row>
    <row r="50" spans="14:17" ht="26.45" customHeight="1" x14ac:dyDescent="0.25">
      <c r="N50" s="201"/>
      <c r="O50" s="204"/>
      <c r="P50" s="201"/>
    </row>
    <row r="51" spans="14:17" x14ac:dyDescent="0.25">
      <c r="N51" s="201"/>
      <c r="O51" s="204"/>
      <c r="P51" s="201"/>
    </row>
    <row r="52" spans="14:17" x14ac:dyDescent="0.25">
      <c r="N52" s="201"/>
      <c r="O52" s="204"/>
      <c r="P52" s="201"/>
    </row>
    <row r="53" spans="14:17" x14ac:dyDescent="0.25">
      <c r="N53" s="201"/>
      <c r="O53" s="204"/>
      <c r="P53" s="201"/>
    </row>
    <row r="54" spans="14:17" x14ac:dyDescent="0.25">
      <c r="N54" s="201"/>
      <c r="O54" s="204"/>
      <c r="P54" s="201"/>
    </row>
    <row r="55" spans="14:17" x14ac:dyDescent="0.25">
      <c r="N55" s="201"/>
      <c r="O55" s="204"/>
      <c r="P55" s="201"/>
    </row>
    <row r="56" spans="14:17" x14ac:dyDescent="0.25">
      <c r="N56" s="201"/>
      <c r="O56" s="204"/>
      <c r="P56" s="201"/>
    </row>
    <row r="57" spans="14:17" x14ac:dyDescent="0.25">
      <c r="N57" s="201"/>
      <c r="O57" s="204"/>
      <c r="P57" s="201"/>
    </row>
    <row r="58" spans="14:17" x14ac:dyDescent="0.25">
      <c r="N58" s="201"/>
      <c r="O58" s="204"/>
      <c r="P58" s="201"/>
    </row>
    <row r="59" spans="14:17" ht="90" customHeight="1" x14ac:dyDescent="0.25">
      <c r="N59" s="201"/>
      <c r="O59" s="204"/>
      <c r="P59" s="201"/>
    </row>
    <row r="60" spans="14:17" x14ac:dyDescent="0.25">
      <c r="N60" s="48"/>
    </row>
    <row r="61" spans="14:17" x14ac:dyDescent="0.25">
      <c r="N61" s="48"/>
    </row>
    <row r="62" spans="14:17" x14ac:dyDescent="0.25">
      <c r="N62" s="48"/>
    </row>
    <row r="63" spans="14:17" x14ac:dyDescent="0.25">
      <c r="N63" s="48"/>
    </row>
    <row r="64" spans="14:17" x14ac:dyDescent="0.25">
      <c r="N64" s="48"/>
    </row>
    <row r="65" spans="14:14" x14ac:dyDescent="0.25">
      <c r="N65" s="48"/>
    </row>
    <row r="66" spans="14:14" x14ac:dyDescent="0.25">
      <c r="N66" s="48"/>
    </row>
    <row r="67" spans="14:14" x14ac:dyDescent="0.25">
      <c r="N67" s="48"/>
    </row>
    <row r="68" spans="14:14" x14ac:dyDescent="0.25">
      <c r="N68" s="48"/>
    </row>
    <row r="69" spans="14:14" x14ac:dyDescent="0.25">
      <c r="N69" s="48"/>
    </row>
    <row r="70" spans="14:14" x14ac:dyDescent="0.25">
      <c r="N70" s="48"/>
    </row>
    <row r="71" spans="14:14" x14ac:dyDescent="0.25">
      <c r="N71" s="48"/>
    </row>
    <row r="72" spans="14:14" x14ac:dyDescent="0.25">
      <c r="N72" s="48"/>
    </row>
    <row r="73" spans="14:14" x14ac:dyDescent="0.25">
      <c r="N73" s="48"/>
    </row>
    <row r="74" spans="14:14" x14ac:dyDescent="0.25">
      <c r="N74" s="48"/>
    </row>
    <row r="75" spans="14:14" x14ac:dyDescent="0.25">
      <c r="N75" s="48"/>
    </row>
    <row r="76" spans="14:14" x14ac:dyDescent="0.25">
      <c r="N76" s="48"/>
    </row>
    <row r="77" spans="14:14" x14ac:dyDescent="0.25">
      <c r="N77" s="48"/>
    </row>
    <row r="78" spans="14:14" x14ac:dyDescent="0.25">
      <c r="N78" s="48"/>
    </row>
    <row r="79" spans="14:14" x14ac:dyDescent="0.25">
      <c r="N79" s="48"/>
    </row>
    <row r="80" spans="14:14" x14ac:dyDescent="0.25">
      <c r="N80" s="48"/>
    </row>
    <row r="81" spans="14:14" x14ac:dyDescent="0.25">
      <c r="N81" s="48"/>
    </row>
    <row r="82" spans="14:14" x14ac:dyDescent="0.25">
      <c r="N82" s="48"/>
    </row>
    <row r="83" spans="14:14" x14ac:dyDescent="0.25">
      <c r="N83" s="48"/>
    </row>
    <row r="84" spans="14:14" x14ac:dyDescent="0.25">
      <c r="N84" s="48"/>
    </row>
    <row r="85" spans="14:14" x14ac:dyDescent="0.25">
      <c r="N85" s="48"/>
    </row>
    <row r="86" spans="14:14" x14ac:dyDescent="0.25">
      <c r="N86" s="48"/>
    </row>
    <row r="87" spans="14:14" x14ac:dyDescent="0.25">
      <c r="N87" s="48"/>
    </row>
    <row r="88" spans="14:14" x14ac:dyDescent="0.25">
      <c r="N88" s="48"/>
    </row>
    <row r="89" spans="14:14" x14ac:dyDescent="0.25">
      <c r="N89" s="48"/>
    </row>
    <row r="90" spans="14:14" x14ac:dyDescent="0.25">
      <c r="N90" s="48"/>
    </row>
    <row r="91" spans="14:14" x14ac:dyDescent="0.25">
      <c r="N91" s="48"/>
    </row>
    <row r="92" spans="14:14" x14ac:dyDescent="0.25">
      <c r="N92" s="48"/>
    </row>
    <row r="93" spans="14:14" x14ac:dyDescent="0.25">
      <c r="N93" s="48"/>
    </row>
    <row r="94" spans="14:14" x14ac:dyDescent="0.25">
      <c r="N94" s="48"/>
    </row>
    <row r="95" spans="14:14" x14ac:dyDescent="0.25">
      <c r="N95" s="48"/>
    </row>
    <row r="96" spans="14:14" x14ac:dyDescent="0.25">
      <c r="N96" s="48"/>
    </row>
    <row r="97" spans="14:14" x14ac:dyDescent="0.25">
      <c r="N97" s="48"/>
    </row>
    <row r="98" spans="14:14" x14ac:dyDescent="0.25">
      <c r="N98" s="48"/>
    </row>
    <row r="99" spans="14:14" x14ac:dyDescent="0.25">
      <c r="N99" s="48"/>
    </row>
    <row r="100" spans="14:14" x14ac:dyDescent="0.25">
      <c r="N100" s="48"/>
    </row>
    <row r="101" spans="14:14" x14ac:dyDescent="0.25">
      <c r="N101" s="48"/>
    </row>
    <row r="102" spans="14:14" x14ac:dyDescent="0.25">
      <c r="N102" s="48"/>
    </row>
    <row r="103" spans="14:14" x14ac:dyDescent="0.25">
      <c r="N103" s="48"/>
    </row>
    <row r="104" spans="14:14" x14ac:dyDescent="0.25">
      <c r="N104" s="48"/>
    </row>
    <row r="105" spans="14:14" x14ac:dyDescent="0.25">
      <c r="N105" s="48"/>
    </row>
    <row r="106" spans="14:14" x14ac:dyDescent="0.25">
      <c r="N106" s="48"/>
    </row>
    <row r="107" spans="14:14" x14ac:dyDescent="0.25">
      <c r="N107" s="48"/>
    </row>
    <row r="108" spans="14:14" x14ac:dyDescent="0.25">
      <c r="N108" s="48"/>
    </row>
    <row r="109" spans="14:14" x14ac:dyDescent="0.25">
      <c r="N109" s="48"/>
    </row>
    <row r="110" spans="14:14" x14ac:dyDescent="0.25">
      <c r="N110" s="48"/>
    </row>
    <row r="111" spans="14:14" x14ac:dyDescent="0.25">
      <c r="N111" s="48"/>
    </row>
    <row r="112" spans="14:14" x14ac:dyDescent="0.25">
      <c r="N112" s="48"/>
    </row>
    <row r="113" spans="14:14" x14ac:dyDescent="0.25">
      <c r="N113" s="48"/>
    </row>
    <row r="114" spans="14:14" x14ac:dyDescent="0.25">
      <c r="N114" s="48"/>
    </row>
    <row r="115" spans="14:14" x14ac:dyDescent="0.25">
      <c r="N115" s="48"/>
    </row>
    <row r="116" spans="14:14" x14ac:dyDescent="0.25">
      <c r="N116" s="48"/>
    </row>
    <row r="117" spans="14:14" x14ac:dyDescent="0.25">
      <c r="N117" s="48"/>
    </row>
    <row r="118" spans="14:14" x14ac:dyDescent="0.25">
      <c r="N118" s="48"/>
    </row>
    <row r="119" spans="14:14" x14ac:dyDescent="0.25">
      <c r="N119" s="48"/>
    </row>
    <row r="120" spans="14:14" x14ac:dyDescent="0.25">
      <c r="N120" s="48"/>
    </row>
    <row r="121" spans="14:14" x14ac:dyDescent="0.25">
      <c r="N121" s="48"/>
    </row>
    <row r="122" spans="14:14" x14ac:dyDescent="0.25">
      <c r="N122" s="48"/>
    </row>
    <row r="123" spans="14:14" x14ac:dyDescent="0.25">
      <c r="N123" s="48"/>
    </row>
    <row r="124" spans="14:14" x14ac:dyDescent="0.25">
      <c r="N124" s="48"/>
    </row>
    <row r="125" spans="14:14" x14ac:dyDescent="0.25">
      <c r="N125" s="48"/>
    </row>
    <row r="126" spans="14:14" x14ac:dyDescent="0.25">
      <c r="N126" s="48"/>
    </row>
    <row r="127" spans="14:14" x14ac:dyDescent="0.25">
      <c r="N127" s="48"/>
    </row>
    <row r="128" spans="14:14" x14ac:dyDescent="0.25">
      <c r="N128" s="48"/>
    </row>
    <row r="129" spans="14:14" x14ac:dyDescent="0.25">
      <c r="N129" s="48"/>
    </row>
    <row r="130" spans="14:14" x14ac:dyDescent="0.25">
      <c r="N130" s="48"/>
    </row>
    <row r="131" spans="14:14" x14ac:dyDescent="0.25">
      <c r="N131" s="48"/>
    </row>
    <row r="132" spans="14:14" x14ac:dyDescent="0.25">
      <c r="N132" s="48"/>
    </row>
    <row r="133" spans="14:14" x14ac:dyDescent="0.25">
      <c r="N133" s="48"/>
    </row>
    <row r="134" spans="14:14" x14ac:dyDescent="0.25">
      <c r="N134" s="48"/>
    </row>
    <row r="135" spans="14:14" x14ac:dyDescent="0.25">
      <c r="N135" s="48"/>
    </row>
    <row r="136" spans="14:14" x14ac:dyDescent="0.25">
      <c r="N136" s="48"/>
    </row>
    <row r="137" spans="14:14" x14ac:dyDescent="0.25">
      <c r="N137" s="48"/>
    </row>
    <row r="138" spans="14:14" x14ac:dyDescent="0.25">
      <c r="N138" s="48"/>
    </row>
    <row r="139" spans="14:14" x14ac:dyDescent="0.25">
      <c r="N139" s="48"/>
    </row>
    <row r="140" spans="14:14" x14ac:dyDescent="0.25">
      <c r="N140" s="48"/>
    </row>
    <row r="141" spans="14:14" x14ac:dyDescent="0.25">
      <c r="N141" s="48"/>
    </row>
    <row r="142" spans="14:14" x14ac:dyDescent="0.25">
      <c r="N142" s="48"/>
    </row>
    <row r="143" spans="14:14" x14ac:dyDescent="0.25">
      <c r="N143" s="48"/>
    </row>
    <row r="144" spans="14:14" x14ac:dyDescent="0.25">
      <c r="N144" s="48"/>
    </row>
    <row r="145" spans="14:14" x14ac:dyDescent="0.25">
      <c r="N145" s="48"/>
    </row>
    <row r="146" spans="14:14" x14ac:dyDescent="0.25">
      <c r="N146" s="48"/>
    </row>
    <row r="147" spans="14:14" x14ac:dyDescent="0.25">
      <c r="N147" s="48"/>
    </row>
    <row r="148" spans="14:14" x14ac:dyDescent="0.25">
      <c r="N148" s="48"/>
    </row>
    <row r="149" spans="14:14" x14ac:dyDescent="0.25">
      <c r="N149" s="48"/>
    </row>
    <row r="150" spans="14:14" x14ac:dyDescent="0.25">
      <c r="N150" s="48"/>
    </row>
    <row r="151" spans="14:14" x14ac:dyDescent="0.25">
      <c r="N151" s="48"/>
    </row>
    <row r="152" spans="14:14" x14ac:dyDescent="0.25">
      <c r="N152" s="48"/>
    </row>
    <row r="153" spans="14:14" x14ac:dyDescent="0.25">
      <c r="N153" s="48"/>
    </row>
    <row r="154" spans="14:14" x14ac:dyDescent="0.25">
      <c r="N154" s="48"/>
    </row>
    <row r="155" spans="14:14" x14ac:dyDescent="0.25">
      <c r="N155" s="48"/>
    </row>
    <row r="156" spans="14:14" x14ac:dyDescent="0.25">
      <c r="N156" s="48"/>
    </row>
    <row r="157" spans="14:14" x14ac:dyDescent="0.25">
      <c r="N157" s="48"/>
    </row>
    <row r="158" spans="14:14" x14ac:dyDescent="0.25">
      <c r="N158" s="48"/>
    </row>
    <row r="159" spans="14:14" x14ac:dyDescent="0.25">
      <c r="N159" s="48"/>
    </row>
    <row r="160" spans="14:14" x14ac:dyDescent="0.25">
      <c r="N160" s="48"/>
    </row>
    <row r="161" spans="14:14" x14ac:dyDescent="0.25">
      <c r="N161" s="48"/>
    </row>
    <row r="162" spans="14:14" x14ac:dyDescent="0.25">
      <c r="N162" s="48"/>
    </row>
    <row r="163" spans="14:14" x14ac:dyDescent="0.25">
      <c r="N163" s="48"/>
    </row>
    <row r="164" spans="14:14" x14ac:dyDescent="0.25">
      <c r="N164" s="48"/>
    </row>
    <row r="165" spans="14:14" x14ac:dyDescent="0.25">
      <c r="N165" s="48"/>
    </row>
    <row r="166" spans="14:14" x14ac:dyDescent="0.25">
      <c r="N166" s="48"/>
    </row>
    <row r="167" spans="14:14" x14ac:dyDescent="0.25">
      <c r="N167" s="48"/>
    </row>
    <row r="168" spans="14:14" x14ac:dyDescent="0.25">
      <c r="N168" s="48"/>
    </row>
    <row r="169" spans="14:14" x14ac:dyDescent="0.25">
      <c r="N169" s="48"/>
    </row>
    <row r="170" spans="14:14" x14ac:dyDescent="0.25">
      <c r="N170" s="48"/>
    </row>
    <row r="171" spans="14:14" x14ac:dyDescent="0.25">
      <c r="N171" s="48"/>
    </row>
    <row r="172" spans="14:14" x14ac:dyDescent="0.25">
      <c r="N172" s="48"/>
    </row>
    <row r="173" spans="14:14" x14ac:dyDescent="0.25">
      <c r="N173" s="48"/>
    </row>
    <row r="174" spans="14:14" x14ac:dyDescent="0.25">
      <c r="N174" s="48"/>
    </row>
    <row r="175" spans="14:14" x14ac:dyDescent="0.25">
      <c r="N175" s="48"/>
    </row>
    <row r="176" spans="14:14" x14ac:dyDescent="0.25">
      <c r="N176" s="48"/>
    </row>
    <row r="177" spans="14:14" x14ac:dyDescent="0.25">
      <c r="N177" s="48"/>
    </row>
    <row r="178" spans="14:14" x14ac:dyDescent="0.25">
      <c r="N178" s="48"/>
    </row>
    <row r="179" spans="14:14" x14ac:dyDescent="0.25">
      <c r="N179" s="48"/>
    </row>
    <row r="180" spans="14:14" x14ac:dyDescent="0.25">
      <c r="N180" s="48"/>
    </row>
    <row r="181" spans="14:14" x14ac:dyDescent="0.25">
      <c r="N181" s="48"/>
    </row>
    <row r="182" spans="14:14" x14ac:dyDescent="0.25">
      <c r="N182" s="48"/>
    </row>
    <row r="183" spans="14:14" x14ac:dyDescent="0.25">
      <c r="N183" s="48"/>
    </row>
    <row r="184" spans="14:14" x14ac:dyDescent="0.25">
      <c r="N184" s="48"/>
    </row>
    <row r="185" spans="14:14" x14ac:dyDescent="0.25">
      <c r="N185" s="48"/>
    </row>
    <row r="186" spans="14:14" x14ac:dyDescent="0.25">
      <c r="N186" s="48"/>
    </row>
    <row r="187" spans="14:14" x14ac:dyDescent="0.25">
      <c r="N187" s="48"/>
    </row>
    <row r="188" spans="14:14" x14ac:dyDescent="0.25">
      <c r="N188" s="48"/>
    </row>
    <row r="189" spans="14:14" x14ac:dyDescent="0.25">
      <c r="N189" s="48"/>
    </row>
    <row r="190" spans="14:14" x14ac:dyDescent="0.25">
      <c r="N190" s="48"/>
    </row>
    <row r="191" spans="14:14" x14ac:dyDescent="0.25">
      <c r="N191" s="48"/>
    </row>
    <row r="192" spans="14:14" x14ac:dyDescent="0.25">
      <c r="N192" s="48"/>
    </row>
    <row r="193" spans="14:14" x14ac:dyDescent="0.25">
      <c r="N193" s="48"/>
    </row>
    <row r="194" spans="14:14" x14ac:dyDescent="0.25">
      <c r="N194" s="48"/>
    </row>
    <row r="195" spans="14:14" x14ac:dyDescent="0.25">
      <c r="N195" s="48"/>
    </row>
    <row r="196" spans="14:14" x14ac:dyDescent="0.25">
      <c r="N196" s="48"/>
    </row>
    <row r="197" spans="14:14" x14ac:dyDescent="0.25">
      <c r="N197" s="48"/>
    </row>
    <row r="198" spans="14:14" x14ac:dyDescent="0.25">
      <c r="N198" s="48"/>
    </row>
    <row r="199" spans="14:14" x14ac:dyDescent="0.25">
      <c r="N199" s="48"/>
    </row>
    <row r="200" spans="14:14" x14ac:dyDescent="0.25">
      <c r="N200" s="48"/>
    </row>
    <row r="201" spans="14:14" x14ac:dyDescent="0.25">
      <c r="N201" s="48"/>
    </row>
    <row r="202" spans="14:14" x14ac:dyDescent="0.25">
      <c r="N202" s="48"/>
    </row>
    <row r="203" spans="14:14" x14ac:dyDescent="0.25">
      <c r="N203" s="48"/>
    </row>
    <row r="204" spans="14:14" x14ac:dyDescent="0.25">
      <c r="N204" s="48"/>
    </row>
    <row r="205" spans="14:14" x14ac:dyDescent="0.25">
      <c r="N205" s="48"/>
    </row>
    <row r="206" spans="14:14" x14ac:dyDescent="0.25">
      <c r="N206" s="48"/>
    </row>
    <row r="207" spans="14:14" x14ac:dyDescent="0.25">
      <c r="N207" s="48"/>
    </row>
    <row r="208" spans="14:14" x14ac:dyDescent="0.25">
      <c r="N208" s="48"/>
    </row>
    <row r="209" spans="14:14" x14ac:dyDescent="0.25">
      <c r="N209" s="48"/>
    </row>
    <row r="210" spans="14:14" x14ac:dyDescent="0.25">
      <c r="N210" s="48"/>
    </row>
    <row r="211" spans="14:14" x14ac:dyDescent="0.25">
      <c r="N211" s="48"/>
    </row>
    <row r="212" spans="14:14" x14ac:dyDescent="0.25">
      <c r="N212" s="48"/>
    </row>
    <row r="213" spans="14:14" x14ac:dyDescent="0.25">
      <c r="N213" s="48"/>
    </row>
    <row r="214" spans="14:14" x14ac:dyDescent="0.25">
      <c r="N214" s="48"/>
    </row>
    <row r="215" spans="14:14" x14ac:dyDescent="0.25">
      <c r="N215" s="48"/>
    </row>
    <row r="216" spans="14:14" x14ac:dyDescent="0.25">
      <c r="N216" s="48"/>
    </row>
    <row r="217" spans="14:14" x14ac:dyDescent="0.25">
      <c r="N217" s="48"/>
    </row>
    <row r="218" spans="14:14" x14ac:dyDescent="0.25">
      <c r="N218" s="48"/>
    </row>
    <row r="219" spans="14:14" x14ac:dyDescent="0.25">
      <c r="N219" s="48"/>
    </row>
    <row r="220" spans="14:14" x14ac:dyDescent="0.25">
      <c r="N220" s="48"/>
    </row>
    <row r="221" spans="14:14" x14ac:dyDescent="0.25">
      <c r="N221" s="48"/>
    </row>
    <row r="222" spans="14:14" x14ac:dyDescent="0.25">
      <c r="N222" s="48"/>
    </row>
    <row r="223" spans="14:14" x14ac:dyDescent="0.25">
      <c r="N223" s="48"/>
    </row>
    <row r="224" spans="14:14" x14ac:dyDescent="0.25">
      <c r="N224" s="48"/>
    </row>
    <row r="225" spans="14:14" x14ac:dyDescent="0.25">
      <c r="N225" s="48"/>
    </row>
    <row r="226" spans="14:14" x14ac:dyDescent="0.25">
      <c r="N226" s="48"/>
    </row>
    <row r="227" spans="14:14" x14ac:dyDescent="0.25">
      <c r="N227" s="48"/>
    </row>
    <row r="228" spans="14:14" x14ac:dyDescent="0.25">
      <c r="N228" s="48"/>
    </row>
    <row r="229" spans="14:14" x14ac:dyDescent="0.25">
      <c r="N229" s="48"/>
    </row>
    <row r="230" spans="14:14" x14ac:dyDescent="0.25">
      <c r="N230" s="48"/>
    </row>
    <row r="231" spans="14:14" x14ac:dyDescent="0.25">
      <c r="N231" s="48"/>
    </row>
    <row r="232" spans="14:14" x14ac:dyDescent="0.25">
      <c r="N232" s="48"/>
    </row>
    <row r="233" spans="14:14" x14ac:dyDescent="0.25">
      <c r="N233" s="48"/>
    </row>
    <row r="234" spans="14:14" x14ac:dyDescent="0.25">
      <c r="N234" s="48"/>
    </row>
    <row r="235" spans="14:14" x14ac:dyDescent="0.25">
      <c r="N235" s="48"/>
    </row>
    <row r="236" spans="14:14" x14ac:dyDescent="0.25">
      <c r="N236" s="48"/>
    </row>
    <row r="237" spans="14:14" x14ac:dyDescent="0.25">
      <c r="N237" s="48"/>
    </row>
    <row r="238" spans="14:14" x14ac:dyDescent="0.25">
      <c r="N238" s="48"/>
    </row>
    <row r="239" spans="14:14" x14ac:dyDescent="0.25">
      <c r="N239" s="48"/>
    </row>
    <row r="240" spans="14:14" x14ac:dyDescent="0.25">
      <c r="N240" s="48"/>
    </row>
    <row r="241" spans="14:14" x14ac:dyDescent="0.25">
      <c r="N241" s="48"/>
    </row>
    <row r="242" spans="14:14" x14ac:dyDescent="0.25">
      <c r="N242" s="48"/>
    </row>
    <row r="243" spans="14:14" x14ac:dyDescent="0.25">
      <c r="N243" s="48"/>
    </row>
    <row r="244" spans="14:14" x14ac:dyDescent="0.25">
      <c r="N244" s="48"/>
    </row>
    <row r="245" spans="14:14" x14ac:dyDescent="0.25">
      <c r="N245" s="48"/>
    </row>
    <row r="246" spans="14:14" x14ac:dyDescent="0.25">
      <c r="N246" s="48"/>
    </row>
    <row r="247" spans="14:14" x14ac:dyDescent="0.25">
      <c r="N247" s="48"/>
    </row>
    <row r="248" spans="14:14" x14ac:dyDescent="0.25">
      <c r="N248" s="48"/>
    </row>
    <row r="249" spans="14:14" x14ac:dyDescent="0.25">
      <c r="N249" s="48"/>
    </row>
    <row r="250" spans="14:14" x14ac:dyDescent="0.25">
      <c r="N250" s="48"/>
    </row>
    <row r="251" spans="14:14" x14ac:dyDescent="0.25">
      <c r="N251" s="48"/>
    </row>
    <row r="252" spans="14:14" x14ac:dyDescent="0.25">
      <c r="N252" s="48"/>
    </row>
    <row r="253" spans="14:14" x14ac:dyDescent="0.25">
      <c r="N253" s="48"/>
    </row>
    <row r="254" spans="14:14" x14ac:dyDescent="0.25">
      <c r="N254" s="48"/>
    </row>
    <row r="255" spans="14:14" x14ac:dyDescent="0.25">
      <c r="N255" s="48"/>
    </row>
    <row r="256" spans="14:14" x14ac:dyDescent="0.25">
      <c r="N256" s="48"/>
    </row>
    <row r="257" spans="14:14" x14ac:dyDescent="0.25">
      <c r="N257" s="48"/>
    </row>
    <row r="258" spans="14:14" x14ac:dyDescent="0.25">
      <c r="N258" s="48"/>
    </row>
    <row r="259" spans="14:14" x14ac:dyDescent="0.25">
      <c r="N259" s="48"/>
    </row>
    <row r="260" spans="14:14" x14ac:dyDescent="0.25">
      <c r="N260" s="48"/>
    </row>
    <row r="261" spans="14:14" x14ac:dyDescent="0.25">
      <c r="N261" s="48"/>
    </row>
    <row r="262" spans="14:14" x14ac:dyDescent="0.25">
      <c r="N262" s="48"/>
    </row>
    <row r="263" spans="14:14" x14ac:dyDescent="0.25">
      <c r="N263" s="48"/>
    </row>
    <row r="264" spans="14:14" x14ac:dyDescent="0.25">
      <c r="N264" s="48"/>
    </row>
    <row r="265" spans="14:14" x14ac:dyDescent="0.25">
      <c r="N265" s="48"/>
    </row>
    <row r="266" spans="14:14" x14ac:dyDescent="0.25">
      <c r="N266" s="48"/>
    </row>
    <row r="267" spans="14:14" x14ac:dyDescent="0.25">
      <c r="N267" s="48"/>
    </row>
    <row r="268" spans="14:14" x14ac:dyDescent="0.25">
      <c r="N268" s="48"/>
    </row>
  </sheetData>
  <mergeCells count="18">
    <mergeCell ref="A4:A25"/>
    <mergeCell ref="B4:B25"/>
    <mergeCell ref="A26:A43"/>
    <mergeCell ref="B26:B43"/>
    <mergeCell ref="V1:V2"/>
    <mergeCell ref="W1:W2"/>
    <mergeCell ref="A2:M2"/>
    <mergeCell ref="U1:U2"/>
    <mergeCell ref="S1:S2"/>
    <mergeCell ref="T1:T2"/>
    <mergeCell ref="P1:P2"/>
    <mergeCell ref="Q1:Q2"/>
    <mergeCell ref="R1:R2"/>
    <mergeCell ref="N1:N2"/>
    <mergeCell ref="O1:O2"/>
    <mergeCell ref="A1:C1"/>
    <mergeCell ref="D1:J1"/>
    <mergeCell ref="K1:M1"/>
  </mergeCells>
  <conditionalFormatting sqref="L4 L60:O79 L5:M43 L45:M59 M44">
    <cfRule type="cellIs" dxfId="131" priority="10" stopIfTrue="1" operator="greaterThan">
      <formula>0</formula>
    </cfRule>
    <cfRule type="cellIs" dxfId="130" priority="11" stopIfTrue="1" operator="greaterThan">
      <formula>0</formula>
    </cfRule>
    <cfRule type="cellIs" dxfId="129" priority="12" stopIfTrue="1" operator="greaterThan">
      <formula>0</formula>
    </cfRule>
  </conditionalFormatting>
  <conditionalFormatting sqref="M4">
    <cfRule type="cellIs" dxfId="128" priority="7" stopIfTrue="1" operator="greaterThan">
      <formula>0</formula>
    </cfRule>
    <cfRule type="cellIs" dxfId="127" priority="8" stopIfTrue="1" operator="greaterThan">
      <formula>0</formula>
    </cfRule>
    <cfRule type="cellIs" dxfId="126" priority="9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68"/>
  <sheetViews>
    <sheetView topLeftCell="A34" zoomScale="84" zoomScaleNormal="84" workbookViewId="0">
      <selection activeCell="C58" sqref="C58"/>
    </sheetView>
  </sheetViews>
  <sheetFormatPr defaultColWidth="9.7109375" defaultRowHeight="15" x14ac:dyDescent="0.25"/>
  <cols>
    <col min="1" max="1" width="15.28515625" style="1" customWidth="1"/>
    <col min="2" max="2" width="10.28515625" style="1" customWidth="1"/>
    <col min="3" max="3" width="12.42578125" style="15" customWidth="1"/>
    <col min="4" max="4" width="40.5703125" style="1" customWidth="1"/>
    <col min="5" max="5" width="8.5703125" style="1" customWidth="1"/>
    <col min="6" max="6" width="15.7109375" style="1" customWidth="1"/>
    <col min="7" max="7" width="14.140625" style="1" customWidth="1"/>
    <col min="8" max="8" width="17.85546875" style="1" customWidth="1"/>
    <col min="9" max="9" width="15.85546875" style="1" bestFit="1" customWidth="1"/>
    <col min="10" max="10" width="12.7109375" style="21" bestFit="1" customWidth="1"/>
    <col min="11" max="11" width="11.28515625" style="18" customWidth="1"/>
    <col min="12" max="12" width="13.28515625" style="16" customWidth="1"/>
    <col min="13" max="13" width="12.5703125" style="4" customWidth="1"/>
    <col min="14" max="14" width="15.42578125" style="47" customWidth="1"/>
    <col min="15" max="17" width="16.42578125" style="47" bestFit="1" customWidth="1"/>
    <col min="18" max="19" width="16.42578125" style="2" bestFit="1" customWidth="1"/>
    <col min="20" max="20" width="17" style="2" customWidth="1"/>
    <col min="21" max="23" width="16.28515625" style="2" bestFit="1" customWidth="1"/>
    <col min="24" max="16384" width="9.7109375" style="2"/>
  </cols>
  <sheetData>
    <row r="1" spans="1:23" ht="33" customHeight="1" x14ac:dyDescent="0.25">
      <c r="A1" s="166" t="s">
        <v>32</v>
      </c>
      <c r="B1" s="166"/>
      <c r="C1" s="166"/>
      <c r="D1" s="166" t="s">
        <v>33</v>
      </c>
      <c r="E1" s="166"/>
      <c r="F1" s="166"/>
      <c r="G1" s="166"/>
      <c r="H1" s="166"/>
      <c r="I1" s="166"/>
      <c r="J1" s="166"/>
      <c r="K1" s="166" t="s">
        <v>34</v>
      </c>
      <c r="L1" s="166"/>
      <c r="M1" s="166"/>
      <c r="N1" s="158" t="s">
        <v>97</v>
      </c>
      <c r="O1" s="158" t="s">
        <v>98</v>
      </c>
      <c r="P1" s="157" t="s">
        <v>25</v>
      </c>
      <c r="Q1" s="157" t="s">
        <v>25</v>
      </c>
      <c r="R1" s="157" t="s">
        <v>25</v>
      </c>
      <c r="S1" s="157" t="s">
        <v>25</v>
      </c>
      <c r="T1" s="157" t="s">
        <v>25</v>
      </c>
      <c r="U1" s="157" t="s">
        <v>25</v>
      </c>
      <c r="V1" s="157" t="s">
        <v>25</v>
      </c>
      <c r="W1" s="157" t="s">
        <v>25</v>
      </c>
    </row>
    <row r="2" spans="1:23" ht="21.75" customHeight="1" x14ac:dyDescent="0.25">
      <c r="A2" s="166" t="s">
        <v>23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58"/>
      <c r="O2" s="158"/>
      <c r="P2" s="157"/>
      <c r="Q2" s="157"/>
      <c r="R2" s="157"/>
      <c r="S2" s="157"/>
      <c r="T2" s="157"/>
      <c r="U2" s="157"/>
      <c r="V2" s="157"/>
      <c r="W2" s="157"/>
    </row>
    <row r="3" spans="1:23" s="3" customFormat="1" ht="54.75" customHeight="1" x14ac:dyDescent="0.2">
      <c r="A3" s="35" t="s">
        <v>4</v>
      </c>
      <c r="B3" s="35" t="s">
        <v>20</v>
      </c>
      <c r="C3" s="35" t="s">
        <v>2</v>
      </c>
      <c r="D3" s="36" t="s">
        <v>15</v>
      </c>
      <c r="E3" s="36" t="s">
        <v>26</v>
      </c>
      <c r="F3" s="36" t="s">
        <v>18</v>
      </c>
      <c r="G3" s="36" t="s">
        <v>16</v>
      </c>
      <c r="H3" s="36" t="s">
        <v>22</v>
      </c>
      <c r="I3" s="36" t="s">
        <v>3</v>
      </c>
      <c r="J3" s="44" t="s">
        <v>21</v>
      </c>
      <c r="K3" s="13" t="s">
        <v>5</v>
      </c>
      <c r="L3" s="14" t="s">
        <v>0</v>
      </c>
      <c r="M3" s="12" t="s">
        <v>1</v>
      </c>
      <c r="N3" s="99">
        <v>45091</v>
      </c>
      <c r="O3" s="99">
        <v>45223</v>
      </c>
      <c r="P3" s="56" t="s">
        <v>19</v>
      </c>
      <c r="Q3" s="56" t="s">
        <v>19</v>
      </c>
      <c r="R3" s="56" t="s">
        <v>19</v>
      </c>
      <c r="S3" s="56" t="s">
        <v>19</v>
      </c>
      <c r="T3" s="56" t="s">
        <v>19</v>
      </c>
      <c r="U3" s="56" t="s">
        <v>19</v>
      </c>
      <c r="V3" s="56" t="s">
        <v>19</v>
      </c>
      <c r="W3" s="56" t="s">
        <v>19</v>
      </c>
    </row>
    <row r="4" spans="1:23" ht="59.25" customHeight="1" x14ac:dyDescent="0.25">
      <c r="A4" s="167" t="s">
        <v>35</v>
      </c>
      <c r="B4" s="170" t="s">
        <v>36</v>
      </c>
      <c r="C4" s="76">
        <v>1</v>
      </c>
      <c r="D4" s="38" t="s">
        <v>37</v>
      </c>
      <c r="E4" s="58" t="s">
        <v>27</v>
      </c>
      <c r="F4" s="66">
        <v>1001</v>
      </c>
      <c r="G4" s="37" t="s">
        <v>66</v>
      </c>
      <c r="H4" s="81" t="s">
        <v>60</v>
      </c>
      <c r="I4" s="41" t="s">
        <v>6</v>
      </c>
      <c r="J4" s="60">
        <v>36</v>
      </c>
      <c r="K4" s="85">
        <v>4</v>
      </c>
      <c r="L4" s="61">
        <f>K4-SUM(N4:W4)</f>
        <v>4</v>
      </c>
      <c r="M4" s="62" t="str">
        <f>IF(L4&lt;0,"ATENÇÃO","OK")</f>
        <v>OK</v>
      </c>
      <c r="N4" s="100"/>
      <c r="O4" s="98"/>
      <c r="P4" s="55"/>
      <c r="Q4" s="33"/>
      <c r="R4" s="33"/>
      <c r="S4" s="33"/>
      <c r="T4" s="33"/>
      <c r="U4" s="33"/>
      <c r="V4" s="33"/>
      <c r="W4" s="33"/>
    </row>
    <row r="5" spans="1:23" ht="63.75" customHeight="1" x14ac:dyDescent="0.25">
      <c r="A5" s="168"/>
      <c r="B5" s="171"/>
      <c r="C5" s="76">
        <v>2</v>
      </c>
      <c r="D5" s="39" t="s">
        <v>38</v>
      </c>
      <c r="E5" s="59" t="s">
        <v>28</v>
      </c>
      <c r="F5" s="66">
        <v>1001</v>
      </c>
      <c r="G5" s="37" t="s">
        <v>67</v>
      </c>
      <c r="H5" s="74" t="s">
        <v>60</v>
      </c>
      <c r="I5" s="42" t="s">
        <v>6</v>
      </c>
      <c r="J5" s="60">
        <v>35</v>
      </c>
      <c r="K5" s="85">
        <v>4</v>
      </c>
      <c r="L5" s="61">
        <f t="shared" ref="L5:L43" si="0">K5-SUM(N5:W5)</f>
        <v>2</v>
      </c>
      <c r="M5" s="62" t="str">
        <f t="shared" ref="M5:M43" si="1">IF(L5&lt;0,"ATENÇÃO","OK")</f>
        <v>OK</v>
      </c>
      <c r="N5" s="101">
        <v>2</v>
      </c>
      <c r="O5" s="98"/>
      <c r="P5" s="55"/>
      <c r="Q5" s="33"/>
      <c r="R5" s="33"/>
      <c r="S5" s="33"/>
      <c r="T5" s="33"/>
      <c r="U5" s="33"/>
      <c r="V5" s="33"/>
      <c r="W5" s="33"/>
    </row>
    <row r="6" spans="1:23" ht="61.5" customHeight="1" x14ac:dyDescent="0.25">
      <c r="A6" s="168"/>
      <c r="B6" s="171"/>
      <c r="C6" s="76">
        <v>3</v>
      </c>
      <c r="D6" s="39" t="s">
        <v>39</v>
      </c>
      <c r="E6" s="59"/>
      <c r="F6" s="66">
        <v>1001</v>
      </c>
      <c r="G6" s="37" t="s">
        <v>68</v>
      </c>
      <c r="H6" s="74" t="s">
        <v>60</v>
      </c>
      <c r="I6" s="42" t="s">
        <v>6</v>
      </c>
      <c r="J6" s="60">
        <v>44.32</v>
      </c>
      <c r="K6" s="85">
        <v>4</v>
      </c>
      <c r="L6" s="61">
        <f t="shared" si="0"/>
        <v>4</v>
      </c>
      <c r="M6" s="62" t="str">
        <f t="shared" si="1"/>
        <v>OK</v>
      </c>
      <c r="N6" s="100"/>
      <c r="O6" s="98"/>
      <c r="P6" s="55"/>
      <c r="Q6" s="33"/>
      <c r="R6" s="33"/>
      <c r="S6" s="33"/>
      <c r="T6" s="33"/>
      <c r="U6" s="33"/>
      <c r="V6" s="33"/>
      <c r="W6" s="33"/>
    </row>
    <row r="7" spans="1:23" ht="62.45" customHeight="1" x14ac:dyDescent="0.25">
      <c r="A7" s="168"/>
      <c r="B7" s="171"/>
      <c r="C7" s="76">
        <v>4</v>
      </c>
      <c r="D7" s="39" t="s">
        <v>40</v>
      </c>
      <c r="E7" s="59"/>
      <c r="F7" s="66">
        <v>1001</v>
      </c>
      <c r="G7" s="37" t="s">
        <v>69</v>
      </c>
      <c r="H7" s="74" t="s">
        <v>60</v>
      </c>
      <c r="I7" s="42" t="s">
        <v>6</v>
      </c>
      <c r="J7" s="60">
        <v>51.53</v>
      </c>
      <c r="K7" s="85">
        <v>4</v>
      </c>
      <c r="L7" s="61">
        <f t="shared" si="0"/>
        <v>4</v>
      </c>
      <c r="M7" s="62" t="str">
        <f t="shared" si="1"/>
        <v>OK</v>
      </c>
      <c r="N7" s="100"/>
      <c r="O7" s="98"/>
      <c r="P7" s="55"/>
      <c r="Q7" s="33"/>
      <c r="R7" s="33"/>
      <c r="S7" s="33"/>
      <c r="T7" s="33"/>
      <c r="U7" s="33"/>
      <c r="V7" s="33"/>
      <c r="W7" s="33"/>
    </row>
    <row r="8" spans="1:23" ht="65.25" customHeight="1" x14ac:dyDescent="0.25">
      <c r="A8" s="168"/>
      <c r="B8" s="171"/>
      <c r="C8" s="76">
        <v>5</v>
      </c>
      <c r="D8" s="39" t="s">
        <v>41</v>
      </c>
      <c r="E8" s="59"/>
      <c r="F8" s="66">
        <v>1001</v>
      </c>
      <c r="G8" s="37" t="s">
        <v>70</v>
      </c>
      <c r="H8" s="74" t="s">
        <v>60</v>
      </c>
      <c r="I8" s="42" t="s">
        <v>6</v>
      </c>
      <c r="J8" s="60">
        <v>68.87</v>
      </c>
      <c r="K8" s="85">
        <v>4</v>
      </c>
      <c r="L8" s="61">
        <f t="shared" si="0"/>
        <v>4</v>
      </c>
      <c r="M8" s="62" t="str">
        <f t="shared" si="1"/>
        <v>OK</v>
      </c>
      <c r="N8" s="100"/>
      <c r="O8" s="98"/>
      <c r="P8" s="55"/>
      <c r="Q8" s="33"/>
      <c r="R8" s="33"/>
      <c r="S8" s="33"/>
      <c r="T8" s="33"/>
      <c r="U8" s="33"/>
      <c r="V8" s="33"/>
      <c r="W8" s="33"/>
    </row>
    <row r="9" spans="1:23" ht="63" customHeight="1" x14ac:dyDescent="0.25">
      <c r="A9" s="168"/>
      <c r="B9" s="171"/>
      <c r="C9" s="76">
        <v>6</v>
      </c>
      <c r="D9" s="39" t="s">
        <v>42</v>
      </c>
      <c r="E9" s="59"/>
      <c r="F9" s="66">
        <v>1001</v>
      </c>
      <c r="G9" s="37" t="s">
        <v>59</v>
      </c>
      <c r="H9" s="74" t="s">
        <v>60</v>
      </c>
      <c r="I9" s="42" t="s">
        <v>6</v>
      </c>
      <c r="J9" s="60">
        <v>64.260000000000005</v>
      </c>
      <c r="K9" s="85">
        <v>4</v>
      </c>
      <c r="L9" s="61">
        <f t="shared" si="0"/>
        <v>4</v>
      </c>
      <c r="M9" s="62" t="str">
        <f t="shared" si="1"/>
        <v>OK</v>
      </c>
      <c r="N9" s="100"/>
      <c r="O9" s="98"/>
      <c r="P9" s="55"/>
      <c r="Q9" s="33"/>
      <c r="R9" s="33"/>
      <c r="S9" s="33"/>
      <c r="T9" s="33"/>
      <c r="U9" s="33"/>
      <c r="V9" s="33"/>
      <c r="W9" s="33"/>
    </row>
    <row r="10" spans="1:23" ht="60.75" customHeight="1" x14ac:dyDescent="0.25">
      <c r="A10" s="168"/>
      <c r="B10" s="171"/>
      <c r="C10" s="76">
        <v>7</v>
      </c>
      <c r="D10" s="39" t="s">
        <v>43</v>
      </c>
      <c r="E10" s="59"/>
      <c r="F10" s="66">
        <v>1001</v>
      </c>
      <c r="G10" s="37" t="s">
        <v>71</v>
      </c>
      <c r="H10" s="74" t="s">
        <v>60</v>
      </c>
      <c r="I10" s="42" t="s">
        <v>6</v>
      </c>
      <c r="J10" s="60">
        <v>78.13</v>
      </c>
      <c r="K10" s="85">
        <v>4</v>
      </c>
      <c r="L10" s="61">
        <f t="shared" si="0"/>
        <v>4</v>
      </c>
      <c r="M10" s="62" t="str">
        <f t="shared" si="1"/>
        <v>OK</v>
      </c>
      <c r="N10" s="100"/>
      <c r="O10" s="98"/>
      <c r="P10" s="55"/>
      <c r="Q10" s="33"/>
      <c r="R10" s="33"/>
      <c r="S10" s="33"/>
      <c r="T10" s="33"/>
      <c r="U10" s="33"/>
      <c r="V10" s="33"/>
      <c r="W10" s="33"/>
    </row>
    <row r="11" spans="1:23" ht="62.45" customHeight="1" x14ac:dyDescent="0.25">
      <c r="A11" s="168"/>
      <c r="B11" s="171"/>
      <c r="C11" s="76">
        <v>8</v>
      </c>
      <c r="D11" s="40" t="s">
        <v>44</v>
      </c>
      <c r="E11" s="59"/>
      <c r="F11" s="66">
        <v>1001</v>
      </c>
      <c r="G11" s="37" t="s">
        <v>72</v>
      </c>
      <c r="H11" s="63" t="s">
        <v>60</v>
      </c>
      <c r="I11" s="43" t="s">
        <v>9</v>
      </c>
      <c r="J11" s="60">
        <v>50</v>
      </c>
      <c r="K11" s="85">
        <v>4</v>
      </c>
      <c r="L11" s="61">
        <f t="shared" si="0"/>
        <v>4</v>
      </c>
      <c r="M11" s="62" t="str">
        <f t="shared" si="1"/>
        <v>OK</v>
      </c>
      <c r="N11" s="100"/>
      <c r="O11" s="98"/>
      <c r="P11" s="55"/>
      <c r="Q11" s="33"/>
      <c r="R11" s="33"/>
      <c r="S11" s="33"/>
      <c r="T11" s="33"/>
      <c r="U11" s="33"/>
      <c r="V11" s="33"/>
      <c r="W11" s="33"/>
    </row>
    <row r="12" spans="1:23" ht="60.75" customHeight="1" x14ac:dyDescent="0.25">
      <c r="A12" s="168"/>
      <c r="B12" s="171"/>
      <c r="C12" s="76">
        <v>9</v>
      </c>
      <c r="D12" s="72" t="s">
        <v>45</v>
      </c>
      <c r="E12" s="59"/>
      <c r="F12" s="66">
        <v>1001</v>
      </c>
      <c r="G12" s="37" t="s">
        <v>59</v>
      </c>
      <c r="H12" s="78" t="s">
        <v>60</v>
      </c>
      <c r="I12" s="71" t="s">
        <v>9</v>
      </c>
      <c r="J12" s="60">
        <v>75.599999999999994</v>
      </c>
      <c r="K12" s="85">
        <v>4</v>
      </c>
      <c r="L12" s="61">
        <f t="shared" si="0"/>
        <v>4</v>
      </c>
      <c r="M12" s="62" t="str">
        <f t="shared" si="1"/>
        <v>OK</v>
      </c>
      <c r="N12" s="100"/>
      <c r="O12" s="98"/>
      <c r="P12" s="55"/>
      <c r="Q12" s="33"/>
      <c r="R12" s="33"/>
      <c r="S12" s="33"/>
      <c r="T12" s="33"/>
      <c r="U12" s="33"/>
      <c r="V12" s="33"/>
      <c r="W12" s="33"/>
    </row>
    <row r="13" spans="1:23" ht="62.45" customHeight="1" x14ac:dyDescent="0.25">
      <c r="A13" s="168"/>
      <c r="B13" s="171"/>
      <c r="C13" s="76">
        <v>10</v>
      </c>
      <c r="D13" s="72" t="s">
        <v>46</v>
      </c>
      <c r="E13" s="59"/>
      <c r="F13" s="66">
        <v>1001</v>
      </c>
      <c r="G13" s="37" t="s">
        <v>59</v>
      </c>
      <c r="H13" s="78" t="s">
        <v>60</v>
      </c>
      <c r="I13" s="71" t="s">
        <v>6</v>
      </c>
      <c r="J13" s="60">
        <v>61.4</v>
      </c>
      <c r="K13" s="85">
        <v>4</v>
      </c>
      <c r="L13" s="61">
        <f t="shared" si="0"/>
        <v>0</v>
      </c>
      <c r="M13" s="62" t="str">
        <f t="shared" si="1"/>
        <v>OK</v>
      </c>
      <c r="N13" s="100"/>
      <c r="O13" s="101">
        <v>4</v>
      </c>
      <c r="P13" s="55"/>
      <c r="Q13" s="33"/>
      <c r="R13" s="33"/>
      <c r="S13" s="33"/>
      <c r="T13" s="33"/>
      <c r="U13" s="33"/>
      <c r="V13" s="33"/>
      <c r="W13" s="33"/>
    </row>
    <row r="14" spans="1:23" ht="29.25" customHeight="1" x14ac:dyDescent="0.25">
      <c r="A14" s="168"/>
      <c r="B14" s="171"/>
      <c r="C14" s="76">
        <v>11</v>
      </c>
      <c r="D14" s="82" t="s">
        <v>47</v>
      </c>
      <c r="E14" s="59"/>
      <c r="F14" s="66">
        <v>1001</v>
      </c>
      <c r="G14" s="37" t="s">
        <v>61</v>
      </c>
      <c r="H14" s="81" t="s">
        <v>60</v>
      </c>
      <c r="I14" s="41" t="s">
        <v>6</v>
      </c>
      <c r="J14" s="60">
        <v>9</v>
      </c>
      <c r="K14" s="85">
        <v>4</v>
      </c>
      <c r="L14" s="61">
        <f t="shared" si="0"/>
        <v>4</v>
      </c>
      <c r="M14" s="62" t="str">
        <f t="shared" si="1"/>
        <v>OK</v>
      </c>
      <c r="N14" s="100"/>
      <c r="O14" s="98"/>
      <c r="P14" s="55"/>
      <c r="Q14" s="33"/>
      <c r="R14" s="33"/>
      <c r="S14" s="33"/>
      <c r="T14" s="33"/>
      <c r="U14" s="33"/>
      <c r="V14" s="33"/>
      <c r="W14" s="33"/>
    </row>
    <row r="15" spans="1:23" ht="31.7" customHeight="1" x14ac:dyDescent="0.25">
      <c r="A15" s="168"/>
      <c r="B15" s="171"/>
      <c r="C15" s="76">
        <v>12</v>
      </c>
      <c r="D15" s="82" t="s">
        <v>48</v>
      </c>
      <c r="E15" s="59"/>
      <c r="F15" s="66">
        <v>1001</v>
      </c>
      <c r="G15" s="37" t="s">
        <v>61</v>
      </c>
      <c r="H15" s="81" t="s">
        <v>60</v>
      </c>
      <c r="I15" s="41" t="s">
        <v>6</v>
      </c>
      <c r="J15" s="60">
        <v>3</v>
      </c>
      <c r="K15" s="85">
        <v>4</v>
      </c>
      <c r="L15" s="61">
        <f t="shared" si="0"/>
        <v>4</v>
      </c>
      <c r="M15" s="62" t="str">
        <f t="shared" si="1"/>
        <v>OK</v>
      </c>
      <c r="N15" s="100"/>
      <c r="O15" s="98"/>
      <c r="P15" s="55"/>
      <c r="Q15" s="33"/>
      <c r="R15" s="33"/>
      <c r="S15" s="33"/>
      <c r="T15" s="33"/>
      <c r="U15" s="33"/>
      <c r="V15" s="33"/>
      <c r="W15" s="33"/>
    </row>
    <row r="16" spans="1:23" ht="28.5" customHeight="1" x14ac:dyDescent="0.25">
      <c r="A16" s="168"/>
      <c r="B16" s="171"/>
      <c r="C16" s="76">
        <v>13</v>
      </c>
      <c r="D16" s="82" t="s">
        <v>49</v>
      </c>
      <c r="E16" s="59"/>
      <c r="F16" s="66">
        <v>1001</v>
      </c>
      <c r="G16" s="37" t="s">
        <v>61</v>
      </c>
      <c r="H16" s="81" t="s">
        <v>60</v>
      </c>
      <c r="I16" s="41" t="s">
        <v>6</v>
      </c>
      <c r="J16" s="60">
        <v>10</v>
      </c>
      <c r="K16" s="85">
        <v>4</v>
      </c>
      <c r="L16" s="61">
        <f t="shared" si="0"/>
        <v>4</v>
      </c>
      <c r="M16" s="62" t="str">
        <f t="shared" si="1"/>
        <v>OK</v>
      </c>
      <c r="N16" s="100"/>
      <c r="O16" s="98"/>
      <c r="P16" s="55"/>
      <c r="Q16" s="33"/>
      <c r="R16" s="33"/>
      <c r="S16" s="33"/>
      <c r="T16" s="33"/>
      <c r="U16" s="33"/>
      <c r="V16" s="33"/>
      <c r="W16" s="33"/>
    </row>
    <row r="17" spans="1:23" ht="28.5" customHeight="1" x14ac:dyDescent="0.25">
      <c r="A17" s="168"/>
      <c r="B17" s="171"/>
      <c r="C17" s="76">
        <v>14</v>
      </c>
      <c r="D17" s="82" t="s">
        <v>50</v>
      </c>
      <c r="E17" s="59"/>
      <c r="F17" s="66">
        <v>1001</v>
      </c>
      <c r="G17" s="37" t="s">
        <v>61</v>
      </c>
      <c r="H17" s="81" t="s">
        <v>60</v>
      </c>
      <c r="I17" s="41" t="s">
        <v>6</v>
      </c>
      <c r="J17" s="60">
        <v>9</v>
      </c>
      <c r="K17" s="85">
        <v>4</v>
      </c>
      <c r="L17" s="61">
        <f t="shared" si="0"/>
        <v>4</v>
      </c>
      <c r="M17" s="62" t="str">
        <f t="shared" si="1"/>
        <v>OK</v>
      </c>
      <c r="N17" s="100"/>
      <c r="O17" s="98"/>
      <c r="P17" s="55"/>
      <c r="Q17" s="33"/>
      <c r="R17" s="33"/>
      <c r="S17" s="33"/>
      <c r="T17" s="33"/>
      <c r="U17" s="33"/>
      <c r="V17" s="33"/>
      <c r="W17" s="33"/>
    </row>
    <row r="18" spans="1:23" ht="29.25" customHeight="1" x14ac:dyDescent="0.25">
      <c r="A18" s="168"/>
      <c r="B18" s="171"/>
      <c r="C18" s="76">
        <v>15</v>
      </c>
      <c r="D18" s="82" t="s">
        <v>51</v>
      </c>
      <c r="E18" s="59"/>
      <c r="F18" s="66">
        <v>1001</v>
      </c>
      <c r="G18" s="37" t="s">
        <v>61</v>
      </c>
      <c r="H18" s="81" t="s">
        <v>60</v>
      </c>
      <c r="I18" s="41" t="s">
        <v>6</v>
      </c>
      <c r="J18" s="60">
        <v>10</v>
      </c>
      <c r="K18" s="85">
        <v>4</v>
      </c>
      <c r="L18" s="61">
        <f t="shared" si="0"/>
        <v>4</v>
      </c>
      <c r="M18" s="62" t="str">
        <f t="shared" si="1"/>
        <v>OK</v>
      </c>
      <c r="N18" s="100"/>
      <c r="O18" s="98"/>
      <c r="P18" s="55"/>
      <c r="Q18" s="33"/>
      <c r="R18" s="33"/>
      <c r="S18" s="33"/>
      <c r="T18" s="33"/>
      <c r="U18" s="33"/>
      <c r="V18" s="33"/>
      <c r="W18" s="33"/>
    </row>
    <row r="19" spans="1:23" ht="34.5" customHeight="1" x14ac:dyDescent="0.25">
      <c r="A19" s="168"/>
      <c r="B19" s="171"/>
      <c r="C19" s="76">
        <v>16</v>
      </c>
      <c r="D19" s="82" t="s">
        <v>52</v>
      </c>
      <c r="E19" s="59"/>
      <c r="F19" s="66">
        <v>1001</v>
      </c>
      <c r="G19" s="37" t="s">
        <v>61</v>
      </c>
      <c r="H19" s="81" t="s">
        <v>60</v>
      </c>
      <c r="I19" s="41" t="s">
        <v>6</v>
      </c>
      <c r="J19" s="60">
        <v>12</v>
      </c>
      <c r="K19" s="85">
        <v>4</v>
      </c>
      <c r="L19" s="61">
        <f t="shared" si="0"/>
        <v>4</v>
      </c>
      <c r="M19" s="62" t="str">
        <f t="shared" si="1"/>
        <v>OK</v>
      </c>
      <c r="N19" s="100"/>
      <c r="O19" s="98"/>
      <c r="P19" s="55"/>
      <c r="Q19" s="33"/>
      <c r="R19" s="33"/>
      <c r="S19" s="33"/>
      <c r="T19" s="33"/>
      <c r="U19" s="33"/>
      <c r="V19" s="33"/>
      <c r="W19" s="33"/>
    </row>
    <row r="20" spans="1:23" ht="31.7" customHeight="1" x14ac:dyDescent="0.25">
      <c r="A20" s="168"/>
      <c r="B20" s="171"/>
      <c r="C20" s="76">
        <v>17</v>
      </c>
      <c r="D20" s="82" t="s">
        <v>53</v>
      </c>
      <c r="E20" s="59"/>
      <c r="F20" s="66">
        <v>1001</v>
      </c>
      <c r="G20" s="37" t="s">
        <v>61</v>
      </c>
      <c r="H20" s="81" t="s">
        <v>60</v>
      </c>
      <c r="I20" s="41" t="s">
        <v>6</v>
      </c>
      <c r="J20" s="60">
        <v>10</v>
      </c>
      <c r="K20" s="85">
        <v>4</v>
      </c>
      <c r="L20" s="61">
        <f t="shared" si="0"/>
        <v>4</v>
      </c>
      <c r="M20" s="62" t="str">
        <f t="shared" si="1"/>
        <v>OK</v>
      </c>
      <c r="N20" s="100"/>
      <c r="O20" s="98"/>
      <c r="P20" s="55"/>
      <c r="Q20" s="33"/>
      <c r="R20" s="33"/>
      <c r="S20" s="33"/>
      <c r="T20" s="33"/>
      <c r="U20" s="33"/>
      <c r="V20" s="33"/>
      <c r="W20" s="33"/>
    </row>
    <row r="21" spans="1:23" ht="35.450000000000003" customHeight="1" x14ac:dyDescent="0.25">
      <c r="A21" s="168"/>
      <c r="B21" s="171"/>
      <c r="C21" s="76">
        <v>18</v>
      </c>
      <c r="D21" s="75" t="s">
        <v>54</v>
      </c>
      <c r="E21" s="59"/>
      <c r="F21" s="66">
        <v>1001</v>
      </c>
      <c r="G21" s="37" t="s">
        <v>61</v>
      </c>
      <c r="H21" s="81" t="s">
        <v>60</v>
      </c>
      <c r="I21" s="71" t="s">
        <v>6</v>
      </c>
      <c r="J21" s="60">
        <v>10.6</v>
      </c>
      <c r="K21" s="85">
        <v>4</v>
      </c>
      <c r="L21" s="61">
        <f t="shared" si="0"/>
        <v>4</v>
      </c>
      <c r="M21" s="62" t="str">
        <f t="shared" si="1"/>
        <v>OK</v>
      </c>
      <c r="N21" s="100"/>
      <c r="O21" s="98"/>
      <c r="P21" s="55"/>
      <c r="Q21" s="33"/>
      <c r="R21" s="33"/>
      <c r="S21" s="33"/>
      <c r="T21" s="33"/>
      <c r="U21" s="33"/>
      <c r="V21" s="33"/>
      <c r="W21" s="33"/>
    </row>
    <row r="22" spans="1:23" ht="36.75" customHeight="1" x14ac:dyDescent="0.25">
      <c r="A22" s="168"/>
      <c r="B22" s="171"/>
      <c r="C22" s="76">
        <v>19</v>
      </c>
      <c r="D22" s="39" t="s">
        <v>55</v>
      </c>
      <c r="E22" s="59"/>
      <c r="F22" s="66">
        <v>1001</v>
      </c>
      <c r="G22" s="37" t="s">
        <v>61</v>
      </c>
      <c r="H22" s="74" t="s">
        <v>60</v>
      </c>
      <c r="I22" s="42" t="s">
        <v>6</v>
      </c>
      <c r="J22" s="60">
        <v>2.37</v>
      </c>
      <c r="K22" s="85">
        <v>4</v>
      </c>
      <c r="L22" s="61">
        <f t="shared" si="0"/>
        <v>4</v>
      </c>
      <c r="M22" s="62" t="str">
        <f t="shared" si="1"/>
        <v>OK</v>
      </c>
      <c r="N22" s="100"/>
      <c r="O22" s="98"/>
      <c r="P22" s="55"/>
      <c r="Q22" s="33"/>
      <c r="R22" s="33"/>
      <c r="S22" s="33"/>
      <c r="T22" s="33"/>
      <c r="U22" s="33"/>
      <c r="V22" s="33"/>
      <c r="W22" s="33"/>
    </row>
    <row r="23" spans="1:23" ht="34.5" customHeight="1" x14ac:dyDescent="0.25">
      <c r="A23" s="168"/>
      <c r="B23" s="171"/>
      <c r="C23" s="76">
        <v>20</v>
      </c>
      <c r="D23" s="39" t="s">
        <v>56</v>
      </c>
      <c r="E23" s="59"/>
      <c r="F23" s="66">
        <v>1001</v>
      </c>
      <c r="G23" s="37" t="s">
        <v>62</v>
      </c>
      <c r="H23" s="74" t="s">
        <v>60</v>
      </c>
      <c r="I23" s="42" t="s">
        <v>6</v>
      </c>
      <c r="J23" s="60">
        <v>28.97</v>
      </c>
      <c r="K23" s="85">
        <v>2</v>
      </c>
      <c r="L23" s="61">
        <f t="shared" si="0"/>
        <v>2</v>
      </c>
      <c r="M23" s="62" t="str">
        <f t="shared" si="1"/>
        <v>OK</v>
      </c>
      <c r="N23" s="100"/>
      <c r="O23" s="98"/>
      <c r="P23" s="55"/>
      <c r="Q23" s="33"/>
      <c r="R23" s="33"/>
      <c r="S23" s="33"/>
      <c r="T23" s="33"/>
      <c r="U23" s="33"/>
      <c r="V23" s="33"/>
      <c r="W23" s="33"/>
    </row>
    <row r="24" spans="1:23" ht="50.25" customHeight="1" x14ac:dyDescent="0.25">
      <c r="A24" s="168"/>
      <c r="B24" s="171"/>
      <c r="C24" s="76">
        <v>21</v>
      </c>
      <c r="D24" s="39" t="s">
        <v>57</v>
      </c>
      <c r="E24" s="59"/>
      <c r="F24" s="66">
        <v>1001</v>
      </c>
      <c r="G24" s="37" t="s">
        <v>63</v>
      </c>
      <c r="H24" s="74" t="s">
        <v>60</v>
      </c>
      <c r="I24" s="42" t="s">
        <v>6</v>
      </c>
      <c r="J24" s="60">
        <v>53.01</v>
      </c>
      <c r="K24" s="85">
        <v>2</v>
      </c>
      <c r="L24" s="61">
        <f t="shared" si="0"/>
        <v>2</v>
      </c>
      <c r="M24" s="62" t="str">
        <f t="shared" si="1"/>
        <v>OK</v>
      </c>
      <c r="N24" s="100"/>
      <c r="O24" s="98"/>
      <c r="P24" s="55"/>
      <c r="Q24" s="33"/>
      <c r="R24" s="33"/>
      <c r="S24" s="33"/>
      <c r="T24" s="33"/>
      <c r="U24" s="33"/>
      <c r="V24" s="33"/>
      <c r="W24" s="33"/>
    </row>
    <row r="25" spans="1:23" ht="59.25" customHeight="1" x14ac:dyDescent="0.25">
      <c r="A25" s="169"/>
      <c r="B25" s="172"/>
      <c r="C25" s="69">
        <v>22</v>
      </c>
      <c r="D25" s="79" t="s">
        <v>58</v>
      </c>
      <c r="E25" s="59"/>
      <c r="F25" s="68" t="s">
        <v>64</v>
      </c>
      <c r="G25" s="65" t="s">
        <v>65</v>
      </c>
      <c r="H25" s="65" t="s">
        <v>60</v>
      </c>
      <c r="I25" s="65" t="s">
        <v>6</v>
      </c>
      <c r="J25" s="60">
        <v>40</v>
      </c>
      <c r="K25" s="85"/>
      <c r="L25" s="61">
        <f t="shared" si="0"/>
        <v>0</v>
      </c>
      <c r="M25" s="62" t="str">
        <f t="shared" si="1"/>
        <v>OK</v>
      </c>
      <c r="N25" s="100"/>
      <c r="O25" s="98"/>
      <c r="P25" s="55"/>
      <c r="Q25" s="33"/>
      <c r="R25" s="33"/>
      <c r="S25" s="33"/>
      <c r="T25" s="33"/>
      <c r="U25" s="33"/>
      <c r="V25" s="33"/>
      <c r="W25" s="33"/>
    </row>
    <row r="26" spans="1:23" ht="33.75" customHeight="1" x14ac:dyDescent="0.25">
      <c r="A26" s="160" t="s">
        <v>73</v>
      </c>
      <c r="B26" s="163" t="s">
        <v>36</v>
      </c>
      <c r="C26" s="77">
        <v>23</v>
      </c>
      <c r="D26" s="70" t="s">
        <v>74</v>
      </c>
      <c r="E26" s="70"/>
      <c r="F26" s="80">
        <v>436</v>
      </c>
      <c r="G26" s="73" t="s">
        <v>92</v>
      </c>
      <c r="H26" s="67" t="s">
        <v>93</v>
      </c>
      <c r="I26" s="67" t="s">
        <v>94</v>
      </c>
      <c r="J26" s="64">
        <v>12.9</v>
      </c>
      <c r="K26" s="86">
        <v>100</v>
      </c>
      <c r="L26" s="61">
        <f t="shared" si="0"/>
        <v>0</v>
      </c>
      <c r="M26" s="62" t="str">
        <f t="shared" si="1"/>
        <v>OK</v>
      </c>
      <c r="N26" s="100"/>
      <c r="O26" s="101">
        <v>100</v>
      </c>
      <c r="P26" s="55"/>
      <c r="Q26" s="33"/>
      <c r="R26" s="33"/>
      <c r="S26" s="33"/>
      <c r="T26" s="33"/>
      <c r="U26" s="33"/>
      <c r="V26" s="33"/>
      <c r="W26" s="33"/>
    </row>
    <row r="27" spans="1:23" ht="31.7" customHeight="1" x14ac:dyDescent="0.25">
      <c r="A27" s="161"/>
      <c r="B27" s="164"/>
      <c r="C27" s="77">
        <v>24</v>
      </c>
      <c r="D27" s="70" t="s">
        <v>75</v>
      </c>
      <c r="E27" s="70"/>
      <c r="F27" s="80">
        <v>436</v>
      </c>
      <c r="G27" s="73" t="s">
        <v>92</v>
      </c>
      <c r="H27" s="67" t="s">
        <v>93</v>
      </c>
      <c r="I27" s="67" t="s">
        <v>94</v>
      </c>
      <c r="J27" s="64">
        <v>32.65</v>
      </c>
      <c r="K27" s="86">
        <v>100</v>
      </c>
      <c r="L27" s="61">
        <f t="shared" si="0"/>
        <v>70</v>
      </c>
      <c r="M27" s="62" t="str">
        <f t="shared" si="1"/>
        <v>OK</v>
      </c>
      <c r="N27" s="100"/>
      <c r="O27" s="101">
        <v>30</v>
      </c>
      <c r="P27" s="55"/>
      <c r="Q27" s="33"/>
      <c r="R27" s="33"/>
      <c r="S27" s="33"/>
      <c r="T27" s="33"/>
      <c r="U27" s="33"/>
      <c r="V27" s="33"/>
      <c r="W27" s="33"/>
    </row>
    <row r="28" spans="1:23" ht="32.25" customHeight="1" x14ac:dyDescent="0.25">
      <c r="A28" s="161"/>
      <c r="B28" s="164"/>
      <c r="C28" s="77">
        <v>25</v>
      </c>
      <c r="D28" s="70" t="s">
        <v>76</v>
      </c>
      <c r="E28" s="70"/>
      <c r="F28" s="80">
        <v>436</v>
      </c>
      <c r="G28" s="73" t="s">
        <v>92</v>
      </c>
      <c r="H28" s="67" t="s">
        <v>93</v>
      </c>
      <c r="I28" s="67" t="s">
        <v>94</v>
      </c>
      <c r="J28" s="64">
        <v>70.819999999999993</v>
      </c>
      <c r="K28" s="86"/>
      <c r="L28" s="61">
        <f t="shared" si="0"/>
        <v>0</v>
      </c>
      <c r="M28" s="62" t="str">
        <f t="shared" si="1"/>
        <v>OK</v>
      </c>
      <c r="N28" s="100"/>
      <c r="O28" s="98"/>
      <c r="P28" s="55"/>
      <c r="Q28" s="33"/>
      <c r="R28" s="33"/>
      <c r="S28" s="33"/>
      <c r="T28" s="33"/>
      <c r="U28" s="33"/>
      <c r="V28" s="33"/>
      <c r="W28" s="33"/>
    </row>
    <row r="29" spans="1:23" ht="27.75" customHeight="1" x14ac:dyDescent="0.25">
      <c r="A29" s="161"/>
      <c r="B29" s="164"/>
      <c r="C29" s="77">
        <v>26</v>
      </c>
      <c r="D29" s="70" t="s">
        <v>77</v>
      </c>
      <c r="E29" s="70"/>
      <c r="F29" s="80">
        <v>436</v>
      </c>
      <c r="G29" s="73" t="s">
        <v>92</v>
      </c>
      <c r="H29" s="67" t="s">
        <v>93</v>
      </c>
      <c r="I29" s="67" t="s">
        <v>94</v>
      </c>
      <c r="J29" s="64">
        <v>164.99</v>
      </c>
      <c r="K29" s="86"/>
      <c r="L29" s="61">
        <f t="shared" si="0"/>
        <v>0</v>
      </c>
      <c r="M29" s="62" t="str">
        <f t="shared" si="1"/>
        <v>OK</v>
      </c>
      <c r="N29" s="100"/>
      <c r="O29" s="98"/>
      <c r="P29" s="55"/>
      <c r="Q29" s="33"/>
      <c r="R29" s="33"/>
      <c r="S29" s="33"/>
      <c r="T29" s="33"/>
      <c r="U29" s="33"/>
      <c r="V29" s="33"/>
      <c r="W29" s="33"/>
    </row>
    <row r="30" spans="1:23" ht="32.25" customHeight="1" x14ac:dyDescent="0.25">
      <c r="A30" s="161"/>
      <c r="B30" s="164"/>
      <c r="C30" s="77">
        <v>27</v>
      </c>
      <c r="D30" s="70" t="s">
        <v>78</v>
      </c>
      <c r="E30" s="70"/>
      <c r="F30" s="80">
        <v>436</v>
      </c>
      <c r="G30" s="73" t="s">
        <v>92</v>
      </c>
      <c r="H30" s="67" t="s">
        <v>93</v>
      </c>
      <c r="I30" s="67" t="s">
        <v>94</v>
      </c>
      <c r="J30" s="64">
        <v>24.99</v>
      </c>
      <c r="K30" s="86">
        <v>4</v>
      </c>
      <c r="L30" s="61">
        <f t="shared" si="0"/>
        <v>0</v>
      </c>
      <c r="M30" s="62" t="str">
        <f t="shared" si="1"/>
        <v>OK</v>
      </c>
      <c r="N30" s="100"/>
      <c r="O30" s="101">
        <v>4</v>
      </c>
      <c r="P30" s="55"/>
      <c r="Q30" s="33"/>
      <c r="R30" s="33"/>
      <c r="S30" s="33"/>
      <c r="T30" s="33"/>
      <c r="U30" s="33"/>
      <c r="V30" s="33"/>
      <c r="W30" s="33"/>
    </row>
    <row r="31" spans="1:23" ht="36.75" customHeight="1" x14ac:dyDescent="0.25">
      <c r="A31" s="161"/>
      <c r="B31" s="164"/>
      <c r="C31" s="77">
        <v>28</v>
      </c>
      <c r="D31" s="70" t="s">
        <v>79</v>
      </c>
      <c r="E31" s="70"/>
      <c r="F31" s="80">
        <v>436</v>
      </c>
      <c r="G31" s="73" t="s">
        <v>92</v>
      </c>
      <c r="H31" s="67" t="s">
        <v>93</v>
      </c>
      <c r="I31" s="67" t="s">
        <v>94</v>
      </c>
      <c r="J31" s="64">
        <v>94.15</v>
      </c>
      <c r="K31" s="86">
        <v>4</v>
      </c>
      <c r="L31" s="61">
        <f t="shared" si="0"/>
        <v>4</v>
      </c>
      <c r="M31" s="62" t="str">
        <f t="shared" si="1"/>
        <v>OK</v>
      </c>
      <c r="N31" s="100"/>
      <c r="O31" s="98"/>
      <c r="P31" s="55"/>
      <c r="Q31" s="33"/>
      <c r="R31" s="33"/>
      <c r="S31" s="33"/>
      <c r="T31" s="33"/>
      <c r="U31" s="33"/>
      <c r="V31" s="33"/>
      <c r="W31" s="33"/>
    </row>
    <row r="32" spans="1:23" ht="34.5" customHeight="1" x14ac:dyDescent="0.25">
      <c r="A32" s="161"/>
      <c r="B32" s="164"/>
      <c r="C32" s="77">
        <v>29</v>
      </c>
      <c r="D32" s="70" t="s">
        <v>80</v>
      </c>
      <c r="E32" s="70"/>
      <c r="F32" s="80">
        <v>436</v>
      </c>
      <c r="G32" s="73" t="s">
        <v>92</v>
      </c>
      <c r="H32" s="67" t="s">
        <v>93</v>
      </c>
      <c r="I32" s="67" t="s">
        <v>94</v>
      </c>
      <c r="J32" s="64">
        <v>95.82</v>
      </c>
      <c r="K32" s="86">
        <v>4</v>
      </c>
      <c r="L32" s="61">
        <f t="shared" si="0"/>
        <v>4</v>
      </c>
      <c r="M32" s="62" t="str">
        <f t="shared" si="1"/>
        <v>OK</v>
      </c>
      <c r="N32" s="100"/>
      <c r="O32" s="98"/>
      <c r="P32" s="55"/>
      <c r="Q32" s="33"/>
      <c r="R32" s="33"/>
      <c r="S32" s="33"/>
      <c r="T32" s="33"/>
      <c r="U32" s="33"/>
      <c r="V32" s="33"/>
      <c r="W32" s="33"/>
    </row>
    <row r="33" spans="1:23" ht="40.700000000000003" customHeight="1" x14ac:dyDescent="0.25">
      <c r="A33" s="161"/>
      <c r="B33" s="164"/>
      <c r="C33" s="77">
        <v>30</v>
      </c>
      <c r="D33" s="70" t="s">
        <v>81</v>
      </c>
      <c r="E33" s="70"/>
      <c r="F33" s="80">
        <v>436</v>
      </c>
      <c r="G33" s="73" t="s">
        <v>92</v>
      </c>
      <c r="H33" s="67" t="s">
        <v>93</v>
      </c>
      <c r="I33" s="67" t="s">
        <v>94</v>
      </c>
      <c r="J33" s="64">
        <v>178.32</v>
      </c>
      <c r="K33" s="86">
        <v>4</v>
      </c>
      <c r="L33" s="61">
        <f t="shared" si="0"/>
        <v>4</v>
      </c>
      <c r="M33" s="62" t="str">
        <f t="shared" si="1"/>
        <v>OK</v>
      </c>
      <c r="N33" s="100"/>
      <c r="O33" s="98"/>
      <c r="P33" s="55"/>
      <c r="Q33" s="33"/>
      <c r="R33" s="33"/>
      <c r="S33" s="33"/>
      <c r="T33" s="33"/>
      <c r="U33" s="33"/>
      <c r="V33" s="33"/>
      <c r="W33" s="33"/>
    </row>
    <row r="34" spans="1:23" ht="30.75" customHeight="1" x14ac:dyDescent="0.25">
      <c r="A34" s="161"/>
      <c r="B34" s="164"/>
      <c r="C34" s="77">
        <v>31</v>
      </c>
      <c r="D34" s="70" t="s">
        <v>82</v>
      </c>
      <c r="E34" s="70"/>
      <c r="F34" s="80">
        <v>436</v>
      </c>
      <c r="G34" s="73" t="s">
        <v>92</v>
      </c>
      <c r="H34" s="67" t="s">
        <v>93</v>
      </c>
      <c r="I34" s="67" t="s">
        <v>94</v>
      </c>
      <c r="J34" s="64">
        <v>70.819999999999993</v>
      </c>
      <c r="K34" s="86"/>
      <c r="L34" s="61">
        <f t="shared" si="0"/>
        <v>0</v>
      </c>
      <c r="M34" s="62" t="str">
        <f t="shared" si="1"/>
        <v>OK</v>
      </c>
      <c r="N34" s="100"/>
      <c r="O34" s="98"/>
      <c r="P34" s="55"/>
      <c r="Q34" s="33"/>
      <c r="R34" s="33"/>
      <c r="S34" s="33"/>
      <c r="T34" s="33"/>
      <c r="U34" s="33"/>
      <c r="V34" s="33"/>
      <c r="W34" s="33"/>
    </row>
    <row r="35" spans="1:23" ht="25.5" customHeight="1" x14ac:dyDescent="0.25">
      <c r="A35" s="161"/>
      <c r="B35" s="164"/>
      <c r="C35" s="77">
        <v>32</v>
      </c>
      <c r="D35" s="70" t="s">
        <v>83</v>
      </c>
      <c r="E35" s="70"/>
      <c r="F35" s="80">
        <v>436</v>
      </c>
      <c r="G35" s="73" t="s">
        <v>92</v>
      </c>
      <c r="H35" s="67" t="s">
        <v>93</v>
      </c>
      <c r="I35" s="67" t="s">
        <v>94</v>
      </c>
      <c r="J35" s="64">
        <v>235.32</v>
      </c>
      <c r="K35" s="86"/>
      <c r="L35" s="61">
        <f t="shared" si="0"/>
        <v>0</v>
      </c>
      <c r="M35" s="62" t="str">
        <f t="shared" si="1"/>
        <v>OK</v>
      </c>
      <c r="N35" s="100"/>
      <c r="O35" s="98"/>
      <c r="P35" s="55"/>
      <c r="Q35" s="33"/>
      <c r="R35" s="33"/>
      <c r="S35" s="33"/>
      <c r="T35" s="33"/>
      <c r="U35" s="33"/>
      <c r="V35" s="33"/>
      <c r="W35" s="33"/>
    </row>
    <row r="36" spans="1:23" ht="36.75" customHeight="1" x14ac:dyDescent="0.25">
      <c r="A36" s="161"/>
      <c r="B36" s="164"/>
      <c r="C36" s="77">
        <v>33</v>
      </c>
      <c r="D36" s="70" t="s">
        <v>84</v>
      </c>
      <c r="E36" s="70"/>
      <c r="F36" s="80">
        <v>436</v>
      </c>
      <c r="G36" s="73" t="s">
        <v>92</v>
      </c>
      <c r="H36" s="67" t="s">
        <v>93</v>
      </c>
      <c r="I36" s="67" t="s">
        <v>94</v>
      </c>
      <c r="J36" s="64">
        <v>86.65</v>
      </c>
      <c r="K36" s="86">
        <v>10</v>
      </c>
      <c r="L36" s="61">
        <f t="shared" si="0"/>
        <v>10</v>
      </c>
      <c r="M36" s="62" t="str">
        <f t="shared" si="1"/>
        <v>OK</v>
      </c>
      <c r="N36" s="100"/>
      <c r="O36" s="98"/>
      <c r="P36" s="55"/>
      <c r="Q36" s="33"/>
      <c r="R36" s="33"/>
      <c r="S36" s="33"/>
      <c r="T36" s="33"/>
      <c r="U36" s="33"/>
      <c r="V36" s="33"/>
      <c r="W36" s="33"/>
    </row>
    <row r="37" spans="1:23" ht="32.25" customHeight="1" x14ac:dyDescent="0.25">
      <c r="A37" s="161"/>
      <c r="B37" s="164"/>
      <c r="C37" s="77">
        <v>34</v>
      </c>
      <c r="D37" s="70" t="s">
        <v>85</v>
      </c>
      <c r="E37" s="70"/>
      <c r="F37" s="80">
        <v>436</v>
      </c>
      <c r="G37" s="73" t="s">
        <v>92</v>
      </c>
      <c r="H37" s="67" t="s">
        <v>95</v>
      </c>
      <c r="I37" s="67" t="s">
        <v>94</v>
      </c>
      <c r="J37" s="64">
        <v>131.65</v>
      </c>
      <c r="K37" s="86">
        <v>50</v>
      </c>
      <c r="L37" s="61">
        <f t="shared" si="0"/>
        <v>50</v>
      </c>
      <c r="M37" s="62" t="str">
        <f t="shared" si="1"/>
        <v>OK</v>
      </c>
      <c r="N37" s="100"/>
      <c r="O37" s="98"/>
      <c r="P37" s="55"/>
      <c r="Q37" s="33"/>
      <c r="R37" s="33"/>
      <c r="S37" s="33"/>
      <c r="T37" s="33"/>
      <c r="U37" s="33"/>
      <c r="V37" s="33"/>
      <c r="W37" s="33"/>
    </row>
    <row r="38" spans="1:23" ht="28.5" customHeight="1" x14ac:dyDescent="0.25">
      <c r="A38" s="161"/>
      <c r="B38" s="164"/>
      <c r="C38" s="77">
        <v>35</v>
      </c>
      <c r="D38" s="70" t="s">
        <v>86</v>
      </c>
      <c r="E38" s="70" t="s">
        <v>29</v>
      </c>
      <c r="F38" s="80">
        <v>436</v>
      </c>
      <c r="G38" s="73" t="s">
        <v>92</v>
      </c>
      <c r="H38" s="67" t="s">
        <v>95</v>
      </c>
      <c r="I38" s="67" t="s">
        <v>94</v>
      </c>
      <c r="J38" s="64">
        <v>271.64999999999998</v>
      </c>
      <c r="K38" s="86">
        <v>2</v>
      </c>
      <c r="L38" s="61">
        <f t="shared" si="0"/>
        <v>2</v>
      </c>
      <c r="M38" s="62" t="str">
        <f t="shared" si="1"/>
        <v>OK</v>
      </c>
      <c r="N38" s="100"/>
      <c r="O38" s="100"/>
      <c r="P38" s="55"/>
      <c r="Q38" s="33"/>
      <c r="R38" s="33"/>
      <c r="S38" s="33"/>
      <c r="T38" s="33"/>
      <c r="U38" s="33"/>
      <c r="V38" s="33"/>
      <c r="W38" s="33"/>
    </row>
    <row r="39" spans="1:23" ht="27.75" customHeight="1" x14ac:dyDescent="0.25">
      <c r="A39" s="161"/>
      <c r="B39" s="164"/>
      <c r="C39" s="73">
        <v>36</v>
      </c>
      <c r="D39" s="70" t="s">
        <v>87</v>
      </c>
      <c r="E39" s="70" t="s">
        <v>30</v>
      </c>
      <c r="F39" s="80">
        <v>436</v>
      </c>
      <c r="G39" s="73" t="s">
        <v>92</v>
      </c>
      <c r="H39" s="67" t="s">
        <v>95</v>
      </c>
      <c r="I39" s="67" t="s">
        <v>94</v>
      </c>
      <c r="J39" s="64">
        <v>148.32</v>
      </c>
      <c r="K39" s="86">
        <v>20</v>
      </c>
      <c r="L39" s="61">
        <f t="shared" si="0"/>
        <v>20</v>
      </c>
      <c r="M39" s="62" t="str">
        <f t="shared" si="1"/>
        <v>OK</v>
      </c>
      <c r="N39" s="100"/>
      <c r="O39" s="98"/>
      <c r="P39" s="55"/>
      <c r="Q39" s="33"/>
      <c r="R39" s="33"/>
      <c r="S39" s="33"/>
      <c r="T39" s="34"/>
      <c r="U39" s="33"/>
      <c r="V39" s="33"/>
      <c r="W39" s="33"/>
    </row>
    <row r="40" spans="1:23" ht="28.5" customHeight="1" x14ac:dyDescent="0.25">
      <c r="A40" s="161"/>
      <c r="B40" s="164"/>
      <c r="C40" s="73">
        <v>37</v>
      </c>
      <c r="D40" s="70" t="s">
        <v>88</v>
      </c>
      <c r="E40" s="70" t="s">
        <v>28</v>
      </c>
      <c r="F40" s="80">
        <v>436</v>
      </c>
      <c r="G40" s="73" t="s">
        <v>92</v>
      </c>
      <c r="H40" s="67" t="s">
        <v>95</v>
      </c>
      <c r="I40" s="67" t="s">
        <v>94</v>
      </c>
      <c r="J40" s="64">
        <v>140.82</v>
      </c>
      <c r="K40" s="86">
        <v>20</v>
      </c>
      <c r="L40" s="61">
        <f t="shared" si="0"/>
        <v>20</v>
      </c>
      <c r="M40" s="62" t="str">
        <f t="shared" si="1"/>
        <v>OK</v>
      </c>
      <c r="N40" s="100"/>
      <c r="O40" s="98"/>
      <c r="P40" s="55"/>
      <c r="Q40" s="33"/>
      <c r="R40" s="33"/>
      <c r="S40" s="33"/>
      <c r="T40" s="33"/>
      <c r="U40" s="33"/>
      <c r="V40" s="33"/>
      <c r="W40" s="33"/>
    </row>
    <row r="41" spans="1:23" ht="27.75" customHeight="1" x14ac:dyDescent="0.25">
      <c r="A41" s="161"/>
      <c r="B41" s="164"/>
      <c r="C41" s="73">
        <v>38</v>
      </c>
      <c r="D41" s="70" t="s">
        <v>89</v>
      </c>
      <c r="E41" s="70" t="s">
        <v>30</v>
      </c>
      <c r="F41" s="80">
        <v>436</v>
      </c>
      <c r="G41" s="73" t="s">
        <v>92</v>
      </c>
      <c r="H41" s="67" t="s">
        <v>95</v>
      </c>
      <c r="I41" s="67" t="s">
        <v>94</v>
      </c>
      <c r="J41" s="64">
        <v>184.99</v>
      </c>
      <c r="K41" s="86"/>
      <c r="L41" s="61">
        <f t="shared" si="0"/>
        <v>0</v>
      </c>
      <c r="M41" s="62" t="str">
        <f t="shared" si="1"/>
        <v>OK</v>
      </c>
      <c r="N41" s="100"/>
      <c r="O41" s="98"/>
      <c r="P41" s="55"/>
      <c r="Q41" s="33"/>
      <c r="R41" s="33"/>
      <c r="S41" s="33"/>
      <c r="T41" s="33"/>
      <c r="U41" s="33"/>
      <c r="V41" s="33"/>
      <c r="W41" s="33"/>
    </row>
    <row r="42" spans="1:23" ht="23.25" customHeight="1" x14ac:dyDescent="0.25">
      <c r="A42" s="161"/>
      <c r="B42" s="164"/>
      <c r="C42" s="73">
        <v>39</v>
      </c>
      <c r="D42" s="70" t="s">
        <v>90</v>
      </c>
      <c r="E42" s="70" t="s">
        <v>31</v>
      </c>
      <c r="F42" s="80">
        <v>436</v>
      </c>
      <c r="G42" s="73" t="s">
        <v>92</v>
      </c>
      <c r="H42" s="67" t="s">
        <v>95</v>
      </c>
      <c r="I42" s="67" t="s">
        <v>94</v>
      </c>
      <c r="J42" s="64">
        <v>114.99</v>
      </c>
      <c r="K42" s="86"/>
      <c r="L42" s="61">
        <f t="shared" si="0"/>
        <v>0</v>
      </c>
      <c r="M42" s="62" t="str">
        <f t="shared" si="1"/>
        <v>OK</v>
      </c>
      <c r="N42" s="100"/>
      <c r="O42" s="98"/>
      <c r="P42" s="57"/>
      <c r="Q42" s="33"/>
      <c r="R42" s="33"/>
      <c r="S42" s="33"/>
      <c r="T42" s="33"/>
      <c r="U42" s="33"/>
      <c r="V42" s="33"/>
      <c r="W42" s="33"/>
    </row>
    <row r="43" spans="1:23" ht="31.7" customHeight="1" x14ac:dyDescent="0.25">
      <c r="A43" s="162"/>
      <c r="B43" s="165"/>
      <c r="C43" s="73">
        <v>40</v>
      </c>
      <c r="D43" s="83" t="s">
        <v>91</v>
      </c>
      <c r="E43" s="83" t="s">
        <v>30</v>
      </c>
      <c r="F43" s="80">
        <v>436</v>
      </c>
      <c r="G43" s="73" t="s">
        <v>92</v>
      </c>
      <c r="H43" s="84" t="s">
        <v>95</v>
      </c>
      <c r="I43" s="84" t="s">
        <v>94</v>
      </c>
      <c r="J43" s="64">
        <v>221.65</v>
      </c>
      <c r="K43" s="86"/>
      <c r="L43" s="61">
        <f t="shared" si="0"/>
        <v>0</v>
      </c>
      <c r="M43" s="62" t="str">
        <f t="shared" si="1"/>
        <v>OK</v>
      </c>
      <c r="N43" s="100"/>
      <c r="O43" s="98"/>
      <c r="P43" s="55"/>
      <c r="Q43" s="33"/>
      <c r="R43" s="33"/>
      <c r="S43" s="33"/>
      <c r="T43" s="34"/>
      <c r="U43" s="33"/>
      <c r="V43" s="33"/>
      <c r="W43" s="33"/>
    </row>
    <row r="44" spans="1:23" x14ac:dyDescent="0.25">
      <c r="K44" s="18">
        <f>SUM(K4:K43)</f>
        <v>398</v>
      </c>
      <c r="L44" s="18">
        <f>SUM(L4:L43)</f>
        <v>258</v>
      </c>
      <c r="N44" s="29">
        <f>SUMPRODUCT($J$4:$J$43,N4:N43)</f>
        <v>70</v>
      </c>
      <c r="O44" s="29">
        <f t="shared" ref="O44:W44" si="2">SUMPRODUCT($J$4:$J$43,O4:O43)</f>
        <v>2615.06</v>
      </c>
      <c r="P44" s="29">
        <f t="shared" si="2"/>
        <v>0</v>
      </c>
      <c r="Q44" s="29">
        <f t="shared" si="2"/>
        <v>0</v>
      </c>
      <c r="R44" s="29">
        <f t="shared" si="2"/>
        <v>0</v>
      </c>
      <c r="S44" s="29">
        <f t="shared" si="2"/>
        <v>0</v>
      </c>
      <c r="T44" s="29">
        <f t="shared" si="2"/>
        <v>0</v>
      </c>
      <c r="U44" s="29">
        <f t="shared" si="2"/>
        <v>0</v>
      </c>
      <c r="V44" s="29">
        <f t="shared" si="2"/>
        <v>0</v>
      </c>
      <c r="W44" s="29">
        <f t="shared" si="2"/>
        <v>0</v>
      </c>
    </row>
    <row r="45" spans="1:23" x14ac:dyDescent="0.25">
      <c r="N45" s="48"/>
      <c r="O45" s="46"/>
      <c r="P45" s="46"/>
      <c r="Q45" s="46"/>
    </row>
    <row r="46" spans="1:23" x14ac:dyDescent="0.25">
      <c r="N46" s="48"/>
      <c r="O46" s="46"/>
      <c r="P46" s="46"/>
      <c r="Q46" s="46"/>
    </row>
    <row r="47" spans="1:23" x14ac:dyDescent="0.25">
      <c r="N47" s="48"/>
      <c r="O47" s="46"/>
      <c r="P47" s="46"/>
      <c r="Q47" s="46"/>
    </row>
    <row r="48" spans="1:23" x14ac:dyDescent="0.25">
      <c r="N48" s="48"/>
      <c r="O48" s="46"/>
      <c r="P48" s="46"/>
      <c r="Q48" s="46"/>
    </row>
    <row r="49" spans="14:17" x14ac:dyDescent="0.25">
      <c r="N49" s="48"/>
      <c r="O49" s="46"/>
      <c r="P49" s="46"/>
      <c r="Q49" s="46"/>
    </row>
    <row r="50" spans="14:17" ht="26.45" customHeight="1" x14ac:dyDescent="0.25">
      <c r="N50" s="48"/>
    </row>
    <row r="51" spans="14:17" x14ac:dyDescent="0.25">
      <c r="N51" s="48"/>
    </row>
    <row r="52" spans="14:17" x14ac:dyDescent="0.25">
      <c r="N52" s="48"/>
    </row>
    <row r="53" spans="14:17" x14ac:dyDescent="0.25">
      <c r="N53" s="48"/>
    </row>
    <row r="54" spans="14:17" x14ac:dyDescent="0.25">
      <c r="N54" s="48"/>
    </row>
    <row r="55" spans="14:17" x14ac:dyDescent="0.25">
      <c r="N55" s="48"/>
    </row>
    <row r="56" spans="14:17" x14ac:dyDescent="0.25">
      <c r="N56" s="48"/>
    </row>
    <row r="57" spans="14:17" x14ac:dyDescent="0.25">
      <c r="N57" s="48"/>
    </row>
    <row r="58" spans="14:17" x14ac:dyDescent="0.25">
      <c r="N58" s="48"/>
    </row>
    <row r="59" spans="14:17" ht="90" customHeight="1" x14ac:dyDescent="0.25">
      <c r="N59" s="48"/>
    </row>
    <row r="60" spans="14:17" x14ac:dyDescent="0.25">
      <c r="N60" s="48"/>
    </row>
    <row r="61" spans="14:17" x14ac:dyDescent="0.25">
      <c r="N61" s="48"/>
    </row>
    <row r="62" spans="14:17" x14ac:dyDescent="0.25">
      <c r="N62" s="48"/>
    </row>
    <row r="63" spans="14:17" x14ac:dyDescent="0.25">
      <c r="N63" s="48"/>
    </row>
    <row r="64" spans="14:17" x14ac:dyDescent="0.25">
      <c r="N64" s="48"/>
    </row>
    <row r="65" spans="14:14" x14ac:dyDescent="0.25">
      <c r="N65" s="48"/>
    </row>
    <row r="66" spans="14:14" x14ac:dyDescent="0.25">
      <c r="N66" s="48"/>
    </row>
    <row r="67" spans="14:14" x14ac:dyDescent="0.25">
      <c r="N67" s="48"/>
    </row>
    <row r="68" spans="14:14" x14ac:dyDescent="0.25">
      <c r="N68" s="48"/>
    </row>
    <row r="69" spans="14:14" x14ac:dyDescent="0.25">
      <c r="N69" s="48"/>
    </row>
    <row r="70" spans="14:14" x14ac:dyDescent="0.25">
      <c r="N70" s="48"/>
    </row>
    <row r="71" spans="14:14" x14ac:dyDescent="0.25">
      <c r="N71" s="48"/>
    </row>
    <row r="72" spans="14:14" x14ac:dyDescent="0.25">
      <c r="N72" s="48"/>
    </row>
    <row r="73" spans="14:14" x14ac:dyDescent="0.25">
      <c r="N73" s="48"/>
    </row>
    <row r="74" spans="14:14" x14ac:dyDescent="0.25">
      <c r="N74" s="48"/>
    </row>
    <row r="75" spans="14:14" x14ac:dyDescent="0.25">
      <c r="N75" s="48"/>
    </row>
    <row r="76" spans="14:14" x14ac:dyDescent="0.25">
      <c r="N76" s="48"/>
    </row>
    <row r="77" spans="14:14" x14ac:dyDescent="0.25">
      <c r="N77" s="48"/>
    </row>
    <row r="78" spans="14:14" x14ac:dyDescent="0.25">
      <c r="N78" s="48"/>
    </row>
    <row r="79" spans="14:14" x14ac:dyDescent="0.25">
      <c r="N79" s="48"/>
    </row>
    <row r="80" spans="14:14" x14ac:dyDescent="0.25">
      <c r="N80" s="48"/>
    </row>
    <row r="81" spans="14:14" x14ac:dyDescent="0.25">
      <c r="N81" s="48"/>
    </row>
    <row r="82" spans="14:14" x14ac:dyDescent="0.25">
      <c r="N82" s="48"/>
    </row>
    <row r="83" spans="14:14" x14ac:dyDescent="0.25">
      <c r="N83" s="48"/>
    </row>
    <row r="84" spans="14:14" x14ac:dyDescent="0.25">
      <c r="N84" s="48"/>
    </row>
    <row r="85" spans="14:14" x14ac:dyDescent="0.25">
      <c r="N85" s="48"/>
    </row>
    <row r="86" spans="14:14" x14ac:dyDescent="0.25">
      <c r="N86" s="48"/>
    </row>
    <row r="87" spans="14:14" x14ac:dyDescent="0.25">
      <c r="N87" s="48"/>
    </row>
    <row r="88" spans="14:14" x14ac:dyDescent="0.25">
      <c r="N88" s="48"/>
    </row>
    <row r="89" spans="14:14" x14ac:dyDescent="0.25">
      <c r="N89" s="48"/>
    </row>
    <row r="90" spans="14:14" x14ac:dyDescent="0.25">
      <c r="N90" s="48"/>
    </row>
    <row r="91" spans="14:14" x14ac:dyDescent="0.25">
      <c r="N91" s="48"/>
    </row>
    <row r="92" spans="14:14" x14ac:dyDescent="0.25">
      <c r="N92" s="48"/>
    </row>
    <row r="93" spans="14:14" x14ac:dyDescent="0.25">
      <c r="N93" s="48"/>
    </row>
    <row r="94" spans="14:14" x14ac:dyDescent="0.25">
      <c r="N94" s="48"/>
    </row>
    <row r="95" spans="14:14" x14ac:dyDescent="0.25">
      <c r="N95" s="48"/>
    </row>
    <row r="96" spans="14:14" x14ac:dyDescent="0.25">
      <c r="N96" s="48"/>
    </row>
    <row r="97" spans="14:14" x14ac:dyDescent="0.25">
      <c r="N97" s="48"/>
    </row>
    <row r="98" spans="14:14" x14ac:dyDescent="0.25">
      <c r="N98" s="48"/>
    </row>
    <row r="99" spans="14:14" x14ac:dyDescent="0.25">
      <c r="N99" s="48"/>
    </row>
    <row r="100" spans="14:14" x14ac:dyDescent="0.25">
      <c r="N100" s="48"/>
    </row>
    <row r="101" spans="14:14" x14ac:dyDescent="0.25">
      <c r="N101" s="48"/>
    </row>
    <row r="102" spans="14:14" x14ac:dyDescent="0.25">
      <c r="N102" s="48"/>
    </row>
    <row r="103" spans="14:14" x14ac:dyDescent="0.25">
      <c r="N103" s="48"/>
    </row>
    <row r="104" spans="14:14" x14ac:dyDescent="0.25">
      <c r="N104" s="48"/>
    </row>
    <row r="105" spans="14:14" x14ac:dyDescent="0.25">
      <c r="N105" s="48"/>
    </row>
    <row r="106" spans="14:14" x14ac:dyDescent="0.25">
      <c r="N106" s="48"/>
    </row>
    <row r="107" spans="14:14" x14ac:dyDescent="0.25">
      <c r="N107" s="48"/>
    </row>
    <row r="108" spans="14:14" x14ac:dyDescent="0.25">
      <c r="N108" s="48"/>
    </row>
    <row r="109" spans="14:14" x14ac:dyDescent="0.25">
      <c r="N109" s="48"/>
    </row>
    <row r="110" spans="14:14" x14ac:dyDescent="0.25">
      <c r="N110" s="48"/>
    </row>
    <row r="111" spans="14:14" x14ac:dyDescent="0.25">
      <c r="N111" s="48"/>
    </row>
    <row r="112" spans="14:14" x14ac:dyDescent="0.25">
      <c r="N112" s="48"/>
    </row>
    <row r="113" spans="14:14" x14ac:dyDescent="0.25">
      <c r="N113" s="48"/>
    </row>
    <row r="114" spans="14:14" x14ac:dyDescent="0.25">
      <c r="N114" s="48"/>
    </row>
    <row r="115" spans="14:14" x14ac:dyDescent="0.25">
      <c r="N115" s="48"/>
    </row>
    <row r="116" spans="14:14" x14ac:dyDescent="0.25">
      <c r="N116" s="48"/>
    </row>
    <row r="117" spans="14:14" x14ac:dyDescent="0.25">
      <c r="N117" s="48"/>
    </row>
    <row r="118" spans="14:14" x14ac:dyDescent="0.25">
      <c r="N118" s="48"/>
    </row>
    <row r="119" spans="14:14" x14ac:dyDescent="0.25">
      <c r="N119" s="48"/>
    </row>
    <row r="120" spans="14:14" x14ac:dyDescent="0.25">
      <c r="N120" s="48"/>
    </row>
    <row r="121" spans="14:14" x14ac:dyDescent="0.25">
      <c r="N121" s="48"/>
    </row>
    <row r="122" spans="14:14" x14ac:dyDescent="0.25">
      <c r="N122" s="48"/>
    </row>
    <row r="123" spans="14:14" x14ac:dyDescent="0.25">
      <c r="N123" s="48"/>
    </row>
    <row r="124" spans="14:14" x14ac:dyDescent="0.25">
      <c r="N124" s="48"/>
    </row>
    <row r="125" spans="14:14" x14ac:dyDescent="0.25">
      <c r="N125" s="48"/>
    </row>
    <row r="126" spans="14:14" x14ac:dyDescent="0.25">
      <c r="N126" s="48"/>
    </row>
    <row r="127" spans="14:14" x14ac:dyDescent="0.25">
      <c r="N127" s="48"/>
    </row>
    <row r="128" spans="14:14" x14ac:dyDescent="0.25">
      <c r="N128" s="48"/>
    </row>
    <row r="129" spans="14:14" x14ac:dyDescent="0.25">
      <c r="N129" s="48"/>
    </row>
    <row r="130" spans="14:14" x14ac:dyDescent="0.25">
      <c r="N130" s="48"/>
    </row>
    <row r="131" spans="14:14" x14ac:dyDescent="0.25">
      <c r="N131" s="48"/>
    </row>
    <row r="132" spans="14:14" x14ac:dyDescent="0.25">
      <c r="N132" s="48"/>
    </row>
    <row r="133" spans="14:14" x14ac:dyDescent="0.25">
      <c r="N133" s="48"/>
    </row>
    <row r="134" spans="14:14" x14ac:dyDescent="0.25">
      <c r="N134" s="48"/>
    </row>
    <row r="135" spans="14:14" x14ac:dyDescent="0.25">
      <c r="N135" s="48"/>
    </row>
    <row r="136" spans="14:14" x14ac:dyDescent="0.25">
      <c r="N136" s="48"/>
    </row>
    <row r="137" spans="14:14" x14ac:dyDescent="0.25">
      <c r="N137" s="48"/>
    </row>
    <row r="138" spans="14:14" x14ac:dyDescent="0.25">
      <c r="N138" s="48"/>
    </row>
    <row r="139" spans="14:14" x14ac:dyDescent="0.25">
      <c r="N139" s="48"/>
    </row>
    <row r="140" spans="14:14" x14ac:dyDescent="0.25">
      <c r="N140" s="48"/>
    </row>
    <row r="141" spans="14:14" x14ac:dyDescent="0.25">
      <c r="N141" s="48"/>
    </row>
    <row r="142" spans="14:14" x14ac:dyDescent="0.25">
      <c r="N142" s="48"/>
    </row>
    <row r="143" spans="14:14" x14ac:dyDescent="0.25">
      <c r="N143" s="48"/>
    </row>
    <row r="144" spans="14:14" x14ac:dyDescent="0.25">
      <c r="N144" s="48"/>
    </row>
    <row r="145" spans="14:14" x14ac:dyDescent="0.25">
      <c r="N145" s="48"/>
    </row>
    <row r="146" spans="14:14" x14ac:dyDescent="0.25">
      <c r="N146" s="48"/>
    </row>
    <row r="147" spans="14:14" x14ac:dyDescent="0.25">
      <c r="N147" s="48"/>
    </row>
    <row r="148" spans="14:14" x14ac:dyDescent="0.25">
      <c r="N148" s="48"/>
    </row>
    <row r="149" spans="14:14" x14ac:dyDescent="0.25">
      <c r="N149" s="48"/>
    </row>
    <row r="150" spans="14:14" x14ac:dyDescent="0.25">
      <c r="N150" s="48"/>
    </row>
    <row r="151" spans="14:14" x14ac:dyDescent="0.25">
      <c r="N151" s="48"/>
    </row>
    <row r="152" spans="14:14" x14ac:dyDescent="0.25">
      <c r="N152" s="48"/>
    </row>
    <row r="153" spans="14:14" x14ac:dyDescent="0.25">
      <c r="N153" s="48"/>
    </row>
    <row r="154" spans="14:14" x14ac:dyDescent="0.25">
      <c r="N154" s="48"/>
    </row>
    <row r="155" spans="14:14" x14ac:dyDescent="0.25">
      <c r="N155" s="48"/>
    </row>
    <row r="156" spans="14:14" x14ac:dyDescent="0.25">
      <c r="N156" s="48"/>
    </row>
    <row r="157" spans="14:14" x14ac:dyDescent="0.25">
      <c r="N157" s="48"/>
    </row>
    <row r="158" spans="14:14" x14ac:dyDescent="0.25">
      <c r="N158" s="48"/>
    </row>
    <row r="159" spans="14:14" x14ac:dyDescent="0.25">
      <c r="N159" s="48"/>
    </row>
    <row r="160" spans="14:14" x14ac:dyDescent="0.25">
      <c r="N160" s="48"/>
    </row>
    <row r="161" spans="14:14" x14ac:dyDescent="0.25">
      <c r="N161" s="48"/>
    </row>
    <row r="162" spans="14:14" x14ac:dyDescent="0.25">
      <c r="N162" s="48"/>
    </row>
    <row r="163" spans="14:14" x14ac:dyDescent="0.25">
      <c r="N163" s="48"/>
    </row>
    <row r="164" spans="14:14" x14ac:dyDescent="0.25">
      <c r="N164" s="48"/>
    </row>
    <row r="165" spans="14:14" x14ac:dyDescent="0.25">
      <c r="N165" s="48"/>
    </row>
    <row r="166" spans="14:14" x14ac:dyDescent="0.25">
      <c r="N166" s="48"/>
    </row>
    <row r="167" spans="14:14" x14ac:dyDescent="0.25">
      <c r="N167" s="48"/>
    </row>
    <row r="168" spans="14:14" x14ac:dyDescent="0.25">
      <c r="N168" s="48"/>
    </row>
    <row r="169" spans="14:14" x14ac:dyDescent="0.25">
      <c r="N169" s="48"/>
    </row>
    <row r="170" spans="14:14" x14ac:dyDescent="0.25">
      <c r="N170" s="48"/>
    </row>
    <row r="171" spans="14:14" x14ac:dyDescent="0.25">
      <c r="N171" s="48"/>
    </row>
    <row r="172" spans="14:14" x14ac:dyDescent="0.25">
      <c r="N172" s="48"/>
    </row>
    <row r="173" spans="14:14" x14ac:dyDescent="0.25">
      <c r="N173" s="48"/>
    </row>
    <row r="174" spans="14:14" x14ac:dyDescent="0.25">
      <c r="N174" s="48"/>
    </row>
    <row r="175" spans="14:14" x14ac:dyDescent="0.25">
      <c r="N175" s="48"/>
    </row>
    <row r="176" spans="14:14" x14ac:dyDescent="0.25">
      <c r="N176" s="48"/>
    </row>
    <row r="177" spans="14:14" x14ac:dyDescent="0.25">
      <c r="N177" s="48"/>
    </row>
    <row r="178" spans="14:14" x14ac:dyDescent="0.25">
      <c r="N178" s="48"/>
    </row>
    <row r="179" spans="14:14" x14ac:dyDescent="0.25">
      <c r="N179" s="48"/>
    </row>
    <row r="180" spans="14:14" x14ac:dyDescent="0.25">
      <c r="N180" s="48"/>
    </row>
    <row r="181" spans="14:14" x14ac:dyDescent="0.25">
      <c r="N181" s="48"/>
    </row>
    <row r="182" spans="14:14" x14ac:dyDescent="0.25">
      <c r="N182" s="48"/>
    </row>
    <row r="183" spans="14:14" x14ac:dyDescent="0.25">
      <c r="N183" s="48"/>
    </row>
    <row r="184" spans="14:14" x14ac:dyDescent="0.25">
      <c r="N184" s="48"/>
    </row>
    <row r="185" spans="14:14" x14ac:dyDescent="0.25">
      <c r="N185" s="48"/>
    </row>
    <row r="186" spans="14:14" x14ac:dyDescent="0.25">
      <c r="N186" s="48"/>
    </row>
    <row r="187" spans="14:14" x14ac:dyDescent="0.25">
      <c r="N187" s="48"/>
    </row>
    <row r="188" spans="14:14" x14ac:dyDescent="0.25">
      <c r="N188" s="48"/>
    </row>
    <row r="189" spans="14:14" x14ac:dyDescent="0.25">
      <c r="N189" s="48"/>
    </row>
    <row r="190" spans="14:14" x14ac:dyDescent="0.25">
      <c r="N190" s="48"/>
    </row>
    <row r="191" spans="14:14" x14ac:dyDescent="0.25">
      <c r="N191" s="48"/>
    </row>
    <row r="192" spans="14:14" x14ac:dyDescent="0.25">
      <c r="N192" s="48"/>
    </row>
    <row r="193" spans="14:14" x14ac:dyDescent="0.25">
      <c r="N193" s="48"/>
    </row>
    <row r="194" spans="14:14" x14ac:dyDescent="0.25">
      <c r="N194" s="48"/>
    </row>
    <row r="195" spans="14:14" x14ac:dyDescent="0.25">
      <c r="N195" s="48"/>
    </row>
    <row r="196" spans="14:14" x14ac:dyDescent="0.25">
      <c r="N196" s="48"/>
    </row>
    <row r="197" spans="14:14" x14ac:dyDescent="0.25">
      <c r="N197" s="48"/>
    </row>
    <row r="198" spans="14:14" x14ac:dyDescent="0.25">
      <c r="N198" s="48"/>
    </row>
    <row r="199" spans="14:14" x14ac:dyDescent="0.25">
      <c r="N199" s="48"/>
    </row>
    <row r="200" spans="14:14" x14ac:dyDescent="0.25">
      <c r="N200" s="48"/>
    </row>
    <row r="201" spans="14:14" x14ac:dyDescent="0.25">
      <c r="N201" s="48"/>
    </row>
    <row r="202" spans="14:14" x14ac:dyDescent="0.25">
      <c r="N202" s="48"/>
    </row>
    <row r="203" spans="14:14" x14ac:dyDescent="0.25">
      <c r="N203" s="48"/>
    </row>
    <row r="204" spans="14:14" x14ac:dyDescent="0.25">
      <c r="N204" s="48"/>
    </row>
    <row r="205" spans="14:14" x14ac:dyDescent="0.25">
      <c r="N205" s="48"/>
    </row>
    <row r="206" spans="14:14" x14ac:dyDescent="0.25">
      <c r="N206" s="48"/>
    </row>
    <row r="207" spans="14:14" x14ac:dyDescent="0.25">
      <c r="N207" s="48"/>
    </row>
    <row r="208" spans="14:14" x14ac:dyDescent="0.25">
      <c r="N208" s="48"/>
    </row>
    <row r="209" spans="14:14" x14ac:dyDescent="0.25">
      <c r="N209" s="48"/>
    </row>
    <row r="210" spans="14:14" x14ac:dyDescent="0.25">
      <c r="N210" s="48"/>
    </row>
    <row r="211" spans="14:14" x14ac:dyDescent="0.25">
      <c r="N211" s="48"/>
    </row>
    <row r="212" spans="14:14" x14ac:dyDescent="0.25">
      <c r="N212" s="48"/>
    </row>
    <row r="213" spans="14:14" x14ac:dyDescent="0.25">
      <c r="N213" s="48"/>
    </row>
    <row r="214" spans="14:14" x14ac:dyDescent="0.25">
      <c r="N214" s="48"/>
    </row>
    <row r="215" spans="14:14" x14ac:dyDescent="0.25">
      <c r="N215" s="48"/>
    </row>
    <row r="216" spans="14:14" x14ac:dyDescent="0.25">
      <c r="N216" s="48"/>
    </row>
    <row r="217" spans="14:14" x14ac:dyDescent="0.25">
      <c r="N217" s="48"/>
    </row>
    <row r="218" spans="14:14" x14ac:dyDescent="0.25">
      <c r="N218" s="48"/>
    </row>
    <row r="219" spans="14:14" x14ac:dyDescent="0.25">
      <c r="N219" s="48"/>
    </row>
    <row r="220" spans="14:14" x14ac:dyDescent="0.25">
      <c r="N220" s="48"/>
    </row>
    <row r="221" spans="14:14" x14ac:dyDescent="0.25">
      <c r="N221" s="48"/>
    </row>
    <row r="222" spans="14:14" x14ac:dyDescent="0.25">
      <c r="N222" s="48"/>
    </row>
    <row r="223" spans="14:14" x14ac:dyDescent="0.25">
      <c r="N223" s="48"/>
    </row>
    <row r="224" spans="14:14" x14ac:dyDescent="0.25">
      <c r="N224" s="48"/>
    </row>
    <row r="225" spans="14:14" x14ac:dyDescent="0.25">
      <c r="N225" s="48"/>
    </row>
    <row r="226" spans="14:14" x14ac:dyDescent="0.25">
      <c r="N226" s="48"/>
    </row>
    <row r="227" spans="14:14" x14ac:dyDescent="0.25">
      <c r="N227" s="48"/>
    </row>
    <row r="228" spans="14:14" x14ac:dyDescent="0.25">
      <c r="N228" s="48"/>
    </row>
    <row r="229" spans="14:14" x14ac:dyDescent="0.25">
      <c r="N229" s="48"/>
    </row>
    <row r="230" spans="14:14" x14ac:dyDescent="0.25">
      <c r="N230" s="48"/>
    </row>
    <row r="231" spans="14:14" x14ac:dyDescent="0.25">
      <c r="N231" s="48"/>
    </row>
    <row r="232" spans="14:14" x14ac:dyDescent="0.25">
      <c r="N232" s="48"/>
    </row>
    <row r="233" spans="14:14" x14ac:dyDescent="0.25">
      <c r="N233" s="48"/>
    </row>
    <row r="234" spans="14:14" x14ac:dyDescent="0.25">
      <c r="N234" s="48"/>
    </row>
    <row r="235" spans="14:14" x14ac:dyDescent="0.25">
      <c r="N235" s="48"/>
    </row>
    <row r="236" spans="14:14" x14ac:dyDescent="0.25">
      <c r="N236" s="48"/>
    </row>
    <row r="237" spans="14:14" x14ac:dyDescent="0.25">
      <c r="N237" s="48"/>
    </row>
    <row r="238" spans="14:14" x14ac:dyDescent="0.25">
      <c r="N238" s="48"/>
    </row>
    <row r="239" spans="14:14" x14ac:dyDescent="0.25">
      <c r="N239" s="48"/>
    </row>
    <row r="240" spans="14:14" x14ac:dyDescent="0.25">
      <c r="N240" s="48"/>
    </row>
    <row r="241" spans="14:14" x14ac:dyDescent="0.25">
      <c r="N241" s="48"/>
    </row>
    <row r="242" spans="14:14" x14ac:dyDescent="0.25">
      <c r="N242" s="48"/>
    </row>
    <row r="243" spans="14:14" x14ac:dyDescent="0.25">
      <c r="N243" s="48"/>
    </row>
    <row r="244" spans="14:14" x14ac:dyDescent="0.25">
      <c r="N244" s="48"/>
    </row>
    <row r="245" spans="14:14" x14ac:dyDescent="0.25">
      <c r="N245" s="48"/>
    </row>
    <row r="246" spans="14:14" x14ac:dyDescent="0.25">
      <c r="N246" s="48"/>
    </row>
    <row r="247" spans="14:14" x14ac:dyDescent="0.25">
      <c r="N247" s="48"/>
    </row>
    <row r="248" spans="14:14" x14ac:dyDescent="0.25">
      <c r="N248" s="48"/>
    </row>
    <row r="249" spans="14:14" x14ac:dyDescent="0.25">
      <c r="N249" s="48"/>
    </row>
    <row r="250" spans="14:14" x14ac:dyDescent="0.25">
      <c r="N250" s="48"/>
    </row>
    <row r="251" spans="14:14" x14ac:dyDescent="0.25">
      <c r="N251" s="48"/>
    </row>
    <row r="252" spans="14:14" x14ac:dyDescent="0.25">
      <c r="N252" s="48"/>
    </row>
    <row r="253" spans="14:14" x14ac:dyDescent="0.25">
      <c r="N253" s="48"/>
    </row>
    <row r="254" spans="14:14" x14ac:dyDescent="0.25">
      <c r="N254" s="48"/>
    </row>
    <row r="255" spans="14:14" x14ac:dyDescent="0.25">
      <c r="N255" s="48"/>
    </row>
    <row r="256" spans="14:14" x14ac:dyDescent="0.25">
      <c r="N256" s="48"/>
    </row>
    <row r="257" spans="14:14" x14ac:dyDescent="0.25">
      <c r="N257" s="48"/>
    </row>
    <row r="258" spans="14:14" x14ac:dyDescent="0.25">
      <c r="N258" s="48"/>
    </row>
    <row r="259" spans="14:14" x14ac:dyDescent="0.25">
      <c r="N259" s="48"/>
    </row>
    <row r="260" spans="14:14" x14ac:dyDescent="0.25">
      <c r="N260" s="48"/>
    </row>
    <row r="261" spans="14:14" x14ac:dyDescent="0.25">
      <c r="N261" s="48"/>
    </row>
    <row r="262" spans="14:14" x14ac:dyDescent="0.25">
      <c r="N262" s="48"/>
    </row>
    <row r="263" spans="14:14" x14ac:dyDescent="0.25">
      <c r="N263" s="48"/>
    </row>
    <row r="264" spans="14:14" x14ac:dyDescent="0.25">
      <c r="N264" s="48"/>
    </row>
    <row r="265" spans="14:14" x14ac:dyDescent="0.25">
      <c r="N265" s="48"/>
    </row>
    <row r="266" spans="14:14" x14ac:dyDescent="0.25">
      <c r="N266" s="48"/>
    </row>
    <row r="267" spans="14:14" x14ac:dyDescent="0.25">
      <c r="N267" s="48"/>
    </row>
    <row r="268" spans="14:14" x14ac:dyDescent="0.25">
      <c r="N268" s="48"/>
    </row>
  </sheetData>
  <mergeCells count="18">
    <mergeCell ref="A4:A25"/>
    <mergeCell ref="B4:B25"/>
    <mergeCell ref="A26:A43"/>
    <mergeCell ref="B26:B43"/>
    <mergeCell ref="V1:V2"/>
    <mergeCell ref="W1:W2"/>
    <mergeCell ref="A2:M2"/>
    <mergeCell ref="U1:U2"/>
    <mergeCell ref="S1:S2"/>
    <mergeCell ref="T1:T2"/>
    <mergeCell ref="P1:P2"/>
    <mergeCell ref="Q1:Q2"/>
    <mergeCell ref="R1:R2"/>
    <mergeCell ref="A1:C1"/>
    <mergeCell ref="D1:J1"/>
    <mergeCell ref="K1:M1"/>
    <mergeCell ref="N1:N2"/>
    <mergeCell ref="O1:O2"/>
  </mergeCells>
  <conditionalFormatting sqref="L4 L5:O43 L45:O79 M44">
    <cfRule type="cellIs" dxfId="119" priority="10" stopIfTrue="1" operator="greaterThan">
      <formula>0</formula>
    </cfRule>
    <cfRule type="cellIs" dxfId="118" priority="11" stopIfTrue="1" operator="greaterThan">
      <formula>0</formula>
    </cfRule>
    <cfRule type="cellIs" dxfId="117" priority="12" stopIfTrue="1" operator="greaterThan">
      <formula>0</formula>
    </cfRule>
  </conditionalFormatting>
  <conditionalFormatting sqref="M4">
    <cfRule type="cellIs" dxfId="116" priority="7" stopIfTrue="1" operator="greaterThan">
      <formula>0</formula>
    </cfRule>
    <cfRule type="cellIs" dxfId="115" priority="8" stopIfTrue="1" operator="greaterThan">
      <formula>0</formula>
    </cfRule>
    <cfRule type="cellIs" dxfId="114" priority="9" stopIfTrue="1" operator="greaterThan">
      <formula>0</formula>
    </cfRule>
  </conditionalFormatting>
  <conditionalFormatting sqref="O4">
    <cfRule type="cellIs" dxfId="113" priority="4" stopIfTrue="1" operator="greaterThan">
      <formula>0</formula>
    </cfRule>
    <cfRule type="cellIs" dxfId="112" priority="5" stopIfTrue="1" operator="greaterThan">
      <formula>0</formula>
    </cfRule>
    <cfRule type="cellIs" dxfId="111" priority="6" stopIfTrue="1" operator="greaterThan">
      <formula>0</formula>
    </cfRule>
  </conditionalFormatting>
  <conditionalFormatting sqref="N4">
    <cfRule type="cellIs" dxfId="110" priority="1" stopIfTrue="1" operator="greaterThan">
      <formula>0</formula>
    </cfRule>
    <cfRule type="cellIs" dxfId="109" priority="2" stopIfTrue="1" operator="greaterThan">
      <formula>0</formula>
    </cfRule>
    <cfRule type="cellIs" dxfId="108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68"/>
  <sheetViews>
    <sheetView topLeftCell="A25" zoomScale="84" zoomScaleNormal="84" workbookViewId="0">
      <selection activeCell="M48" sqref="M48"/>
    </sheetView>
  </sheetViews>
  <sheetFormatPr defaultColWidth="9.7109375" defaultRowHeight="15" x14ac:dyDescent="0.25"/>
  <cols>
    <col min="1" max="1" width="15.28515625" style="1" customWidth="1"/>
    <col min="2" max="2" width="14.140625" style="1" customWidth="1"/>
    <col min="3" max="3" width="12.42578125" style="15" customWidth="1"/>
    <col min="4" max="4" width="43" style="1" customWidth="1"/>
    <col min="5" max="5" width="9.42578125" style="1" customWidth="1"/>
    <col min="6" max="6" width="15.7109375" style="1" customWidth="1"/>
    <col min="7" max="7" width="14.140625" style="1" customWidth="1"/>
    <col min="8" max="8" width="17.85546875" style="1" customWidth="1"/>
    <col min="9" max="9" width="15.85546875" style="1" bestFit="1" customWidth="1"/>
    <col min="10" max="10" width="12.7109375" style="21" bestFit="1" customWidth="1"/>
    <col min="11" max="11" width="11.28515625" style="18" customWidth="1"/>
    <col min="12" max="12" width="13.28515625" style="16" customWidth="1"/>
    <col min="13" max="13" width="12.5703125" style="4" customWidth="1"/>
    <col min="14" max="14" width="15.42578125" style="47" customWidth="1"/>
    <col min="15" max="17" width="16.42578125" style="47" bestFit="1" customWidth="1"/>
    <col min="18" max="19" width="16.42578125" style="2" bestFit="1" customWidth="1"/>
    <col min="20" max="20" width="17" style="2" customWidth="1"/>
    <col min="21" max="23" width="16.28515625" style="2" bestFit="1" customWidth="1"/>
    <col min="24" max="16384" width="9.7109375" style="2"/>
  </cols>
  <sheetData>
    <row r="1" spans="1:23" ht="33" customHeight="1" x14ac:dyDescent="0.25">
      <c r="A1" s="166" t="s">
        <v>32</v>
      </c>
      <c r="B1" s="166"/>
      <c r="C1" s="166"/>
      <c r="D1" s="166" t="s">
        <v>33</v>
      </c>
      <c r="E1" s="166"/>
      <c r="F1" s="166"/>
      <c r="G1" s="166"/>
      <c r="H1" s="166"/>
      <c r="I1" s="166"/>
      <c r="J1" s="166"/>
      <c r="K1" s="166" t="s">
        <v>34</v>
      </c>
      <c r="L1" s="166"/>
      <c r="M1" s="166"/>
      <c r="N1" s="205" t="s">
        <v>123</v>
      </c>
      <c r="O1" s="157" t="s">
        <v>25</v>
      </c>
      <c r="P1" s="157" t="s">
        <v>25</v>
      </c>
      <c r="Q1" s="157" t="s">
        <v>25</v>
      </c>
      <c r="R1" s="157" t="s">
        <v>25</v>
      </c>
      <c r="S1" s="157" t="s">
        <v>25</v>
      </c>
      <c r="T1" s="157" t="s">
        <v>25</v>
      </c>
      <c r="U1" s="157" t="s">
        <v>25</v>
      </c>
      <c r="V1" s="157" t="s">
        <v>25</v>
      </c>
      <c r="W1" s="157" t="s">
        <v>25</v>
      </c>
    </row>
    <row r="2" spans="1:23" ht="21.75" customHeight="1" x14ac:dyDescent="0.25">
      <c r="A2" s="166" t="s">
        <v>23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206"/>
      <c r="O2" s="157"/>
      <c r="P2" s="157"/>
      <c r="Q2" s="157"/>
      <c r="R2" s="157"/>
      <c r="S2" s="157"/>
      <c r="T2" s="157"/>
      <c r="U2" s="157"/>
      <c r="V2" s="157"/>
      <c r="W2" s="157"/>
    </row>
    <row r="3" spans="1:23" s="3" customFormat="1" ht="54.75" customHeight="1" x14ac:dyDescent="0.2">
      <c r="A3" s="35" t="s">
        <v>4</v>
      </c>
      <c r="B3" s="35" t="s">
        <v>20</v>
      </c>
      <c r="C3" s="35" t="s">
        <v>2</v>
      </c>
      <c r="D3" s="36" t="s">
        <v>15</v>
      </c>
      <c r="E3" s="36" t="s">
        <v>26</v>
      </c>
      <c r="F3" s="36" t="s">
        <v>18</v>
      </c>
      <c r="G3" s="36" t="s">
        <v>16</v>
      </c>
      <c r="H3" s="36" t="s">
        <v>22</v>
      </c>
      <c r="I3" s="36" t="s">
        <v>3</v>
      </c>
      <c r="J3" s="44" t="s">
        <v>21</v>
      </c>
      <c r="K3" s="13" t="s">
        <v>5</v>
      </c>
      <c r="L3" s="14" t="s">
        <v>0</v>
      </c>
      <c r="M3" s="12" t="s">
        <v>1</v>
      </c>
      <c r="N3" s="195">
        <v>45253</v>
      </c>
      <c r="O3" s="56" t="s">
        <v>19</v>
      </c>
      <c r="P3" s="56" t="s">
        <v>19</v>
      </c>
      <c r="Q3" s="56" t="s">
        <v>19</v>
      </c>
      <c r="R3" s="56" t="s">
        <v>19</v>
      </c>
      <c r="S3" s="56" t="s">
        <v>19</v>
      </c>
      <c r="T3" s="56" t="s">
        <v>19</v>
      </c>
      <c r="U3" s="56" t="s">
        <v>19</v>
      </c>
      <c r="V3" s="56" t="s">
        <v>19</v>
      </c>
      <c r="W3" s="56" t="s">
        <v>19</v>
      </c>
    </row>
    <row r="4" spans="1:23" ht="59.25" customHeight="1" x14ac:dyDescent="0.25">
      <c r="A4" s="167" t="s">
        <v>35</v>
      </c>
      <c r="B4" s="170" t="s">
        <v>36</v>
      </c>
      <c r="C4" s="76">
        <v>1</v>
      </c>
      <c r="D4" s="38" t="s">
        <v>37</v>
      </c>
      <c r="E4" s="58" t="s">
        <v>27</v>
      </c>
      <c r="F4" s="66">
        <v>1001</v>
      </c>
      <c r="G4" s="37" t="s">
        <v>66</v>
      </c>
      <c r="H4" s="81" t="s">
        <v>60</v>
      </c>
      <c r="I4" s="41" t="s">
        <v>6</v>
      </c>
      <c r="J4" s="60">
        <v>36</v>
      </c>
      <c r="K4" s="85">
        <v>5</v>
      </c>
      <c r="L4" s="61">
        <f>K4-SUM(N4:W4)</f>
        <v>5</v>
      </c>
      <c r="M4" s="62" t="str">
        <f>IF(L4&lt;0,"ATENÇÃO","OK")</f>
        <v>OK</v>
      </c>
      <c r="N4" s="200"/>
      <c r="O4" s="55"/>
      <c r="P4" s="55"/>
      <c r="Q4" s="33"/>
      <c r="R4" s="33"/>
      <c r="S4" s="33"/>
      <c r="T4" s="33"/>
      <c r="U4" s="33"/>
      <c r="V4" s="33"/>
      <c r="W4" s="33"/>
    </row>
    <row r="5" spans="1:23" ht="63.75" customHeight="1" x14ac:dyDescent="0.25">
      <c r="A5" s="168"/>
      <c r="B5" s="171"/>
      <c r="C5" s="76">
        <v>2</v>
      </c>
      <c r="D5" s="39" t="s">
        <v>38</v>
      </c>
      <c r="E5" s="59" t="s">
        <v>28</v>
      </c>
      <c r="F5" s="66">
        <v>1001</v>
      </c>
      <c r="G5" s="37" t="s">
        <v>67</v>
      </c>
      <c r="H5" s="74" t="s">
        <v>60</v>
      </c>
      <c r="I5" s="42" t="s">
        <v>6</v>
      </c>
      <c r="J5" s="60">
        <v>35</v>
      </c>
      <c r="K5" s="85">
        <v>5</v>
      </c>
      <c r="L5" s="61">
        <f t="shared" ref="L5:L43" si="0">K5-SUM(N5:W5)</f>
        <v>5</v>
      </c>
      <c r="M5" s="62" t="str">
        <f t="shared" ref="M5:M43" si="1">IF(L5&lt;0,"ATENÇÃO","OK")</f>
        <v>OK</v>
      </c>
      <c r="N5" s="200"/>
      <c r="O5" s="55"/>
      <c r="P5" s="55"/>
      <c r="Q5" s="33"/>
      <c r="R5" s="33"/>
      <c r="S5" s="33"/>
      <c r="T5" s="33"/>
      <c r="U5" s="33"/>
      <c r="V5" s="33"/>
      <c r="W5" s="33"/>
    </row>
    <row r="6" spans="1:23" ht="61.5" customHeight="1" x14ac:dyDescent="0.25">
      <c r="A6" s="168"/>
      <c r="B6" s="171"/>
      <c r="C6" s="76">
        <v>3</v>
      </c>
      <c r="D6" s="39" t="s">
        <v>39</v>
      </c>
      <c r="E6" s="59"/>
      <c r="F6" s="66">
        <v>1001</v>
      </c>
      <c r="G6" s="37" t="s">
        <v>68</v>
      </c>
      <c r="H6" s="74" t="s">
        <v>60</v>
      </c>
      <c r="I6" s="42" t="s">
        <v>6</v>
      </c>
      <c r="J6" s="60">
        <v>44.32</v>
      </c>
      <c r="K6" s="85">
        <v>5</v>
      </c>
      <c r="L6" s="61">
        <f t="shared" si="0"/>
        <v>5</v>
      </c>
      <c r="M6" s="62" t="str">
        <f t="shared" si="1"/>
        <v>OK</v>
      </c>
      <c r="N6" s="200"/>
      <c r="O6" s="55"/>
      <c r="P6" s="55"/>
      <c r="Q6" s="33"/>
      <c r="R6" s="33"/>
      <c r="S6" s="33"/>
      <c r="T6" s="33"/>
      <c r="U6" s="33"/>
      <c r="V6" s="33"/>
      <c r="W6" s="33"/>
    </row>
    <row r="7" spans="1:23" ht="62.45" customHeight="1" x14ac:dyDescent="0.25">
      <c r="A7" s="168"/>
      <c r="B7" s="171"/>
      <c r="C7" s="76">
        <v>4</v>
      </c>
      <c r="D7" s="39" t="s">
        <v>40</v>
      </c>
      <c r="E7" s="59"/>
      <c r="F7" s="66">
        <v>1001</v>
      </c>
      <c r="G7" s="37" t="s">
        <v>69</v>
      </c>
      <c r="H7" s="74" t="s">
        <v>60</v>
      </c>
      <c r="I7" s="42" t="s">
        <v>6</v>
      </c>
      <c r="J7" s="60">
        <v>51.53</v>
      </c>
      <c r="K7" s="85">
        <v>5</v>
      </c>
      <c r="L7" s="61">
        <f t="shared" si="0"/>
        <v>5</v>
      </c>
      <c r="M7" s="62" t="str">
        <f t="shared" si="1"/>
        <v>OK</v>
      </c>
      <c r="N7" s="200"/>
      <c r="O7" s="55"/>
      <c r="P7" s="55"/>
      <c r="Q7" s="33"/>
      <c r="R7" s="33"/>
      <c r="S7" s="33"/>
      <c r="T7" s="33"/>
      <c r="U7" s="33"/>
      <c r="V7" s="33"/>
      <c r="W7" s="33"/>
    </row>
    <row r="8" spans="1:23" ht="65.25" customHeight="1" x14ac:dyDescent="0.25">
      <c r="A8" s="168"/>
      <c r="B8" s="171"/>
      <c r="C8" s="76">
        <v>5</v>
      </c>
      <c r="D8" s="39" t="s">
        <v>41</v>
      </c>
      <c r="E8" s="59"/>
      <c r="F8" s="66">
        <v>1001</v>
      </c>
      <c r="G8" s="37" t="s">
        <v>70</v>
      </c>
      <c r="H8" s="74" t="s">
        <v>60</v>
      </c>
      <c r="I8" s="42" t="s">
        <v>6</v>
      </c>
      <c r="J8" s="60">
        <v>68.87</v>
      </c>
      <c r="K8" s="85">
        <v>5</v>
      </c>
      <c r="L8" s="61">
        <f t="shared" si="0"/>
        <v>5</v>
      </c>
      <c r="M8" s="62" t="str">
        <f t="shared" si="1"/>
        <v>OK</v>
      </c>
      <c r="N8" s="200"/>
      <c r="O8" s="55"/>
      <c r="P8" s="55"/>
      <c r="Q8" s="33"/>
      <c r="R8" s="33"/>
      <c r="S8" s="33"/>
      <c r="T8" s="33"/>
      <c r="U8" s="33"/>
      <c r="V8" s="33"/>
      <c r="W8" s="33"/>
    </row>
    <row r="9" spans="1:23" ht="63" customHeight="1" x14ac:dyDescent="0.25">
      <c r="A9" s="168"/>
      <c r="B9" s="171"/>
      <c r="C9" s="76">
        <v>6</v>
      </c>
      <c r="D9" s="39" t="s">
        <v>42</v>
      </c>
      <c r="E9" s="59"/>
      <c r="F9" s="66">
        <v>1001</v>
      </c>
      <c r="G9" s="37" t="s">
        <v>59</v>
      </c>
      <c r="H9" s="74" t="s">
        <v>60</v>
      </c>
      <c r="I9" s="42" t="s">
        <v>6</v>
      </c>
      <c r="J9" s="60">
        <v>64.260000000000005</v>
      </c>
      <c r="K9" s="85">
        <v>5</v>
      </c>
      <c r="L9" s="61">
        <f t="shared" si="0"/>
        <v>5</v>
      </c>
      <c r="M9" s="62" t="str">
        <f t="shared" si="1"/>
        <v>OK</v>
      </c>
      <c r="N9" s="200"/>
      <c r="O9" s="55"/>
      <c r="P9" s="55"/>
      <c r="Q9" s="33"/>
      <c r="R9" s="33"/>
      <c r="S9" s="33"/>
      <c r="T9" s="33"/>
      <c r="U9" s="33"/>
      <c r="V9" s="33"/>
      <c r="W9" s="33"/>
    </row>
    <row r="10" spans="1:23" ht="60.75" customHeight="1" x14ac:dyDescent="0.25">
      <c r="A10" s="168"/>
      <c r="B10" s="171"/>
      <c r="C10" s="76">
        <v>7</v>
      </c>
      <c r="D10" s="39" t="s">
        <v>43</v>
      </c>
      <c r="E10" s="59"/>
      <c r="F10" s="66">
        <v>1001</v>
      </c>
      <c r="G10" s="37" t="s">
        <v>71</v>
      </c>
      <c r="H10" s="74" t="s">
        <v>60</v>
      </c>
      <c r="I10" s="42" t="s">
        <v>6</v>
      </c>
      <c r="J10" s="60">
        <v>78.13</v>
      </c>
      <c r="K10" s="85">
        <v>5</v>
      </c>
      <c r="L10" s="61">
        <f t="shared" si="0"/>
        <v>5</v>
      </c>
      <c r="M10" s="62" t="str">
        <f t="shared" si="1"/>
        <v>OK</v>
      </c>
      <c r="N10" s="200"/>
      <c r="O10" s="55"/>
      <c r="P10" s="55"/>
      <c r="Q10" s="33"/>
      <c r="R10" s="33"/>
      <c r="S10" s="33"/>
      <c r="T10" s="33"/>
      <c r="U10" s="33"/>
      <c r="V10" s="33"/>
      <c r="W10" s="33"/>
    </row>
    <row r="11" spans="1:23" ht="62.45" customHeight="1" x14ac:dyDescent="0.25">
      <c r="A11" s="168"/>
      <c r="B11" s="171"/>
      <c r="C11" s="76">
        <v>8</v>
      </c>
      <c r="D11" s="40" t="s">
        <v>44</v>
      </c>
      <c r="E11" s="59"/>
      <c r="F11" s="66">
        <v>1001</v>
      </c>
      <c r="G11" s="37" t="s">
        <v>72</v>
      </c>
      <c r="H11" s="63" t="s">
        <v>60</v>
      </c>
      <c r="I11" s="43" t="s">
        <v>9</v>
      </c>
      <c r="J11" s="60">
        <v>50</v>
      </c>
      <c r="K11" s="85">
        <v>5</v>
      </c>
      <c r="L11" s="61">
        <f t="shared" si="0"/>
        <v>5</v>
      </c>
      <c r="M11" s="62" t="str">
        <f t="shared" si="1"/>
        <v>OK</v>
      </c>
      <c r="N11" s="200"/>
      <c r="O11" s="55"/>
      <c r="P11" s="55"/>
      <c r="Q11" s="33"/>
      <c r="R11" s="33"/>
      <c r="S11" s="33"/>
      <c r="T11" s="33"/>
      <c r="U11" s="33"/>
      <c r="V11" s="33"/>
      <c r="W11" s="33"/>
    </row>
    <row r="12" spans="1:23" ht="60.75" customHeight="1" x14ac:dyDescent="0.25">
      <c r="A12" s="168"/>
      <c r="B12" s="171"/>
      <c r="C12" s="76">
        <v>9</v>
      </c>
      <c r="D12" s="72" t="s">
        <v>45</v>
      </c>
      <c r="E12" s="59"/>
      <c r="F12" s="66">
        <v>1001</v>
      </c>
      <c r="G12" s="37" t="s">
        <v>59</v>
      </c>
      <c r="H12" s="78" t="s">
        <v>60</v>
      </c>
      <c r="I12" s="71" t="s">
        <v>9</v>
      </c>
      <c r="J12" s="60">
        <v>75.599999999999994</v>
      </c>
      <c r="K12" s="85">
        <v>5</v>
      </c>
      <c r="L12" s="61">
        <f t="shared" si="0"/>
        <v>5</v>
      </c>
      <c r="M12" s="62" t="str">
        <f t="shared" si="1"/>
        <v>OK</v>
      </c>
      <c r="N12" s="200"/>
      <c r="O12" s="55"/>
      <c r="P12" s="55"/>
      <c r="Q12" s="33"/>
      <c r="R12" s="33"/>
      <c r="S12" s="33"/>
      <c r="T12" s="33"/>
      <c r="U12" s="33"/>
      <c r="V12" s="33"/>
      <c r="W12" s="33"/>
    </row>
    <row r="13" spans="1:23" ht="62.45" customHeight="1" x14ac:dyDescent="0.25">
      <c r="A13" s="168"/>
      <c r="B13" s="171"/>
      <c r="C13" s="76">
        <v>10</v>
      </c>
      <c r="D13" s="72" t="s">
        <v>46</v>
      </c>
      <c r="E13" s="59"/>
      <c r="F13" s="66">
        <v>1001</v>
      </c>
      <c r="G13" s="37" t="s">
        <v>59</v>
      </c>
      <c r="H13" s="78" t="s">
        <v>60</v>
      </c>
      <c r="I13" s="71" t="s">
        <v>6</v>
      </c>
      <c r="J13" s="60">
        <v>61.4</v>
      </c>
      <c r="K13" s="85">
        <v>5</v>
      </c>
      <c r="L13" s="61">
        <f t="shared" si="0"/>
        <v>5</v>
      </c>
      <c r="M13" s="62" t="str">
        <f t="shared" si="1"/>
        <v>OK</v>
      </c>
      <c r="N13" s="200"/>
      <c r="O13" s="55"/>
      <c r="P13" s="55"/>
      <c r="Q13" s="33"/>
      <c r="R13" s="33"/>
      <c r="S13" s="33"/>
      <c r="T13" s="33"/>
      <c r="U13" s="33"/>
      <c r="V13" s="33"/>
      <c r="W13" s="33"/>
    </row>
    <row r="14" spans="1:23" ht="29.25" customHeight="1" x14ac:dyDescent="0.25">
      <c r="A14" s="168"/>
      <c r="B14" s="171"/>
      <c r="C14" s="76">
        <v>11</v>
      </c>
      <c r="D14" s="82" t="s">
        <v>47</v>
      </c>
      <c r="E14" s="59"/>
      <c r="F14" s="66">
        <v>1001</v>
      </c>
      <c r="G14" s="37" t="s">
        <v>61</v>
      </c>
      <c r="H14" s="81" t="s">
        <v>60</v>
      </c>
      <c r="I14" s="41" t="s">
        <v>6</v>
      </c>
      <c r="J14" s="60">
        <v>9</v>
      </c>
      <c r="K14" s="85">
        <v>5</v>
      </c>
      <c r="L14" s="61">
        <f t="shared" si="0"/>
        <v>5</v>
      </c>
      <c r="M14" s="62" t="str">
        <f t="shared" si="1"/>
        <v>OK</v>
      </c>
      <c r="N14" s="200"/>
      <c r="O14" s="55"/>
      <c r="P14" s="55"/>
      <c r="Q14" s="33"/>
      <c r="R14" s="33"/>
      <c r="S14" s="33"/>
      <c r="T14" s="33"/>
      <c r="U14" s="33"/>
      <c r="V14" s="33"/>
      <c r="W14" s="33"/>
    </row>
    <row r="15" spans="1:23" ht="31.7" customHeight="1" x14ac:dyDescent="0.25">
      <c r="A15" s="168"/>
      <c r="B15" s="171"/>
      <c r="C15" s="76">
        <v>12</v>
      </c>
      <c r="D15" s="82" t="s">
        <v>48</v>
      </c>
      <c r="E15" s="59"/>
      <c r="F15" s="66">
        <v>1001</v>
      </c>
      <c r="G15" s="37" t="s">
        <v>61</v>
      </c>
      <c r="H15" s="81" t="s">
        <v>60</v>
      </c>
      <c r="I15" s="41" t="s">
        <v>6</v>
      </c>
      <c r="J15" s="60">
        <v>3</v>
      </c>
      <c r="K15" s="85">
        <v>5</v>
      </c>
      <c r="L15" s="61">
        <f t="shared" si="0"/>
        <v>5</v>
      </c>
      <c r="M15" s="62" t="str">
        <f t="shared" si="1"/>
        <v>OK</v>
      </c>
      <c r="N15" s="200"/>
      <c r="O15" s="55"/>
      <c r="P15" s="55"/>
      <c r="Q15" s="33"/>
      <c r="R15" s="33"/>
      <c r="S15" s="33"/>
      <c r="T15" s="33"/>
      <c r="U15" s="33"/>
      <c r="V15" s="33"/>
      <c r="W15" s="33"/>
    </row>
    <row r="16" spans="1:23" ht="28.5" customHeight="1" x14ac:dyDescent="0.25">
      <c r="A16" s="168"/>
      <c r="B16" s="171"/>
      <c r="C16" s="76">
        <v>13</v>
      </c>
      <c r="D16" s="82" t="s">
        <v>49</v>
      </c>
      <c r="E16" s="59"/>
      <c r="F16" s="66">
        <v>1001</v>
      </c>
      <c r="G16" s="37" t="s">
        <v>61</v>
      </c>
      <c r="H16" s="81" t="s">
        <v>60</v>
      </c>
      <c r="I16" s="41" t="s">
        <v>6</v>
      </c>
      <c r="J16" s="60">
        <v>10</v>
      </c>
      <c r="K16" s="85">
        <v>5</v>
      </c>
      <c r="L16" s="61">
        <f t="shared" si="0"/>
        <v>5</v>
      </c>
      <c r="M16" s="62" t="str">
        <f t="shared" si="1"/>
        <v>OK</v>
      </c>
      <c r="N16" s="200"/>
      <c r="O16" s="55"/>
      <c r="P16" s="55"/>
      <c r="Q16" s="33"/>
      <c r="R16" s="33"/>
      <c r="S16" s="33"/>
      <c r="T16" s="33"/>
      <c r="U16" s="33"/>
      <c r="V16" s="33"/>
      <c r="W16" s="33"/>
    </row>
    <row r="17" spans="1:23" ht="28.5" customHeight="1" x14ac:dyDescent="0.25">
      <c r="A17" s="168"/>
      <c r="B17" s="171"/>
      <c r="C17" s="76">
        <v>14</v>
      </c>
      <c r="D17" s="82" t="s">
        <v>50</v>
      </c>
      <c r="E17" s="59"/>
      <c r="F17" s="66">
        <v>1001</v>
      </c>
      <c r="G17" s="37" t="s">
        <v>61</v>
      </c>
      <c r="H17" s="81" t="s">
        <v>60</v>
      </c>
      <c r="I17" s="41" t="s">
        <v>6</v>
      </c>
      <c r="J17" s="60">
        <v>9</v>
      </c>
      <c r="K17" s="85">
        <v>5</v>
      </c>
      <c r="L17" s="61">
        <f t="shared" si="0"/>
        <v>5</v>
      </c>
      <c r="M17" s="62" t="str">
        <f t="shared" si="1"/>
        <v>OK</v>
      </c>
      <c r="N17" s="200"/>
      <c r="O17" s="55"/>
      <c r="P17" s="55"/>
      <c r="Q17" s="33"/>
      <c r="R17" s="33"/>
      <c r="S17" s="33"/>
      <c r="T17" s="33"/>
      <c r="U17" s="33"/>
      <c r="V17" s="33"/>
      <c r="W17" s="33"/>
    </row>
    <row r="18" spans="1:23" ht="29.25" customHeight="1" x14ac:dyDescent="0.25">
      <c r="A18" s="168"/>
      <c r="B18" s="171"/>
      <c r="C18" s="76">
        <v>15</v>
      </c>
      <c r="D18" s="82" t="s">
        <v>51</v>
      </c>
      <c r="E18" s="59"/>
      <c r="F18" s="66">
        <v>1001</v>
      </c>
      <c r="G18" s="37" t="s">
        <v>61</v>
      </c>
      <c r="H18" s="81" t="s">
        <v>60</v>
      </c>
      <c r="I18" s="41" t="s">
        <v>6</v>
      </c>
      <c r="J18" s="60">
        <v>10</v>
      </c>
      <c r="K18" s="85">
        <v>5</v>
      </c>
      <c r="L18" s="61">
        <f t="shared" si="0"/>
        <v>5</v>
      </c>
      <c r="M18" s="62" t="str">
        <f t="shared" si="1"/>
        <v>OK</v>
      </c>
      <c r="N18" s="200"/>
      <c r="O18" s="55"/>
      <c r="P18" s="55"/>
      <c r="Q18" s="33"/>
      <c r="R18" s="33"/>
      <c r="S18" s="33"/>
      <c r="T18" s="33"/>
      <c r="U18" s="33"/>
      <c r="V18" s="33"/>
      <c r="W18" s="33"/>
    </row>
    <row r="19" spans="1:23" ht="34.5" customHeight="1" x14ac:dyDescent="0.25">
      <c r="A19" s="168"/>
      <c r="B19" s="171"/>
      <c r="C19" s="76">
        <v>16</v>
      </c>
      <c r="D19" s="82" t="s">
        <v>52</v>
      </c>
      <c r="E19" s="59"/>
      <c r="F19" s="66">
        <v>1001</v>
      </c>
      <c r="G19" s="37" t="s">
        <v>61</v>
      </c>
      <c r="H19" s="81" t="s">
        <v>60</v>
      </c>
      <c r="I19" s="41" t="s">
        <v>6</v>
      </c>
      <c r="J19" s="60">
        <v>12</v>
      </c>
      <c r="K19" s="85">
        <v>5</v>
      </c>
      <c r="L19" s="61">
        <f t="shared" si="0"/>
        <v>5</v>
      </c>
      <c r="M19" s="62" t="str">
        <f t="shared" si="1"/>
        <v>OK</v>
      </c>
      <c r="N19" s="200"/>
      <c r="O19" s="55"/>
      <c r="P19" s="55"/>
      <c r="Q19" s="33"/>
      <c r="R19" s="33"/>
      <c r="S19" s="33"/>
      <c r="T19" s="33"/>
      <c r="U19" s="33"/>
      <c r="V19" s="33"/>
      <c r="W19" s="33"/>
    </row>
    <row r="20" spans="1:23" ht="31.7" customHeight="1" x14ac:dyDescent="0.25">
      <c r="A20" s="168"/>
      <c r="B20" s="171"/>
      <c r="C20" s="76">
        <v>17</v>
      </c>
      <c r="D20" s="82" t="s">
        <v>53</v>
      </c>
      <c r="E20" s="59"/>
      <c r="F20" s="66">
        <v>1001</v>
      </c>
      <c r="G20" s="37" t="s">
        <v>61</v>
      </c>
      <c r="H20" s="81" t="s">
        <v>60</v>
      </c>
      <c r="I20" s="41" t="s">
        <v>6</v>
      </c>
      <c r="J20" s="60">
        <v>10</v>
      </c>
      <c r="K20" s="85">
        <v>5</v>
      </c>
      <c r="L20" s="61">
        <f t="shared" si="0"/>
        <v>5</v>
      </c>
      <c r="M20" s="62" t="str">
        <f t="shared" si="1"/>
        <v>OK</v>
      </c>
      <c r="N20" s="200"/>
      <c r="O20" s="55"/>
      <c r="P20" s="55"/>
      <c r="Q20" s="33"/>
      <c r="R20" s="33"/>
      <c r="S20" s="33"/>
      <c r="T20" s="33"/>
      <c r="U20" s="33"/>
      <c r="V20" s="33"/>
      <c r="W20" s="33"/>
    </row>
    <row r="21" spans="1:23" ht="35.450000000000003" customHeight="1" x14ac:dyDescent="0.25">
      <c r="A21" s="168"/>
      <c r="B21" s="171"/>
      <c r="C21" s="76">
        <v>18</v>
      </c>
      <c r="D21" s="75" t="s">
        <v>54</v>
      </c>
      <c r="E21" s="59"/>
      <c r="F21" s="66">
        <v>1001</v>
      </c>
      <c r="G21" s="37" t="s">
        <v>61</v>
      </c>
      <c r="H21" s="81" t="s">
        <v>60</v>
      </c>
      <c r="I21" s="71" t="s">
        <v>6</v>
      </c>
      <c r="J21" s="60">
        <v>10.6</v>
      </c>
      <c r="K21" s="85">
        <v>5</v>
      </c>
      <c r="L21" s="61">
        <f t="shared" si="0"/>
        <v>5</v>
      </c>
      <c r="M21" s="62" t="str">
        <f t="shared" si="1"/>
        <v>OK</v>
      </c>
      <c r="N21" s="200"/>
      <c r="O21" s="55"/>
      <c r="P21" s="55"/>
      <c r="Q21" s="33"/>
      <c r="R21" s="33"/>
      <c r="S21" s="33"/>
      <c r="T21" s="33"/>
      <c r="U21" s="33"/>
      <c r="V21" s="33"/>
      <c r="W21" s="33"/>
    </row>
    <row r="22" spans="1:23" ht="36.75" customHeight="1" x14ac:dyDescent="0.25">
      <c r="A22" s="168"/>
      <c r="B22" s="171"/>
      <c r="C22" s="76">
        <v>19</v>
      </c>
      <c r="D22" s="39" t="s">
        <v>55</v>
      </c>
      <c r="E22" s="59"/>
      <c r="F22" s="66">
        <v>1001</v>
      </c>
      <c r="G22" s="37" t="s">
        <v>61</v>
      </c>
      <c r="H22" s="74" t="s">
        <v>60</v>
      </c>
      <c r="I22" s="42" t="s">
        <v>6</v>
      </c>
      <c r="J22" s="60">
        <v>2.37</v>
      </c>
      <c r="K22" s="85">
        <v>10</v>
      </c>
      <c r="L22" s="61">
        <f t="shared" si="0"/>
        <v>10</v>
      </c>
      <c r="M22" s="62" t="str">
        <f t="shared" si="1"/>
        <v>OK</v>
      </c>
      <c r="N22" s="200"/>
      <c r="O22" s="55"/>
      <c r="P22" s="55"/>
      <c r="Q22" s="33"/>
      <c r="R22" s="33"/>
      <c r="S22" s="33"/>
      <c r="T22" s="33"/>
      <c r="U22" s="33"/>
      <c r="V22" s="33"/>
      <c r="W22" s="33"/>
    </row>
    <row r="23" spans="1:23" ht="34.5" customHeight="1" x14ac:dyDescent="0.25">
      <c r="A23" s="168"/>
      <c r="B23" s="171"/>
      <c r="C23" s="76">
        <v>20</v>
      </c>
      <c r="D23" s="39" t="s">
        <v>56</v>
      </c>
      <c r="E23" s="59"/>
      <c r="F23" s="66">
        <v>1001</v>
      </c>
      <c r="G23" s="37" t="s">
        <v>62</v>
      </c>
      <c r="H23" s="74" t="s">
        <v>60</v>
      </c>
      <c r="I23" s="42" t="s">
        <v>6</v>
      </c>
      <c r="J23" s="60">
        <v>28.97</v>
      </c>
      <c r="K23" s="85">
        <v>1</v>
      </c>
      <c r="L23" s="61">
        <f t="shared" si="0"/>
        <v>1</v>
      </c>
      <c r="M23" s="62" t="str">
        <f t="shared" si="1"/>
        <v>OK</v>
      </c>
      <c r="N23" s="200"/>
      <c r="O23" s="55"/>
      <c r="P23" s="55"/>
      <c r="Q23" s="33"/>
      <c r="R23" s="33"/>
      <c r="S23" s="33"/>
      <c r="T23" s="33"/>
      <c r="U23" s="33"/>
      <c r="V23" s="33"/>
      <c r="W23" s="33"/>
    </row>
    <row r="24" spans="1:23" ht="50.25" customHeight="1" x14ac:dyDescent="0.25">
      <c r="A24" s="168"/>
      <c r="B24" s="171"/>
      <c r="C24" s="76">
        <v>21</v>
      </c>
      <c r="D24" s="39" t="s">
        <v>57</v>
      </c>
      <c r="E24" s="59"/>
      <c r="F24" s="66">
        <v>1001</v>
      </c>
      <c r="G24" s="37" t="s">
        <v>63</v>
      </c>
      <c r="H24" s="74" t="s">
        <v>60</v>
      </c>
      <c r="I24" s="42" t="s">
        <v>6</v>
      </c>
      <c r="J24" s="60">
        <v>53.01</v>
      </c>
      <c r="K24" s="85">
        <v>1</v>
      </c>
      <c r="L24" s="61">
        <f t="shared" si="0"/>
        <v>1</v>
      </c>
      <c r="M24" s="62" t="str">
        <f t="shared" si="1"/>
        <v>OK</v>
      </c>
      <c r="N24" s="200"/>
      <c r="O24" s="55"/>
      <c r="P24" s="55"/>
      <c r="Q24" s="33"/>
      <c r="R24" s="33"/>
      <c r="S24" s="33"/>
      <c r="T24" s="33"/>
      <c r="U24" s="33"/>
      <c r="V24" s="33"/>
      <c r="W24" s="33"/>
    </row>
    <row r="25" spans="1:23" ht="59.25" customHeight="1" x14ac:dyDescent="0.25">
      <c r="A25" s="169"/>
      <c r="B25" s="172"/>
      <c r="C25" s="69">
        <v>22</v>
      </c>
      <c r="D25" s="79" t="s">
        <v>58</v>
      </c>
      <c r="E25" s="59"/>
      <c r="F25" s="68" t="s">
        <v>64</v>
      </c>
      <c r="G25" s="65" t="s">
        <v>65</v>
      </c>
      <c r="H25" s="65" t="s">
        <v>60</v>
      </c>
      <c r="I25" s="65" t="s">
        <v>6</v>
      </c>
      <c r="J25" s="60">
        <v>40</v>
      </c>
      <c r="K25" s="85"/>
      <c r="L25" s="61">
        <f t="shared" si="0"/>
        <v>0</v>
      </c>
      <c r="M25" s="62" t="str">
        <f t="shared" si="1"/>
        <v>OK</v>
      </c>
      <c r="N25" s="200"/>
      <c r="O25" s="55"/>
      <c r="P25" s="55"/>
      <c r="Q25" s="33"/>
      <c r="R25" s="33"/>
      <c r="S25" s="33"/>
      <c r="T25" s="33"/>
      <c r="U25" s="33"/>
      <c r="V25" s="33"/>
      <c r="W25" s="33"/>
    </row>
    <row r="26" spans="1:23" ht="33.75" customHeight="1" x14ac:dyDescent="0.25">
      <c r="A26" s="160" t="s">
        <v>73</v>
      </c>
      <c r="B26" s="163" t="s">
        <v>36</v>
      </c>
      <c r="C26" s="77">
        <v>23</v>
      </c>
      <c r="D26" s="70" t="s">
        <v>74</v>
      </c>
      <c r="E26" s="70"/>
      <c r="F26" s="80">
        <v>436</v>
      </c>
      <c r="G26" s="73" t="s">
        <v>92</v>
      </c>
      <c r="H26" s="67" t="s">
        <v>93</v>
      </c>
      <c r="I26" s="67" t="s">
        <v>94</v>
      </c>
      <c r="J26" s="64">
        <v>12.9</v>
      </c>
      <c r="K26" s="86">
        <v>100</v>
      </c>
      <c r="L26" s="61">
        <f t="shared" si="0"/>
        <v>50</v>
      </c>
      <c r="M26" s="62" t="str">
        <f t="shared" si="1"/>
        <v>OK</v>
      </c>
      <c r="N26" s="199">
        <v>50</v>
      </c>
      <c r="O26" s="55"/>
      <c r="P26" s="55"/>
      <c r="Q26" s="33"/>
      <c r="R26" s="33"/>
      <c r="S26" s="33"/>
      <c r="T26" s="33"/>
      <c r="U26" s="33"/>
      <c r="V26" s="33"/>
      <c r="W26" s="33"/>
    </row>
    <row r="27" spans="1:23" ht="31.7" customHeight="1" x14ac:dyDescent="0.25">
      <c r="A27" s="161"/>
      <c r="B27" s="164"/>
      <c r="C27" s="77">
        <v>24</v>
      </c>
      <c r="D27" s="70" t="s">
        <v>75</v>
      </c>
      <c r="E27" s="70"/>
      <c r="F27" s="80">
        <v>436</v>
      </c>
      <c r="G27" s="73" t="s">
        <v>92</v>
      </c>
      <c r="H27" s="67" t="s">
        <v>93</v>
      </c>
      <c r="I27" s="67" t="s">
        <v>94</v>
      </c>
      <c r="J27" s="64">
        <v>32.65</v>
      </c>
      <c r="K27" s="86">
        <v>30</v>
      </c>
      <c r="L27" s="61">
        <f t="shared" si="0"/>
        <v>30</v>
      </c>
      <c r="M27" s="62" t="str">
        <f t="shared" si="1"/>
        <v>OK</v>
      </c>
      <c r="N27" s="200"/>
      <c r="O27" s="55"/>
      <c r="P27" s="55"/>
      <c r="Q27" s="33"/>
      <c r="R27" s="33"/>
      <c r="S27" s="33"/>
      <c r="T27" s="33"/>
      <c r="U27" s="33"/>
      <c r="V27" s="33"/>
      <c r="W27" s="33"/>
    </row>
    <row r="28" spans="1:23" ht="32.25" customHeight="1" x14ac:dyDescent="0.25">
      <c r="A28" s="161"/>
      <c r="B28" s="164"/>
      <c r="C28" s="77">
        <v>25</v>
      </c>
      <c r="D28" s="70" t="s">
        <v>76</v>
      </c>
      <c r="E28" s="70"/>
      <c r="F28" s="80">
        <v>436</v>
      </c>
      <c r="G28" s="73" t="s">
        <v>92</v>
      </c>
      <c r="H28" s="67" t="s">
        <v>93</v>
      </c>
      <c r="I28" s="67" t="s">
        <v>94</v>
      </c>
      <c r="J28" s="64">
        <v>70.819999999999993</v>
      </c>
      <c r="K28" s="86">
        <v>10</v>
      </c>
      <c r="L28" s="61">
        <f t="shared" si="0"/>
        <v>10</v>
      </c>
      <c r="M28" s="62" t="str">
        <f t="shared" si="1"/>
        <v>OK</v>
      </c>
      <c r="N28" s="200"/>
      <c r="O28" s="55"/>
      <c r="P28" s="55"/>
      <c r="Q28" s="33"/>
      <c r="R28" s="33"/>
      <c r="S28" s="33"/>
      <c r="T28" s="33"/>
      <c r="U28" s="33"/>
      <c r="V28" s="33"/>
      <c r="W28" s="33"/>
    </row>
    <row r="29" spans="1:23" ht="27.75" customHeight="1" x14ac:dyDescent="0.25">
      <c r="A29" s="161"/>
      <c r="B29" s="164"/>
      <c r="C29" s="77">
        <v>26</v>
      </c>
      <c r="D29" s="70" t="s">
        <v>77</v>
      </c>
      <c r="E29" s="70"/>
      <c r="F29" s="80">
        <v>436</v>
      </c>
      <c r="G29" s="73" t="s">
        <v>92</v>
      </c>
      <c r="H29" s="67" t="s">
        <v>93</v>
      </c>
      <c r="I29" s="67" t="s">
        <v>94</v>
      </c>
      <c r="J29" s="64">
        <v>164.99</v>
      </c>
      <c r="K29" s="86">
        <v>5</v>
      </c>
      <c r="L29" s="61">
        <f t="shared" si="0"/>
        <v>5</v>
      </c>
      <c r="M29" s="62" t="str">
        <f t="shared" si="1"/>
        <v>OK</v>
      </c>
      <c r="N29" s="200"/>
      <c r="O29" s="55"/>
      <c r="P29" s="55"/>
      <c r="Q29" s="33"/>
      <c r="R29" s="33"/>
      <c r="S29" s="33"/>
      <c r="T29" s="33"/>
      <c r="U29" s="33"/>
      <c r="V29" s="33"/>
      <c r="W29" s="33"/>
    </row>
    <row r="30" spans="1:23" ht="32.25" customHeight="1" x14ac:dyDescent="0.25">
      <c r="A30" s="161"/>
      <c r="B30" s="164"/>
      <c r="C30" s="77">
        <v>27</v>
      </c>
      <c r="D30" s="70" t="s">
        <v>78</v>
      </c>
      <c r="E30" s="70"/>
      <c r="F30" s="80">
        <v>436</v>
      </c>
      <c r="G30" s="73" t="s">
        <v>92</v>
      </c>
      <c r="H30" s="67" t="s">
        <v>93</v>
      </c>
      <c r="I30" s="67" t="s">
        <v>94</v>
      </c>
      <c r="J30" s="64">
        <v>24.99</v>
      </c>
      <c r="K30" s="86">
        <v>10</v>
      </c>
      <c r="L30" s="61">
        <f t="shared" si="0"/>
        <v>10</v>
      </c>
      <c r="M30" s="62" t="str">
        <f t="shared" si="1"/>
        <v>OK</v>
      </c>
      <c r="N30" s="200"/>
      <c r="O30" s="55"/>
      <c r="P30" s="55"/>
      <c r="Q30" s="33"/>
      <c r="R30" s="33"/>
      <c r="S30" s="33"/>
      <c r="T30" s="33"/>
      <c r="U30" s="33"/>
      <c r="V30" s="33"/>
      <c r="W30" s="33"/>
    </row>
    <row r="31" spans="1:23" ht="36.75" customHeight="1" x14ac:dyDescent="0.25">
      <c r="A31" s="161"/>
      <c r="B31" s="164"/>
      <c r="C31" s="77">
        <v>28</v>
      </c>
      <c r="D31" s="70" t="s">
        <v>79</v>
      </c>
      <c r="E31" s="70"/>
      <c r="F31" s="80">
        <v>436</v>
      </c>
      <c r="G31" s="73" t="s">
        <v>92</v>
      </c>
      <c r="H31" s="67" t="s">
        <v>93</v>
      </c>
      <c r="I31" s="67" t="s">
        <v>94</v>
      </c>
      <c r="J31" s="64">
        <v>94.15</v>
      </c>
      <c r="K31" s="86">
        <v>5</v>
      </c>
      <c r="L31" s="61">
        <f t="shared" si="0"/>
        <v>5</v>
      </c>
      <c r="M31" s="62" t="str">
        <f t="shared" si="1"/>
        <v>OK</v>
      </c>
      <c r="N31" s="200"/>
      <c r="O31" s="55"/>
      <c r="P31" s="55"/>
      <c r="Q31" s="33"/>
      <c r="R31" s="33"/>
      <c r="S31" s="33"/>
      <c r="T31" s="33"/>
      <c r="U31" s="33"/>
      <c r="V31" s="33"/>
      <c r="W31" s="33"/>
    </row>
    <row r="32" spans="1:23" ht="34.5" customHeight="1" x14ac:dyDescent="0.25">
      <c r="A32" s="161"/>
      <c r="B32" s="164"/>
      <c r="C32" s="77">
        <v>29</v>
      </c>
      <c r="D32" s="70" t="s">
        <v>80</v>
      </c>
      <c r="E32" s="70"/>
      <c r="F32" s="80">
        <v>436</v>
      </c>
      <c r="G32" s="73" t="s">
        <v>92</v>
      </c>
      <c r="H32" s="67" t="s">
        <v>93</v>
      </c>
      <c r="I32" s="67" t="s">
        <v>94</v>
      </c>
      <c r="J32" s="64">
        <v>95.82</v>
      </c>
      <c r="K32" s="86">
        <v>30</v>
      </c>
      <c r="L32" s="61">
        <f t="shared" si="0"/>
        <v>30</v>
      </c>
      <c r="M32" s="62" t="str">
        <f t="shared" si="1"/>
        <v>OK</v>
      </c>
      <c r="N32" s="200"/>
      <c r="O32" s="55"/>
      <c r="P32" s="55"/>
      <c r="Q32" s="33"/>
      <c r="R32" s="33"/>
      <c r="S32" s="33"/>
      <c r="T32" s="33"/>
      <c r="U32" s="33"/>
      <c r="V32" s="33"/>
      <c r="W32" s="33"/>
    </row>
    <row r="33" spans="1:23" ht="40.700000000000003" customHeight="1" x14ac:dyDescent="0.25">
      <c r="A33" s="161"/>
      <c r="B33" s="164"/>
      <c r="C33" s="77">
        <v>30</v>
      </c>
      <c r="D33" s="70" t="s">
        <v>81</v>
      </c>
      <c r="E33" s="70"/>
      <c r="F33" s="80">
        <v>436</v>
      </c>
      <c r="G33" s="73" t="s">
        <v>92</v>
      </c>
      <c r="H33" s="67" t="s">
        <v>93</v>
      </c>
      <c r="I33" s="67" t="s">
        <v>94</v>
      </c>
      <c r="J33" s="64">
        <v>178.32</v>
      </c>
      <c r="K33" s="86">
        <v>10</v>
      </c>
      <c r="L33" s="61">
        <f t="shared" si="0"/>
        <v>10</v>
      </c>
      <c r="M33" s="62" t="str">
        <f t="shared" si="1"/>
        <v>OK</v>
      </c>
      <c r="N33" s="200"/>
      <c r="O33" s="55"/>
      <c r="P33" s="55"/>
      <c r="Q33" s="33"/>
      <c r="R33" s="33"/>
      <c r="S33" s="33"/>
      <c r="T33" s="33"/>
      <c r="U33" s="33"/>
      <c r="V33" s="33"/>
      <c r="W33" s="33"/>
    </row>
    <row r="34" spans="1:23" ht="30.75" customHeight="1" x14ac:dyDescent="0.25">
      <c r="A34" s="161"/>
      <c r="B34" s="164"/>
      <c r="C34" s="77">
        <v>31</v>
      </c>
      <c r="D34" s="70" t="s">
        <v>82</v>
      </c>
      <c r="E34" s="70"/>
      <c r="F34" s="80">
        <v>436</v>
      </c>
      <c r="G34" s="73" t="s">
        <v>92</v>
      </c>
      <c r="H34" s="67" t="s">
        <v>93</v>
      </c>
      <c r="I34" s="67" t="s">
        <v>94</v>
      </c>
      <c r="J34" s="64">
        <v>70.819999999999993</v>
      </c>
      <c r="K34" s="86">
        <v>20</v>
      </c>
      <c r="L34" s="61">
        <f t="shared" si="0"/>
        <v>20</v>
      </c>
      <c r="M34" s="62" t="str">
        <f t="shared" si="1"/>
        <v>OK</v>
      </c>
      <c r="N34" s="200"/>
      <c r="O34" s="55"/>
      <c r="P34" s="55"/>
      <c r="Q34" s="33"/>
      <c r="R34" s="33"/>
      <c r="S34" s="33"/>
      <c r="T34" s="33"/>
      <c r="U34" s="33"/>
      <c r="V34" s="33"/>
      <c r="W34" s="33"/>
    </row>
    <row r="35" spans="1:23" ht="25.5" customHeight="1" x14ac:dyDescent="0.25">
      <c r="A35" s="161"/>
      <c r="B35" s="164"/>
      <c r="C35" s="77">
        <v>32</v>
      </c>
      <c r="D35" s="70" t="s">
        <v>83</v>
      </c>
      <c r="E35" s="70"/>
      <c r="F35" s="80">
        <v>436</v>
      </c>
      <c r="G35" s="73" t="s">
        <v>92</v>
      </c>
      <c r="H35" s="67" t="s">
        <v>93</v>
      </c>
      <c r="I35" s="67" t="s">
        <v>94</v>
      </c>
      <c r="J35" s="64">
        <v>235.32</v>
      </c>
      <c r="K35" s="86">
        <v>10</v>
      </c>
      <c r="L35" s="61">
        <f t="shared" si="0"/>
        <v>10</v>
      </c>
      <c r="M35" s="62" t="str">
        <f t="shared" si="1"/>
        <v>OK</v>
      </c>
      <c r="N35" s="200"/>
      <c r="O35" s="55"/>
      <c r="P35" s="55"/>
      <c r="Q35" s="33"/>
      <c r="R35" s="33"/>
      <c r="S35" s="33"/>
      <c r="T35" s="33"/>
      <c r="U35" s="33"/>
      <c r="V35" s="33"/>
      <c r="W35" s="33"/>
    </row>
    <row r="36" spans="1:23" ht="36.75" customHeight="1" x14ac:dyDescent="0.25">
      <c r="A36" s="161"/>
      <c r="B36" s="164"/>
      <c r="C36" s="77">
        <v>33</v>
      </c>
      <c r="D36" s="70" t="s">
        <v>84</v>
      </c>
      <c r="E36" s="70"/>
      <c r="F36" s="80">
        <v>436</v>
      </c>
      <c r="G36" s="73" t="s">
        <v>92</v>
      </c>
      <c r="H36" s="67" t="s">
        <v>93</v>
      </c>
      <c r="I36" s="67" t="s">
        <v>94</v>
      </c>
      <c r="J36" s="64">
        <v>86.65</v>
      </c>
      <c r="K36" s="86">
        <v>10</v>
      </c>
      <c r="L36" s="61">
        <f t="shared" si="0"/>
        <v>10</v>
      </c>
      <c r="M36" s="62" t="str">
        <f t="shared" si="1"/>
        <v>OK</v>
      </c>
      <c r="N36" s="200"/>
      <c r="O36" s="55"/>
      <c r="P36" s="55"/>
      <c r="Q36" s="33"/>
      <c r="R36" s="33"/>
      <c r="S36" s="33"/>
      <c r="T36" s="33"/>
      <c r="U36" s="33"/>
      <c r="V36" s="33"/>
      <c r="W36" s="33"/>
    </row>
    <row r="37" spans="1:23" ht="32.25" customHeight="1" x14ac:dyDescent="0.25">
      <c r="A37" s="161"/>
      <c r="B37" s="164"/>
      <c r="C37" s="77">
        <v>34</v>
      </c>
      <c r="D37" s="70" t="s">
        <v>85</v>
      </c>
      <c r="E37" s="70"/>
      <c r="F37" s="80">
        <v>436</v>
      </c>
      <c r="G37" s="73" t="s">
        <v>92</v>
      </c>
      <c r="H37" s="67" t="s">
        <v>95</v>
      </c>
      <c r="I37" s="67" t="s">
        <v>94</v>
      </c>
      <c r="J37" s="64">
        <v>131.65</v>
      </c>
      <c r="K37" s="86">
        <v>30</v>
      </c>
      <c r="L37" s="61">
        <f t="shared" si="0"/>
        <v>30</v>
      </c>
      <c r="M37" s="62" t="str">
        <f t="shared" si="1"/>
        <v>OK</v>
      </c>
      <c r="N37" s="200"/>
      <c r="O37" s="55"/>
      <c r="P37" s="55"/>
      <c r="Q37" s="33"/>
      <c r="R37" s="33"/>
      <c r="S37" s="33"/>
      <c r="T37" s="33"/>
      <c r="U37" s="33"/>
      <c r="V37" s="33"/>
      <c r="W37" s="33"/>
    </row>
    <row r="38" spans="1:23" ht="28.5" customHeight="1" x14ac:dyDescent="0.25">
      <c r="A38" s="161"/>
      <c r="B38" s="164"/>
      <c r="C38" s="77">
        <v>35</v>
      </c>
      <c r="D38" s="70" t="s">
        <v>86</v>
      </c>
      <c r="E38" s="70" t="s">
        <v>29</v>
      </c>
      <c r="F38" s="80">
        <v>436</v>
      </c>
      <c r="G38" s="73" t="s">
        <v>92</v>
      </c>
      <c r="H38" s="67" t="s">
        <v>95</v>
      </c>
      <c r="I38" s="67" t="s">
        <v>94</v>
      </c>
      <c r="J38" s="64">
        <v>271.64999999999998</v>
      </c>
      <c r="K38" s="86">
        <v>10</v>
      </c>
      <c r="L38" s="61">
        <f t="shared" si="0"/>
        <v>10</v>
      </c>
      <c r="M38" s="62" t="str">
        <f t="shared" si="1"/>
        <v>OK</v>
      </c>
      <c r="N38" s="200"/>
      <c r="O38" s="57"/>
      <c r="P38" s="55"/>
      <c r="Q38" s="33"/>
      <c r="R38" s="33"/>
      <c r="S38" s="33"/>
      <c r="T38" s="33"/>
      <c r="U38" s="33"/>
      <c r="V38" s="33"/>
      <c r="W38" s="33"/>
    </row>
    <row r="39" spans="1:23" ht="27.75" customHeight="1" x14ac:dyDescent="0.25">
      <c r="A39" s="161"/>
      <c r="B39" s="164"/>
      <c r="C39" s="73">
        <v>36</v>
      </c>
      <c r="D39" s="70" t="s">
        <v>87</v>
      </c>
      <c r="E39" s="70" t="s">
        <v>30</v>
      </c>
      <c r="F39" s="80">
        <v>436</v>
      </c>
      <c r="G39" s="73" t="s">
        <v>92</v>
      </c>
      <c r="H39" s="67" t="s">
        <v>95</v>
      </c>
      <c r="I39" s="67" t="s">
        <v>94</v>
      </c>
      <c r="J39" s="64">
        <v>148.32</v>
      </c>
      <c r="K39" s="86">
        <v>10</v>
      </c>
      <c r="L39" s="61">
        <f t="shared" si="0"/>
        <v>10</v>
      </c>
      <c r="M39" s="62" t="str">
        <f t="shared" si="1"/>
        <v>OK</v>
      </c>
      <c r="N39" s="200"/>
      <c r="O39" s="55"/>
      <c r="P39" s="55"/>
      <c r="Q39" s="33"/>
      <c r="R39" s="33"/>
      <c r="S39" s="33"/>
      <c r="T39" s="34"/>
      <c r="U39" s="33"/>
      <c r="V39" s="33"/>
      <c r="W39" s="33"/>
    </row>
    <row r="40" spans="1:23" ht="28.5" customHeight="1" x14ac:dyDescent="0.25">
      <c r="A40" s="161"/>
      <c r="B40" s="164"/>
      <c r="C40" s="73">
        <v>37</v>
      </c>
      <c r="D40" s="70" t="s">
        <v>88</v>
      </c>
      <c r="E40" s="70" t="s">
        <v>28</v>
      </c>
      <c r="F40" s="80">
        <v>436</v>
      </c>
      <c r="G40" s="73" t="s">
        <v>92</v>
      </c>
      <c r="H40" s="67" t="s">
        <v>95</v>
      </c>
      <c r="I40" s="67" t="s">
        <v>94</v>
      </c>
      <c r="J40" s="64">
        <v>140.82</v>
      </c>
      <c r="K40" s="86">
        <v>10</v>
      </c>
      <c r="L40" s="61">
        <f t="shared" si="0"/>
        <v>10</v>
      </c>
      <c r="M40" s="62" t="str">
        <f t="shared" si="1"/>
        <v>OK</v>
      </c>
      <c r="N40" s="200"/>
      <c r="O40" s="55"/>
      <c r="P40" s="55"/>
      <c r="Q40" s="33"/>
      <c r="R40" s="33"/>
      <c r="S40" s="33"/>
      <c r="T40" s="33"/>
      <c r="U40" s="33"/>
      <c r="V40" s="33"/>
      <c r="W40" s="33"/>
    </row>
    <row r="41" spans="1:23" ht="27.75" customHeight="1" x14ac:dyDescent="0.25">
      <c r="A41" s="161"/>
      <c r="B41" s="164"/>
      <c r="C41" s="73">
        <v>38</v>
      </c>
      <c r="D41" s="70" t="s">
        <v>89</v>
      </c>
      <c r="E41" s="70" t="s">
        <v>30</v>
      </c>
      <c r="F41" s="80">
        <v>436</v>
      </c>
      <c r="G41" s="73" t="s">
        <v>92</v>
      </c>
      <c r="H41" s="67" t="s">
        <v>95</v>
      </c>
      <c r="I41" s="67" t="s">
        <v>94</v>
      </c>
      <c r="J41" s="64">
        <v>184.99</v>
      </c>
      <c r="K41" s="86">
        <v>10</v>
      </c>
      <c r="L41" s="61">
        <f t="shared" si="0"/>
        <v>10</v>
      </c>
      <c r="M41" s="62" t="str">
        <f t="shared" si="1"/>
        <v>OK</v>
      </c>
      <c r="N41" s="200"/>
      <c r="O41" s="55"/>
      <c r="P41" s="55"/>
      <c r="Q41" s="33"/>
      <c r="R41" s="33"/>
      <c r="S41" s="33"/>
      <c r="T41" s="33"/>
      <c r="U41" s="33"/>
      <c r="V41" s="33"/>
      <c r="W41" s="33"/>
    </row>
    <row r="42" spans="1:23" ht="23.25" customHeight="1" x14ac:dyDescent="0.25">
      <c r="A42" s="161"/>
      <c r="B42" s="164"/>
      <c r="C42" s="73">
        <v>39</v>
      </c>
      <c r="D42" s="70" t="s">
        <v>90</v>
      </c>
      <c r="E42" s="70" t="s">
        <v>31</v>
      </c>
      <c r="F42" s="80">
        <v>436</v>
      </c>
      <c r="G42" s="73" t="s">
        <v>92</v>
      </c>
      <c r="H42" s="67" t="s">
        <v>95</v>
      </c>
      <c r="I42" s="67" t="s">
        <v>94</v>
      </c>
      <c r="J42" s="64">
        <v>114.99</v>
      </c>
      <c r="K42" s="86">
        <v>30</v>
      </c>
      <c r="L42" s="61">
        <f t="shared" si="0"/>
        <v>30</v>
      </c>
      <c r="M42" s="62" t="str">
        <f t="shared" si="1"/>
        <v>OK</v>
      </c>
      <c r="N42" s="200"/>
      <c r="O42" s="55"/>
      <c r="P42" s="57"/>
      <c r="Q42" s="33"/>
      <c r="R42" s="33"/>
      <c r="S42" s="33"/>
      <c r="T42" s="33"/>
      <c r="U42" s="33"/>
      <c r="V42" s="33"/>
      <c r="W42" s="33"/>
    </row>
    <row r="43" spans="1:23" ht="31.7" customHeight="1" x14ac:dyDescent="0.25">
      <c r="A43" s="162"/>
      <c r="B43" s="165"/>
      <c r="C43" s="73">
        <v>40</v>
      </c>
      <c r="D43" s="83" t="s">
        <v>91</v>
      </c>
      <c r="E43" s="83" t="s">
        <v>30</v>
      </c>
      <c r="F43" s="80">
        <v>436</v>
      </c>
      <c r="G43" s="73" t="s">
        <v>92</v>
      </c>
      <c r="H43" s="84" t="s">
        <v>95</v>
      </c>
      <c r="I43" s="84" t="s">
        <v>94</v>
      </c>
      <c r="J43" s="64">
        <v>221.65</v>
      </c>
      <c r="K43" s="86">
        <v>10</v>
      </c>
      <c r="L43" s="61">
        <f t="shared" si="0"/>
        <v>10</v>
      </c>
      <c r="M43" s="62" t="str">
        <f t="shared" si="1"/>
        <v>OK</v>
      </c>
      <c r="N43" s="200"/>
      <c r="O43" s="55"/>
      <c r="P43" s="55"/>
      <c r="Q43" s="33"/>
      <c r="R43" s="33"/>
      <c r="S43" s="33"/>
      <c r="T43" s="34"/>
      <c r="U43" s="33"/>
      <c r="V43" s="33"/>
      <c r="W43" s="33"/>
    </row>
    <row r="44" spans="1:23" x14ac:dyDescent="0.25">
      <c r="K44" s="18">
        <f>SUM(K4:K43)</f>
        <v>452</v>
      </c>
      <c r="L44" s="18">
        <f>SUM(L4:L43)</f>
        <v>402</v>
      </c>
      <c r="N44" s="215">
        <f>SUMPRODUCT($J$4:$J$43,N4:N43)</f>
        <v>645</v>
      </c>
      <c r="O44" s="29">
        <f t="shared" ref="O44:W44" si="2">SUMPRODUCT($J$4:$J$43,O4:O43)</f>
        <v>0</v>
      </c>
      <c r="P44" s="29">
        <f t="shared" si="2"/>
        <v>0</v>
      </c>
      <c r="Q44" s="29">
        <f t="shared" si="2"/>
        <v>0</v>
      </c>
      <c r="R44" s="29">
        <f t="shared" si="2"/>
        <v>0</v>
      </c>
      <c r="S44" s="29">
        <f t="shared" si="2"/>
        <v>0</v>
      </c>
      <c r="T44" s="29">
        <f t="shared" si="2"/>
        <v>0</v>
      </c>
      <c r="U44" s="29">
        <f t="shared" si="2"/>
        <v>0</v>
      </c>
      <c r="V44" s="29">
        <f t="shared" si="2"/>
        <v>0</v>
      </c>
      <c r="W44" s="29">
        <f t="shared" si="2"/>
        <v>0</v>
      </c>
    </row>
    <row r="45" spans="1:23" x14ac:dyDescent="0.25">
      <c r="N45" s="214"/>
      <c r="O45" s="46"/>
      <c r="P45" s="46"/>
      <c r="Q45" s="46"/>
    </row>
    <row r="46" spans="1:23" x14ac:dyDescent="0.25">
      <c r="N46" s="214"/>
      <c r="O46" s="46"/>
      <c r="P46" s="46"/>
      <c r="Q46" s="46"/>
    </row>
    <row r="47" spans="1:23" x14ac:dyDescent="0.25">
      <c r="N47" s="214"/>
      <c r="O47" s="46"/>
      <c r="P47" s="46"/>
      <c r="Q47" s="46"/>
    </row>
    <row r="48" spans="1:23" x14ac:dyDescent="0.25">
      <c r="N48" s="214"/>
      <c r="O48" s="46"/>
      <c r="P48" s="46"/>
      <c r="Q48" s="46"/>
    </row>
    <row r="49" spans="14:17" x14ac:dyDescent="0.25">
      <c r="N49" s="214"/>
      <c r="O49" s="46"/>
      <c r="P49" s="46"/>
      <c r="Q49" s="46"/>
    </row>
    <row r="50" spans="14:17" ht="26.45" customHeight="1" x14ac:dyDescent="0.25">
      <c r="N50" s="214"/>
    </row>
    <row r="51" spans="14:17" x14ac:dyDescent="0.25">
      <c r="N51" s="214"/>
    </row>
    <row r="52" spans="14:17" x14ac:dyDescent="0.25">
      <c r="N52" s="214"/>
    </row>
    <row r="53" spans="14:17" x14ac:dyDescent="0.25">
      <c r="N53" s="214"/>
    </row>
    <row r="54" spans="14:17" x14ac:dyDescent="0.25">
      <c r="N54" s="214"/>
    </row>
    <row r="55" spans="14:17" x14ac:dyDescent="0.25">
      <c r="N55" s="214"/>
    </row>
    <row r="56" spans="14:17" x14ac:dyDescent="0.25">
      <c r="N56" s="214"/>
    </row>
    <row r="57" spans="14:17" x14ac:dyDescent="0.25">
      <c r="N57" s="214"/>
    </row>
    <row r="58" spans="14:17" x14ac:dyDescent="0.25">
      <c r="N58" s="214"/>
    </row>
    <row r="59" spans="14:17" ht="90" customHeight="1" x14ac:dyDescent="0.25">
      <c r="N59" s="214"/>
    </row>
    <row r="60" spans="14:17" x14ac:dyDescent="0.25">
      <c r="N60" s="214"/>
    </row>
    <row r="61" spans="14:17" x14ac:dyDescent="0.25">
      <c r="N61" s="214"/>
    </row>
    <row r="62" spans="14:17" x14ac:dyDescent="0.25">
      <c r="N62" s="214"/>
    </row>
    <row r="63" spans="14:17" x14ac:dyDescent="0.25">
      <c r="N63" s="214"/>
    </row>
    <row r="64" spans="14:17" x14ac:dyDescent="0.25">
      <c r="N64" s="214"/>
    </row>
    <row r="65" spans="14:14" x14ac:dyDescent="0.25">
      <c r="N65" s="214"/>
    </row>
    <row r="66" spans="14:14" x14ac:dyDescent="0.25">
      <c r="N66" s="214"/>
    </row>
    <row r="67" spans="14:14" x14ac:dyDescent="0.25">
      <c r="N67" s="214"/>
    </row>
    <row r="68" spans="14:14" x14ac:dyDescent="0.25">
      <c r="N68" s="214"/>
    </row>
    <row r="69" spans="14:14" x14ac:dyDescent="0.25">
      <c r="N69" s="214"/>
    </row>
    <row r="70" spans="14:14" x14ac:dyDescent="0.25">
      <c r="N70" s="214"/>
    </row>
    <row r="71" spans="14:14" x14ac:dyDescent="0.25">
      <c r="N71" s="214"/>
    </row>
    <row r="72" spans="14:14" x14ac:dyDescent="0.25">
      <c r="N72" s="214"/>
    </row>
    <row r="73" spans="14:14" x14ac:dyDescent="0.25">
      <c r="N73" s="214"/>
    </row>
    <row r="74" spans="14:14" x14ac:dyDescent="0.25">
      <c r="N74" s="214"/>
    </row>
    <row r="75" spans="14:14" x14ac:dyDescent="0.25">
      <c r="N75" s="214"/>
    </row>
    <row r="76" spans="14:14" x14ac:dyDescent="0.25">
      <c r="N76" s="214"/>
    </row>
    <row r="77" spans="14:14" x14ac:dyDescent="0.25">
      <c r="N77" s="214"/>
    </row>
    <row r="78" spans="14:14" x14ac:dyDescent="0.25">
      <c r="N78" s="214"/>
    </row>
    <row r="79" spans="14:14" x14ac:dyDescent="0.25">
      <c r="N79" s="214"/>
    </row>
    <row r="80" spans="14:14" x14ac:dyDescent="0.25">
      <c r="N80" s="214"/>
    </row>
    <row r="81" spans="14:14" x14ac:dyDescent="0.25">
      <c r="N81" s="214"/>
    </row>
    <row r="82" spans="14:14" x14ac:dyDescent="0.25">
      <c r="N82" s="214"/>
    </row>
    <row r="83" spans="14:14" x14ac:dyDescent="0.25">
      <c r="N83" s="214"/>
    </row>
    <row r="84" spans="14:14" x14ac:dyDescent="0.25">
      <c r="N84" s="214"/>
    </row>
    <row r="85" spans="14:14" x14ac:dyDescent="0.25">
      <c r="N85" s="214"/>
    </row>
    <row r="86" spans="14:14" x14ac:dyDescent="0.25">
      <c r="N86" s="214"/>
    </row>
    <row r="87" spans="14:14" x14ac:dyDescent="0.25">
      <c r="N87" s="214"/>
    </row>
    <row r="88" spans="14:14" x14ac:dyDescent="0.25">
      <c r="N88" s="214"/>
    </row>
    <row r="89" spans="14:14" x14ac:dyDescent="0.25">
      <c r="N89" s="214"/>
    </row>
    <row r="90" spans="14:14" x14ac:dyDescent="0.25">
      <c r="N90" s="214"/>
    </row>
    <row r="91" spans="14:14" x14ac:dyDescent="0.25">
      <c r="N91" s="214"/>
    </row>
    <row r="92" spans="14:14" x14ac:dyDescent="0.25">
      <c r="N92" s="214"/>
    </row>
    <row r="93" spans="14:14" x14ac:dyDescent="0.25">
      <c r="N93" s="214"/>
    </row>
    <row r="94" spans="14:14" x14ac:dyDescent="0.25">
      <c r="N94" s="214"/>
    </row>
    <row r="95" spans="14:14" x14ac:dyDescent="0.25">
      <c r="N95" s="214"/>
    </row>
    <row r="96" spans="14:14" x14ac:dyDescent="0.25">
      <c r="N96" s="214"/>
    </row>
    <row r="97" spans="14:14" x14ac:dyDescent="0.25">
      <c r="N97" s="214"/>
    </row>
    <row r="98" spans="14:14" x14ac:dyDescent="0.25">
      <c r="N98" s="214"/>
    </row>
    <row r="99" spans="14:14" x14ac:dyDescent="0.25">
      <c r="N99" s="214"/>
    </row>
    <row r="100" spans="14:14" x14ac:dyDescent="0.25">
      <c r="N100" s="214"/>
    </row>
    <row r="101" spans="14:14" x14ac:dyDescent="0.25">
      <c r="N101" s="214"/>
    </row>
    <row r="102" spans="14:14" x14ac:dyDescent="0.25">
      <c r="N102" s="214"/>
    </row>
    <row r="103" spans="14:14" x14ac:dyDescent="0.25">
      <c r="N103" s="214"/>
    </row>
    <row r="104" spans="14:14" x14ac:dyDescent="0.25">
      <c r="N104" s="214"/>
    </row>
    <row r="105" spans="14:14" x14ac:dyDescent="0.25">
      <c r="N105" s="214"/>
    </row>
    <row r="106" spans="14:14" x14ac:dyDescent="0.25">
      <c r="N106" s="214"/>
    </row>
    <row r="107" spans="14:14" x14ac:dyDescent="0.25">
      <c r="N107" s="214"/>
    </row>
    <row r="108" spans="14:14" x14ac:dyDescent="0.25">
      <c r="N108" s="214"/>
    </row>
    <row r="109" spans="14:14" x14ac:dyDescent="0.25">
      <c r="N109" s="214"/>
    </row>
    <row r="110" spans="14:14" x14ac:dyDescent="0.25">
      <c r="N110" s="214"/>
    </row>
    <row r="111" spans="14:14" x14ac:dyDescent="0.25">
      <c r="N111" s="214"/>
    </row>
    <row r="112" spans="14:14" x14ac:dyDescent="0.25">
      <c r="N112" s="214"/>
    </row>
    <row r="113" spans="14:14" x14ac:dyDescent="0.25">
      <c r="N113" s="214"/>
    </row>
    <row r="114" spans="14:14" x14ac:dyDescent="0.25">
      <c r="N114" s="214"/>
    </row>
    <row r="115" spans="14:14" x14ac:dyDescent="0.25">
      <c r="N115" s="214"/>
    </row>
    <row r="116" spans="14:14" x14ac:dyDescent="0.25">
      <c r="N116" s="214"/>
    </row>
    <row r="117" spans="14:14" x14ac:dyDescent="0.25">
      <c r="N117" s="214"/>
    </row>
    <row r="118" spans="14:14" x14ac:dyDescent="0.25">
      <c r="N118" s="214"/>
    </row>
    <row r="119" spans="14:14" x14ac:dyDescent="0.25">
      <c r="N119" s="214"/>
    </row>
    <row r="120" spans="14:14" x14ac:dyDescent="0.25">
      <c r="N120" s="214"/>
    </row>
    <row r="121" spans="14:14" x14ac:dyDescent="0.25">
      <c r="N121" s="214"/>
    </row>
    <row r="122" spans="14:14" x14ac:dyDescent="0.25">
      <c r="N122" s="214"/>
    </row>
    <row r="123" spans="14:14" x14ac:dyDescent="0.25">
      <c r="N123" s="214"/>
    </row>
    <row r="124" spans="14:14" x14ac:dyDescent="0.25">
      <c r="N124" s="214"/>
    </row>
    <row r="125" spans="14:14" x14ac:dyDescent="0.25">
      <c r="N125" s="214"/>
    </row>
    <row r="126" spans="14:14" x14ac:dyDescent="0.25">
      <c r="N126" s="214"/>
    </row>
    <row r="127" spans="14:14" x14ac:dyDescent="0.25">
      <c r="N127" s="214"/>
    </row>
    <row r="128" spans="14:14" x14ac:dyDescent="0.25">
      <c r="N128" s="214"/>
    </row>
    <row r="129" spans="14:14" x14ac:dyDescent="0.25">
      <c r="N129" s="214"/>
    </row>
    <row r="130" spans="14:14" x14ac:dyDescent="0.25">
      <c r="N130" s="214"/>
    </row>
    <row r="131" spans="14:14" x14ac:dyDescent="0.25">
      <c r="N131" s="214"/>
    </row>
    <row r="132" spans="14:14" x14ac:dyDescent="0.25">
      <c r="N132" s="214"/>
    </row>
    <row r="133" spans="14:14" x14ac:dyDescent="0.25">
      <c r="N133" s="214"/>
    </row>
    <row r="134" spans="14:14" x14ac:dyDescent="0.25">
      <c r="N134" s="214"/>
    </row>
    <row r="135" spans="14:14" x14ac:dyDescent="0.25">
      <c r="N135" s="214"/>
    </row>
    <row r="136" spans="14:14" x14ac:dyDescent="0.25">
      <c r="N136" s="214"/>
    </row>
    <row r="137" spans="14:14" x14ac:dyDescent="0.25">
      <c r="N137" s="214"/>
    </row>
    <row r="138" spans="14:14" x14ac:dyDescent="0.25">
      <c r="N138" s="214"/>
    </row>
    <row r="139" spans="14:14" x14ac:dyDescent="0.25">
      <c r="N139" s="214"/>
    </row>
    <row r="140" spans="14:14" x14ac:dyDescent="0.25">
      <c r="N140" s="214"/>
    </row>
    <row r="141" spans="14:14" x14ac:dyDescent="0.25">
      <c r="N141" s="214"/>
    </row>
    <row r="142" spans="14:14" x14ac:dyDescent="0.25">
      <c r="N142" s="214"/>
    </row>
    <row r="143" spans="14:14" x14ac:dyDescent="0.25">
      <c r="N143" s="214"/>
    </row>
    <row r="144" spans="14:14" x14ac:dyDescent="0.25">
      <c r="N144" s="214"/>
    </row>
    <row r="145" spans="14:14" x14ac:dyDescent="0.25">
      <c r="N145" s="214"/>
    </row>
    <row r="146" spans="14:14" x14ac:dyDescent="0.25">
      <c r="N146" s="214"/>
    </row>
    <row r="147" spans="14:14" x14ac:dyDescent="0.25">
      <c r="N147" s="214"/>
    </row>
    <row r="148" spans="14:14" x14ac:dyDescent="0.25">
      <c r="N148" s="214"/>
    </row>
    <row r="149" spans="14:14" x14ac:dyDescent="0.25">
      <c r="N149" s="214"/>
    </row>
    <row r="150" spans="14:14" x14ac:dyDescent="0.25">
      <c r="N150" s="214"/>
    </row>
    <row r="151" spans="14:14" x14ac:dyDescent="0.25">
      <c r="N151" s="214"/>
    </row>
    <row r="152" spans="14:14" x14ac:dyDescent="0.25">
      <c r="N152" s="214"/>
    </row>
    <row r="153" spans="14:14" x14ac:dyDescent="0.25">
      <c r="N153" s="214"/>
    </row>
    <row r="154" spans="14:14" x14ac:dyDescent="0.25">
      <c r="N154" s="214"/>
    </row>
    <row r="155" spans="14:14" x14ac:dyDescent="0.25">
      <c r="N155" s="214"/>
    </row>
    <row r="156" spans="14:14" x14ac:dyDescent="0.25">
      <c r="N156" s="214"/>
    </row>
    <row r="157" spans="14:14" x14ac:dyDescent="0.25">
      <c r="N157" s="214"/>
    </row>
    <row r="158" spans="14:14" x14ac:dyDescent="0.25">
      <c r="N158" s="214"/>
    </row>
    <row r="159" spans="14:14" x14ac:dyDescent="0.25">
      <c r="N159" s="214"/>
    </row>
    <row r="160" spans="14:14" x14ac:dyDescent="0.25">
      <c r="N160" s="214"/>
    </row>
    <row r="161" spans="14:14" x14ac:dyDescent="0.25">
      <c r="N161" s="214"/>
    </row>
    <row r="162" spans="14:14" x14ac:dyDescent="0.25">
      <c r="N162" s="214"/>
    </row>
    <row r="163" spans="14:14" x14ac:dyDescent="0.25">
      <c r="N163" s="214"/>
    </row>
    <row r="164" spans="14:14" x14ac:dyDescent="0.25">
      <c r="N164" s="214"/>
    </row>
    <row r="165" spans="14:14" x14ac:dyDescent="0.25">
      <c r="N165" s="214"/>
    </row>
    <row r="166" spans="14:14" x14ac:dyDescent="0.25">
      <c r="N166" s="214"/>
    </row>
    <row r="167" spans="14:14" x14ac:dyDescent="0.25">
      <c r="N167" s="214"/>
    </row>
    <row r="168" spans="14:14" x14ac:dyDescent="0.25">
      <c r="N168" s="214"/>
    </row>
    <row r="169" spans="14:14" x14ac:dyDescent="0.25">
      <c r="N169" s="214"/>
    </row>
    <row r="170" spans="14:14" x14ac:dyDescent="0.25">
      <c r="N170" s="214"/>
    </row>
    <row r="171" spans="14:14" x14ac:dyDescent="0.25">
      <c r="N171" s="214"/>
    </row>
    <row r="172" spans="14:14" x14ac:dyDescent="0.25">
      <c r="N172" s="214"/>
    </row>
    <row r="173" spans="14:14" x14ac:dyDescent="0.25">
      <c r="N173" s="214"/>
    </row>
    <row r="174" spans="14:14" x14ac:dyDescent="0.25">
      <c r="N174" s="214"/>
    </row>
    <row r="175" spans="14:14" x14ac:dyDescent="0.25">
      <c r="N175" s="214"/>
    </row>
    <row r="176" spans="14:14" x14ac:dyDescent="0.25">
      <c r="N176" s="214"/>
    </row>
    <row r="177" spans="14:14" x14ac:dyDescent="0.25">
      <c r="N177" s="214"/>
    </row>
    <row r="178" spans="14:14" x14ac:dyDescent="0.25">
      <c r="N178" s="214"/>
    </row>
    <row r="179" spans="14:14" x14ac:dyDescent="0.25">
      <c r="N179" s="214"/>
    </row>
    <row r="180" spans="14:14" x14ac:dyDescent="0.25">
      <c r="N180" s="214"/>
    </row>
    <row r="181" spans="14:14" x14ac:dyDescent="0.25">
      <c r="N181" s="214"/>
    </row>
    <row r="182" spans="14:14" x14ac:dyDescent="0.25">
      <c r="N182" s="214"/>
    </row>
    <row r="183" spans="14:14" x14ac:dyDescent="0.25">
      <c r="N183" s="214"/>
    </row>
    <row r="184" spans="14:14" x14ac:dyDescent="0.25">
      <c r="N184" s="214"/>
    </row>
    <row r="185" spans="14:14" x14ac:dyDescent="0.25">
      <c r="N185" s="214"/>
    </row>
    <row r="186" spans="14:14" x14ac:dyDescent="0.25">
      <c r="N186" s="214"/>
    </row>
    <row r="187" spans="14:14" x14ac:dyDescent="0.25">
      <c r="N187" s="214"/>
    </row>
    <row r="188" spans="14:14" x14ac:dyDescent="0.25">
      <c r="N188" s="214"/>
    </row>
    <row r="189" spans="14:14" x14ac:dyDescent="0.25">
      <c r="N189" s="214"/>
    </row>
    <row r="190" spans="14:14" x14ac:dyDescent="0.25">
      <c r="N190" s="214"/>
    </row>
    <row r="191" spans="14:14" x14ac:dyDescent="0.25">
      <c r="N191" s="214"/>
    </row>
    <row r="192" spans="14:14" x14ac:dyDescent="0.25">
      <c r="N192" s="214"/>
    </row>
    <row r="193" spans="14:14" x14ac:dyDescent="0.25">
      <c r="N193" s="214"/>
    </row>
    <row r="194" spans="14:14" x14ac:dyDescent="0.25">
      <c r="N194" s="214"/>
    </row>
    <row r="195" spans="14:14" x14ac:dyDescent="0.25">
      <c r="N195" s="214"/>
    </row>
    <row r="196" spans="14:14" x14ac:dyDescent="0.25">
      <c r="N196" s="214"/>
    </row>
    <row r="197" spans="14:14" x14ac:dyDescent="0.25">
      <c r="N197" s="214"/>
    </row>
    <row r="198" spans="14:14" x14ac:dyDescent="0.25">
      <c r="N198" s="214"/>
    </row>
    <row r="199" spans="14:14" x14ac:dyDescent="0.25">
      <c r="N199" s="214"/>
    </row>
    <row r="200" spans="14:14" x14ac:dyDescent="0.25">
      <c r="N200" s="214"/>
    </row>
    <row r="201" spans="14:14" x14ac:dyDescent="0.25">
      <c r="N201" s="214"/>
    </row>
    <row r="202" spans="14:14" x14ac:dyDescent="0.25">
      <c r="N202" s="214"/>
    </row>
    <row r="203" spans="14:14" x14ac:dyDescent="0.25">
      <c r="N203" s="214"/>
    </row>
    <row r="204" spans="14:14" x14ac:dyDescent="0.25">
      <c r="N204" s="214"/>
    </row>
    <row r="205" spans="14:14" x14ac:dyDescent="0.25">
      <c r="N205" s="214"/>
    </row>
    <row r="206" spans="14:14" x14ac:dyDescent="0.25">
      <c r="N206" s="214"/>
    </row>
    <row r="207" spans="14:14" x14ac:dyDescent="0.25">
      <c r="N207" s="214"/>
    </row>
    <row r="208" spans="14:14" x14ac:dyDescent="0.25">
      <c r="N208" s="214"/>
    </row>
    <row r="209" spans="14:14" x14ac:dyDescent="0.25">
      <c r="N209" s="214"/>
    </row>
    <row r="210" spans="14:14" x14ac:dyDescent="0.25">
      <c r="N210" s="214"/>
    </row>
    <row r="211" spans="14:14" x14ac:dyDescent="0.25">
      <c r="N211" s="214"/>
    </row>
    <row r="212" spans="14:14" x14ac:dyDescent="0.25">
      <c r="N212" s="214"/>
    </row>
    <row r="213" spans="14:14" x14ac:dyDescent="0.25">
      <c r="N213" s="214"/>
    </row>
    <row r="214" spans="14:14" x14ac:dyDescent="0.25">
      <c r="N214" s="214"/>
    </row>
    <row r="215" spans="14:14" x14ac:dyDescent="0.25">
      <c r="N215" s="214"/>
    </row>
    <row r="216" spans="14:14" x14ac:dyDescent="0.25">
      <c r="N216" s="214"/>
    </row>
    <row r="217" spans="14:14" x14ac:dyDescent="0.25">
      <c r="N217" s="214"/>
    </row>
    <row r="218" spans="14:14" x14ac:dyDescent="0.25">
      <c r="N218" s="214"/>
    </row>
    <row r="219" spans="14:14" x14ac:dyDescent="0.25">
      <c r="N219" s="214"/>
    </row>
    <row r="220" spans="14:14" x14ac:dyDescent="0.25">
      <c r="N220" s="214"/>
    </row>
    <row r="221" spans="14:14" x14ac:dyDescent="0.25">
      <c r="N221" s="214"/>
    </row>
    <row r="222" spans="14:14" x14ac:dyDescent="0.25">
      <c r="N222" s="214"/>
    </row>
    <row r="223" spans="14:14" x14ac:dyDescent="0.25">
      <c r="N223" s="214"/>
    </row>
    <row r="224" spans="14:14" x14ac:dyDescent="0.25">
      <c r="N224" s="214"/>
    </row>
    <row r="225" spans="14:14" x14ac:dyDescent="0.25">
      <c r="N225" s="214"/>
    </row>
    <row r="226" spans="14:14" x14ac:dyDescent="0.25">
      <c r="N226" s="214"/>
    </row>
    <row r="227" spans="14:14" x14ac:dyDescent="0.25">
      <c r="N227" s="214"/>
    </row>
    <row r="228" spans="14:14" x14ac:dyDescent="0.25">
      <c r="N228" s="214"/>
    </row>
    <row r="229" spans="14:14" x14ac:dyDescent="0.25">
      <c r="N229" s="214"/>
    </row>
    <row r="230" spans="14:14" x14ac:dyDescent="0.25">
      <c r="N230" s="214"/>
    </row>
    <row r="231" spans="14:14" x14ac:dyDescent="0.25">
      <c r="N231" s="214"/>
    </row>
    <row r="232" spans="14:14" x14ac:dyDescent="0.25">
      <c r="N232" s="214"/>
    </row>
    <row r="233" spans="14:14" x14ac:dyDescent="0.25">
      <c r="N233" s="214"/>
    </row>
    <row r="234" spans="14:14" x14ac:dyDescent="0.25">
      <c r="N234" s="214"/>
    </row>
    <row r="235" spans="14:14" x14ac:dyDescent="0.25">
      <c r="N235" s="214"/>
    </row>
    <row r="236" spans="14:14" x14ac:dyDescent="0.25">
      <c r="N236" s="214"/>
    </row>
    <row r="237" spans="14:14" x14ac:dyDescent="0.25">
      <c r="N237" s="214"/>
    </row>
    <row r="238" spans="14:14" x14ac:dyDescent="0.25">
      <c r="N238" s="214"/>
    </row>
    <row r="239" spans="14:14" x14ac:dyDescent="0.25">
      <c r="N239" s="214"/>
    </row>
    <row r="240" spans="14:14" x14ac:dyDescent="0.25">
      <c r="N240" s="214"/>
    </row>
    <row r="241" spans="14:14" x14ac:dyDescent="0.25">
      <c r="N241" s="214"/>
    </row>
    <row r="242" spans="14:14" x14ac:dyDescent="0.25">
      <c r="N242" s="214"/>
    </row>
    <row r="243" spans="14:14" x14ac:dyDescent="0.25">
      <c r="N243" s="214"/>
    </row>
    <row r="244" spans="14:14" x14ac:dyDescent="0.25">
      <c r="N244" s="214"/>
    </row>
    <row r="245" spans="14:14" x14ac:dyDescent="0.25">
      <c r="N245" s="214"/>
    </row>
    <row r="246" spans="14:14" x14ac:dyDescent="0.25">
      <c r="N246" s="214"/>
    </row>
    <row r="247" spans="14:14" x14ac:dyDescent="0.25">
      <c r="N247" s="214"/>
    </row>
    <row r="248" spans="14:14" x14ac:dyDescent="0.25">
      <c r="N248" s="214"/>
    </row>
    <row r="249" spans="14:14" x14ac:dyDescent="0.25">
      <c r="N249" s="214"/>
    </row>
    <row r="250" spans="14:14" x14ac:dyDescent="0.25">
      <c r="N250" s="214"/>
    </row>
    <row r="251" spans="14:14" x14ac:dyDescent="0.25">
      <c r="N251" s="214"/>
    </row>
    <row r="252" spans="14:14" x14ac:dyDescent="0.25">
      <c r="N252" s="214"/>
    </row>
    <row r="253" spans="14:14" x14ac:dyDescent="0.25">
      <c r="N253" s="214"/>
    </row>
    <row r="254" spans="14:14" x14ac:dyDescent="0.25">
      <c r="N254" s="214"/>
    </row>
    <row r="255" spans="14:14" x14ac:dyDescent="0.25">
      <c r="N255" s="214"/>
    </row>
    <row r="256" spans="14:14" x14ac:dyDescent="0.25">
      <c r="N256" s="214"/>
    </row>
    <row r="257" spans="14:14" x14ac:dyDescent="0.25">
      <c r="N257" s="214"/>
    </row>
    <row r="258" spans="14:14" x14ac:dyDescent="0.25">
      <c r="N258" s="214"/>
    </row>
    <row r="259" spans="14:14" x14ac:dyDescent="0.25">
      <c r="N259" s="214"/>
    </row>
    <row r="260" spans="14:14" x14ac:dyDescent="0.25">
      <c r="N260" s="214"/>
    </row>
    <row r="261" spans="14:14" x14ac:dyDescent="0.25">
      <c r="N261" s="214"/>
    </row>
    <row r="262" spans="14:14" x14ac:dyDescent="0.25">
      <c r="N262" s="214"/>
    </row>
    <row r="263" spans="14:14" x14ac:dyDescent="0.25">
      <c r="N263" s="214"/>
    </row>
    <row r="264" spans="14:14" x14ac:dyDescent="0.25">
      <c r="N264" s="214"/>
    </row>
    <row r="265" spans="14:14" x14ac:dyDescent="0.25">
      <c r="N265" s="214"/>
    </row>
    <row r="266" spans="14:14" x14ac:dyDescent="0.25">
      <c r="N266" s="214"/>
    </row>
    <row r="267" spans="14:14" x14ac:dyDescent="0.25">
      <c r="N267" s="214"/>
    </row>
    <row r="268" spans="14:14" x14ac:dyDescent="0.25">
      <c r="N268" s="214"/>
    </row>
  </sheetData>
  <mergeCells count="18">
    <mergeCell ref="A4:A25"/>
    <mergeCell ref="B4:B25"/>
    <mergeCell ref="A26:A43"/>
    <mergeCell ref="B26:B43"/>
    <mergeCell ref="V1:V2"/>
    <mergeCell ref="W1:W2"/>
    <mergeCell ref="A2:M2"/>
    <mergeCell ref="D1:J1"/>
    <mergeCell ref="K1:M1"/>
    <mergeCell ref="U1:U2"/>
    <mergeCell ref="Q1:Q2"/>
    <mergeCell ref="R1:R2"/>
    <mergeCell ref="S1:S2"/>
    <mergeCell ref="T1:T2"/>
    <mergeCell ref="N1:N2"/>
    <mergeCell ref="O1:O2"/>
    <mergeCell ref="P1:P2"/>
    <mergeCell ref="A1:C1"/>
  </mergeCells>
  <conditionalFormatting sqref="L4 L5:M43 L45:M79 M44 O5:O43 O45:O79">
    <cfRule type="cellIs" dxfId="32" priority="13" stopIfTrue="1" operator="greaterThan">
      <formula>0</formula>
    </cfRule>
    <cfRule type="cellIs" dxfId="31" priority="14" stopIfTrue="1" operator="greaterThan">
      <formula>0</formula>
    </cfRule>
    <cfRule type="cellIs" dxfId="30" priority="15" stopIfTrue="1" operator="greaterThan">
      <formula>0</formula>
    </cfRule>
  </conditionalFormatting>
  <conditionalFormatting sqref="M4">
    <cfRule type="cellIs" dxfId="29" priority="10" stopIfTrue="1" operator="greaterThan">
      <formula>0</formula>
    </cfRule>
    <cfRule type="cellIs" dxfId="28" priority="11" stopIfTrue="1" operator="greaterThan">
      <formula>0</formula>
    </cfRule>
    <cfRule type="cellIs" dxfId="27" priority="12" stopIfTrue="1" operator="greaterThan">
      <formula>0</formula>
    </cfRule>
  </conditionalFormatting>
  <conditionalFormatting sqref="O4">
    <cfRule type="cellIs" dxfId="26" priority="7" stopIfTrue="1" operator="greaterThan">
      <formula>0</formula>
    </cfRule>
    <cfRule type="cellIs" dxfId="25" priority="8" stopIfTrue="1" operator="greaterThan">
      <formula>0</formula>
    </cfRule>
    <cfRule type="cellIs" dxfId="24" priority="9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268"/>
  <sheetViews>
    <sheetView topLeftCell="A31" zoomScale="84" zoomScaleNormal="84" workbookViewId="0">
      <selection activeCell="H50" sqref="H50"/>
    </sheetView>
  </sheetViews>
  <sheetFormatPr defaultColWidth="9.7109375" defaultRowHeight="15" x14ac:dyDescent="0.25"/>
  <cols>
    <col min="1" max="1" width="15.28515625" style="1" customWidth="1"/>
    <col min="2" max="2" width="17" style="1" customWidth="1"/>
    <col min="3" max="3" width="12.42578125" style="15" customWidth="1"/>
    <col min="4" max="4" width="27.42578125" style="1" customWidth="1"/>
    <col min="5" max="5" width="8.42578125" style="1" customWidth="1"/>
    <col min="6" max="6" width="15.7109375" style="1" customWidth="1"/>
    <col min="7" max="7" width="14.140625" style="1" customWidth="1"/>
    <col min="8" max="8" width="17.85546875" style="1" customWidth="1"/>
    <col min="9" max="9" width="15.85546875" style="1" bestFit="1" customWidth="1"/>
    <col min="10" max="10" width="12.7109375" style="21" bestFit="1" customWidth="1"/>
    <col min="11" max="11" width="11.28515625" style="18" customWidth="1"/>
    <col min="12" max="12" width="13.28515625" style="16" customWidth="1"/>
    <col min="13" max="13" width="12.5703125" style="4" customWidth="1"/>
    <col min="14" max="14" width="15.42578125" style="47" customWidth="1"/>
    <col min="15" max="17" width="16.42578125" style="47" bestFit="1" customWidth="1"/>
    <col min="18" max="19" width="16.42578125" style="2" bestFit="1" customWidth="1"/>
    <col min="20" max="20" width="17" style="2" customWidth="1"/>
    <col min="21" max="23" width="16.28515625" style="2" bestFit="1" customWidth="1"/>
    <col min="24" max="16384" width="9.7109375" style="2"/>
  </cols>
  <sheetData>
    <row r="1" spans="1:23" ht="33" customHeight="1" x14ac:dyDescent="0.25">
      <c r="A1" s="166" t="s">
        <v>32</v>
      </c>
      <c r="B1" s="166"/>
      <c r="C1" s="166"/>
      <c r="D1" s="166" t="s">
        <v>33</v>
      </c>
      <c r="E1" s="166"/>
      <c r="F1" s="166"/>
      <c r="G1" s="166"/>
      <c r="H1" s="166"/>
      <c r="I1" s="166"/>
      <c r="J1" s="166"/>
      <c r="K1" s="166" t="s">
        <v>34</v>
      </c>
      <c r="L1" s="166"/>
      <c r="M1" s="166"/>
      <c r="N1" s="157" t="s">
        <v>99</v>
      </c>
      <c r="O1" s="210" t="s">
        <v>124</v>
      </c>
      <c r="P1" s="210" t="s">
        <v>125</v>
      </c>
      <c r="Q1" s="157" t="s">
        <v>25</v>
      </c>
      <c r="R1" s="157" t="s">
        <v>25</v>
      </c>
      <c r="S1" s="157" t="s">
        <v>25</v>
      </c>
      <c r="T1" s="157" t="s">
        <v>25</v>
      </c>
      <c r="U1" s="157" t="s">
        <v>25</v>
      </c>
      <c r="V1" s="157" t="s">
        <v>25</v>
      </c>
      <c r="W1" s="157" t="s">
        <v>25</v>
      </c>
    </row>
    <row r="2" spans="1:23" ht="21.75" customHeight="1" x14ac:dyDescent="0.25">
      <c r="A2" s="166" t="s">
        <v>23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57"/>
      <c r="O2" s="211"/>
      <c r="P2" s="211"/>
      <c r="Q2" s="157"/>
      <c r="R2" s="157"/>
      <c r="S2" s="157"/>
      <c r="T2" s="157"/>
      <c r="U2" s="157"/>
      <c r="V2" s="157"/>
      <c r="W2" s="157"/>
    </row>
    <row r="3" spans="1:23" s="3" customFormat="1" ht="54.75" customHeight="1" x14ac:dyDescent="0.2">
      <c r="A3" s="35" t="s">
        <v>4</v>
      </c>
      <c r="B3" s="35" t="s">
        <v>20</v>
      </c>
      <c r="C3" s="35" t="s">
        <v>2</v>
      </c>
      <c r="D3" s="36" t="s">
        <v>15</v>
      </c>
      <c r="E3" s="36" t="s">
        <v>26</v>
      </c>
      <c r="F3" s="36" t="s">
        <v>18</v>
      </c>
      <c r="G3" s="36" t="s">
        <v>16</v>
      </c>
      <c r="H3" s="36" t="s">
        <v>22</v>
      </c>
      <c r="I3" s="36" t="s">
        <v>3</v>
      </c>
      <c r="J3" s="44" t="s">
        <v>21</v>
      </c>
      <c r="K3" s="13" t="s">
        <v>5</v>
      </c>
      <c r="L3" s="14" t="s">
        <v>0</v>
      </c>
      <c r="M3" s="12" t="s">
        <v>1</v>
      </c>
      <c r="N3" s="102">
        <v>45133</v>
      </c>
      <c r="O3" s="195">
        <v>45357</v>
      </c>
      <c r="P3" s="195">
        <v>45414</v>
      </c>
      <c r="Q3" s="56" t="s">
        <v>19</v>
      </c>
      <c r="R3" s="56" t="s">
        <v>19</v>
      </c>
      <c r="S3" s="56" t="s">
        <v>19</v>
      </c>
      <c r="T3" s="56" t="s">
        <v>19</v>
      </c>
      <c r="U3" s="56" t="s">
        <v>19</v>
      </c>
      <c r="V3" s="56" t="s">
        <v>19</v>
      </c>
      <c r="W3" s="56" t="s">
        <v>19</v>
      </c>
    </row>
    <row r="4" spans="1:23" ht="59.25" customHeight="1" x14ac:dyDescent="0.25">
      <c r="A4" s="167" t="s">
        <v>35</v>
      </c>
      <c r="B4" s="170" t="s">
        <v>36</v>
      </c>
      <c r="C4" s="76">
        <v>1</v>
      </c>
      <c r="D4" s="38" t="s">
        <v>37</v>
      </c>
      <c r="E4" s="58" t="s">
        <v>27</v>
      </c>
      <c r="F4" s="66">
        <v>1001</v>
      </c>
      <c r="G4" s="37" t="s">
        <v>66</v>
      </c>
      <c r="H4" s="81" t="s">
        <v>60</v>
      </c>
      <c r="I4" s="41" t="s">
        <v>6</v>
      </c>
      <c r="J4" s="60">
        <v>36</v>
      </c>
      <c r="K4" s="85"/>
      <c r="L4" s="61">
        <f>K4-SUM(N4:W4)</f>
        <v>0</v>
      </c>
      <c r="M4" s="62" t="str">
        <f>IF(L4&lt;0,"ATENÇÃO","OK")</f>
        <v>OK</v>
      </c>
      <c r="N4" s="103"/>
      <c r="O4" s="197"/>
      <c r="P4" s="197"/>
      <c r="Q4" s="33"/>
      <c r="R4" s="33"/>
      <c r="S4" s="33"/>
      <c r="T4" s="33"/>
      <c r="U4" s="33"/>
      <c r="V4" s="33"/>
      <c r="W4" s="33"/>
    </row>
    <row r="5" spans="1:23" ht="63.75" customHeight="1" x14ac:dyDescent="0.25">
      <c r="A5" s="168"/>
      <c r="B5" s="171"/>
      <c r="C5" s="76">
        <v>2</v>
      </c>
      <c r="D5" s="39" t="s">
        <v>38</v>
      </c>
      <c r="E5" s="59" t="s">
        <v>28</v>
      </c>
      <c r="F5" s="66">
        <v>1001</v>
      </c>
      <c r="G5" s="37" t="s">
        <v>67</v>
      </c>
      <c r="H5" s="74" t="s">
        <v>60</v>
      </c>
      <c r="I5" s="42" t="s">
        <v>6</v>
      </c>
      <c r="J5" s="60">
        <v>35</v>
      </c>
      <c r="K5" s="85"/>
      <c r="L5" s="61">
        <f t="shared" ref="L5:L43" si="0">K5-SUM(N5:W5)</f>
        <v>0</v>
      </c>
      <c r="M5" s="62" t="str">
        <f t="shared" ref="M5:M43" si="1">IF(L5&lt;0,"ATENÇÃO","OK")</f>
        <v>OK</v>
      </c>
      <c r="N5" s="103"/>
      <c r="O5" s="197"/>
      <c r="P5" s="197"/>
      <c r="Q5" s="33"/>
      <c r="R5" s="33"/>
      <c r="S5" s="33"/>
      <c r="T5" s="33"/>
      <c r="U5" s="33"/>
      <c r="V5" s="33"/>
      <c r="W5" s="33"/>
    </row>
    <row r="6" spans="1:23" ht="61.5" customHeight="1" x14ac:dyDescent="0.25">
      <c r="A6" s="168"/>
      <c r="B6" s="171"/>
      <c r="C6" s="76">
        <v>3</v>
      </c>
      <c r="D6" s="39" t="s">
        <v>39</v>
      </c>
      <c r="E6" s="59"/>
      <c r="F6" s="66">
        <v>1001</v>
      </c>
      <c r="G6" s="37" t="s">
        <v>68</v>
      </c>
      <c r="H6" s="74" t="s">
        <v>60</v>
      </c>
      <c r="I6" s="42" t="s">
        <v>6</v>
      </c>
      <c r="J6" s="60">
        <v>44.32</v>
      </c>
      <c r="K6" s="85">
        <v>36</v>
      </c>
      <c r="L6" s="61">
        <f t="shared" si="0"/>
        <v>32</v>
      </c>
      <c r="M6" s="62" t="str">
        <f t="shared" si="1"/>
        <v>OK</v>
      </c>
      <c r="N6" s="103">
        <v>1</v>
      </c>
      <c r="O6" s="197"/>
      <c r="P6" s="216">
        <v>3</v>
      </c>
      <c r="Q6" s="33"/>
      <c r="R6" s="33"/>
      <c r="S6" s="33"/>
      <c r="T6" s="33"/>
      <c r="U6" s="33"/>
      <c r="V6" s="33"/>
      <c r="W6" s="33"/>
    </row>
    <row r="7" spans="1:23" ht="62.45" customHeight="1" x14ac:dyDescent="0.25">
      <c r="A7" s="168"/>
      <c r="B7" s="171"/>
      <c r="C7" s="76">
        <v>4</v>
      </c>
      <c r="D7" s="39" t="s">
        <v>40</v>
      </c>
      <c r="E7" s="59"/>
      <c r="F7" s="66">
        <v>1001</v>
      </c>
      <c r="G7" s="37" t="s">
        <v>69</v>
      </c>
      <c r="H7" s="74" t="s">
        <v>60</v>
      </c>
      <c r="I7" s="42" t="s">
        <v>6</v>
      </c>
      <c r="J7" s="60">
        <v>51.53</v>
      </c>
      <c r="K7" s="85"/>
      <c r="L7" s="61">
        <f t="shared" si="0"/>
        <v>0</v>
      </c>
      <c r="M7" s="62" t="str">
        <f t="shared" si="1"/>
        <v>OK</v>
      </c>
      <c r="N7" s="103"/>
      <c r="O7" s="197"/>
      <c r="P7" s="197"/>
      <c r="Q7" s="33"/>
      <c r="R7" s="33"/>
      <c r="S7" s="33"/>
      <c r="T7" s="33"/>
      <c r="U7" s="33"/>
      <c r="V7" s="33"/>
      <c r="W7" s="33"/>
    </row>
    <row r="8" spans="1:23" ht="65.25" customHeight="1" x14ac:dyDescent="0.25">
      <c r="A8" s="168"/>
      <c r="B8" s="171"/>
      <c r="C8" s="76">
        <v>5</v>
      </c>
      <c r="D8" s="39" t="s">
        <v>41</v>
      </c>
      <c r="E8" s="59"/>
      <c r="F8" s="66">
        <v>1001</v>
      </c>
      <c r="G8" s="37" t="s">
        <v>70</v>
      </c>
      <c r="H8" s="74" t="s">
        <v>60</v>
      </c>
      <c r="I8" s="42" t="s">
        <v>6</v>
      </c>
      <c r="J8" s="60">
        <v>68.87</v>
      </c>
      <c r="K8" s="85">
        <v>8</v>
      </c>
      <c r="L8" s="61">
        <f t="shared" si="0"/>
        <v>7</v>
      </c>
      <c r="M8" s="62" t="str">
        <f t="shared" si="1"/>
        <v>OK</v>
      </c>
      <c r="N8" s="103">
        <v>1</v>
      </c>
      <c r="O8" s="197"/>
      <c r="P8" s="197"/>
      <c r="Q8" s="33"/>
      <c r="R8" s="33"/>
      <c r="S8" s="33"/>
      <c r="T8" s="33"/>
      <c r="U8" s="33"/>
      <c r="V8" s="33"/>
      <c r="W8" s="33"/>
    </row>
    <row r="9" spans="1:23" ht="63" customHeight="1" x14ac:dyDescent="0.25">
      <c r="A9" s="168"/>
      <c r="B9" s="171"/>
      <c r="C9" s="76">
        <v>6</v>
      </c>
      <c r="D9" s="39" t="s">
        <v>42</v>
      </c>
      <c r="E9" s="59"/>
      <c r="F9" s="66">
        <v>1001</v>
      </c>
      <c r="G9" s="37" t="s">
        <v>59</v>
      </c>
      <c r="H9" s="74" t="s">
        <v>60</v>
      </c>
      <c r="I9" s="42" t="s">
        <v>6</v>
      </c>
      <c r="J9" s="60">
        <v>64.260000000000005</v>
      </c>
      <c r="K9" s="85"/>
      <c r="L9" s="61">
        <f t="shared" si="0"/>
        <v>0</v>
      </c>
      <c r="M9" s="62" t="str">
        <f t="shared" si="1"/>
        <v>OK</v>
      </c>
      <c r="N9" s="103"/>
      <c r="O9" s="197"/>
      <c r="P9" s="197"/>
      <c r="Q9" s="33"/>
      <c r="R9" s="33"/>
      <c r="S9" s="33"/>
      <c r="T9" s="33"/>
      <c r="U9" s="33"/>
      <c r="V9" s="33"/>
      <c r="W9" s="33"/>
    </row>
    <row r="10" spans="1:23" ht="60.75" customHeight="1" x14ac:dyDescent="0.25">
      <c r="A10" s="168"/>
      <c r="B10" s="171"/>
      <c r="C10" s="76">
        <v>7</v>
      </c>
      <c r="D10" s="39" t="s">
        <v>43</v>
      </c>
      <c r="E10" s="59"/>
      <c r="F10" s="66">
        <v>1001</v>
      </c>
      <c r="G10" s="37" t="s">
        <v>71</v>
      </c>
      <c r="H10" s="74" t="s">
        <v>60</v>
      </c>
      <c r="I10" s="42" t="s">
        <v>6</v>
      </c>
      <c r="J10" s="60">
        <v>78.13</v>
      </c>
      <c r="K10" s="85"/>
      <c r="L10" s="61">
        <f t="shared" si="0"/>
        <v>0</v>
      </c>
      <c r="M10" s="62" t="str">
        <f t="shared" si="1"/>
        <v>OK</v>
      </c>
      <c r="N10" s="103"/>
      <c r="O10" s="197"/>
      <c r="P10" s="197"/>
      <c r="Q10" s="33"/>
      <c r="R10" s="33"/>
      <c r="S10" s="33"/>
      <c r="T10" s="33"/>
      <c r="U10" s="33"/>
      <c r="V10" s="33"/>
      <c r="W10" s="33"/>
    </row>
    <row r="11" spans="1:23" ht="62.45" customHeight="1" x14ac:dyDescent="0.25">
      <c r="A11" s="168"/>
      <c r="B11" s="171"/>
      <c r="C11" s="76">
        <v>8</v>
      </c>
      <c r="D11" s="40" t="s">
        <v>44</v>
      </c>
      <c r="E11" s="59"/>
      <c r="F11" s="66">
        <v>1001</v>
      </c>
      <c r="G11" s="37" t="s">
        <v>72</v>
      </c>
      <c r="H11" s="63" t="s">
        <v>60</v>
      </c>
      <c r="I11" s="43" t="s">
        <v>9</v>
      </c>
      <c r="J11" s="60">
        <v>50</v>
      </c>
      <c r="K11" s="85"/>
      <c r="L11" s="61">
        <f t="shared" si="0"/>
        <v>0</v>
      </c>
      <c r="M11" s="62" t="str">
        <f t="shared" si="1"/>
        <v>OK</v>
      </c>
      <c r="N11" s="103"/>
      <c r="O11" s="197"/>
      <c r="P11" s="197"/>
      <c r="Q11" s="33"/>
      <c r="R11" s="33"/>
      <c r="S11" s="33"/>
      <c r="T11" s="33"/>
      <c r="U11" s="33"/>
      <c r="V11" s="33"/>
      <c r="W11" s="33"/>
    </row>
    <row r="12" spans="1:23" ht="60.75" customHeight="1" x14ac:dyDescent="0.25">
      <c r="A12" s="168"/>
      <c r="B12" s="171"/>
      <c r="C12" s="76">
        <v>9</v>
      </c>
      <c r="D12" s="72" t="s">
        <v>45</v>
      </c>
      <c r="E12" s="59"/>
      <c r="F12" s="66">
        <v>1001</v>
      </c>
      <c r="G12" s="37" t="s">
        <v>59</v>
      </c>
      <c r="H12" s="78" t="s">
        <v>60</v>
      </c>
      <c r="I12" s="71" t="s">
        <v>9</v>
      </c>
      <c r="J12" s="60">
        <v>75.599999999999994</v>
      </c>
      <c r="K12" s="85"/>
      <c r="L12" s="61">
        <f t="shared" si="0"/>
        <v>0</v>
      </c>
      <c r="M12" s="62" t="str">
        <f t="shared" si="1"/>
        <v>OK</v>
      </c>
      <c r="N12" s="103"/>
      <c r="O12" s="197"/>
      <c r="P12" s="197"/>
      <c r="Q12" s="33"/>
      <c r="R12" s="33"/>
      <c r="S12" s="33"/>
      <c r="T12" s="33"/>
      <c r="U12" s="33"/>
      <c r="V12" s="33"/>
      <c r="W12" s="33"/>
    </row>
    <row r="13" spans="1:23" ht="62.45" customHeight="1" x14ac:dyDescent="0.25">
      <c r="A13" s="168"/>
      <c r="B13" s="171"/>
      <c r="C13" s="76">
        <v>10</v>
      </c>
      <c r="D13" s="72" t="s">
        <v>46</v>
      </c>
      <c r="E13" s="59"/>
      <c r="F13" s="66">
        <v>1001</v>
      </c>
      <c r="G13" s="37" t="s">
        <v>59</v>
      </c>
      <c r="H13" s="78" t="s">
        <v>60</v>
      </c>
      <c r="I13" s="71" t="s">
        <v>6</v>
      </c>
      <c r="J13" s="60">
        <v>61.4</v>
      </c>
      <c r="K13" s="85"/>
      <c r="L13" s="61">
        <f t="shared" si="0"/>
        <v>0</v>
      </c>
      <c r="M13" s="62" t="str">
        <f t="shared" si="1"/>
        <v>OK</v>
      </c>
      <c r="N13" s="103"/>
      <c r="O13" s="197"/>
      <c r="P13" s="197"/>
      <c r="Q13" s="33"/>
      <c r="R13" s="33"/>
      <c r="S13" s="33"/>
      <c r="T13" s="33"/>
      <c r="U13" s="33"/>
      <c r="V13" s="33"/>
      <c r="W13" s="33"/>
    </row>
    <row r="14" spans="1:23" ht="29.25" customHeight="1" x14ac:dyDescent="0.25">
      <c r="A14" s="168"/>
      <c r="B14" s="171"/>
      <c r="C14" s="76">
        <v>11</v>
      </c>
      <c r="D14" s="82" t="s">
        <v>47</v>
      </c>
      <c r="E14" s="59"/>
      <c r="F14" s="66">
        <v>1001</v>
      </c>
      <c r="G14" s="37" t="s">
        <v>61</v>
      </c>
      <c r="H14" s="81" t="s">
        <v>60</v>
      </c>
      <c r="I14" s="41" t="s">
        <v>6</v>
      </c>
      <c r="J14" s="60">
        <v>9</v>
      </c>
      <c r="K14" s="85"/>
      <c r="L14" s="61">
        <f t="shared" si="0"/>
        <v>0</v>
      </c>
      <c r="M14" s="62" t="str">
        <f t="shared" si="1"/>
        <v>OK</v>
      </c>
      <c r="N14" s="103"/>
      <c r="O14" s="197"/>
      <c r="P14" s="197"/>
      <c r="Q14" s="33"/>
      <c r="R14" s="33"/>
      <c r="S14" s="33"/>
      <c r="T14" s="33"/>
      <c r="U14" s="33"/>
      <c r="V14" s="33"/>
      <c r="W14" s="33"/>
    </row>
    <row r="15" spans="1:23" ht="31.7" customHeight="1" x14ac:dyDescent="0.25">
      <c r="A15" s="168"/>
      <c r="B15" s="171"/>
      <c r="C15" s="76">
        <v>12</v>
      </c>
      <c r="D15" s="82" t="s">
        <v>48</v>
      </c>
      <c r="E15" s="59"/>
      <c r="F15" s="66">
        <v>1001</v>
      </c>
      <c r="G15" s="37" t="s">
        <v>61</v>
      </c>
      <c r="H15" s="81" t="s">
        <v>60</v>
      </c>
      <c r="I15" s="41" t="s">
        <v>6</v>
      </c>
      <c r="J15" s="60">
        <v>3</v>
      </c>
      <c r="K15" s="85"/>
      <c r="L15" s="61">
        <f t="shared" si="0"/>
        <v>0</v>
      </c>
      <c r="M15" s="62" t="str">
        <f t="shared" si="1"/>
        <v>OK</v>
      </c>
      <c r="N15" s="103"/>
      <c r="O15" s="197"/>
      <c r="P15" s="197"/>
      <c r="Q15" s="33"/>
      <c r="R15" s="33"/>
      <c r="S15" s="33"/>
      <c r="T15" s="33"/>
      <c r="U15" s="33"/>
      <c r="V15" s="33"/>
      <c r="W15" s="33"/>
    </row>
    <row r="16" spans="1:23" ht="28.5" customHeight="1" x14ac:dyDescent="0.25">
      <c r="A16" s="168"/>
      <c r="B16" s="171"/>
      <c r="C16" s="76">
        <v>13</v>
      </c>
      <c r="D16" s="82" t="s">
        <v>49</v>
      </c>
      <c r="E16" s="59"/>
      <c r="F16" s="66">
        <v>1001</v>
      </c>
      <c r="G16" s="37" t="s">
        <v>61</v>
      </c>
      <c r="H16" s="81" t="s">
        <v>60</v>
      </c>
      <c r="I16" s="41" t="s">
        <v>6</v>
      </c>
      <c r="J16" s="60">
        <v>10</v>
      </c>
      <c r="K16" s="85"/>
      <c r="L16" s="61">
        <f t="shared" si="0"/>
        <v>0</v>
      </c>
      <c r="M16" s="62" t="str">
        <f t="shared" si="1"/>
        <v>OK</v>
      </c>
      <c r="N16" s="103"/>
      <c r="O16" s="197"/>
      <c r="P16" s="197"/>
      <c r="Q16" s="33"/>
      <c r="R16" s="33"/>
      <c r="S16" s="33"/>
      <c r="T16" s="33"/>
      <c r="U16" s="33"/>
      <c r="V16" s="33"/>
      <c r="W16" s="33"/>
    </row>
    <row r="17" spans="1:23" ht="28.5" customHeight="1" x14ac:dyDescent="0.25">
      <c r="A17" s="168"/>
      <c r="B17" s="171"/>
      <c r="C17" s="76">
        <v>14</v>
      </c>
      <c r="D17" s="82" t="s">
        <v>50</v>
      </c>
      <c r="E17" s="59"/>
      <c r="F17" s="66">
        <v>1001</v>
      </c>
      <c r="G17" s="37" t="s">
        <v>61</v>
      </c>
      <c r="H17" s="81" t="s">
        <v>60</v>
      </c>
      <c r="I17" s="41" t="s">
        <v>6</v>
      </c>
      <c r="J17" s="60">
        <v>9</v>
      </c>
      <c r="K17" s="85"/>
      <c r="L17" s="61">
        <f t="shared" si="0"/>
        <v>0</v>
      </c>
      <c r="M17" s="62" t="str">
        <f t="shared" si="1"/>
        <v>OK</v>
      </c>
      <c r="N17" s="103"/>
      <c r="O17" s="197"/>
      <c r="P17" s="197"/>
      <c r="Q17" s="33"/>
      <c r="R17" s="33"/>
      <c r="S17" s="33"/>
      <c r="T17" s="33"/>
      <c r="U17" s="33"/>
      <c r="V17" s="33"/>
      <c r="W17" s="33"/>
    </row>
    <row r="18" spans="1:23" ht="29.25" customHeight="1" x14ac:dyDescent="0.25">
      <c r="A18" s="168"/>
      <c r="B18" s="171"/>
      <c r="C18" s="76">
        <v>15</v>
      </c>
      <c r="D18" s="82" t="s">
        <v>51</v>
      </c>
      <c r="E18" s="59"/>
      <c r="F18" s="66">
        <v>1001</v>
      </c>
      <c r="G18" s="37" t="s">
        <v>61</v>
      </c>
      <c r="H18" s="81" t="s">
        <v>60</v>
      </c>
      <c r="I18" s="41" t="s">
        <v>6</v>
      </c>
      <c r="J18" s="60">
        <v>10</v>
      </c>
      <c r="K18" s="85"/>
      <c r="L18" s="61">
        <f t="shared" si="0"/>
        <v>0</v>
      </c>
      <c r="M18" s="62" t="str">
        <f t="shared" si="1"/>
        <v>OK</v>
      </c>
      <c r="N18" s="103"/>
      <c r="O18" s="197"/>
      <c r="P18" s="197"/>
      <c r="Q18" s="33"/>
      <c r="R18" s="33"/>
      <c r="S18" s="33"/>
      <c r="T18" s="33"/>
      <c r="U18" s="33"/>
      <c r="V18" s="33"/>
      <c r="W18" s="33"/>
    </row>
    <row r="19" spans="1:23" ht="34.5" customHeight="1" x14ac:dyDescent="0.25">
      <c r="A19" s="168"/>
      <c r="B19" s="171"/>
      <c r="C19" s="76">
        <v>16</v>
      </c>
      <c r="D19" s="82" t="s">
        <v>52</v>
      </c>
      <c r="E19" s="59"/>
      <c r="F19" s="66">
        <v>1001</v>
      </c>
      <c r="G19" s="37" t="s">
        <v>61</v>
      </c>
      <c r="H19" s="81" t="s">
        <v>60</v>
      </c>
      <c r="I19" s="41" t="s">
        <v>6</v>
      </c>
      <c r="J19" s="60">
        <v>12</v>
      </c>
      <c r="K19" s="85"/>
      <c r="L19" s="61">
        <f t="shared" si="0"/>
        <v>0</v>
      </c>
      <c r="M19" s="62" t="str">
        <f t="shared" si="1"/>
        <v>OK</v>
      </c>
      <c r="N19" s="103"/>
      <c r="O19" s="197"/>
      <c r="P19" s="197"/>
      <c r="Q19" s="33"/>
      <c r="R19" s="33"/>
      <c r="S19" s="33"/>
      <c r="T19" s="33"/>
      <c r="U19" s="33"/>
      <c r="V19" s="33"/>
      <c r="W19" s="33"/>
    </row>
    <row r="20" spans="1:23" ht="31.7" customHeight="1" x14ac:dyDescent="0.25">
      <c r="A20" s="168"/>
      <c r="B20" s="171"/>
      <c r="C20" s="76">
        <v>17</v>
      </c>
      <c r="D20" s="82" t="s">
        <v>53</v>
      </c>
      <c r="E20" s="59"/>
      <c r="F20" s="66">
        <v>1001</v>
      </c>
      <c r="G20" s="37" t="s">
        <v>61</v>
      </c>
      <c r="H20" s="81" t="s">
        <v>60</v>
      </c>
      <c r="I20" s="41" t="s">
        <v>6</v>
      </c>
      <c r="J20" s="60">
        <v>10</v>
      </c>
      <c r="K20" s="85"/>
      <c r="L20" s="61">
        <f t="shared" si="0"/>
        <v>0</v>
      </c>
      <c r="M20" s="62" t="str">
        <f t="shared" si="1"/>
        <v>OK</v>
      </c>
      <c r="N20" s="103"/>
      <c r="O20" s="197"/>
      <c r="P20" s="197"/>
      <c r="Q20" s="33"/>
      <c r="R20" s="33"/>
      <c r="S20" s="33"/>
      <c r="T20" s="33"/>
      <c r="U20" s="33"/>
      <c r="V20" s="33"/>
      <c r="W20" s="33"/>
    </row>
    <row r="21" spans="1:23" ht="35.450000000000003" customHeight="1" x14ac:dyDescent="0.25">
      <c r="A21" s="168"/>
      <c r="B21" s="171"/>
      <c r="C21" s="76">
        <v>18</v>
      </c>
      <c r="D21" s="75" t="s">
        <v>54</v>
      </c>
      <c r="E21" s="59"/>
      <c r="F21" s="66">
        <v>1001</v>
      </c>
      <c r="G21" s="37" t="s">
        <v>61</v>
      </c>
      <c r="H21" s="81" t="s">
        <v>60</v>
      </c>
      <c r="I21" s="71" t="s">
        <v>6</v>
      </c>
      <c r="J21" s="60">
        <v>10.6</v>
      </c>
      <c r="K21" s="85"/>
      <c r="L21" s="61">
        <f t="shared" si="0"/>
        <v>0</v>
      </c>
      <c r="M21" s="62" t="str">
        <f t="shared" si="1"/>
        <v>OK</v>
      </c>
      <c r="N21" s="103"/>
      <c r="O21" s="197"/>
      <c r="P21" s="197"/>
      <c r="Q21" s="33"/>
      <c r="R21" s="33"/>
      <c r="S21" s="33"/>
      <c r="T21" s="33"/>
      <c r="U21" s="33"/>
      <c r="V21" s="33"/>
      <c r="W21" s="33"/>
    </row>
    <row r="22" spans="1:23" ht="36.75" customHeight="1" x14ac:dyDescent="0.25">
      <c r="A22" s="168"/>
      <c r="B22" s="171"/>
      <c r="C22" s="76">
        <v>19</v>
      </c>
      <c r="D22" s="39" t="s">
        <v>55</v>
      </c>
      <c r="E22" s="59"/>
      <c r="F22" s="66">
        <v>1001</v>
      </c>
      <c r="G22" s="37" t="s">
        <v>61</v>
      </c>
      <c r="H22" s="74" t="s">
        <v>60</v>
      </c>
      <c r="I22" s="42" t="s">
        <v>6</v>
      </c>
      <c r="J22" s="60">
        <v>2.37</v>
      </c>
      <c r="K22" s="85"/>
      <c r="L22" s="61">
        <f t="shared" si="0"/>
        <v>0</v>
      </c>
      <c r="M22" s="62" t="str">
        <f t="shared" si="1"/>
        <v>OK</v>
      </c>
      <c r="N22" s="103"/>
      <c r="O22" s="197"/>
      <c r="P22" s="197"/>
      <c r="Q22" s="33"/>
      <c r="R22" s="33"/>
      <c r="S22" s="33"/>
      <c r="T22" s="33"/>
      <c r="U22" s="33"/>
      <c r="V22" s="33"/>
      <c r="W22" s="33"/>
    </row>
    <row r="23" spans="1:23" ht="34.5" customHeight="1" x14ac:dyDescent="0.25">
      <c r="A23" s="168"/>
      <c r="B23" s="171"/>
      <c r="C23" s="76">
        <v>20</v>
      </c>
      <c r="D23" s="39" t="s">
        <v>56</v>
      </c>
      <c r="E23" s="59"/>
      <c r="F23" s="66">
        <v>1001</v>
      </c>
      <c r="G23" s="37" t="s">
        <v>62</v>
      </c>
      <c r="H23" s="74" t="s">
        <v>60</v>
      </c>
      <c r="I23" s="42" t="s">
        <v>6</v>
      </c>
      <c r="J23" s="60">
        <v>28.97</v>
      </c>
      <c r="K23" s="85"/>
      <c r="L23" s="61">
        <f t="shared" si="0"/>
        <v>0</v>
      </c>
      <c r="M23" s="62" t="str">
        <f t="shared" si="1"/>
        <v>OK</v>
      </c>
      <c r="N23" s="103"/>
      <c r="O23" s="197"/>
      <c r="P23" s="197"/>
      <c r="Q23" s="33"/>
      <c r="R23" s="33"/>
      <c r="S23" s="33"/>
      <c r="T23" s="33"/>
      <c r="U23" s="33"/>
      <c r="V23" s="33"/>
      <c r="W23" s="33"/>
    </row>
    <row r="24" spans="1:23" ht="50.25" customHeight="1" x14ac:dyDescent="0.25">
      <c r="A24" s="168"/>
      <c r="B24" s="171"/>
      <c r="C24" s="76">
        <v>21</v>
      </c>
      <c r="D24" s="39" t="s">
        <v>57</v>
      </c>
      <c r="E24" s="59"/>
      <c r="F24" s="66">
        <v>1001</v>
      </c>
      <c r="G24" s="37" t="s">
        <v>63</v>
      </c>
      <c r="H24" s="74" t="s">
        <v>60</v>
      </c>
      <c r="I24" s="42" t="s">
        <v>6</v>
      </c>
      <c r="J24" s="60">
        <v>53.01</v>
      </c>
      <c r="K24" s="85"/>
      <c r="L24" s="61">
        <f t="shared" si="0"/>
        <v>0</v>
      </c>
      <c r="M24" s="62" t="str">
        <f t="shared" si="1"/>
        <v>OK</v>
      </c>
      <c r="N24" s="103"/>
      <c r="O24" s="197"/>
      <c r="P24" s="197"/>
      <c r="Q24" s="33"/>
      <c r="R24" s="33"/>
      <c r="S24" s="33"/>
      <c r="T24" s="33"/>
      <c r="U24" s="33"/>
      <c r="V24" s="33"/>
      <c r="W24" s="33"/>
    </row>
    <row r="25" spans="1:23" ht="59.25" customHeight="1" x14ac:dyDescent="0.25">
      <c r="A25" s="169"/>
      <c r="B25" s="172"/>
      <c r="C25" s="69">
        <v>22</v>
      </c>
      <c r="D25" s="79" t="s">
        <v>58</v>
      </c>
      <c r="E25" s="59"/>
      <c r="F25" s="68" t="s">
        <v>64</v>
      </c>
      <c r="G25" s="65" t="s">
        <v>65</v>
      </c>
      <c r="H25" s="65" t="s">
        <v>60</v>
      </c>
      <c r="I25" s="65" t="s">
        <v>6</v>
      </c>
      <c r="J25" s="60">
        <v>40</v>
      </c>
      <c r="K25" s="85">
        <v>1</v>
      </c>
      <c r="L25" s="61">
        <f t="shared" si="0"/>
        <v>0</v>
      </c>
      <c r="M25" s="62" t="str">
        <f t="shared" si="1"/>
        <v>OK</v>
      </c>
      <c r="N25" s="103">
        <v>1</v>
      </c>
      <c r="O25" s="197"/>
      <c r="P25" s="197"/>
      <c r="Q25" s="33"/>
      <c r="R25" s="33"/>
      <c r="S25" s="33"/>
      <c r="T25" s="33"/>
      <c r="U25" s="33"/>
      <c r="V25" s="33"/>
      <c r="W25" s="33"/>
    </row>
    <row r="26" spans="1:23" ht="33.75" customHeight="1" x14ac:dyDescent="0.25">
      <c r="A26" s="160" t="s">
        <v>73</v>
      </c>
      <c r="B26" s="163" t="s">
        <v>36</v>
      </c>
      <c r="C26" s="77">
        <v>23</v>
      </c>
      <c r="D26" s="70" t="s">
        <v>74</v>
      </c>
      <c r="E26" s="70"/>
      <c r="F26" s="80">
        <v>436</v>
      </c>
      <c r="G26" s="73" t="s">
        <v>92</v>
      </c>
      <c r="H26" s="67" t="s">
        <v>93</v>
      </c>
      <c r="I26" s="67" t="s">
        <v>94</v>
      </c>
      <c r="J26" s="64">
        <v>12.9</v>
      </c>
      <c r="K26" s="86">
        <v>100</v>
      </c>
      <c r="L26" s="61">
        <f t="shared" si="0"/>
        <v>89</v>
      </c>
      <c r="M26" s="62" t="str">
        <f t="shared" si="1"/>
        <v>OK</v>
      </c>
      <c r="N26" s="103"/>
      <c r="O26" s="207">
        <v>11</v>
      </c>
      <c r="P26" s="197"/>
      <c r="Q26" s="33"/>
      <c r="R26" s="33"/>
      <c r="S26" s="33"/>
      <c r="T26" s="33"/>
      <c r="U26" s="33"/>
      <c r="V26" s="33"/>
      <c r="W26" s="33"/>
    </row>
    <row r="27" spans="1:23" ht="31.7" customHeight="1" x14ac:dyDescent="0.25">
      <c r="A27" s="161"/>
      <c r="B27" s="164"/>
      <c r="C27" s="77">
        <v>24</v>
      </c>
      <c r="D27" s="70" t="s">
        <v>75</v>
      </c>
      <c r="E27" s="70"/>
      <c r="F27" s="80">
        <v>436</v>
      </c>
      <c r="G27" s="73" t="s">
        <v>92</v>
      </c>
      <c r="H27" s="67" t="s">
        <v>93</v>
      </c>
      <c r="I27" s="67" t="s">
        <v>94</v>
      </c>
      <c r="J27" s="64">
        <v>32.65</v>
      </c>
      <c r="K27" s="86"/>
      <c r="L27" s="61">
        <f t="shared" si="0"/>
        <v>0</v>
      </c>
      <c r="M27" s="62" t="str">
        <f t="shared" si="1"/>
        <v>OK</v>
      </c>
      <c r="N27" s="103"/>
      <c r="O27" s="197"/>
      <c r="P27" s="197"/>
      <c r="Q27" s="33"/>
      <c r="R27" s="33"/>
      <c r="S27" s="33"/>
      <c r="T27" s="33"/>
      <c r="U27" s="33"/>
      <c r="V27" s="33"/>
      <c r="W27" s="33"/>
    </row>
    <row r="28" spans="1:23" ht="32.25" customHeight="1" x14ac:dyDescent="0.25">
      <c r="A28" s="161"/>
      <c r="B28" s="164"/>
      <c r="C28" s="77">
        <v>25</v>
      </c>
      <c r="D28" s="70" t="s">
        <v>76</v>
      </c>
      <c r="E28" s="70"/>
      <c r="F28" s="80">
        <v>436</v>
      </c>
      <c r="G28" s="73" t="s">
        <v>92</v>
      </c>
      <c r="H28" s="67" t="s">
        <v>93</v>
      </c>
      <c r="I28" s="67" t="s">
        <v>94</v>
      </c>
      <c r="J28" s="64">
        <v>70.819999999999993</v>
      </c>
      <c r="K28" s="86"/>
      <c r="L28" s="61">
        <f t="shared" si="0"/>
        <v>0</v>
      </c>
      <c r="M28" s="62" t="str">
        <f t="shared" si="1"/>
        <v>OK</v>
      </c>
      <c r="N28" s="103"/>
      <c r="O28" s="197"/>
      <c r="P28" s="197"/>
      <c r="Q28" s="33"/>
      <c r="R28" s="33"/>
      <c r="S28" s="33"/>
      <c r="T28" s="33"/>
      <c r="U28" s="33"/>
      <c r="V28" s="33"/>
      <c r="W28" s="33"/>
    </row>
    <row r="29" spans="1:23" ht="27.75" customHeight="1" x14ac:dyDescent="0.25">
      <c r="A29" s="161"/>
      <c r="B29" s="164"/>
      <c r="C29" s="77">
        <v>26</v>
      </c>
      <c r="D29" s="70" t="s">
        <v>77</v>
      </c>
      <c r="E29" s="70"/>
      <c r="F29" s="80">
        <v>436</v>
      </c>
      <c r="G29" s="73" t="s">
        <v>92</v>
      </c>
      <c r="H29" s="67" t="s">
        <v>93</v>
      </c>
      <c r="I29" s="67" t="s">
        <v>94</v>
      </c>
      <c r="J29" s="64">
        <v>164.99</v>
      </c>
      <c r="K29" s="86"/>
      <c r="L29" s="61">
        <f t="shared" si="0"/>
        <v>0</v>
      </c>
      <c r="M29" s="62" t="str">
        <f t="shared" si="1"/>
        <v>OK</v>
      </c>
      <c r="N29" s="103"/>
      <c r="O29" s="197"/>
      <c r="P29" s="197"/>
      <c r="Q29" s="33"/>
      <c r="R29" s="33"/>
      <c r="S29" s="33"/>
      <c r="T29" s="33"/>
      <c r="U29" s="33"/>
      <c r="V29" s="33"/>
      <c r="W29" s="33"/>
    </row>
    <row r="30" spans="1:23" ht="32.25" customHeight="1" x14ac:dyDescent="0.25">
      <c r="A30" s="161"/>
      <c r="B30" s="164"/>
      <c r="C30" s="77">
        <v>27</v>
      </c>
      <c r="D30" s="70" t="s">
        <v>78</v>
      </c>
      <c r="E30" s="70"/>
      <c r="F30" s="80">
        <v>436</v>
      </c>
      <c r="G30" s="73" t="s">
        <v>92</v>
      </c>
      <c r="H30" s="67" t="s">
        <v>93</v>
      </c>
      <c r="I30" s="67" t="s">
        <v>94</v>
      </c>
      <c r="J30" s="64">
        <v>24.99</v>
      </c>
      <c r="K30" s="86">
        <v>20</v>
      </c>
      <c r="L30" s="61">
        <f t="shared" si="0"/>
        <v>20</v>
      </c>
      <c r="M30" s="62" t="str">
        <f t="shared" si="1"/>
        <v>OK</v>
      </c>
      <c r="N30" s="103"/>
      <c r="O30" s="197"/>
      <c r="P30" s="197"/>
      <c r="Q30" s="33"/>
      <c r="R30" s="33"/>
      <c r="S30" s="33"/>
      <c r="T30" s="33"/>
      <c r="U30" s="33"/>
      <c r="V30" s="33"/>
      <c r="W30" s="33"/>
    </row>
    <row r="31" spans="1:23" ht="36.75" customHeight="1" x14ac:dyDescent="0.25">
      <c r="A31" s="161"/>
      <c r="B31" s="164"/>
      <c r="C31" s="77">
        <v>28</v>
      </c>
      <c r="D31" s="70" t="s">
        <v>79</v>
      </c>
      <c r="E31" s="70"/>
      <c r="F31" s="80">
        <v>436</v>
      </c>
      <c r="G31" s="73" t="s">
        <v>92</v>
      </c>
      <c r="H31" s="67" t="s">
        <v>93</v>
      </c>
      <c r="I31" s="67" t="s">
        <v>94</v>
      </c>
      <c r="J31" s="64">
        <v>94.15</v>
      </c>
      <c r="K31" s="86"/>
      <c r="L31" s="61">
        <f t="shared" si="0"/>
        <v>0</v>
      </c>
      <c r="M31" s="62" t="str">
        <f t="shared" si="1"/>
        <v>OK</v>
      </c>
      <c r="N31" s="103"/>
      <c r="O31" s="197"/>
      <c r="P31" s="197"/>
      <c r="Q31" s="33"/>
      <c r="R31" s="33"/>
      <c r="S31" s="33"/>
      <c r="T31" s="33"/>
      <c r="U31" s="33"/>
      <c r="V31" s="33"/>
      <c r="W31" s="33"/>
    </row>
    <row r="32" spans="1:23" ht="34.5" customHeight="1" x14ac:dyDescent="0.25">
      <c r="A32" s="161"/>
      <c r="B32" s="164"/>
      <c r="C32" s="77">
        <v>29</v>
      </c>
      <c r="D32" s="70" t="s">
        <v>80</v>
      </c>
      <c r="E32" s="70"/>
      <c r="F32" s="80">
        <v>436</v>
      </c>
      <c r="G32" s="73" t="s">
        <v>92</v>
      </c>
      <c r="H32" s="67" t="s">
        <v>93</v>
      </c>
      <c r="I32" s="67" t="s">
        <v>94</v>
      </c>
      <c r="J32" s="64">
        <v>95.82</v>
      </c>
      <c r="K32" s="86"/>
      <c r="L32" s="61">
        <f t="shared" si="0"/>
        <v>0</v>
      </c>
      <c r="M32" s="62" t="str">
        <f t="shared" si="1"/>
        <v>OK</v>
      </c>
      <c r="N32" s="103"/>
      <c r="O32" s="197"/>
      <c r="P32" s="197"/>
      <c r="Q32" s="33"/>
      <c r="R32" s="33"/>
      <c r="S32" s="33"/>
      <c r="T32" s="33"/>
      <c r="U32" s="33"/>
      <c r="V32" s="33"/>
      <c r="W32" s="33"/>
    </row>
    <row r="33" spans="1:23" ht="40.700000000000003" customHeight="1" x14ac:dyDescent="0.25">
      <c r="A33" s="161"/>
      <c r="B33" s="164"/>
      <c r="C33" s="77">
        <v>30</v>
      </c>
      <c r="D33" s="70" t="s">
        <v>81</v>
      </c>
      <c r="E33" s="70"/>
      <c r="F33" s="80">
        <v>436</v>
      </c>
      <c r="G33" s="73" t="s">
        <v>92</v>
      </c>
      <c r="H33" s="67" t="s">
        <v>93</v>
      </c>
      <c r="I33" s="67" t="s">
        <v>94</v>
      </c>
      <c r="J33" s="64">
        <v>178.32</v>
      </c>
      <c r="K33" s="86"/>
      <c r="L33" s="61">
        <f t="shared" si="0"/>
        <v>0</v>
      </c>
      <c r="M33" s="62" t="str">
        <f t="shared" si="1"/>
        <v>OK</v>
      </c>
      <c r="N33" s="103"/>
      <c r="O33" s="197"/>
      <c r="P33" s="197"/>
      <c r="Q33" s="33"/>
      <c r="R33" s="33"/>
      <c r="S33" s="33"/>
      <c r="T33" s="33"/>
      <c r="U33" s="33"/>
      <c r="V33" s="33"/>
      <c r="W33" s="33"/>
    </row>
    <row r="34" spans="1:23" ht="30.75" customHeight="1" x14ac:dyDescent="0.25">
      <c r="A34" s="161"/>
      <c r="B34" s="164"/>
      <c r="C34" s="77">
        <v>31</v>
      </c>
      <c r="D34" s="70" t="s">
        <v>82</v>
      </c>
      <c r="E34" s="70"/>
      <c r="F34" s="80">
        <v>436</v>
      </c>
      <c r="G34" s="73" t="s">
        <v>92</v>
      </c>
      <c r="H34" s="67" t="s">
        <v>93</v>
      </c>
      <c r="I34" s="67" t="s">
        <v>94</v>
      </c>
      <c r="J34" s="64">
        <v>70.819999999999993</v>
      </c>
      <c r="K34" s="86"/>
      <c r="L34" s="61">
        <f t="shared" si="0"/>
        <v>0</v>
      </c>
      <c r="M34" s="62" t="str">
        <f t="shared" si="1"/>
        <v>OK</v>
      </c>
      <c r="N34" s="103"/>
      <c r="O34" s="197"/>
      <c r="P34" s="197"/>
      <c r="Q34" s="33"/>
      <c r="R34" s="33"/>
      <c r="S34" s="33"/>
      <c r="T34" s="33"/>
      <c r="U34" s="33"/>
      <c r="V34" s="33"/>
      <c r="W34" s="33"/>
    </row>
    <row r="35" spans="1:23" ht="25.5" customHeight="1" x14ac:dyDescent="0.25">
      <c r="A35" s="161"/>
      <c r="B35" s="164"/>
      <c r="C35" s="77">
        <v>32</v>
      </c>
      <c r="D35" s="70" t="s">
        <v>83</v>
      </c>
      <c r="E35" s="70"/>
      <c r="F35" s="80">
        <v>436</v>
      </c>
      <c r="G35" s="73" t="s">
        <v>92</v>
      </c>
      <c r="H35" s="67" t="s">
        <v>93</v>
      </c>
      <c r="I35" s="67" t="s">
        <v>94</v>
      </c>
      <c r="J35" s="64">
        <v>235.32</v>
      </c>
      <c r="K35" s="86"/>
      <c r="L35" s="61">
        <f t="shared" si="0"/>
        <v>0</v>
      </c>
      <c r="M35" s="62" t="str">
        <f t="shared" si="1"/>
        <v>OK</v>
      </c>
      <c r="N35" s="103"/>
      <c r="O35" s="197"/>
      <c r="P35" s="197"/>
      <c r="Q35" s="33"/>
      <c r="R35" s="33"/>
      <c r="S35" s="33"/>
      <c r="T35" s="33"/>
      <c r="U35" s="33"/>
      <c r="V35" s="33"/>
      <c r="W35" s="33"/>
    </row>
    <row r="36" spans="1:23" ht="36.75" customHeight="1" x14ac:dyDescent="0.25">
      <c r="A36" s="161"/>
      <c r="B36" s="164"/>
      <c r="C36" s="77">
        <v>33</v>
      </c>
      <c r="D36" s="70" t="s">
        <v>84</v>
      </c>
      <c r="E36" s="70"/>
      <c r="F36" s="80">
        <v>436</v>
      </c>
      <c r="G36" s="73" t="s">
        <v>92</v>
      </c>
      <c r="H36" s="67" t="s">
        <v>93</v>
      </c>
      <c r="I36" s="67" t="s">
        <v>94</v>
      </c>
      <c r="J36" s="64">
        <v>86.65</v>
      </c>
      <c r="K36" s="86"/>
      <c r="L36" s="61">
        <f t="shared" si="0"/>
        <v>0</v>
      </c>
      <c r="M36" s="62" t="str">
        <f t="shared" si="1"/>
        <v>OK</v>
      </c>
      <c r="N36" s="103"/>
      <c r="O36" s="197"/>
      <c r="P36" s="197"/>
      <c r="Q36" s="33"/>
      <c r="R36" s="33"/>
      <c r="S36" s="33"/>
      <c r="T36" s="33"/>
      <c r="U36" s="33"/>
      <c r="V36" s="33"/>
      <c r="W36" s="33"/>
    </row>
    <row r="37" spans="1:23" ht="32.25" customHeight="1" x14ac:dyDescent="0.25">
      <c r="A37" s="161"/>
      <c r="B37" s="164"/>
      <c r="C37" s="77">
        <v>34</v>
      </c>
      <c r="D37" s="70" t="s">
        <v>85</v>
      </c>
      <c r="E37" s="70"/>
      <c r="F37" s="80">
        <v>436</v>
      </c>
      <c r="G37" s="73" t="s">
        <v>92</v>
      </c>
      <c r="H37" s="67" t="s">
        <v>95</v>
      </c>
      <c r="I37" s="67" t="s">
        <v>94</v>
      </c>
      <c r="J37" s="64">
        <v>131.65</v>
      </c>
      <c r="K37" s="86"/>
      <c r="L37" s="61">
        <f t="shared" si="0"/>
        <v>0</v>
      </c>
      <c r="M37" s="62" t="str">
        <f t="shared" si="1"/>
        <v>OK</v>
      </c>
      <c r="N37" s="103"/>
      <c r="O37" s="197"/>
      <c r="P37" s="197"/>
      <c r="Q37" s="33"/>
      <c r="R37" s="33"/>
      <c r="S37" s="33"/>
      <c r="T37" s="33"/>
      <c r="U37" s="33"/>
      <c r="V37" s="33"/>
      <c r="W37" s="33"/>
    </row>
    <row r="38" spans="1:23" ht="28.5" customHeight="1" x14ac:dyDescent="0.25">
      <c r="A38" s="161"/>
      <c r="B38" s="164"/>
      <c r="C38" s="77">
        <v>35</v>
      </c>
      <c r="D38" s="70" t="s">
        <v>86</v>
      </c>
      <c r="E38" s="70" t="s">
        <v>29</v>
      </c>
      <c r="F38" s="80">
        <v>436</v>
      </c>
      <c r="G38" s="73" t="s">
        <v>92</v>
      </c>
      <c r="H38" s="67" t="s">
        <v>95</v>
      </c>
      <c r="I38" s="67" t="s">
        <v>94</v>
      </c>
      <c r="J38" s="64">
        <v>271.64999999999998</v>
      </c>
      <c r="K38" s="86"/>
      <c r="L38" s="61">
        <f t="shared" si="0"/>
        <v>0</v>
      </c>
      <c r="M38" s="62" t="str">
        <f t="shared" si="1"/>
        <v>OK</v>
      </c>
      <c r="N38" s="103"/>
      <c r="O38" s="200"/>
      <c r="P38" s="197"/>
      <c r="Q38" s="33"/>
      <c r="R38" s="33"/>
      <c r="S38" s="33"/>
      <c r="T38" s="33"/>
      <c r="U38" s="33"/>
      <c r="V38" s="33"/>
      <c r="W38" s="33"/>
    </row>
    <row r="39" spans="1:23" ht="27.75" customHeight="1" x14ac:dyDescent="0.25">
      <c r="A39" s="161"/>
      <c r="B39" s="164"/>
      <c r="C39" s="73">
        <v>36</v>
      </c>
      <c r="D39" s="70" t="s">
        <v>87</v>
      </c>
      <c r="E39" s="70" t="s">
        <v>30</v>
      </c>
      <c r="F39" s="80">
        <v>436</v>
      </c>
      <c r="G39" s="73" t="s">
        <v>92</v>
      </c>
      <c r="H39" s="67" t="s">
        <v>95</v>
      </c>
      <c r="I39" s="67" t="s">
        <v>94</v>
      </c>
      <c r="J39" s="64">
        <v>148.32</v>
      </c>
      <c r="K39" s="86"/>
      <c r="L39" s="61">
        <f t="shared" si="0"/>
        <v>0</v>
      </c>
      <c r="M39" s="62" t="str">
        <f t="shared" si="1"/>
        <v>OK</v>
      </c>
      <c r="N39" s="103"/>
      <c r="O39" s="197"/>
      <c r="P39" s="197"/>
      <c r="Q39" s="33"/>
      <c r="R39" s="33"/>
      <c r="S39" s="33"/>
      <c r="T39" s="34"/>
      <c r="U39" s="33"/>
      <c r="V39" s="33"/>
      <c r="W39" s="33"/>
    </row>
    <row r="40" spans="1:23" ht="28.5" customHeight="1" x14ac:dyDescent="0.25">
      <c r="A40" s="161"/>
      <c r="B40" s="164"/>
      <c r="C40" s="73">
        <v>37</v>
      </c>
      <c r="D40" s="70" t="s">
        <v>88</v>
      </c>
      <c r="E40" s="70" t="s">
        <v>28</v>
      </c>
      <c r="F40" s="80">
        <v>436</v>
      </c>
      <c r="G40" s="73" t="s">
        <v>92</v>
      </c>
      <c r="H40" s="67" t="s">
        <v>95</v>
      </c>
      <c r="I40" s="67" t="s">
        <v>94</v>
      </c>
      <c r="J40" s="64">
        <v>140.82</v>
      </c>
      <c r="K40" s="86"/>
      <c r="L40" s="61">
        <f t="shared" si="0"/>
        <v>0</v>
      </c>
      <c r="M40" s="62" t="str">
        <f t="shared" si="1"/>
        <v>OK</v>
      </c>
      <c r="N40" s="103"/>
      <c r="O40" s="197"/>
      <c r="P40" s="197"/>
      <c r="Q40" s="33"/>
      <c r="R40" s="33"/>
      <c r="S40" s="33"/>
      <c r="T40" s="33"/>
      <c r="U40" s="33"/>
      <c r="V40" s="33"/>
      <c r="W40" s="33"/>
    </row>
    <row r="41" spans="1:23" ht="27.75" customHeight="1" x14ac:dyDescent="0.25">
      <c r="A41" s="161"/>
      <c r="B41" s="164"/>
      <c r="C41" s="73">
        <v>38</v>
      </c>
      <c r="D41" s="70" t="s">
        <v>89</v>
      </c>
      <c r="E41" s="70" t="s">
        <v>30</v>
      </c>
      <c r="F41" s="80">
        <v>436</v>
      </c>
      <c r="G41" s="73" t="s">
        <v>92</v>
      </c>
      <c r="H41" s="67" t="s">
        <v>95</v>
      </c>
      <c r="I41" s="67" t="s">
        <v>94</v>
      </c>
      <c r="J41" s="64">
        <v>184.99</v>
      </c>
      <c r="K41" s="86"/>
      <c r="L41" s="61">
        <f t="shared" si="0"/>
        <v>0</v>
      </c>
      <c r="M41" s="62" t="str">
        <f t="shared" si="1"/>
        <v>OK</v>
      </c>
      <c r="N41" s="103"/>
      <c r="O41" s="197"/>
      <c r="P41" s="197"/>
      <c r="Q41" s="33"/>
      <c r="R41" s="33"/>
      <c r="S41" s="33"/>
      <c r="T41" s="33"/>
      <c r="U41" s="33"/>
      <c r="V41" s="33"/>
      <c r="W41" s="33"/>
    </row>
    <row r="42" spans="1:23" ht="23.25" customHeight="1" x14ac:dyDescent="0.25">
      <c r="A42" s="161"/>
      <c r="B42" s="164"/>
      <c r="C42" s="73">
        <v>39</v>
      </c>
      <c r="D42" s="70" t="s">
        <v>90</v>
      </c>
      <c r="E42" s="70" t="s">
        <v>31</v>
      </c>
      <c r="F42" s="80">
        <v>436</v>
      </c>
      <c r="G42" s="73" t="s">
        <v>92</v>
      </c>
      <c r="H42" s="67" t="s">
        <v>95</v>
      </c>
      <c r="I42" s="67" t="s">
        <v>94</v>
      </c>
      <c r="J42" s="64">
        <v>114.99</v>
      </c>
      <c r="K42" s="86"/>
      <c r="L42" s="61">
        <f t="shared" si="0"/>
        <v>0</v>
      </c>
      <c r="M42" s="62" t="str">
        <f t="shared" si="1"/>
        <v>OK</v>
      </c>
      <c r="N42" s="103"/>
      <c r="O42" s="197"/>
      <c r="P42" s="200"/>
      <c r="Q42" s="33"/>
      <c r="R42" s="33"/>
      <c r="S42" s="33"/>
      <c r="T42" s="33"/>
      <c r="U42" s="33"/>
      <c r="V42" s="33"/>
      <c r="W42" s="33"/>
    </row>
    <row r="43" spans="1:23" ht="31.7" customHeight="1" x14ac:dyDescent="0.25">
      <c r="A43" s="162"/>
      <c r="B43" s="165"/>
      <c r="C43" s="73">
        <v>40</v>
      </c>
      <c r="D43" s="83" t="s">
        <v>91</v>
      </c>
      <c r="E43" s="83" t="s">
        <v>30</v>
      </c>
      <c r="F43" s="80">
        <v>436</v>
      </c>
      <c r="G43" s="73" t="s">
        <v>92</v>
      </c>
      <c r="H43" s="84" t="s">
        <v>95</v>
      </c>
      <c r="I43" s="84" t="s">
        <v>94</v>
      </c>
      <c r="J43" s="64">
        <v>221.65</v>
      </c>
      <c r="K43" s="86"/>
      <c r="L43" s="61">
        <f t="shared" si="0"/>
        <v>0</v>
      </c>
      <c r="M43" s="62" t="str">
        <f t="shared" si="1"/>
        <v>OK</v>
      </c>
      <c r="N43" s="103"/>
      <c r="O43" s="197"/>
      <c r="P43" s="197"/>
      <c r="Q43" s="33"/>
      <c r="R43" s="33"/>
      <c r="S43" s="33"/>
      <c r="T43" s="34"/>
      <c r="U43" s="33"/>
      <c r="V43" s="33"/>
      <c r="W43" s="33"/>
    </row>
    <row r="44" spans="1:23" x14ac:dyDescent="0.25">
      <c r="K44" s="18">
        <f>SUM(K4:K43)</f>
        <v>165</v>
      </c>
      <c r="L44" s="18">
        <f>SUM(L4:L43)</f>
        <v>148</v>
      </c>
      <c r="N44" s="29">
        <f>SUMPRODUCT($J$4:$J$43,N4:N43)</f>
        <v>153.19</v>
      </c>
      <c r="O44" s="29">
        <f t="shared" ref="O44:W44" si="2">SUMPRODUCT($J$4:$J$43,O4:O43)</f>
        <v>141.9</v>
      </c>
      <c r="P44" s="29">
        <f t="shared" si="2"/>
        <v>132.96</v>
      </c>
      <c r="Q44" s="29">
        <f t="shared" si="2"/>
        <v>0</v>
      </c>
      <c r="R44" s="29">
        <f t="shared" si="2"/>
        <v>0</v>
      </c>
      <c r="S44" s="29">
        <f t="shared" si="2"/>
        <v>0</v>
      </c>
      <c r="T44" s="29">
        <f t="shared" si="2"/>
        <v>0</v>
      </c>
      <c r="U44" s="29">
        <f t="shared" si="2"/>
        <v>0</v>
      </c>
      <c r="V44" s="29">
        <f t="shared" si="2"/>
        <v>0</v>
      </c>
      <c r="W44" s="29">
        <f t="shared" si="2"/>
        <v>0</v>
      </c>
    </row>
    <row r="45" spans="1:23" x14ac:dyDescent="0.25">
      <c r="N45" s="48"/>
      <c r="O45" s="202"/>
      <c r="P45" s="202"/>
      <c r="Q45" s="46"/>
    </row>
    <row r="46" spans="1:23" x14ac:dyDescent="0.25">
      <c r="N46" s="48"/>
      <c r="O46" s="202"/>
      <c r="P46" s="202"/>
      <c r="Q46" s="46"/>
    </row>
    <row r="47" spans="1:23" x14ac:dyDescent="0.25">
      <c r="N47" s="48"/>
      <c r="O47" s="202"/>
      <c r="P47" s="202"/>
      <c r="Q47" s="46"/>
    </row>
    <row r="48" spans="1:23" x14ac:dyDescent="0.25">
      <c r="N48" s="48"/>
      <c r="O48" s="202"/>
      <c r="P48" s="202"/>
      <c r="Q48" s="46"/>
    </row>
    <row r="49" spans="14:17" x14ac:dyDescent="0.25">
      <c r="N49" s="48"/>
      <c r="O49" s="202"/>
      <c r="P49" s="202"/>
      <c r="Q49" s="46"/>
    </row>
    <row r="50" spans="14:17" ht="26.45" customHeight="1" x14ac:dyDescent="0.25">
      <c r="N50" s="48"/>
      <c r="O50" s="204"/>
      <c r="P50" s="204"/>
    </row>
    <row r="51" spans="14:17" x14ac:dyDescent="0.25">
      <c r="N51" s="48"/>
      <c r="O51" s="204"/>
      <c r="P51" s="204"/>
    </row>
    <row r="52" spans="14:17" x14ac:dyDescent="0.25">
      <c r="N52" s="48"/>
      <c r="O52" s="204"/>
      <c r="P52" s="204"/>
    </row>
    <row r="53" spans="14:17" x14ac:dyDescent="0.25">
      <c r="N53" s="48"/>
      <c r="O53" s="204"/>
      <c r="P53" s="204"/>
    </row>
    <row r="54" spans="14:17" x14ac:dyDescent="0.25">
      <c r="N54" s="48"/>
      <c r="O54" s="204"/>
      <c r="P54" s="204"/>
    </row>
    <row r="55" spans="14:17" x14ac:dyDescent="0.25">
      <c r="N55" s="48"/>
      <c r="O55" s="204"/>
      <c r="P55" s="204"/>
    </row>
    <row r="56" spans="14:17" x14ac:dyDescent="0.25">
      <c r="N56" s="48"/>
      <c r="O56" s="204"/>
      <c r="P56" s="204"/>
    </row>
    <row r="57" spans="14:17" x14ac:dyDescent="0.25">
      <c r="N57" s="48"/>
      <c r="O57" s="204"/>
      <c r="P57" s="204"/>
    </row>
    <row r="58" spans="14:17" x14ac:dyDescent="0.25">
      <c r="N58" s="48"/>
      <c r="O58" s="204"/>
      <c r="P58" s="204"/>
    </row>
    <row r="59" spans="14:17" ht="90" customHeight="1" x14ac:dyDescent="0.25">
      <c r="N59" s="48"/>
      <c r="O59" s="204"/>
      <c r="P59" s="204"/>
    </row>
    <row r="60" spans="14:17" x14ac:dyDescent="0.25">
      <c r="N60" s="48"/>
      <c r="O60" s="204"/>
      <c r="P60" s="204"/>
    </row>
    <row r="61" spans="14:17" x14ac:dyDescent="0.25">
      <c r="N61" s="48"/>
      <c r="O61" s="204"/>
      <c r="P61" s="204"/>
    </row>
    <row r="62" spans="14:17" x14ac:dyDescent="0.25">
      <c r="N62" s="48"/>
      <c r="O62" s="204"/>
      <c r="P62" s="204"/>
    </row>
    <row r="63" spans="14:17" x14ac:dyDescent="0.25">
      <c r="N63" s="48"/>
      <c r="O63" s="204"/>
      <c r="P63" s="204"/>
    </row>
    <row r="64" spans="14:17" x14ac:dyDescent="0.25">
      <c r="N64" s="48"/>
      <c r="O64" s="204"/>
      <c r="P64" s="204"/>
    </row>
    <row r="65" spans="14:16" x14ac:dyDescent="0.25">
      <c r="N65" s="48"/>
      <c r="O65" s="204"/>
      <c r="P65" s="204"/>
    </row>
    <row r="66" spans="14:16" x14ac:dyDescent="0.25">
      <c r="N66" s="48"/>
      <c r="O66" s="204"/>
      <c r="P66" s="204"/>
    </row>
    <row r="67" spans="14:16" x14ac:dyDescent="0.25">
      <c r="N67" s="48"/>
      <c r="O67" s="204"/>
      <c r="P67" s="204"/>
    </row>
    <row r="68" spans="14:16" x14ac:dyDescent="0.25">
      <c r="N68" s="48"/>
      <c r="O68" s="204"/>
      <c r="P68" s="204"/>
    </row>
    <row r="69" spans="14:16" x14ac:dyDescent="0.25">
      <c r="N69" s="48"/>
      <c r="O69" s="204"/>
      <c r="P69" s="204"/>
    </row>
    <row r="70" spans="14:16" x14ac:dyDescent="0.25">
      <c r="N70" s="48"/>
      <c r="O70" s="204"/>
      <c r="P70" s="204"/>
    </row>
    <row r="71" spans="14:16" x14ac:dyDescent="0.25">
      <c r="N71" s="48"/>
      <c r="O71" s="204"/>
      <c r="P71" s="204"/>
    </row>
    <row r="72" spans="14:16" x14ac:dyDescent="0.25">
      <c r="N72" s="48"/>
      <c r="O72" s="204"/>
      <c r="P72" s="204"/>
    </row>
    <row r="73" spans="14:16" x14ac:dyDescent="0.25">
      <c r="N73" s="48"/>
      <c r="O73" s="204"/>
      <c r="P73" s="204"/>
    </row>
    <row r="74" spans="14:16" x14ac:dyDescent="0.25">
      <c r="N74" s="48"/>
      <c r="O74" s="204"/>
      <c r="P74" s="204"/>
    </row>
    <row r="75" spans="14:16" x14ac:dyDescent="0.25">
      <c r="N75" s="48"/>
      <c r="O75" s="204"/>
      <c r="P75" s="204"/>
    </row>
    <row r="76" spans="14:16" x14ac:dyDescent="0.25">
      <c r="N76" s="48"/>
      <c r="O76" s="204"/>
      <c r="P76" s="204"/>
    </row>
    <row r="77" spans="14:16" x14ac:dyDescent="0.25">
      <c r="N77" s="48"/>
      <c r="O77" s="204"/>
      <c r="P77" s="204"/>
    </row>
    <row r="78" spans="14:16" x14ac:dyDescent="0.25">
      <c r="N78" s="48"/>
      <c r="O78" s="204"/>
      <c r="P78" s="204"/>
    </row>
    <row r="79" spans="14:16" x14ac:dyDescent="0.25">
      <c r="N79" s="48"/>
      <c r="O79" s="204"/>
      <c r="P79" s="204"/>
    </row>
    <row r="80" spans="14:16" x14ac:dyDescent="0.25">
      <c r="N80" s="48"/>
      <c r="O80" s="204"/>
      <c r="P80" s="204"/>
    </row>
    <row r="81" spans="14:16" x14ac:dyDescent="0.25">
      <c r="N81" s="48"/>
      <c r="O81" s="204"/>
      <c r="P81" s="204"/>
    </row>
    <row r="82" spans="14:16" x14ac:dyDescent="0.25">
      <c r="N82" s="48"/>
      <c r="O82" s="204"/>
      <c r="P82" s="204"/>
    </row>
    <row r="83" spans="14:16" x14ac:dyDescent="0.25">
      <c r="N83" s="48"/>
      <c r="O83" s="204"/>
      <c r="P83" s="204"/>
    </row>
    <row r="84" spans="14:16" x14ac:dyDescent="0.25">
      <c r="N84" s="48"/>
      <c r="O84" s="204"/>
      <c r="P84" s="204"/>
    </row>
    <row r="85" spans="14:16" x14ac:dyDescent="0.25">
      <c r="N85" s="48"/>
      <c r="O85" s="204"/>
      <c r="P85" s="204"/>
    </row>
    <row r="86" spans="14:16" x14ac:dyDescent="0.25">
      <c r="N86" s="48"/>
      <c r="O86" s="204"/>
      <c r="P86" s="204"/>
    </row>
    <row r="87" spans="14:16" x14ac:dyDescent="0.25">
      <c r="N87" s="48"/>
      <c r="O87" s="204"/>
      <c r="P87" s="204"/>
    </row>
    <row r="88" spans="14:16" x14ac:dyDescent="0.25">
      <c r="N88" s="48"/>
      <c r="O88" s="204"/>
      <c r="P88" s="204"/>
    </row>
    <row r="89" spans="14:16" x14ac:dyDescent="0.25">
      <c r="N89" s="48"/>
      <c r="O89" s="204"/>
      <c r="P89" s="204"/>
    </row>
    <row r="90" spans="14:16" x14ac:dyDescent="0.25">
      <c r="N90" s="48"/>
      <c r="O90" s="204"/>
      <c r="P90" s="204"/>
    </row>
    <row r="91" spans="14:16" x14ac:dyDescent="0.25">
      <c r="N91" s="48"/>
      <c r="O91" s="204"/>
      <c r="P91" s="204"/>
    </row>
    <row r="92" spans="14:16" x14ac:dyDescent="0.25">
      <c r="N92" s="48"/>
      <c r="O92" s="204"/>
      <c r="P92" s="204"/>
    </row>
    <row r="93" spans="14:16" x14ac:dyDescent="0.25">
      <c r="N93" s="48"/>
      <c r="O93" s="204"/>
      <c r="P93" s="204"/>
    </row>
    <row r="94" spans="14:16" x14ac:dyDescent="0.25">
      <c r="N94" s="48"/>
      <c r="O94" s="204"/>
      <c r="P94" s="204"/>
    </row>
    <row r="95" spans="14:16" x14ac:dyDescent="0.25">
      <c r="N95" s="48"/>
      <c r="O95" s="204"/>
      <c r="P95" s="204"/>
    </row>
    <row r="96" spans="14:16" x14ac:dyDescent="0.25">
      <c r="N96" s="48"/>
      <c r="O96" s="204"/>
      <c r="P96" s="204"/>
    </row>
    <row r="97" spans="14:16" x14ac:dyDescent="0.25">
      <c r="N97" s="48"/>
      <c r="O97" s="204"/>
      <c r="P97" s="204"/>
    </row>
    <row r="98" spans="14:16" x14ac:dyDescent="0.25">
      <c r="N98" s="48"/>
      <c r="O98" s="204"/>
      <c r="P98" s="204"/>
    </row>
    <row r="99" spans="14:16" x14ac:dyDescent="0.25">
      <c r="N99" s="48"/>
      <c r="O99" s="204"/>
      <c r="P99" s="204"/>
    </row>
    <row r="100" spans="14:16" x14ac:dyDescent="0.25">
      <c r="N100" s="48"/>
      <c r="O100" s="204"/>
      <c r="P100" s="204"/>
    </row>
    <row r="101" spans="14:16" x14ac:dyDescent="0.25">
      <c r="N101" s="48"/>
      <c r="O101" s="204"/>
      <c r="P101" s="204"/>
    </row>
    <row r="102" spans="14:16" x14ac:dyDescent="0.25">
      <c r="N102" s="48"/>
      <c r="O102" s="204"/>
      <c r="P102" s="204"/>
    </row>
    <row r="103" spans="14:16" x14ac:dyDescent="0.25">
      <c r="N103" s="48"/>
      <c r="O103" s="204"/>
      <c r="P103" s="204"/>
    </row>
    <row r="104" spans="14:16" x14ac:dyDescent="0.25">
      <c r="N104" s="48"/>
      <c r="O104" s="204"/>
      <c r="P104" s="204"/>
    </row>
    <row r="105" spans="14:16" x14ac:dyDescent="0.25">
      <c r="N105" s="48"/>
      <c r="O105" s="204"/>
      <c r="P105" s="204"/>
    </row>
    <row r="106" spans="14:16" x14ac:dyDescent="0.25">
      <c r="N106" s="48"/>
      <c r="O106" s="204"/>
      <c r="P106" s="204"/>
    </row>
    <row r="107" spans="14:16" x14ac:dyDescent="0.25">
      <c r="N107" s="48"/>
      <c r="O107" s="204"/>
      <c r="P107" s="204"/>
    </row>
    <row r="108" spans="14:16" x14ac:dyDescent="0.25">
      <c r="N108" s="48"/>
      <c r="O108" s="204"/>
      <c r="P108" s="204"/>
    </row>
    <row r="109" spans="14:16" x14ac:dyDescent="0.25">
      <c r="N109" s="48"/>
      <c r="O109" s="204"/>
      <c r="P109" s="204"/>
    </row>
    <row r="110" spans="14:16" x14ac:dyDescent="0.25">
      <c r="N110" s="48"/>
      <c r="O110" s="204"/>
      <c r="P110" s="204"/>
    </row>
    <row r="111" spans="14:16" x14ac:dyDescent="0.25">
      <c r="N111" s="48"/>
      <c r="O111" s="204"/>
      <c r="P111" s="204"/>
    </row>
    <row r="112" spans="14:16" x14ac:dyDescent="0.25">
      <c r="N112" s="48"/>
      <c r="O112" s="204"/>
      <c r="P112" s="204"/>
    </row>
    <row r="113" spans="14:16" x14ac:dyDescent="0.25">
      <c r="N113" s="48"/>
      <c r="O113" s="204"/>
      <c r="P113" s="204"/>
    </row>
    <row r="114" spans="14:16" x14ac:dyDescent="0.25">
      <c r="N114" s="48"/>
      <c r="O114" s="204"/>
      <c r="P114" s="204"/>
    </row>
    <row r="115" spans="14:16" x14ac:dyDescent="0.25">
      <c r="N115" s="48"/>
      <c r="O115" s="204"/>
      <c r="P115" s="204"/>
    </row>
    <row r="116" spans="14:16" x14ac:dyDescent="0.25">
      <c r="N116" s="48"/>
      <c r="O116" s="204"/>
      <c r="P116" s="204"/>
    </row>
    <row r="117" spans="14:16" x14ac:dyDescent="0.25">
      <c r="N117" s="48"/>
      <c r="O117" s="204"/>
      <c r="P117" s="204"/>
    </row>
    <row r="118" spans="14:16" x14ac:dyDescent="0.25">
      <c r="N118" s="48"/>
      <c r="O118" s="204"/>
      <c r="P118" s="204"/>
    </row>
    <row r="119" spans="14:16" x14ac:dyDescent="0.25">
      <c r="N119" s="48"/>
      <c r="O119" s="204"/>
      <c r="P119" s="204"/>
    </row>
    <row r="120" spans="14:16" x14ac:dyDescent="0.25">
      <c r="N120" s="48"/>
      <c r="O120" s="204"/>
      <c r="P120" s="204"/>
    </row>
    <row r="121" spans="14:16" x14ac:dyDescent="0.25">
      <c r="N121" s="48"/>
      <c r="O121" s="204"/>
      <c r="P121" s="204"/>
    </row>
    <row r="122" spans="14:16" x14ac:dyDescent="0.25">
      <c r="N122" s="48"/>
      <c r="O122" s="204"/>
      <c r="P122" s="204"/>
    </row>
    <row r="123" spans="14:16" x14ac:dyDescent="0.25">
      <c r="N123" s="48"/>
      <c r="O123" s="204"/>
      <c r="P123" s="204"/>
    </row>
    <row r="124" spans="14:16" x14ac:dyDescent="0.25">
      <c r="N124" s="48"/>
      <c r="O124" s="204"/>
      <c r="P124" s="204"/>
    </row>
    <row r="125" spans="14:16" x14ac:dyDescent="0.25">
      <c r="N125" s="48"/>
      <c r="O125" s="204"/>
      <c r="P125" s="204"/>
    </row>
    <row r="126" spans="14:16" x14ac:dyDescent="0.25">
      <c r="N126" s="48"/>
      <c r="O126" s="204"/>
      <c r="P126" s="204"/>
    </row>
    <row r="127" spans="14:16" x14ac:dyDescent="0.25">
      <c r="N127" s="48"/>
      <c r="O127" s="204"/>
      <c r="P127" s="204"/>
    </row>
    <row r="128" spans="14:16" x14ac:dyDescent="0.25">
      <c r="N128" s="48"/>
      <c r="O128" s="204"/>
      <c r="P128" s="204"/>
    </row>
    <row r="129" spans="14:16" x14ac:dyDescent="0.25">
      <c r="N129" s="48"/>
      <c r="O129" s="204"/>
      <c r="P129" s="204"/>
    </row>
    <row r="130" spans="14:16" x14ac:dyDescent="0.25">
      <c r="N130" s="48"/>
      <c r="O130" s="204"/>
      <c r="P130" s="204"/>
    </row>
    <row r="131" spans="14:16" x14ac:dyDescent="0.25">
      <c r="N131" s="48"/>
      <c r="O131" s="204"/>
      <c r="P131" s="204"/>
    </row>
    <row r="132" spans="14:16" x14ac:dyDescent="0.25">
      <c r="N132" s="48"/>
      <c r="O132" s="204"/>
      <c r="P132" s="204"/>
    </row>
    <row r="133" spans="14:16" x14ac:dyDescent="0.25">
      <c r="N133" s="48"/>
      <c r="O133" s="204"/>
      <c r="P133" s="204"/>
    </row>
    <row r="134" spans="14:16" x14ac:dyDescent="0.25">
      <c r="N134" s="48"/>
      <c r="O134" s="204"/>
      <c r="P134" s="204"/>
    </row>
    <row r="135" spans="14:16" x14ac:dyDescent="0.25">
      <c r="N135" s="48"/>
      <c r="O135" s="204"/>
      <c r="P135" s="204"/>
    </row>
    <row r="136" spans="14:16" x14ac:dyDescent="0.25">
      <c r="N136" s="48"/>
      <c r="O136" s="204"/>
      <c r="P136" s="204"/>
    </row>
    <row r="137" spans="14:16" x14ac:dyDescent="0.25">
      <c r="N137" s="48"/>
      <c r="O137" s="204"/>
      <c r="P137" s="204"/>
    </row>
    <row r="138" spans="14:16" x14ac:dyDescent="0.25">
      <c r="N138" s="48"/>
      <c r="O138" s="204"/>
      <c r="P138" s="204"/>
    </row>
    <row r="139" spans="14:16" x14ac:dyDescent="0.25">
      <c r="N139" s="48"/>
      <c r="O139" s="204"/>
      <c r="P139" s="204"/>
    </row>
    <row r="140" spans="14:16" x14ac:dyDescent="0.25">
      <c r="N140" s="48"/>
      <c r="O140" s="204"/>
      <c r="P140" s="204"/>
    </row>
    <row r="141" spans="14:16" x14ac:dyDescent="0.25">
      <c r="N141" s="48"/>
      <c r="O141" s="204"/>
      <c r="P141" s="204"/>
    </row>
    <row r="142" spans="14:16" x14ac:dyDescent="0.25">
      <c r="N142" s="48"/>
      <c r="O142" s="204"/>
      <c r="P142" s="204"/>
    </row>
    <row r="143" spans="14:16" x14ac:dyDescent="0.25">
      <c r="N143" s="48"/>
      <c r="O143" s="204"/>
      <c r="P143" s="204"/>
    </row>
    <row r="144" spans="14:16" x14ac:dyDescent="0.25">
      <c r="N144" s="48"/>
      <c r="O144" s="204"/>
      <c r="P144" s="204"/>
    </row>
    <row r="145" spans="14:16" x14ac:dyDescent="0.25">
      <c r="N145" s="48"/>
      <c r="O145" s="204"/>
      <c r="P145" s="204"/>
    </row>
    <row r="146" spans="14:16" x14ac:dyDescent="0.25">
      <c r="N146" s="48"/>
      <c r="O146" s="204"/>
      <c r="P146" s="204"/>
    </row>
    <row r="147" spans="14:16" x14ac:dyDescent="0.25">
      <c r="N147" s="48"/>
      <c r="O147" s="204"/>
      <c r="P147" s="204"/>
    </row>
    <row r="148" spans="14:16" x14ac:dyDescent="0.25">
      <c r="N148" s="48"/>
      <c r="O148" s="204"/>
      <c r="P148" s="204"/>
    </row>
    <row r="149" spans="14:16" x14ac:dyDescent="0.25">
      <c r="N149" s="48"/>
      <c r="O149" s="204"/>
      <c r="P149" s="204"/>
    </row>
    <row r="150" spans="14:16" x14ac:dyDescent="0.25">
      <c r="N150" s="48"/>
      <c r="O150" s="204"/>
      <c r="P150" s="204"/>
    </row>
    <row r="151" spans="14:16" x14ac:dyDescent="0.25">
      <c r="N151" s="48"/>
      <c r="O151" s="204"/>
      <c r="P151" s="204"/>
    </row>
    <row r="152" spans="14:16" x14ac:dyDescent="0.25">
      <c r="N152" s="48"/>
      <c r="O152" s="204"/>
      <c r="P152" s="204"/>
    </row>
    <row r="153" spans="14:16" x14ac:dyDescent="0.25">
      <c r="N153" s="48"/>
      <c r="O153" s="204"/>
      <c r="P153" s="204"/>
    </row>
    <row r="154" spans="14:16" x14ac:dyDescent="0.25">
      <c r="N154" s="48"/>
      <c r="O154" s="204"/>
      <c r="P154" s="204"/>
    </row>
    <row r="155" spans="14:16" x14ac:dyDescent="0.25">
      <c r="N155" s="48"/>
      <c r="O155" s="204"/>
      <c r="P155" s="204"/>
    </row>
    <row r="156" spans="14:16" x14ac:dyDescent="0.25">
      <c r="N156" s="48"/>
      <c r="O156" s="204"/>
      <c r="P156" s="204"/>
    </row>
    <row r="157" spans="14:16" x14ac:dyDescent="0.25">
      <c r="N157" s="48"/>
      <c r="O157" s="204"/>
      <c r="P157" s="204"/>
    </row>
    <row r="158" spans="14:16" x14ac:dyDescent="0.25">
      <c r="N158" s="48"/>
      <c r="O158" s="204"/>
      <c r="P158" s="204"/>
    </row>
    <row r="159" spans="14:16" x14ac:dyDescent="0.25">
      <c r="N159" s="48"/>
      <c r="O159" s="204"/>
      <c r="P159" s="204"/>
    </row>
    <row r="160" spans="14:16" x14ac:dyDescent="0.25">
      <c r="N160" s="48"/>
      <c r="O160" s="204"/>
      <c r="P160" s="204"/>
    </row>
    <row r="161" spans="14:16" x14ac:dyDescent="0.25">
      <c r="N161" s="48"/>
      <c r="O161" s="204"/>
      <c r="P161" s="204"/>
    </row>
    <row r="162" spans="14:16" x14ac:dyDescent="0.25">
      <c r="N162" s="48"/>
      <c r="O162" s="204"/>
      <c r="P162" s="204"/>
    </row>
    <row r="163" spans="14:16" x14ac:dyDescent="0.25">
      <c r="N163" s="48"/>
      <c r="O163" s="204"/>
      <c r="P163" s="204"/>
    </row>
    <row r="164" spans="14:16" x14ac:dyDescent="0.25">
      <c r="N164" s="48"/>
      <c r="O164" s="204"/>
      <c r="P164" s="204"/>
    </row>
    <row r="165" spans="14:16" x14ac:dyDescent="0.25">
      <c r="N165" s="48"/>
      <c r="O165" s="204"/>
      <c r="P165" s="204"/>
    </row>
    <row r="166" spans="14:16" x14ac:dyDescent="0.25">
      <c r="N166" s="48"/>
      <c r="O166" s="204"/>
      <c r="P166" s="204"/>
    </row>
    <row r="167" spans="14:16" x14ac:dyDescent="0.25">
      <c r="N167" s="48"/>
      <c r="O167" s="204"/>
      <c r="P167" s="204"/>
    </row>
    <row r="168" spans="14:16" x14ac:dyDescent="0.25">
      <c r="N168" s="48"/>
      <c r="O168" s="204"/>
      <c r="P168" s="204"/>
    </row>
    <row r="169" spans="14:16" x14ac:dyDescent="0.25">
      <c r="N169" s="48"/>
      <c r="O169" s="204"/>
      <c r="P169" s="204"/>
    </row>
    <row r="170" spans="14:16" x14ac:dyDescent="0.25">
      <c r="N170" s="48"/>
      <c r="O170" s="204"/>
      <c r="P170" s="204"/>
    </row>
    <row r="171" spans="14:16" x14ac:dyDescent="0.25">
      <c r="N171" s="48"/>
      <c r="O171" s="204"/>
      <c r="P171" s="204"/>
    </row>
    <row r="172" spans="14:16" x14ac:dyDescent="0.25">
      <c r="N172" s="48"/>
      <c r="O172" s="204"/>
      <c r="P172" s="204"/>
    </row>
    <row r="173" spans="14:16" x14ac:dyDescent="0.25">
      <c r="N173" s="48"/>
      <c r="O173" s="204"/>
      <c r="P173" s="204"/>
    </row>
    <row r="174" spans="14:16" x14ac:dyDescent="0.25">
      <c r="N174" s="48"/>
      <c r="O174" s="204"/>
      <c r="P174" s="204"/>
    </row>
    <row r="175" spans="14:16" x14ac:dyDescent="0.25">
      <c r="N175" s="48"/>
      <c r="O175" s="204"/>
      <c r="P175" s="204"/>
    </row>
    <row r="176" spans="14:16" x14ac:dyDescent="0.25">
      <c r="N176" s="48"/>
      <c r="O176" s="204"/>
      <c r="P176" s="204"/>
    </row>
    <row r="177" spans="14:16" x14ac:dyDescent="0.25">
      <c r="N177" s="48"/>
      <c r="O177" s="204"/>
      <c r="P177" s="204"/>
    </row>
    <row r="178" spans="14:16" x14ac:dyDescent="0.25">
      <c r="N178" s="48"/>
      <c r="O178" s="204"/>
      <c r="P178" s="204"/>
    </row>
    <row r="179" spans="14:16" x14ac:dyDescent="0.25">
      <c r="N179" s="48"/>
      <c r="O179" s="204"/>
      <c r="P179" s="204"/>
    </row>
    <row r="180" spans="14:16" x14ac:dyDescent="0.25">
      <c r="N180" s="48"/>
      <c r="O180" s="204"/>
      <c r="P180" s="204"/>
    </row>
    <row r="181" spans="14:16" x14ac:dyDescent="0.25">
      <c r="N181" s="48"/>
      <c r="O181" s="204"/>
      <c r="P181" s="204"/>
    </row>
    <row r="182" spans="14:16" x14ac:dyDescent="0.25">
      <c r="N182" s="48"/>
      <c r="O182" s="204"/>
      <c r="P182" s="204"/>
    </row>
    <row r="183" spans="14:16" x14ac:dyDescent="0.25">
      <c r="N183" s="48"/>
      <c r="O183" s="204"/>
      <c r="P183" s="204"/>
    </row>
    <row r="184" spans="14:16" x14ac:dyDescent="0.25">
      <c r="N184" s="48"/>
      <c r="O184" s="204"/>
      <c r="P184" s="204"/>
    </row>
    <row r="185" spans="14:16" x14ac:dyDescent="0.25">
      <c r="N185" s="48"/>
      <c r="O185" s="204"/>
      <c r="P185" s="204"/>
    </row>
    <row r="186" spans="14:16" x14ac:dyDescent="0.25">
      <c r="N186" s="48"/>
      <c r="O186" s="204"/>
      <c r="P186" s="204"/>
    </row>
    <row r="187" spans="14:16" x14ac:dyDescent="0.25">
      <c r="N187" s="48"/>
      <c r="O187" s="204"/>
      <c r="P187" s="204"/>
    </row>
    <row r="188" spans="14:16" x14ac:dyDescent="0.25">
      <c r="N188" s="48"/>
      <c r="O188" s="204"/>
      <c r="P188" s="204"/>
    </row>
    <row r="189" spans="14:16" x14ac:dyDescent="0.25">
      <c r="N189" s="48"/>
      <c r="O189" s="204"/>
      <c r="P189" s="204"/>
    </row>
    <row r="190" spans="14:16" x14ac:dyDescent="0.25">
      <c r="N190" s="48"/>
      <c r="O190" s="204"/>
      <c r="P190" s="204"/>
    </row>
    <row r="191" spans="14:16" x14ac:dyDescent="0.25">
      <c r="N191" s="48"/>
      <c r="O191" s="204"/>
      <c r="P191" s="204"/>
    </row>
    <row r="192" spans="14:16" x14ac:dyDescent="0.25">
      <c r="N192" s="48"/>
      <c r="O192" s="204"/>
      <c r="P192" s="204"/>
    </row>
    <row r="193" spans="14:16" x14ac:dyDescent="0.25">
      <c r="N193" s="48"/>
      <c r="O193" s="204"/>
      <c r="P193" s="204"/>
    </row>
    <row r="194" spans="14:16" x14ac:dyDescent="0.25">
      <c r="N194" s="48"/>
      <c r="O194" s="204"/>
      <c r="P194" s="204"/>
    </row>
    <row r="195" spans="14:16" x14ac:dyDescent="0.25">
      <c r="N195" s="48"/>
      <c r="O195" s="204"/>
      <c r="P195" s="204"/>
    </row>
    <row r="196" spans="14:16" x14ac:dyDescent="0.25">
      <c r="N196" s="48"/>
      <c r="O196" s="204"/>
      <c r="P196" s="204"/>
    </row>
    <row r="197" spans="14:16" x14ac:dyDescent="0.25">
      <c r="N197" s="48"/>
      <c r="O197" s="204"/>
      <c r="P197" s="204"/>
    </row>
    <row r="198" spans="14:16" x14ac:dyDescent="0.25">
      <c r="N198" s="48"/>
      <c r="O198" s="204"/>
      <c r="P198" s="204"/>
    </row>
    <row r="199" spans="14:16" x14ac:dyDescent="0.25">
      <c r="N199" s="48"/>
      <c r="O199" s="204"/>
      <c r="P199" s="204"/>
    </row>
    <row r="200" spans="14:16" x14ac:dyDescent="0.25">
      <c r="N200" s="48"/>
      <c r="O200" s="204"/>
      <c r="P200" s="204"/>
    </row>
    <row r="201" spans="14:16" x14ac:dyDescent="0.25">
      <c r="N201" s="48"/>
      <c r="O201" s="204"/>
      <c r="P201" s="204"/>
    </row>
    <row r="202" spans="14:16" x14ac:dyDescent="0.25">
      <c r="N202" s="48"/>
      <c r="O202" s="204"/>
      <c r="P202" s="204"/>
    </row>
    <row r="203" spans="14:16" x14ac:dyDescent="0.25">
      <c r="N203" s="48"/>
      <c r="O203" s="204"/>
      <c r="P203" s="204"/>
    </row>
    <row r="204" spans="14:16" x14ac:dyDescent="0.25">
      <c r="N204" s="48"/>
      <c r="O204" s="204"/>
      <c r="P204" s="204"/>
    </row>
    <row r="205" spans="14:16" x14ac:dyDescent="0.25">
      <c r="N205" s="48"/>
      <c r="O205" s="204"/>
      <c r="P205" s="204"/>
    </row>
    <row r="206" spans="14:16" x14ac:dyDescent="0.25">
      <c r="N206" s="48"/>
      <c r="O206" s="204"/>
      <c r="P206" s="204"/>
    </row>
    <row r="207" spans="14:16" x14ac:dyDescent="0.25">
      <c r="N207" s="48"/>
      <c r="O207" s="204"/>
      <c r="P207" s="204"/>
    </row>
    <row r="208" spans="14:16" x14ac:dyDescent="0.25">
      <c r="N208" s="48"/>
      <c r="O208" s="204"/>
      <c r="P208" s="204"/>
    </row>
    <row r="209" spans="14:16" x14ac:dyDescent="0.25">
      <c r="N209" s="48"/>
      <c r="O209" s="204"/>
      <c r="P209" s="204"/>
    </row>
    <row r="210" spans="14:16" x14ac:dyDescent="0.25">
      <c r="N210" s="48"/>
      <c r="O210" s="204"/>
      <c r="P210" s="204"/>
    </row>
    <row r="211" spans="14:16" x14ac:dyDescent="0.25">
      <c r="N211" s="48"/>
      <c r="O211" s="204"/>
      <c r="P211" s="204"/>
    </row>
    <row r="212" spans="14:16" x14ac:dyDescent="0.25">
      <c r="N212" s="48"/>
      <c r="O212" s="204"/>
      <c r="P212" s="204"/>
    </row>
    <row r="213" spans="14:16" x14ac:dyDescent="0.25">
      <c r="N213" s="48"/>
      <c r="O213" s="204"/>
      <c r="P213" s="204"/>
    </row>
    <row r="214" spans="14:16" x14ac:dyDescent="0.25">
      <c r="N214" s="48"/>
      <c r="O214" s="204"/>
      <c r="P214" s="204"/>
    </row>
    <row r="215" spans="14:16" x14ac:dyDescent="0.25">
      <c r="N215" s="48"/>
      <c r="O215" s="204"/>
      <c r="P215" s="204"/>
    </row>
    <row r="216" spans="14:16" x14ac:dyDescent="0.25">
      <c r="N216" s="48"/>
      <c r="O216" s="204"/>
      <c r="P216" s="204"/>
    </row>
    <row r="217" spans="14:16" x14ac:dyDescent="0.25">
      <c r="N217" s="48"/>
      <c r="O217" s="204"/>
      <c r="P217" s="204"/>
    </row>
    <row r="218" spans="14:16" x14ac:dyDescent="0.25">
      <c r="N218" s="48"/>
      <c r="O218" s="204"/>
      <c r="P218" s="204"/>
    </row>
    <row r="219" spans="14:16" x14ac:dyDescent="0.25">
      <c r="N219" s="48"/>
      <c r="O219" s="204"/>
      <c r="P219" s="204"/>
    </row>
    <row r="220" spans="14:16" x14ac:dyDescent="0.25">
      <c r="N220" s="48"/>
      <c r="O220" s="204"/>
      <c r="P220" s="204"/>
    </row>
    <row r="221" spans="14:16" x14ac:dyDescent="0.25">
      <c r="N221" s="48"/>
      <c r="O221" s="204"/>
      <c r="P221" s="204"/>
    </row>
    <row r="222" spans="14:16" x14ac:dyDescent="0.25">
      <c r="N222" s="48"/>
      <c r="O222" s="204"/>
      <c r="P222" s="204"/>
    </row>
    <row r="223" spans="14:16" x14ac:dyDescent="0.25">
      <c r="N223" s="48"/>
      <c r="O223" s="204"/>
      <c r="P223" s="204"/>
    </row>
    <row r="224" spans="14:16" x14ac:dyDescent="0.25">
      <c r="N224" s="48"/>
      <c r="O224" s="204"/>
      <c r="P224" s="204"/>
    </row>
    <row r="225" spans="14:16" x14ac:dyDescent="0.25">
      <c r="N225" s="48"/>
      <c r="O225" s="204"/>
      <c r="P225" s="204"/>
    </row>
    <row r="226" spans="14:16" x14ac:dyDescent="0.25">
      <c r="N226" s="48"/>
      <c r="O226" s="204"/>
      <c r="P226" s="204"/>
    </row>
    <row r="227" spans="14:16" x14ac:dyDescent="0.25">
      <c r="N227" s="48"/>
      <c r="O227" s="204"/>
      <c r="P227" s="204"/>
    </row>
    <row r="228" spans="14:16" x14ac:dyDescent="0.25">
      <c r="N228" s="48"/>
      <c r="O228" s="204"/>
      <c r="P228" s="204"/>
    </row>
    <row r="229" spans="14:16" x14ac:dyDescent="0.25">
      <c r="N229" s="48"/>
      <c r="O229" s="204"/>
      <c r="P229" s="204"/>
    </row>
    <row r="230" spans="14:16" x14ac:dyDescent="0.25">
      <c r="N230" s="48"/>
      <c r="O230" s="204"/>
      <c r="P230" s="204"/>
    </row>
    <row r="231" spans="14:16" x14ac:dyDescent="0.25">
      <c r="N231" s="48"/>
      <c r="O231" s="204"/>
      <c r="P231" s="204"/>
    </row>
    <row r="232" spans="14:16" x14ac:dyDescent="0.25">
      <c r="N232" s="48"/>
      <c r="O232" s="204"/>
      <c r="P232" s="204"/>
    </row>
    <row r="233" spans="14:16" x14ac:dyDescent="0.25">
      <c r="N233" s="48"/>
      <c r="O233" s="204"/>
      <c r="P233" s="204"/>
    </row>
    <row r="234" spans="14:16" x14ac:dyDescent="0.25">
      <c r="N234" s="48"/>
      <c r="O234" s="204"/>
      <c r="P234" s="204"/>
    </row>
    <row r="235" spans="14:16" x14ac:dyDescent="0.25">
      <c r="N235" s="48"/>
      <c r="O235" s="204"/>
      <c r="P235" s="204"/>
    </row>
    <row r="236" spans="14:16" x14ac:dyDescent="0.25">
      <c r="N236" s="48"/>
      <c r="O236" s="204"/>
      <c r="P236" s="204"/>
    </row>
    <row r="237" spans="14:16" x14ac:dyDescent="0.25">
      <c r="N237" s="48"/>
      <c r="O237" s="204"/>
      <c r="P237" s="204"/>
    </row>
    <row r="238" spans="14:16" x14ac:dyDescent="0.25">
      <c r="N238" s="48"/>
      <c r="O238" s="204"/>
      <c r="P238" s="204"/>
    </row>
    <row r="239" spans="14:16" x14ac:dyDescent="0.25">
      <c r="N239" s="48"/>
      <c r="O239" s="204"/>
      <c r="P239" s="204"/>
    </row>
    <row r="240" spans="14:16" x14ac:dyDescent="0.25">
      <c r="N240" s="48"/>
      <c r="O240" s="204"/>
      <c r="P240" s="204"/>
    </row>
    <row r="241" spans="14:16" x14ac:dyDescent="0.25">
      <c r="N241" s="48"/>
      <c r="O241" s="204"/>
      <c r="P241" s="204"/>
    </row>
    <row r="242" spans="14:16" x14ac:dyDescent="0.25">
      <c r="N242" s="48"/>
      <c r="O242" s="204"/>
      <c r="P242" s="204"/>
    </row>
    <row r="243" spans="14:16" x14ac:dyDescent="0.25">
      <c r="N243" s="48"/>
      <c r="O243" s="204"/>
      <c r="P243" s="204"/>
    </row>
    <row r="244" spans="14:16" x14ac:dyDescent="0.25">
      <c r="N244" s="48"/>
      <c r="O244" s="204"/>
      <c r="P244" s="204"/>
    </row>
    <row r="245" spans="14:16" x14ac:dyDescent="0.25">
      <c r="N245" s="48"/>
      <c r="O245" s="204"/>
      <c r="P245" s="204"/>
    </row>
    <row r="246" spans="14:16" x14ac:dyDescent="0.25">
      <c r="N246" s="48"/>
      <c r="O246" s="204"/>
      <c r="P246" s="204"/>
    </row>
    <row r="247" spans="14:16" x14ac:dyDescent="0.25">
      <c r="N247" s="48"/>
      <c r="O247" s="204"/>
      <c r="P247" s="204"/>
    </row>
    <row r="248" spans="14:16" x14ac:dyDescent="0.25">
      <c r="N248" s="48"/>
      <c r="O248" s="204"/>
      <c r="P248" s="204"/>
    </row>
    <row r="249" spans="14:16" x14ac:dyDescent="0.25">
      <c r="N249" s="48"/>
      <c r="O249" s="204"/>
      <c r="P249" s="204"/>
    </row>
    <row r="250" spans="14:16" x14ac:dyDescent="0.25">
      <c r="N250" s="48"/>
      <c r="O250" s="204"/>
      <c r="P250" s="204"/>
    </row>
    <row r="251" spans="14:16" x14ac:dyDescent="0.25">
      <c r="N251" s="48"/>
      <c r="O251" s="204"/>
      <c r="P251" s="204"/>
    </row>
    <row r="252" spans="14:16" x14ac:dyDescent="0.25">
      <c r="N252" s="48"/>
      <c r="O252" s="204"/>
      <c r="P252" s="204"/>
    </row>
    <row r="253" spans="14:16" x14ac:dyDescent="0.25">
      <c r="N253" s="48"/>
      <c r="O253" s="204"/>
      <c r="P253" s="204"/>
    </row>
    <row r="254" spans="14:16" x14ac:dyDescent="0.25">
      <c r="N254" s="48"/>
      <c r="O254" s="204"/>
      <c r="P254" s="204"/>
    </row>
    <row r="255" spans="14:16" x14ac:dyDescent="0.25">
      <c r="N255" s="48"/>
      <c r="O255" s="204"/>
      <c r="P255" s="204"/>
    </row>
    <row r="256" spans="14:16" x14ac:dyDescent="0.25">
      <c r="N256" s="48"/>
      <c r="O256" s="204"/>
      <c r="P256" s="204"/>
    </row>
    <row r="257" spans="14:16" x14ac:dyDescent="0.25">
      <c r="N257" s="48"/>
      <c r="O257" s="204"/>
      <c r="P257" s="204"/>
    </row>
    <row r="258" spans="14:16" x14ac:dyDescent="0.25">
      <c r="N258" s="48"/>
      <c r="O258" s="204"/>
      <c r="P258" s="204"/>
    </row>
    <row r="259" spans="14:16" x14ac:dyDescent="0.25">
      <c r="N259" s="48"/>
      <c r="O259" s="204"/>
      <c r="P259" s="204"/>
    </row>
    <row r="260" spans="14:16" x14ac:dyDescent="0.25">
      <c r="N260" s="48"/>
      <c r="O260" s="204"/>
      <c r="P260" s="204"/>
    </row>
    <row r="261" spans="14:16" x14ac:dyDescent="0.25">
      <c r="N261" s="48"/>
      <c r="O261" s="204"/>
      <c r="P261" s="204"/>
    </row>
    <row r="262" spans="14:16" x14ac:dyDescent="0.25">
      <c r="N262" s="48"/>
      <c r="O262" s="204"/>
      <c r="P262" s="204"/>
    </row>
    <row r="263" spans="14:16" x14ac:dyDescent="0.25">
      <c r="N263" s="48"/>
      <c r="O263" s="204"/>
      <c r="P263" s="204"/>
    </row>
    <row r="264" spans="14:16" x14ac:dyDescent="0.25">
      <c r="N264" s="48"/>
      <c r="O264" s="204"/>
      <c r="P264" s="204"/>
    </row>
    <row r="265" spans="14:16" x14ac:dyDescent="0.25">
      <c r="N265" s="48"/>
      <c r="O265" s="204"/>
      <c r="P265" s="204"/>
    </row>
    <row r="266" spans="14:16" x14ac:dyDescent="0.25">
      <c r="N266" s="48"/>
      <c r="O266" s="204"/>
      <c r="P266" s="204"/>
    </row>
    <row r="267" spans="14:16" x14ac:dyDescent="0.25">
      <c r="N267" s="48"/>
      <c r="O267" s="204"/>
      <c r="P267" s="204"/>
    </row>
    <row r="268" spans="14:16" x14ac:dyDescent="0.25">
      <c r="N268" s="48"/>
      <c r="O268" s="204"/>
      <c r="P268" s="204"/>
    </row>
  </sheetData>
  <mergeCells count="18">
    <mergeCell ref="A4:A25"/>
    <mergeCell ref="B4:B25"/>
    <mergeCell ref="A26:A43"/>
    <mergeCell ref="B26:B43"/>
    <mergeCell ref="V1:V2"/>
    <mergeCell ref="W1:W2"/>
    <mergeCell ref="A2:M2"/>
    <mergeCell ref="U1:U2"/>
    <mergeCell ref="T1:T2"/>
    <mergeCell ref="O1:O2"/>
    <mergeCell ref="P1:P2"/>
    <mergeCell ref="Q1:Q2"/>
    <mergeCell ref="R1:R2"/>
    <mergeCell ref="S1:S2"/>
    <mergeCell ref="A1:C1"/>
    <mergeCell ref="D1:J1"/>
    <mergeCell ref="K1:M1"/>
    <mergeCell ref="N1:N2"/>
  </mergeCells>
  <conditionalFormatting sqref="L4 L5:N43 L45:N79 M44">
    <cfRule type="cellIs" dxfId="107" priority="10" stopIfTrue="1" operator="greaterThan">
      <formula>0</formula>
    </cfRule>
    <cfRule type="cellIs" dxfId="106" priority="11" stopIfTrue="1" operator="greaterThan">
      <formula>0</formula>
    </cfRule>
    <cfRule type="cellIs" dxfId="105" priority="12" stopIfTrue="1" operator="greaterThan">
      <formula>0</formula>
    </cfRule>
  </conditionalFormatting>
  <conditionalFormatting sqref="M4">
    <cfRule type="cellIs" dxfId="104" priority="7" stopIfTrue="1" operator="greaterThan">
      <formula>0</formula>
    </cfRule>
    <cfRule type="cellIs" dxfId="103" priority="8" stopIfTrue="1" operator="greaterThan">
      <formula>0</formula>
    </cfRule>
    <cfRule type="cellIs" dxfId="102" priority="9" stopIfTrue="1" operator="greaterThan">
      <formula>0</formula>
    </cfRule>
  </conditionalFormatting>
  <conditionalFormatting sqref="N4">
    <cfRule type="cellIs" dxfId="98" priority="1" stopIfTrue="1" operator="greaterThan">
      <formula>0</formula>
    </cfRule>
    <cfRule type="cellIs" dxfId="97" priority="2" stopIfTrue="1" operator="greaterThan">
      <formula>0</formula>
    </cfRule>
    <cfRule type="cellIs" dxfId="96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Reitoria</vt:lpstr>
      <vt:lpstr>ESAG</vt:lpstr>
      <vt:lpstr>CEART</vt:lpstr>
      <vt:lpstr>CEFID</vt:lpstr>
      <vt:lpstr>FAED</vt:lpstr>
      <vt:lpstr>CEAD</vt:lpstr>
      <vt:lpstr>CERES</vt:lpstr>
      <vt:lpstr>CESFI</vt:lpstr>
      <vt:lpstr>CEAVI</vt:lpstr>
      <vt:lpstr>CEPLAN</vt:lpstr>
      <vt:lpstr>CCT</vt:lpstr>
      <vt:lpstr>CEO</vt:lpstr>
      <vt:lpstr>CAV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2025-01-31T21:58:19Z</dcterms:modified>
</cp:coreProperties>
</file>