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PE 0636.2019 SGPE 00579.2019 - Eventos UDESC - SRP VIG 11.06.20\"/>
    </mc:Choice>
  </mc:AlternateContent>
  <xr:revisionPtr revIDLastSave="0" documentId="13_ncr:1_{DE9C894C-9725-4C59-8DBF-8AEDBCD98174}" xr6:coauthVersionLast="45" xr6:coauthVersionMax="45" xr10:uidLastSave="{00000000-0000-0000-0000-000000000000}"/>
  <bookViews>
    <workbookView xWindow="-28920" yWindow="3990" windowWidth="29040" windowHeight="15840" tabRatio="857" activeTab="9" xr2:uid="{00000000-000D-0000-FFFF-FFFF00000000}"/>
  </bookViews>
  <sheets>
    <sheet name="PROEX" sheetId="75" r:id="rId1"/>
    <sheet name="CDH" sheetId="158" r:id="rId2"/>
    <sheet name="MESC" sheetId="157" r:id="rId3"/>
    <sheet name="PROEN" sheetId="164" r:id="rId4"/>
    <sheet name="CEART" sheetId="151" r:id="rId5"/>
    <sheet name="FAED" sheetId="153" r:id="rId6"/>
    <sheet name="CEFID" sheetId="152" r:id="rId7"/>
    <sheet name="CCT" sheetId="163" r:id="rId8"/>
    <sheet name="CAV" sheetId="154" r:id="rId9"/>
    <sheet name="CEPLAN" sheetId="156" r:id="rId10"/>
    <sheet name="CEAVI" sheetId="159" r:id="rId11"/>
    <sheet name="CERES" sheetId="150" r:id="rId12"/>
    <sheet name="CESFI" sheetId="165" r:id="rId13"/>
    <sheet name="GESTOR" sheetId="162" r:id="rId14"/>
    <sheet name="Modelo Anexo II IN 002_2014" sheetId="77" r:id="rId15"/>
  </sheets>
  <definedNames>
    <definedName name="diasuteis" localSheetId="8">#REF!</definedName>
    <definedName name="diasuteis" localSheetId="7">#REF!</definedName>
    <definedName name="diasuteis" localSheetId="1">#REF!</definedName>
    <definedName name="diasuteis" localSheetId="4">#REF!</definedName>
    <definedName name="diasuteis" localSheetId="10">#REF!</definedName>
    <definedName name="diasuteis" localSheetId="6">#REF!</definedName>
    <definedName name="diasuteis" localSheetId="9">#REF!</definedName>
    <definedName name="diasuteis" localSheetId="11">#REF!</definedName>
    <definedName name="diasuteis" localSheetId="12">#REF!</definedName>
    <definedName name="diasuteis" localSheetId="5">#REF!</definedName>
    <definedName name="diasuteis" localSheetId="13">#REF!</definedName>
    <definedName name="diasuteis" localSheetId="2">#REF!</definedName>
    <definedName name="diasuteis" localSheetId="3">#REF!</definedName>
    <definedName name="diasuteis" localSheetId="0">#REF!</definedName>
    <definedName name="diasuteis">#REF!</definedName>
    <definedName name="Ferias" localSheetId="8">#REF!</definedName>
    <definedName name="Ferias" localSheetId="7">#REF!</definedName>
    <definedName name="Ferias" localSheetId="1">#REF!</definedName>
    <definedName name="Ferias" localSheetId="6">#REF!</definedName>
    <definedName name="Ferias" localSheetId="9">#REF!</definedName>
    <definedName name="Ferias" localSheetId="11">#REF!</definedName>
    <definedName name="Ferias" localSheetId="12">#REF!</definedName>
    <definedName name="Ferias" localSheetId="13">#REF!</definedName>
    <definedName name="Ferias" localSheetId="3">#REF!</definedName>
    <definedName name="Ferias">#REF!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2">OFFSET(#REF!,(MATCH(SMALL(#REF!,ROW()-10),#REF!,0)-1),0)</definedName>
    <definedName name="RD" localSheetId="13">OFFSET(#REF!,(MATCH(SMALL(#REF!,ROW()-10),#REF!,0)-1),0)</definedName>
    <definedName name="RD" localSheetId="3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75" l="1"/>
  <c r="I31" i="151"/>
  <c r="J5" i="151" l="1"/>
  <c r="J6" i="151"/>
  <c r="J7" i="151"/>
  <c r="J8" i="151"/>
  <c r="J9" i="151"/>
  <c r="J10" i="151"/>
  <c r="J11" i="151"/>
  <c r="J12" i="151"/>
  <c r="J13" i="151"/>
  <c r="J14" i="151"/>
  <c r="J15" i="151"/>
  <c r="J16" i="151"/>
  <c r="J17" i="151"/>
  <c r="J18" i="151"/>
  <c r="J19" i="151"/>
  <c r="J20" i="151"/>
  <c r="J21" i="151"/>
  <c r="J22" i="151"/>
  <c r="J23" i="151"/>
  <c r="J24" i="151"/>
  <c r="J25" i="151"/>
  <c r="J26" i="151"/>
  <c r="J27" i="151"/>
  <c r="J28" i="151"/>
  <c r="J29" i="151"/>
  <c r="J30" i="151"/>
  <c r="J31" i="151"/>
  <c r="J32" i="151"/>
  <c r="J33" i="151"/>
  <c r="J4" i="151"/>
  <c r="I4" i="151"/>
  <c r="S34" i="151"/>
  <c r="R34" i="151"/>
  <c r="Q34" i="151"/>
  <c r="P34" i="151"/>
  <c r="O34" i="151"/>
  <c r="N34" i="151"/>
  <c r="M34" i="151"/>
  <c r="L34" i="151"/>
  <c r="N34" i="158" l="1"/>
  <c r="M34" i="158"/>
  <c r="L34" i="158"/>
  <c r="V34" i="75"/>
  <c r="U34" i="75"/>
  <c r="T34" i="75"/>
  <c r="S34" i="75"/>
  <c r="R34" i="75"/>
  <c r="Q34" i="75"/>
  <c r="P34" i="75"/>
  <c r="O34" i="75"/>
  <c r="N34" i="75"/>
  <c r="M34" i="75"/>
  <c r="L34" i="75"/>
  <c r="I15" i="158" l="1"/>
  <c r="I15" i="153" l="1"/>
  <c r="I11" i="165" l="1"/>
  <c r="I9" i="165"/>
  <c r="I11" i="75"/>
  <c r="I9" i="75"/>
  <c r="J6" i="75" l="1"/>
  <c r="I23" i="158" l="1"/>
  <c r="I23" i="75"/>
  <c r="I15" i="156" l="1"/>
  <c r="I15" i="75"/>
  <c r="I8" i="75" l="1"/>
  <c r="I8" i="151"/>
  <c r="I22" i="156" l="1"/>
  <c r="I22" i="75"/>
  <c r="I16" i="151" l="1"/>
  <c r="I16" i="152"/>
  <c r="I4" i="75" l="1"/>
  <c r="I19" i="75" l="1"/>
  <c r="I19" i="156"/>
  <c r="I16" i="165" l="1"/>
  <c r="I22" i="154" l="1"/>
  <c r="I22" i="164"/>
  <c r="I9" i="159" l="1"/>
  <c r="I9" i="152" l="1"/>
  <c r="I25" i="156" l="1"/>
  <c r="I25" i="75"/>
  <c r="F4" i="162" l="1"/>
  <c r="I4" i="162" s="1"/>
  <c r="F5" i="162"/>
  <c r="I5" i="162" s="1"/>
  <c r="F6" i="162"/>
  <c r="F7" i="162"/>
  <c r="F8" i="162"/>
  <c r="I8" i="162" s="1"/>
  <c r="F9" i="162"/>
  <c r="I9" i="162" s="1"/>
  <c r="F10" i="162"/>
  <c r="F11" i="162"/>
  <c r="I11" i="162" s="1"/>
  <c r="F12" i="162"/>
  <c r="I12" i="162" s="1"/>
  <c r="F13" i="162"/>
  <c r="I13" i="162" s="1"/>
  <c r="F14" i="162"/>
  <c r="F15" i="162"/>
  <c r="I15" i="162" s="1"/>
  <c r="F16" i="162"/>
  <c r="I16" i="162" s="1"/>
  <c r="F17" i="162"/>
  <c r="I17" i="162" s="1"/>
  <c r="F18" i="162"/>
  <c r="F19" i="162"/>
  <c r="F20" i="162"/>
  <c r="I20" i="162" s="1"/>
  <c r="F21" i="162"/>
  <c r="I21" i="162" s="1"/>
  <c r="F22" i="162"/>
  <c r="F23" i="162"/>
  <c r="I23" i="162" s="1"/>
  <c r="F24" i="162"/>
  <c r="I24" i="162" s="1"/>
  <c r="F25" i="162"/>
  <c r="I25" i="162" s="1"/>
  <c r="F26" i="162"/>
  <c r="F27" i="162"/>
  <c r="F28" i="162"/>
  <c r="I28" i="162" s="1"/>
  <c r="F29" i="162"/>
  <c r="I29" i="162" s="1"/>
  <c r="F30" i="162"/>
  <c r="F31" i="162"/>
  <c r="F32" i="162"/>
  <c r="I32" i="162" s="1"/>
  <c r="F3" i="162"/>
  <c r="J33" i="165"/>
  <c r="K33" i="165" s="1"/>
  <c r="J32" i="165"/>
  <c r="K32" i="165" s="1"/>
  <c r="J31" i="165"/>
  <c r="K31" i="165" s="1"/>
  <c r="J30" i="165"/>
  <c r="K30" i="165" s="1"/>
  <c r="J29" i="165"/>
  <c r="K29" i="165" s="1"/>
  <c r="J28" i="165"/>
  <c r="K28" i="165" s="1"/>
  <c r="J27" i="165"/>
  <c r="K27" i="165" s="1"/>
  <c r="J26" i="165"/>
  <c r="K26" i="165" s="1"/>
  <c r="J25" i="165"/>
  <c r="K25" i="165" s="1"/>
  <c r="J24" i="165"/>
  <c r="K24" i="165" s="1"/>
  <c r="J23" i="165"/>
  <c r="K23" i="165" s="1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33" i="150"/>
  <c r="K33" i="150" s="1"/>
  <c r="J32" i="150"/>
  <c r="K32" i="150" s="1"/>
  <c r="J31" i="150"/>
  <c r="K31" i="150" s="1"/>
  <c r="J30" i="150"/>
  <c r="K30" i="150" s="1"/>
  <c r="J29" i="150"/>
  <c r="K29" i="150" s="1"/>
  <c r="J28" i="150"/>
  <c r="K28" i="150" s="1"/>
  <c r="J27" i="150"/>
  <c r="K27" i="150" s="1"/>
  <c r="J26" i="150"/>
  <c r="K26" i="150" s="1"/>
  <c r="J25" i="150"/>
  <c r="K25" i="150" s="1"/>
  <c r="J24" i="150"/>
  <c r="K24" i="150" s="1"/>
  <c r="J23" i="150"/>
  <c r="K23" i="150" s="1"/>
  <c r="J22" i="150"/>
  <c r="K22" i="150" s="1"/>
  <c r="J21" i="150"/>
  <c r="K21" i="150" s="1"/>
  <c r="J20" i="150"/>
  <c r="K20" i="150" s="1"/>
  <c r="J19" i="150"/>
  <c r="K19" i="150" s="1"/>
  <c r="J18" i="150"/>
  <c r="K18" i="150" s="1"/>
  <c r="J17" i="150"/>
  <c r="K17" i="150" s="1"/>
  <c r="J16" i="150"/>
  <c r="K16" i="150" s="1"/>
  <c r="J15" i="150"/>
  <c r="K15" i="150" s="1"/>
  <c r="J14" i="150"/>
  <c r="K14" i="150" s="1"/>
  <c r="J13" i="150"/>
  <c r="K13" i="150" s="1"/>
  <c r="J12" i="150"/>
  <c r="K12" i="150" s="1"/>
  <c r="J11" i="150"/>
  <c r="K11" i="150" s="1"/>
  <c r="J10" i="150"/>
  <c r="K10" i="150" s="1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K4" i="150" s="1"/>
  <c r="J33" i="159"/>
  <c r="K33" i="159" s="1"/>
  <c r="J32" i="159"/>
  <c r="K32" i="159" s="1"/>
  <c r="J31" i="159"/>
  <c r="K31" i="159" s="1"/>
  <c r="J30" i="159"/>
  <c r="K30" i="159" s="1"/>
  <c r="J29" i="159"/>
  <c r="K29" i="159" s="1"/>
  <c r="J28" i="159"/>
  <c r="K28" i="159" s="1"/>
  <c r="J27" i="159"/>
  <c r="K27" i="159" s="1"/>
  <c r="J26" i="159"/>
  <c r="K26" i="159" s="1"/>
  <c r="J25" i="159"/>
  <c r="K25" i="159" s="1"/>
  <c r="J24" i="159"/>
  <c r="K24" i="159" s="1"/>
  <c r="J23" i="159"/>
  <c r="K23" i="159" s="1"/>
  <c r="J22" i="159"/>
  <c r="K22" i="159" s="1"/>
  <c r="J21" i="159"/>
  <c r="K21" i="159" s="1"/>
  <c r="J20" i="159"/>
  <c r="K20" i="159" s="1"/>
  <c r="J19" i="159"/>
  <c r="K19" i="159" s="1"/>
  <c r="J18" i="159"/>
  <c r="K18" i="159" s="1"/>
  <c r="J17" i="159"/>
  <c r="K17" i="159" s="1"/>
  <c r="J16" i="159"/>
  <c r="K16" i="159" s="1"/>
  <c r="J15" i="159"/>
  <c r="K15" i="159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K4" i="159" s="1"/>
  <c r="J33" i="156"/>
  <c r="K33" i="156" s="1"/>
  <c r="J32" i="156"/>
  <c r="K32" i="156" s="1"/>
  <c r="J31" i="156"/>
  <c r="K31" i="156" s="1"/>
  <c r="J30" i="156"/>
  <c r="K30" i="156" s="1"/>
  <c r="J29" i="156"/>
  <c r="K29" i="156" s="1"/>
  <c r="J28" i="156"/>
  <c r="K28" i="156" s="1"/>
  <c r="J27" i="156"/>
  <c r="K27" i="156" s="1"/>
  <c r="J26" i="156"/>
  <c r="K26" i="156" s="1"/>
  <c r="J25" i="156"/>
  <c r="K25" i="156" s="1"/>
  <c r="J24" i="156"/>
  <c r="K24" i="156" s="1"/>
  <c r="J23" i="156"/>
  <c r="K23" i="156" s="1"/>
  <c r="J22" i="156"/>
  <c r="K22" i="156" s="1"/>
  <c r="J21" i="156"/>
  <c r="K21" i="156" s="1"/>
  <c r="J20" i="156"/>
  <c r="K20" i="156" s="1"/>
  <c r="J19" i="156"/>
  <c r="K19" i="156" s="1"/>
  <c r="J18" i="156"/>
  <c r="K18" i="156" s="1"/>
  <c r="J17" i="156"/>
  <c r="K17" i="156" s="1"/>
  <c r="J16" i="156"/>
  <c r="K16" i="156" s="1"/>
  <c r="J15" i="156"/>
  <c r="K15" i="156" s="1"/>
  <c r="J14" i="156"/>
  <c r="K14" i="156" s="1"/>
  <c r="J13" i="156"/>
  <c r="K13" i="156" s="1"/>
  <c r="J12" i="156"/>
  <c r="K12" i="156" s="1"/>
  <c r="J11" i="156"/>
  <c r="K11" i="156" s="1"/>
  <c r="J10" i="156"/>
  <c r="K10" i="156" s="1"/>
  <c r="J9" i="156"/>
  <c r="K9" i="156" s="1"/>
  <c r="J8" i="156"/>
  <c r="K8" i="156" s="1"/>
  <c r="J7" i="156"/>
  <c r="K7" i="156" s="1"/>
  <c r="J6" i="156"/>
  <c r="K6" i="156" s="1"/>
  <c r="J5" i="156"/>
  <c r="K5" i="156" s="1"/>
  <c r="J4" i="156"/>
  <c r="K4" i="156" s="1"/>
  <c r="J33" i="154"/>
  <c r="K33" i="154" s="1"/>
  <c r="J32" i="154"/>
  <c r="K32" i="154" s="1"/>
  <c r="J31" i="154"/>
  <c r="K31" i="154" s="1"/>
  <c r="J30" i="154"/>
  <c r="K30" i="154" s="1"/>
  <c r="J29" i="154"/>
  <c r="K29" i="154" s="1"/>
  <c r="J28" i="154"/>
  <c r="K28" i="154" s="1"/>
  <c r="J27" i="154"/>
  <c r="K27" i="154" s="1"/>
  <c r="J26" i="154"/>
  <c r="K26" i="154" s="1"/>
  <c r="J25" i="154"/>
  <c r="K25" i="154" s="1"/>
  <c r="J24" i="154"/>
  <c r="K24" i="154" s="1"/>
  <c r="J23" i="154"/>
  <c r="K23" i="154" s="1"/>
  <c r="J22" i="154"/>
  <c r="K22" i="154" s="1"/>
  <c r="J21" i="154"/>
  <c r="K21" i="154" s="1"/>
  <c r="J20" i="154"/>
  <c r="K20" i="154" s="1"/>
  <c r="J19" i="154"/>
  <c r="K19" i="154" s="1"/>
  <c r="J18" i="154"/>
  <c r="K18" i="154" s="1"/>
  <c r="J17" i="154"/>
  <c r="K17" i="154" s="1"/>
  <c r="J16" i="154"/>
  <c r="K16" i="154" s="1"/>
  <c r="J15" i="154"/>
  <c r="K15" i="154" s="1"/>
  <c r="J14" i="154"/>
  <c r="K14" i="154" s="1"/>
  <c r="J13" i="154"/>
  <c r="K13" i="154" s="1"/>
  <c r="J12" i="154"/>
  <c r="K12" i="154" s="1"/>
  <c r="J11" i="154"/>
  <c r="K11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J33" i="163"/>
  <c r="K33" i="163" s="1"/>
  <c r="J32" i="163"/>
  <c r="K32" i="163" s="1"/>
  <c r="J31" i="163"/>
  <c r="K31" i="163" s="1"/>
  <c r="J30" i="163"/>
  <c r="K30" i="163" s="1"/>
  <c r="J29" i="163"/>
  <c r="K29" i="163" s="1"/>
  <c r="J28" i="163"/>
  <c r="K28" i="163" s="1"/>
  <c r="J27" i="163"/>
  <c r="K27" i="163" s="1"/>
  <c r="J26" i="163"/>
  <c r="K26" i="163" s="1"/>
  <c r="J25" i="163"/>
  <c r="K25" i="163" s="1"/>
  <c r="J24" i="163"/>
  <c r="K24" i="163" s="1"/>
  <c r="J23" i="163"/>
  <c r="K23" i="163" s="1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K4" i="163" s="1"/>
  <c r="J33" i="152"/>
  <c r="K33" i="152" s="1"/>
  <c r="J32" i="152"/>
  <c r="K32" i="152" s="1"/>
  <c r="J31" i="152"/>
  <c r="K31" i="152" s="1"/>
  <c r="J30" i="152"/>
  <c r="K30" i="152" s="1"/>
  <c r="J29" i="152"/>
  <c r="K29" i="152" s="1"/>
  <c r="J28" i="152"/>
  <c r="K28" i="152" s="1"/>
  <c r="J27" i="152"/>
  <c r="K27" i="152" s="1"/>
  <c r="J26" i="152"/>
  <c r="K26" i="152" s="1"/>
  <c r="J25" i="152"/>
  <c r="K25" i="152" s="1"/>
  <c r="J24" i="152"/>
  <c r="K24" i="152" s="1"/>
  <c r="J23" i="152"/>
  <c r="K23" i="152" s="1"/>
  <c r="J22" i="152"/>
  <c r="K22" i="152" s="1"/>
  <c r="J21" i="152"/>
  <c r="K21" i="152" s="1"/>
  <c r="J20" i="152"/>
  <c r="K20" i="152" s="1"/>
  <c r="J19" i="152"/>
  <c r="K19" i="152" s="1"/>
  <c r="J18" i="152"/>
  <c r="K18" i="152" s="1"/>
  <c r="J17" i="152"/>
  <c r="K17" i="152" s="1"/>
  <c r="J16" i="152"/>
  <c r="K16" i="152" s="1"/>
  <c r="J15" i="152"/>
  <c r="K15" i="152" s="1"/>
  <c r="J14" i="152"/>
  <c r="K14" i="152" s="1"/>
  <c r="J13" i="152"/>
  <c r="K13" i="152" s="1"/>
  <c r="J12" i="152"/>
  <c r="K12" i="152" s="1"/>
  <c r="J11" i="152"/>
  <c r="K11" i="152" s="1"/>
  <c r="J10" i="152"/>
  <c r="K10" i="152" s="1"/>
  <c r="J9" i="152"/>
  <c r="K9" i="152" s="1"/>
  <c r="J8" i="152"/>
  <c r="K8" i="152" s="1"/>
  <c r="J7" i="152"/>
  <c r="K7" i="152" s="1"/>
  <c r="J6" i="152"/>
  <c r="K6" i="152" s="1"/>
  <c r="J5" i="152"/>
  <c r="K5" i="152" s="1"/>
  <c r="J4" i="152"/>
  <c r="K4" i="152" s="1"/>
  <c r="J33" i="153"/>
  <c r="K33" i="153" s="1"/>
  <c r="J32" i="153"/>
  <c r="K32" i="153" s="1"/>
  <c r="J31" i="153"/>
  <c r="K31" i="153" s="1"/>
  <c r="J30" i="153"/>
  <c r="K30" i="153" s="1"/>
  <c r="J29" i="153"/>
  <c r="K29" i="153" s="1"/>
  <c r="J28" i="153"/>
  <c r="K28" i="153" s="1"/>
  <c r="J27" i="153"/>
  <c r="K27" i="153" s="1"/>
  <c r="J26" i="153"/>
  <c r="K26" i="153" s="1"/>
  <c r="J25" i="153"/>
  <c r="K25" i="153" s="1"/>
  <c r="J24" i="153"/>
  <c r="K24" i="153" s="1"/>
  <c r="J23" i="153"/>
  <c r="K23" i="153" s="1"/>
  <c r="J22" i="153"/>
  <c r="K22" i="153" s="1"/>
  <c r="J21" i="153"/>
  <c r="K21" i="153" s="1"/>
  <c r="J20" i="153"/>
  <c r="K20" i="153" s="1"/>
  <c r="J19" i="153"/>
  <c r="K19" i="153" s="1"/>
  <c r="J18" i="153"/>
  <c r="K18" i="153" s="1"/>
  <c r="J17" i="153"/>
  <c r="K17" i="153" s="1"/>
  <c r="J16" i="153"/>
  <c r="K16" i="153" s="1"/>
  <c r="J15" i="153"/>
  <c r="K15" i="153" s="1"/>
  <c r="J14" i="153"/>
  <c r="K14" i="153" s="1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K33" i="151"/>
  <c r="K32" i="151"/>
  <c r="K31" i="151"/>
  <c r="K30" i="151"/>
  <c r="K29" i="151"/>
  <c r="K28" i="151"/>
  <c r="K27" i="151"/>
  <c r="K26" i="151"/>
  <c r="K25" i="151"/>
  <c r="K24" i="151"/>
  <c r="K23" i="151"/>
  <c r="K22" i="151"/>
  <c r="K21" i="151"/>
  <c r="K20" i="151"/>
  <c r="K19" i="151"/>
  <c r="K18" i="151"/>
  <c r="K17" i="151"/>
  <c r="K16" i="151"/>
  <c r="K15" i="151"/>
  <c r="K14" i="151"/>
  <c r="K13" i="151"/>
  <c r="K12" i="151"/>
  <c r="K11" i="151"/>
  <c r="K10" i="151"/>
  <c r="K9" i="151"/>
  <c r="K8" i="151"/>
  <c r="K7" i="151"/>
  <c r="K6" i="151"/>
  <c r="K5" i="151"/>
  <c r="K4" i="151"/>
  <c r="J33" i="164"/>
  <c r="K33" i="164" s="1"/>
  <c r="J32" i="164"/>
  <c r="K32" i="164" s="1"/>
  <c r="J31" i="164"/>
  <c r="K31" i="164" s="1"/>
  <c r="J30" i="164"/>
  <c r="K30" i="164" s="1"/>
  <c r="J29" i="164"/>
  <c r="K29" i="164" s="1"/>
  <c r="J28" i="164"/>
  <c r="K28" i="164" s="1"/>
  <c r="J27" i="164"/>
  <c r="K27" i="164" s="1"/>
  <c r="J26" i="164"/>
  <c r="K26" i="164" s="1"/>
  <c r="J25" i="164"/>
  <c r="K25" i="164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J33" i="157"/>
  <c r="K33" i="157" s="1"/>
  <c r="J32" i="157"/>
  <c r="K32" i="157" s="1"/>
  <c r="J31" i="157"/>
  <c r="K31" i="157" s="1"/>
  <c r="J30" i="157"/>
  <c r="K30" i="157" s="1"/>
  <c r="J29" i="157"/>
  <c r="K29" i="157" s="1"/>
  <c r="J28" i="157"/>
  <c r="K28" i="157" s="1"/>
  <c r="J27" i="157"/>
  <c r="K27" i="157" s="1"/>
  <c r="J26" i="157"/>
  <c r="K26" i="157" s="1"/>
  <c r="J25" i="157"/>
  <c r="K25" i="157" s="1"/>
  <c r="J24" i="157"/>
  <c r="K24" i="157" s="1"/>
  <c r="J23" i="157"/>
  <c r="K23" i="157" s="1"/>
  <c r="J22" i="157"/>
  <c r="K22" i="157" s="1"/>
  <c r="J21" i="157"/>
  <c r="K21" i="157" s="1"/>
  <c r="J20" i="157"/>
  <c r="K20" i="157" s="1"/>
  <c r="J19" i="157"/>
  <c r="K19" i="157" s="1"/>
  <c r="J18" i="157"/>
  <c r="K18" i="157" s="1"/>
  <c r="J17" i="157"/>
  <c r="K17" i="157" s="1"/>
  <c r="J16" i="157"/>
  <c r="K16" i="157" s="1"/>
  <c r="J15" i="157"/>
  <c r="K15" i="157" s="1"/>
  <c r="J14" i="157"/>
  <c r="K14" i="157" s="1"/>
  <c r="J13" i="157"/>
  <c r="K13" i="157" s="1"/>
  <c r="J12" i="157"/>
  <c r="K12" i="157" s="1"/>
  <c r="J11" i="157"/>
  <c r="K11" i="157" s="1"/>
  <c r="J10" i="157"/>
  <c r="K10" i="157" s="1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J33" i="158"/>
  <c r="K33" i="158" s="1"/>
  <c r="J32" i="158"/>
  <c r="K32" i="158" s="1"/>
  <c r="J31" i="158"/>
  <c r="K31" i="158" s="1"/>
  <c r="J30" i="158"/>
  <c r="K30" i="158" s="1"/>
  <c r="J29" i="158"/>
  <c r="K29" i="158" s="1"/>
  <c r="J28" i="158"/>
  <c r="K28" i="158" s="1"/>
  <c r="J27" i="158"/>
  <c r="K27" i="158" s="1"/>
  <c r="J26" i="158"/>
  <c r="K26" i="158" s="1"/>
  <c r="J25" i="158"/>
  <c r="K25" i="158" s="1"/>
  <c r="J24" i="158"/>
  <c r="K24" i="158" s="1"/>
  <c r="J23" i="158"/>
  <c r="K23" i="158" s="1"/>
  <c r="J22" i="158"/>
  <c r="K22" i="158" s="1"/>
  <c r="J21" i="158"/>
  <c r="K21" i="158" s="1"/>
  <c r="J20" i="158"/>
  <c r="K20" i="158" s="1"/>
  <c r="J19" i="158"/>
  <c r="K19" i="158" s="1"/>
  <c r="J18" i="158"/>
  <c r="K18" i="158" s="1"/>
  <c r="J17" i="158"/>
  <c r="K17" i="158" s="1"/>
  <c r="J16" i="158"/>
  <c r="K16" i="158" s="1"/>
  <c r="J15" i="158"/>
  <c r="K15" i="158" s="1"/>
  <c r="J14" i="158"/>
  <c r="K14" i="158" s="1"/>
  <c r="J13" i="158"/>
  <c r="K13" i="158" s="1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4" i="158" s="1"/>
  <c r="J32" i="75"/>
  <c r="K32" i="75" s="1"/>
  <c r="J33" i="75"/>
  <c r="K33" i="75" s="1"/>
  <c r="G31" i="162" l="1"/>
  <c r="J31" i="162" s="1"/>
  <c r="G32" i="162"/>
  <c r="I31" i="162"/>
  <c r="I27" i="162"/>
  <c r="I19" i="162"/>
  <c r="I7" i="162"/>
  <c r="I30" i="162"/>
  <c r="I26" i="162"/>
  <c r="I22" i="162"/>
  <c r="I18" i="162"/>
  <c r="I14" i="162"/>
  <c r="I10" i="162"/>
  <c r="I6" i="162"/>
  <c r="J5" i="75"/>
  <c r="G4" i="162" s="1"/>
  <c r="G5" i="162"/>
  <c r="J7" i="75"/>
  <c r="G6" i="162" s="1"/>
  <c r="J6" i="162" s="1"/>
  <c r="J8" i="75"/>
  <c r="G7" i="162" s="1"/>
  <c r="J7" i="162" s="1"/>
  <c r="J9" i="75"/>
  <c r="G8" i="162" s="1"/>
  <c r="J10" i="75"/>
  <c r="G9" i="162" s="1"/>
  <c r="J11" i="75"/>
  <c r="G10" i="162" s="1"/>
  <c r="J10" i="162" s="1"/>
  <c r="J12" i="75"/>
  <c r="G11" i="162" s="1"/>
  <c r="J11" i="162" s="1"/>
  <c r="J13" i="75"/>
  <c r="G12" i="162" s="1"/>
  <c r="J14" i="75"/>
  <c r="G13" i="162" s="1"/>
  <c r="J15" i="75"/>
  <c r="G14" i="162" s="1"/>
  <c r="J14" i="162" s="1"/>
  <c r="J16" i="75"/>
  <c r="G15" i="162" s="1"/>
  <c r="J15" i="162" s="1"/>
  <c r="J17" i="75"/>
  <c r="G16" i="162" s="1"/>
  <c r="J18" i="75"/>
  <c r="G17" i="162" s="1"/>
  <c r="J19" i="75"/>
  <c r="G18" i="162" s="1"/>
  <c r="J18" i="162" s="1"/>
  <c r="J20" i="75"/>
  <c r="G19" i="162" s="1"/>
  <c r="J19" i="162" s="1"/>
  <c r="J21" i="75"/>
  <c r="G20" i="162" s="1"/>
  <c r="J22" i="75"/>
  <c r="G21" i="162" s="1"/>
  <c r="J23" i="75"/>
  <c r="G22" i="162" s="1"/>
  <c r="J22" i="162" s="1"/>
  <c r="J24" i="75"/>
  <c r="G23" i="162" s="1"/>
  <c r="J23" i="162" s="1"/>
  <c r="J25" i="75"/>
  <c r="G24" i="162" s="1"/>
  <c r="J26" i="75"/>
  <c r="G25" i="162" s="1"/>
  <c r="J27" i="75"/>
  <c r="G26" i="162" s="1"/>
  <c r="J26" i="162" s="1"/>
  <c r="J28" i="75"/>
  <c r="G27" i="162" s="1"/>
  <c r="J27" i="162" s="1"/>
  <c r="J29" i="75"/>
  <c r="G28" i="162" s="1"/>
  <c r="J30" i="75"/>
  <c r="G29" i="162" s="1"/>
  <c r="J31" i="75"/>
  <c r="G30" i="162" s="1"/>
  <c r="J30" i="162" s="1"/>
  <c r="J4" i="75"/>
  <c r="G3" i="162" s="1"/>
  <c r="H31" i="162" l="1"/>
  <c r="H11" i="162"/>
  <c r="H23" i="162"/>
  <c r="H19" i="162"/>
  <c r="H6" i="162"/>
  <c r="H10" i="162"/>
  <c r="H18" i="162"/>
  <c r="H27" i="162"/>
  <c r="H14" i="162"/>
  <c r="J25" i="162"/>
  <c r="H25" i="162"/>
  <c r="J17" i="162"/>
  <c r="H17" i="162"/>
  <c r="J9" i="162"/>
  <c r="H9" i="162"/>
  <c r="J28" i="162"/>
  <c r="H28" i="162"/>
  <c r="J20" i="162"/>
  <c r="H20" i="162"/>
  <c r="J16" i="162"/>
  <c r="H16" i="162"/>
  <c r="J4" i="162"/>
  <c r="H4" i="162"/>
  <c r="H15" i="162"/>
  <c r="H26" i="162"/>
  <c r="H22" i="162"/>
  <c r="J29" i="162"/>
  <c r="H29" i="162"/>
  <c r="J21" i="162"/>
  <c r="H21" i="162"/>
  <c r="J13" i="162"/>
  <c r="H13" i="162"/>
  <c r="J5" i="162"/>
  <c r="H5" i="162"/>
  <c r="J24" i="162"/>
  <c r="H24" i="162"/>
  <c r="J12" i="162"/>
  <c r="H12" i="162"/>
  <c r="J8" i="162"/>
  <c r="H8" i="162"/>
  <c r="H7" i="162"/>
  <c r="J32" i="162"/>
  <c r="H32" i="162"/>
  <c r="H30" i="162"/>
  <c r="F39" i="162"/>
  <c r="F38" i="162"/>
  <c r="F37" i="162"/>
  <c r="I3" i="162"/>
  <c r="I33" i="162" s="1"/>
  <c r="K7" i="75"/>
  <c r="K8" i="75"/>
  <c r="K9" i="75"/>
  <c r="K10" i="75"/>
  <c r="K11" i="75"/>
  <c r="K12" i="75"/>
  <c r="K13" i="75"/>
  <c r="K15" i="75"/>
  <c r="K16" i="75"/>
  <c r="K17" i="75"/>
  <c r="K18" i="75"/>
  <c r="K19" i="75"/>
  <c r="K20" i="75"/>
  <c r="K21" i="75"/>
  <c r="K23" i="75"/>
  <c r="K24" i="75"/>
  <c r="K25" i="75"/>
  <c r="K26" i="75"/>
  <c r="K27" i="75"/>
  <c r="K28" i="75"/>
  <c r="K29" i="75"/>
  <c r="K31" i="75"/>
  <c r="K30" i="75" l="1"/>
  <c r="K22" i="75"/>
  <c r="K14" i="75"/>
  <c r="K6" i="75"/>
  <c r="K4" i="75" l="1"/>
  <c r="J3" i="162"/>
  <c r="J33" i="162" s="1"/>
  <c r="K5" i="75"/>
  <c r="J40" i="162"/>
  <c r="H3" i="162" l="1"/>
  <c r="J41" i="162" l="1"/>
  <c r="J43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Mees</author>
    <author>CAMILA DE ALMEIDA LUCA</author>
    <author>MARCELO DARCI DE SOUZA</author>
    <author>Muraro</author>
  </authors>
  <commentList>
    <comment ref="R1" authorId="0" shapeId="0" xr:uid="{18AEE2F9-0242-4A58-A73C-7DAC74E0DF22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10/10/19: USO AUTORIZADO PELA PROEX.</t>
        </r>
      </text>
    </comment>
    <comment ref="I4" authorId="1" shapeId="0" xr:uid="{00000000-0006-0000-0000-000001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Cedida 02 (duas) unidades ao CEART em 25.09.2019</t>
        </r>
      </text>
    </comment>
    <comment ref="I8" authorId="2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MARCELO DARCI DE SOUZA recebido 01 und do ceart para atender bu 11/10/19</t>
        </r>
      </text>
    </comment>
    <comment ref="I9" authorId="2" shapeId="0" xr:uid="{00000000-0006-0000-0000-000003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01 und ao cesfi 09/08/19 
cedido 01 und ao ceavi 20/08/19
cedido 01 um ao cesfi 21/02/2020 </t>
        </r>
      </text>
    </comment>
    <comment ref="I11" authorId="2" shapeId="0" xr:uid="{BC4741F0-7364-49E2-AA5F-954F81295B4D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cesfi 01 und 21/02/2020 
</t>
        </r>
      </text>
    </comment>
    <comment ref="I15" authorId="2" shapeId="0" xr:uid="{00000000-0006-0000-0000-000004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ceplan 01 in 29/10/19 </t>
        </r>
      </text>
    </comment>
    <comment ref="I19" authorId="1" shapeId="0" xr:uid="{00000000-0006-0000-0000-000005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Cedeu 01 (uma) unidade para o CEPLAN em 25.09.19</t>
        </r>
      </text>
    </comment>
    <comment ref="I22" authorId="2" shapeId="0" xr:uid="{00000000-0006-0000-0000-000006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03 und  ceplan 08/10/19 </t>
        </r>
      </text>
    </comment>
    <comment ref="I23" authorId="2" shapeId="0" xr:uid="{55861287-32FE-4DFA-85B5-D46346F4F718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cdh 01 und 27/01/2020 
</t>
        </r>
      </text>
    </comment>
    <comment ref="I25" authorId="2" shapeId="0" xr:uid="{00000000-0006-0000-0000-000007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02 em 04/07/19</t>
        </r>
      </text>
    </comment>
    <comment ref="I31" authorId="3" shapeId="0" xr:uid="{C5A833BE-68B0-4122-9069-F87C75C556E3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ao CEART (SGPe 36401/19)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XAVIER DOS SANTOS MURARO</author>
    <author>MARCELO DARCI DE SOUZA</author>
  </authors>
  <commentList>
    <comment ref="I9" authorId="0" shapeId="0" xr:uid="{E0D48281-4139-4DE7-AA1A-D935AE23D46D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Cedido pela Proex 
cedido 01 pela proex 21/02/2020 
</t>
        </r>
      </text>
    </comment>
    <comment ref="I11" authorId="1" shapeId="0" xr:uid="{8C759251-1793-4DD2-8573-7EC62FD8DDD4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pela proex 01 und 21/02/2020
</t>
        </r>
      </text>
    </comment>
    <comment ref="I16" authorId="1" shapeId="0" xr:uid="{00000000-0006-0000-0C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CEART 01 und 17/09/19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5" authorId="0" shapeId="0" xr:uid="{4F1E172B-2194-41E0-938D-223AE51E2FE3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pela FAED para biblioteca 01 und 21/02/2020.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2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cav - 09/09/19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MARCELO DARCI DE SOUZA</author>
    <author>Muraro</author>
  </authors>
  <commentList>
    <comment ref="I4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Recebido PROEX 02 (duas) unidades em 25.09.2019</t>
        </r>
      </text>
    </comment>
    <comment ref="I8" authorId="1" shapeId="0" xr:uid="{00000000-0006-0000-0400-000002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para bu 01 um 11/10/19 
</t>
        </r>
      </text>
    </comment>
    <comment ref="I16" authorId="1" shapeId="0" xr:uid="{00000000-0006-0000-0400-000003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cesfi 01 und 17/09/19 
recebido do cefid 01 und 26/09/19</t>
        </r>
      </text>
    </comment>
    <comment ref="I31" authorId="2" shapeId="0" xr:uid="{F5DF04FE-E679-4D55-AF5B-1B4CFAF36518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pela PROEX (SGPe 36401/19)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5" authorId="0" shapeId="0" xr:uid="{D8B39EA8-B536-4028-9384-B73C837F04DD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01 und para biblioteca - demanda do cdh - 21/02/2020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9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da proex 01 und 09/08/19 </t>
        </r>
      </text>
    </comment>
    <comment ref="I16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ceart 01 und 26/09/19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22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proen 13 und 09/09/19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  <author>CAMILA DE ALMEIDA LUCA</author>
  </authors>
  <commentList>
    <comment ref="I15" authorId="0" shapeId="0" xr:uid="{00000000-0006-0000-09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proex 01 und 29/10/19 </t>
        </r>
      </text>
    </comment>
    <comment ref="I19" authorId="1" shapeId="0" xr:uid="{00000000-0006-0000-0900-000002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Recebido 01 (uma) unidade da PROEX em 25.09.19</t>
        </r>
      </text>
    </comment>
    <comment ref="I22" authorId="0" shapeId="0" xr:uid="{00000000-0006-0000-0900-000003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03 und proex 08/10/19 </t>
        </r>
      </text>
    </comment>
    <comment ref="I25" authorId="0" shapeId="0" xr:uid="{00000000-0006-0000-0900-000004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pela proex 02 em 04/07/2019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9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da reitoria 01 - 20/08/19 </t>
        </r>
      </text>
    </comment>
  </commentList>
</comments>
</file>

<file path=xl/sharedStrings.xml><?xml version="1.0" encoding="utf-8"?>
<sst xmlns="http://schemas.openxmlformats.org/spreadsheetml/2006/main" count="2132" uniqueCount="135">
  <si>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</si>
  <si>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</si>
  <si>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</si>
  <si>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</si>
  <si>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</si>
  <si>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</si>
  <si>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</si>
  <si>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</si>
  <si>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</si>
  <si>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</si>
  <si>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</si>
  <si>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</si>
  <si>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</si>
  <si>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</si>
  <si>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</si>
  <si>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</si>
  <si>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</si>
  <si>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</si>
  <si>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</si>
  <si>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</si>
  <si>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</si>
  <si>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</si>
  <si>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</si>
  <si>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</si>
  <si>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</si>
  <si>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</si>
  <si>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</si>
  <si>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</si>
  <si>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</si>
  <si>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</si>
  <si>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</si>
  <si>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</si>
  <si>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</si>
  <si>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OBJETO: CONTRATAÇÃO DE EMPRESA ESPECIALIZADA PARA PRESTAÇÃO DE SERVIÇOS PARA EVENTOS DA UDESC</t>
  </si>
  <si>
    <t>LOCAÇÃO DE SOM PARA ABERTURA DE EVENTOS E SOLENIDADES</t>
  </si>
  <si>
    <t>LOCAÇÃO DE ESTRUTURA DE FIXAÇÃO DE LUZ E SOM</t>
  </si>
  <si>
    <t>LOCAÇÃO DE EQUIPAMENTO DE ILUMINAÇÃO</t>
  </si>
  <si>
    <t>RÁDIO PARQUE COM 25 CAIXAS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</si>
  <si>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</si>
  <si>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</si>
  <si>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</si>
  <si>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</si>
  <si>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EQUIPAMENTO DE ILUMINAÇÃO BASICA PARA APRESENTAÇÃO MUSICAL</t>
  </si>
  <si>
    <t>GRID PARA FIXAÇÃO DE BANNERS DE ATÈ 6x8M</t>
  </si>
  <si>
    <t>LOCAÇÃO DE TENDA 5x5m.</t>
  </si>
  <si>
    <t>LOCAÇÃO DE TENDA 10x10m.</t>
  </si>
  <si>
    <t>LOCAÇÃO DE PAVILHÃO 20x40m</t>
  </si>
  <si>
    <t>SERVIÇO DE EXPOSIÇÃO DE TELAS E FOTOS</t>
  </si>
  <si>
    <t>PROJEÇÃO COM PAINEL DE LED 10 mm (DIMENSÕES 6,00 x 4,00 metros)</t>
  </si>
  <si>
    <t>FILMAGEM E TRANSMISSÃO SIMULTÂNEA INTERNA</t>
  </si>
  <si>
    <t>ESTANDES EM PAINÉIS - LOCAÇÃO</t>
  </si>
  <si>
    <t>DECORAÇÃO COMPLETA AMBIENTES</t>
  </si>
  <si>
    <t>SERVIÇO DE SEGURANÇA PARA EVENTOS</t>
  </si>
  <si>
    <t>SERVIÇO DE LIMPEZA PARA EVENTOS</t>
  </si>
  <si>
    <t>CADEIRAS</t>
  </si>
  <si>
    <t>MESAS</t>
  </si>
  <si>
    <t>Especificação, complementação no Termo de Referência</t>
  </si>
  <si>
    <t>Grupo-Classe</t>
  </si>
  <si>
    <t>Código NUC</t>
  </si>
  <si>
    <t>Detalhamento</t>
  </si>
  <si>
    <t>03-15</t>
  </si>
  <si>
    <t>50147-001</t>
  </si>
  <si>
    <t>339039-22</t>
  </si>
  <si>
    <t>50147-002</t>
  </si>
  <si>
    <t>50261-001</t>
  </si>
  <si>
    <t>50146-009</t>
  </si>
  <si>
    <t>50146-005</t>
  </si>
  <si>
    <t>50147-003</t>
  </si>
  <si>
    <t>50145-001</t>
  </si>
  <si>
    <t>02-24</t>
  </si>
  <si>
    <t>50050-002</t>
  </si>
  <si>
    <t>50146-004</t>
  </si>
  <si>
    <t>50146-002</t>
  </si>
  <si>
    <t xml:space="preserve">PREÇO </t>
  </si>
  <si>
    <t xml:space="preserve"> OS nº  /2019 Qtde. DT</t>
  </si>
  <si>
    <t xml:space="preserve">__/__/ </t>
  </si>
  <si>
    <t>LOTE</t>
  </si>
  <si>
    <t>ITEM</t>
  </si>
  <si>
    <t>EMPRESA</t>
  </si>
  <si>
    <t>CADU EVENTOS LTDA EPP CNPJ 06.333.757/0001-83</t>
  </si>
  <si>
    <t>TELÃO E SERVIÇO DE FILMAGEM EXTERNA</t>
  </si>
  <si>
    <t>SERVIÇOS DE PALCO SIMPLES</t>
  </si>
  <si>
    <t>MESTRE DE CERIMÔNIA</t>
  </si>
  <si>
    <t>SERVIÇO DE TRADUÇÃO LIBRAS</t>
  </si>
  <si>
    <t>LOCAÇÃO DE GERADOR</t>
  </si>
  <si>
    <t>50127-001</t>
  </si>
  <si>
    <t>03-02</t>
  </si>
  <si>
    <t xml:space="preserve">LOCAÇÃO DE ESTANDES 3X3 </t>
  </si>
  <si>
    <t xml:space="preserve">DECORAÇÃO ESPECÍFICA PARA VI SEPEX </t>
  </si>
  <si>
    <r>
      <t xml:space="preserve">GRID PARA FIXAÇÃO DE TELA OU BANNER </t>
    </r>
    <r>
      <rPr>
        <sz val="9"/>
        <color theme="1"/>
        <rFont val="Arial"/>
        <family val="2"/>
      </rPr>
      <t>(</t>
    </r>
    <r>
      <rPr>
        <sz val="10"/>
        <color theme="1"/>
        <rFont val="Arial"/>
        <family val="2"/>
      </rPr>
      <t>2,43m x 1,52m)</t>
    </r>
    <r>
      <rPr>
        <sz val="9"/>
        <color theme="1"/>
        <rFont val="Arial"/>
        <family val="2"/>
      </rPr>
      <t>:</t>
    </r>
  </si>
  <si>
    <t>PROCESSO: 636/2019/UDESC</t>
  </si>
  <si>
    <t>VIGÊNCIA DA ATA: 12/06/2019 até 11/06/20</t>
  </si>
  <si>
    <t xml:space="preserve">Resumo Atualizado em </t>
  </si>
  <si>
    <t xml:space="preserve"> OS nº 887/2019 Qtde. DT</t>
  </si>
  <si>
    <t xml:space="preserve"> OS nº 1227/2019 Qtde. DT</t>
  </si>
  <si>
    <t xml:space="preserve"> OS nº 1673/2019 Qtde. DT</t>
  </si>
  <si>
    <t xml:space="preserve"> OS nº 1841/2019 Qtde. DT</t>
  </si>
  <si>
    <t xml:space="preserve"> OS nº 1931/2019 Qtde. DT</t>
  </si>
  <si>
    <t xml:space="preserve"> OS nº  1987/2019 Qtde. DT</t>
  </si>
  <si>
    <r>
      <t xml:space="preserve">OS nº 1988/2019 Qtde. DT </t>
    </r>
    <r>
      <rPr>
        <b/>
        <sz val="11"/>
        <color rgb="FFFF0000"/>
        <rFont val="Calibri"/>
        <family val="2"/>
        <scheme val="minor"/>
      </rPr>
      <t>(Pedido da BU)</t>
    </r>
  </si>
  <si>
    <t xml:space="preserve"> OS nº  2205/2019 Qtde. DT</t>
  </si>
  <si>
    <t xml:space="preserve"> OS nº 2240/2019 Qtde. DT</t>
  </si>
  <si>
    <t xml:space="preserve"> OS nº 939/2019 Qtde. DT</t>
  </si>
  <si>
    <t xml:space="preserve"> OS nº 909/2019 Qtde. DT</t>
  </si>
  <si>
    <t xml:space="preserve"> OS nº 1041/2019</t>
  </si>
  <si>
    <t xml:space="preserve"> OS nº 1388  /2019 Qtde. DT</t>
  </si>
  <si>
    <t xml:space="preserve"> OS 1563/2019 Qtde. DT</t>
  </si>
  <si>
    <t xml:space="preserve"> OS nº 1700 /2019 Qtde. DT</t>
  </si>
  <si>
    <t xml:space="preserve"> OS nº  1729/2019 Qtde. DT</t>
  </si>
  <si>
    <t xml:space="preserve"> OS nº  1746/2019 Qtde. DT</t>
  </si>
  <si>
    <t xml:space="preserve"> OS nº  1832/2019 Qtde. DT</t>
  </si>
  <si>
    <t xml:space="preserve"> OS nº  1004/2019 Qtde. DT</t>
  </si>
  <si>
    <t xml:space="preserve"> OS nº 1189/2019 Qtde. DT</t>
  </si>
  <si>
    <t xml:space="preserve"> OS nº  0963/2019 Qtde. DT</t>
  </si>
  <si>
    <t xml:space="preserve"> OS nº  925/2019 Qtde. DT</t>
  </si>
  <si>
    <t xml:space="preserve"> OS nº  1455/2019 Qtde. DT</t>
  </si>
  <si>
    <t xml:space="preserve"> OS nº  1724/2019 Qtde. DT</t>
  </si>
  <si>
    <t xml:space="preserve"> OS nº  1897/2019 Qtde. DT</t>
  </si>
  <si>
    <t xml:space="preserve"> OS nº1561  /2019 Qtde. DT</t>
  </si>
  <si>
    <t xml:space="preserve"> OS nº  1366/2019 Qtde. DT</t>
  </si>
  <si>
    <t xml:space="preserve"> OS nº  1745/2019 Qtde. DT</t>
  </si>
  <si>
    <t xml:space="preserve"> OS nº      1280 /2019 Qtde. DT</t>
  </si>
  <si>
    <t xml:space="preserve"> OS nº  1445/2019 </t>
  </si>
  <si>
    <t xml:space="preserve"> OS nº  94/2020</t>
  </si>
  <si>
    <t xml:space="preserve"> OS nº   222/2020 Qtde. DT</t>
  </si>
  <si>
    <t xml:space="preserve"> OS nº   339/2020 Qtde. DT</t>
  </si>
  <si>
    <t xml:space="preserve"> OS nº  52/2020 Qtde. DT</t>
  </si>
  <si>
    <r>
      <t xml:space="preserve"> OS nº  287/2020 Qtde. DT </t>
    </r>
    <r>
      <rPr>
        <b/>
        <sz val="11"/>
        <color rgb="FFFF0000"/>
        <rFont val="Calibri"/>
        <family val="2"/>
        <scheme val="minor"/>
      </rPr>
      <t>(BU)</t>
    </r>
  </si>
  <si>
    <t>ESTORNO Ref AF 1563/2019</t>
  </si>
  <si>
    <t>ESTORNO Ref AF 1700/2019</t>
  </si>
  <si>
    <t>AF 48/2019</t>
  </si>
  <si>
    <t>AF 79/2020</t>
  </si>
  <si>
    <t>AF 125/2020</t>
  </si>
  <si>
    <t xml:space="preserve"> OS nº  0812/2019 Qtde. DT</t>
  </si>
  <si>
    <t xml:space="preserve"> OS nº 246/2020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</si>
</sst>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1"/>
      <name val="Segoe UI"/>
      <charset val="1"/>
    </font>
    <font>
      <b/>
      <sz val="11"/>
      <color indexed="81"/>
      <name val="Segoe UI"/>
      <charset val="1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0000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3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7" borderId="6" xfId="1" applyNumberFormat="1" applyFont="1" applyFill="1" applyBorder="1" applyAlignment="1" applyProtection="1">
      <alignment horizontal="right"/>
      <protection locked="0"/>
    </xf>
    <xf numFmtId="168" fontId="15" fillId="7" borderId="11" xfId="1" applyNumberFormat="1" applyFont="1" applyFill="1" applyBorder="1" applyAlignment="1" applyProtection="1">
      <alignment horizontal="right"/>
      <protection locked="0"/>
    </xf>
    <xf numFmtId="9" fontId="15" fillId="7" borderId="7" xfId="12" applyFont="1" applyFill="1" applyBorder="1" applyAlignment="1" applyProtection="1">
      <alignment horizontal="right"/>
      <protection locked="0"/>
    </xf>
    <xf numFmtId="2" fontId="15" fillId="7" borderId="11" xfId="1" applyNumberFormat="1" applyFont="1" applyFill="1" applyBorder="1" applyAlignment="1">
      <alignment horizontal="right"/>
    </xf>
    <xf numFmtId="0" fontId="15" fillId="7" borderId="12" xfId="1" applyFont="1" applyFill="1" applyBorder="1" applyAlignment="1" applyProtection="1">
      <alignment horizontal="left"/>
      <protection locked="0"/>
    </xf>
    <xf numFmtId="0" fontId="15" fillId="7" borderId="19" xfId="1" applyFont="1" applyFill="1" applyBorder="1" applyAlignment="1" applyProtection="1">
      <alignment horizontal="left"/>
      <protection locked="0"/>
    </xf>
    <xf numFmtId="0" fontId="15" fillId="7" borderId="14" xfId="1" applyFont="1" applyFill="1" applyBorder="1" applyAlignment="1" applyProtection="1">
      <alignment horizontal="left"/>
      <protection locked="0"/>
    </xf>
    <xf numFmtId="0" fontId="15" fillId="7" borderId="0" xfId="1" applyFont="1" applyFill="1" applyBorder="1" applyAlignment="1" applyProtection="1">
      <alignment horizontal="left"/>
      <protection locked="0"/>
    </xf>
    <xf numFmtId="0" fontId="15" fillId="7" borderId="16" xfId="1" applyFont="1" applyFill="1" applyBorder="1" applyAlignment="1" applyProtection="1">
      <alignment horizontal="left"/>
      <protection locked="0"/>
    </xf>
    <xf numFmtId="0" fontId="15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44" fontId="1" fillId="0" borderId="1" xfId="13" applyFont="1" applyBorder="1"/>
    <xf numFmtId="0" fontId="4" fillId="0" borderId="1" xfId="1" applyFont="1" applyBorder="1" applyAlignment="1" applyProtection="1">
      <alignment wrapText="1"/>
      <protection locked="0"/>
    </xf>
    <xf numFmtId="44" fontId="4" fillId="0" borderId="1" xfId="13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0" fontId="18" fillId="10" borderId="1" xfId="1" applyFont="1" applyFill="1" applyBorder="1" applyAlignment="1">
      <alignment horizontal="center" vertical="center" wrapText="1"/>
    </xf>
    <xf numFmtId="0" fontId="0" fillId="10" borderId="1" xfId="1" applyFont="1" applyFill="1" applyBorder="1" applyAlignment="1">
      <alignment vertical="center" wrapText="1"/>
    </xf>
    <xf numFmtId="0" fontId="0" fillId="10" borderId="1" xfId="1" applyFont="1" applyFill="1" applyBorder="1" applyAlignment="1">
      <alignment horizontal="center" vertical="center" wrapText="1"/>
    </xf>
    <xf numFmtId="49" fontId="0" fillId="10" borderId="1" xfId="1" applyNumberFormat="1" applyFont="1" applyFill="1" applyBorder="1" applyAlignment="1">
      <alignment horizontal="center" vertical="center" wrapText="1"/>
    </xf>
    <xf numFmtId="0" fontId="17" fillId="10" borderId="1" xfId="1" applyFont="1" applyFill="1" applyBorder="1" applyAlignment="1">
      <alignment vertical="center" wrapText="1"/>
    </xf>
    <xf numFmtId="0" fontId="17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18" fillId="14" borderId="1" xfId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0" fontId="0" fillId="14" borderId="1" xfId="1" applyFont="1" applyFill="1" applyBorder="1" applyAlignment="1">
      <alignment horizontal="center" vertical="center" wrapText="1"/>
    </xf>
    <xf numFmtId="49" fontId="0" fillId="14" borderId="1" xfId="1" applyNumberFormat="1" applyFont="1" applyFill="1" applyBorder="1" applyAlignment="1">
      <alignment horizontal="center" vertical="center" wrapText="1"/>
    </xf>
    <xf numFmtId="0" fontId="0" fillId="14" borderId="1" xfId="1" applyFont="1" applyFill="1" applyBorder="1" applyAlignment="1">
      <alignment vertical="center" wrapText="1"/>
    </xf>
    <xf numFmtId="0" fontId="17" fillId="14" borderId="1" xfId="1" applyFont="1" applyFill="1" applyBorder="1" applyAlignment="1">
      <alignment vertical="center" wrapText="1"/>
    </xf>
    <xf numFmtId="0" fontId="17" fillId="14" borderId="1" xfId="0" applyFont="1" applyFill="1" applyBorder="1" applyAlignment="1">
      <alignment wrapText="1"/>
    </xf>
    <xf numFmtId="0" fontId="0" fillId="14" borderId="1" xfId="0" applyFill="1" applyBorder="1"/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18" fillId="15" borderId="1" xfId="1" applyFont="1" applyFill="1" applyBorder="1" applyAlignment="1">
      <alignment horizontal="center" vertical="center" wrapText="1"/>
    </xf>
    <xf numFmtId="165" fontId="4" fillId="15" borderId="1" xfId="3" applyFont="1" applyFill="1" applyBorder="1" applyAlignment="1" applyProtection="1">
      <alignment horizontal="center" vertical="center" wrapText="1"/>
    </xf>
    <xf numFmtId="1" fontId="4" fillId="15" borderId="1" xfId="1" applyNumberFormat="1" applyFont="1" applyFill="1" applyBorder="1" applyAlignment="1" applyProtection="1">
      <alignment horizontal="center" vertical="center" wrapText="1"/>
    </xf>
    <xf numFmtId="166" fontId="4" fillId="15" borderId="1" xfId="1" applyNumberFormat="1" applyFont="1" applyFill="1" applyBorder="1" applyAlignment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  <protection locked="0"/>
    </xf>
    <xf numFmtId="44" fontId="4" fillId="13" borderId="1" xfId="13" applyFont="1" applyFill="1" applyBorder="1" applyAlignment="1">
      <alignment horizontal="center" vertical="center" wrapText="1"/>
    </xf>
    <xf numFmtId="44" fontId="4" fillId="0" borderId="1" xfId="8" applyFont="1" applyBorder="1" applyAlignment="1" applyProtection="1">
      <alignment wrapText="1"/>
      <protection locked="0"/>
    </xf>
    <xf numFmtId="44" fontId="1" fillId="0" borderId="1" xfId="8" applyFont="1" applyBorder="1"/>
    <xf numFmtId="44" fontId="4" fillId="0" borderId="1" xfId="8" applyFont="1" applyFill="1" applyBorder="1" applyAlignment="1">
      <alignment horizontal="center" vertical="center" wrapText="1"/>
    </xf>
    <xf numFmtId="44" fontId="4" fillId="13" borderId="1" xfId="8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6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center" vertical="center" wrapText="1"/>
    </xf>
    <xf numFmtId="44" fontId="4" fillId="0" borderId="0" xfId="8" applyFont="1" applyAlignment="1" applyProtection="1">
      <alignment wrapText="1"/>
      <protection locked="0"/>
    </xf>
    <xf numFmtId="0" fontId="26" fillId="6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horizontal="center" vertical="center" wrapText="1"/>
    </xf>
    <xf numFmtId="44" fontId="4" fillId="0" borderId="1" xfId="8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26" fillId="6" borderId="1" xfId="8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4" fillId="6" borderId="0" xfId="1" applyFont="1" applyFill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0" borderId="6" xfId="1" applyFont="1" applyFill="1" applyBorder="1" applyAlignment="1">
      <alignment horizontal="center" vertical="center" wrapText="1"/>
    </xf>
    <xf numFmtId="0" fontId="18" fillId="10" borderId="11" xfId="1" applyFont="1" applyFill="1" applyBorder="1" applyAlignment="1">
      <alignment horizontal="center" vertical="center" wrapText="1"/>
    </xf>
    <xf numFmtId="0" fontId="18" fillId="10" borderId="7" xfId="1" applyFont="1" applyFill="1" applyBorder="1" applyAlignment="1">
      <alignment horizontal="center" vertical="center" wrapText="1"/>
    </xf>
    <xf numFmtId="0" fontId="18" fillId="14" borderId="6" xfId="1" applyFont="1" applyFill="1" applyBorder="1" applyAlignment="1">
      <alignment horizontal="center" vertical="center" wrapText="1"/>
    </xf>
    <xf numFmtId="0" fontId="18" fillId="14" borderId="11" xfId="1" applyFont="1" applyFill="1" applyBorder="1" applyAlignment="1">
      <alignment horizontal="center" vertical="center" wrapText="1"/>
    </xf>
    <xf numFmtId="0" fontId="18" fillId="14" borderId="7" xfId="1" applyFont="1" applyFill="1" applyBorder="1" applyAlignment="1">
      <alignment horizontal="center" vertical="center" wrapText="1"/>
    </xf>
    <xf numFmtId="0" fontId="19" fillId="14" borderId="1" xfId="1" applyFont="1" applyFill="1" applyBorder="1" applyAlignment="1">
      <alignment horizontal="center" vertical="center" wrapText="1"/>
    </xf>
    <xf numFmtId="0" fontId="19" fillId="10" borderId="1" xfId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left" vertical="center" wrapText="1"/>
    </xf>
    <xf numFmtId="3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7" borderId="1" xfId="1" applyNumberFormat="1" applyFont="1" applyFill="1" applyBorder="1" applyAlignment="1" applyProtection="1">
      <alignment horizontal="center" vertical="center" wrapText="1"/>
      <protection locked="0"/>
    </xf>
    <xf numFmtId="3" fontId="2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8" xfId="1" applyFont="1" applyFill="1" applyBorder="1" applyAlignment="1" applyProtection="1">
      <alignment horizontal="left"/>
      <protection locked="0"/>
    </xf>
    <xf numFmtId="0" fontId="15" fillId="7" borderId="9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4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15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>
      <alignment vertical="center" wrapText="1"/>
    </xf>
    <xf numFmtId="0" fontId="15" fillId="7" borderId="18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724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W34"/>
  <sheetViews>
    <sheetView topLeftCell="A25" zoomScale="80" zoomScaleNormal="80" workbookViewId="0">
      <selection activeCell="I31" sqref="I31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3.1328125" style="18" customWidth="1"/>
    <col min="16" max="17" width="13.265625" style="18" customWidth="1"/>
    <col min="18" max="18" width="15.1328125" style="18" customWidth="1"/>
    <col min="19" max="19" width="12.86328125" style="18" customWidth="1"/>
    <col min="20" max="20" width="13.3984375" style="18" customWidth="1"/>
    <col min="21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93</v>
      </c>
      <c r="M1" s="99" t="s">
        <v>94</v>
      </c>
      <c r="N1" s="109" t="s">
        <v>95</v>
      </c>
      <c r="O1" s="99" t="s">
        <v>96</v>
      </c>
      <c r="P1" s="99" t="s">
        <v>97</v>
      </c>
      <c r="Q1" s="99" t="s">
        <v>98</v>
      </c>
      <c r="R1" s="99" t="s">
        <v>99</v>
      </c>
      <c r="S1" s="99" t="s">
        <v>100</v>
      </c>
      <c r="T1" s="99" t="s">
        <v>101</v>
      </c>
      <c r="U1" s="99" t="s">
        <v>124</v>
      </c>
      <c r="V1" s="99" t="s">
        <v>125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10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43648</v>
      </c>
      <c r="M3" s="53">
        <v>43690</v>
      </c>
      <c r="N3" s="53">
        <v>43726</v>
      </c>
      <c r="O3" s="53">
        <v>43741</v>
      </c>
      <c r="P3" s="53">
        <v>43747</v>
      </c>
      <c r="Q3" s="53">
        <v>43752</v>
      </c>
      <c r="R3" s="53">
        <v>43752</v>
      </c>
      <c r="S3" s="53">
        <v>43770</v>
      </c>
      <c r="T3" s="53">
        <v>43774</v>
      </c>
      <c r="U3" s="53">
        <v>43879</v>
      </c>
      <c r="V3" s="53">
        <v>43896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f>11-2</f>
        <v>9</v>
      </c>
      <c r="J4" s="37">
        <f>I4-(SUM(L4:W4))</f>
        <v>6</v>
      </c>
      <c r="K4" s="38" t="str">
        <f t="shared" ref="K4:K5" si="0">IF(J4&lt;0,"ATENÇÃO","OK")</f>
        <v>OK</v>
      </c>
      <c r="L4" s="44"/>
      <c r="M4" s="44"/>
      <c r="N4" s="95"/>
      <c r="O4" s="84">
        <v>1</v>
      </c>
      <c r="P4" s="85">
        <v>1</v>
      </c>
      <c r="Q4" s="46"/>
      <c r="R4" s="46"/>
      <c r="S4" s="44"/>
      <c r="T4" s="84">
        <v>1</v>
      </c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18</v>
      </c>
      <c r="J5" s="37">
        <f t="shared" ref="J5:J31" si="1">I5-(SUM(L5:W5))</f>
        <v>17</v>
      </c>
      <c r="K5" s="38" t="str">
        <f t="shared" si="0"/>
        <v>OK</v>
      </c>
      <c r="L5" s="44"/>
      <c r="M5" s="44"/>
      <c r="N5" s="44"/>
      <c r="O5" s="44"/>
      <c r="P5" s="85">
        <v>1</v>
      </c>
      <c r="Q5" s="46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11</v>
      </c>
      <c r="J6" s="37">
        <f>I6-(SUM(L6:W6))</f>
        <v>7</v>
      </c>
      <c r="K6" s="38" t="str">
        <f t="shared" ref="K6:K31" si="2">IF(J6&lt;0,"ATENÇÃO","OK")</f>
        <v>OK</v>
      </c>
      <c r="L6" s="44"/>
      <c r="M6" s="86">
        <v>2</v>
      </c>
      <c r="N6" s="54"/>
      <c r="O6" s="54"/>
      <c r="P6" s="86">
        <v>1</v>
      </c>
      <c r="Q6" s="55"/>
      <c r="R6" s="86">
        <v>1</v>
      </c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>
        <v>2</v>
      </c>
      <c r="J7" s="37">
        <f t="shared" si="1"/>
        <v>1</v>
      </c>
      <c r="K7" s="38" t="str">
        <f t="shared" si="2"/>
        <v>OK</v>
      </c>
      <c r="L7" s="44"/>
      <c r="M7" s="54"/>
      <c r="N7" s="54"/>
      <c r="O7" s="54"/>
      <c r="P7" s="55"/>
      <c r="Q7" s="55"/>
      <c r="R7" s="55"/>
      <c r="S7" s="87">
        <v>1</v>
      </c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f>13+1</f>
        <v>14</v>
      </c>
      <c r="J8" s="37">
        <f t="shared" si="1"/>
        <v>0</v>
      </c>
      <c r="K8" s="38" t="str">
        <f t="shared" si="2"/>
        <v>OK</v>
      </c>
      <c r="L8" s="84">
        <v>6</v>
      </c>
      <c r="M8" s="54"/>
      <c r="N8" s="86">
        <v>5</v>
      </c>
      <c r="O8" s="55"/>
      <c r="P8" s="86">
        <v>2</v>
      </c>
      <c r="Q8" s="55"/>
      <c r="R8" s="86">
        <v>1</v>
      </c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f>16-1-1-1</f>
        <v>13</v>
      </c>
      <c r="J9" s="37">
        <f t="shared" si="1"/>
        <v>9</v>
      </c>
      <c r="K9" s="38" t="str">
        <f t="shared" si="2"/>
        <v>OK</v>
      </c>
      <c r="L9" s="44"/>
      <c r="M9" s="54"/>
      <c r="N9" s="54"/>
      <c r="O9" s="54"/>
      <c r="P9" s="55"/>
      <c r="Q9" s="55"/>
      <c r="R9" s="55"/>
      <c r="S9" s="54"/>
      <c r="T9" s="54"/>
      <c r="U9" s="86">
        <v>3</v>
      </c>
      <c r="V9" s="86">
        <v>1</v>
      </c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5</v>
      </c>
      <c r="J10" s="37">
        <f t="shared" si="1"/>
        <v>4</v>
      </c>
      <c r="K10" s="38" t="str">
        <f t="shared" si="2"/>
        <v>OK</v>
      </c>
      <c r="L10" s="44"/>
      <c r="M10" s="54"/>
      <c r="N10" s="54"/>
      <c r="O10" s="54"/>
      <c r="P10" s="55"/>
      <c r="Q10" s="55"/>
      <c r="R10" s="55"/>
      <c r="S10" s="54"/>
      <c r="T10" s="54"/>
      <c r="U10" s="55"/>
      <c r="V10" s="86">
        <v>1</v>
      </c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f>6-1</f>
        <v>5</v>
      </c>
      <c r="J11" s="37">
        <f t="shared" si="1"/>
        <v>4</v>
      </c>
      <c r="K11" s="38" t="str">
        <f t="shared" si="2"/>
        <v>OK</v>
      </c>
      <c r="L11" s="44"/>
      <c r="M11" s="54"/>
      <c r="N11" s="54"/>
      <c r="O11" s="54"/>
      <c r="P11" s="55"/>
      <c r="Q11" s="55"/>
      <c r="R11" s="55"/>
      <c r="S11" s="54"/>
      <c r="T11" s="86">
        <v>1</v>
      </c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>
        <v>11</v>
      </c>
      <c r="J12" s="37">
        <f t="shared" si="1"/>
        <v>11</v>
      </c>
      <c r="K12" s="38" t="str">
        <f t="shared" si="2"/>
        <v>OK</v>
      </c>
      <c r="L12" s="44"/>
      <c r="M12" s="54"/>
      <c r="N12" s="54"/>
      <c r="O12" s="54"/>
      <c r="P12" s="55"/>
      <c r="Q12" s="55"/>
      <c r="R12" s="55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7</v>
      </c>
      <c r="J13" s="37">
        <f t="shared" si="1"/>
        <v>6</v>
      </c>
      <c r="K13" s="38" t="str">
        <f t="shared" si="2"/>
        <v>OK</v>
      </c>
      <c r="L13" s="44"/>
      <c r="M13" s="54"/>
      <c r="N13" s="54"/>
      <c r="O13" s="54"/>
      <c r="P13" s="86">
        <v>1</v>
      </c>
      <c r="Q13" s="55"/>
      <c r="R13" s="55"/>
      <c r="S13" s="54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>
        <v>10</v>
      </c>
      <c r="J14" s="37">
        <f t="shared" si="1"/>
        <v>10</v>
      </c>
      <c r="K14" s="38" t="str">
        <f t="shared" si="2"/>
        <v>OK</v>
      </c>
      <c r="L14" s="44"/>
      <c r="M14" s="54"/>
      <c r="N14" s="54"/>
      <c r="O14" s="54"/>
      <c r="P14" s="54"/>
      <c r="Q14" s="54"/>
      <c r="R14" s="55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f>5-1</f>
        <v>4</v>
      </c>
      <c r="J15" s="37">
        <f t="shared" si="1"/>
        <v>3</v>
      </c>
      <c r="K15" s="38" t="str">
        <f t="shared" si="2"/>
        <v>OK</v>
      </c>
      <c r="L15" s="44"/>
      <c r="M15" s="44"/>
      <c r="N15" s="44"/>
      <c r="O15" s="44"/>
      <c r="P15" s="44"/>
      <c r="Q15" s="44"/>
      <c r="R15" s="85">
        <v>1</v>
      </c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15</v>
      </c>
      <c r="J16" s="37">
        <f t="shared" si="1"/>
        <v>15</v>
      </c>
      <c r="K16" s="38" t="str">
        <f t="shared" si="2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6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>
        <v>2</v>
      </c>
      <c r="J17" s="37">
        <f t="shared" si="1"/>
        <v>2</v>
      </c>
      <c r="K17" s="38" t="str">
        <f t="shared" si="2"/>
        <v>OK</v>
      </c>
      <c r="L17" s="44"/>
      <c r="M17" s="44"/>
      <c r="N17" s="44"/>
      <c r="O17" s="44"/>
      <c r="P17" s="44"/>
      <c r="Q17" s="44"/>
      <c r="R17" s="46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>
        <v>5</v>
      </c>
      <c r="J18" s="37">
        <f t="shared" si="1"/>
        <v>5</v>
      </c>
      <c r="K18" s="38" t="str">
        <f t="shared" si="2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f>2-1</f>
        <v>1</v>
      </c>
      <c r="J19" s="37">
        <f t="shared" si="1"/>
        <v>0</v>
      </c>
      <c r="K19" s="38" t="str">
        <f t="shared" si="2"/>
        <v>OK</v>
      </c>
      <c r="L19" s="44"/>
      <c r="M19" s="44"/>
      <c r="N19" s="44"/>
      <c r="O19" s="44"/>
      <c r="P19" s="44"/>
      <c r="Q19" s="44"/>
      <c r="R19" s="44"/>
      <c r="S19" s="44"/>
      <c r="T19" s="85">
        <v>1</v>
      </c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>
        <v>4</v>
      </c>
      <c r="J20" s="37">
        <f t="shared" si="1"/>
        <v>4</v>
      </c>
      <c r="K20" s="38" t="str">
        <f t="shared" si="2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3</v>
      </c>
      <c r="J21" s="37">
        <f t="shared" si="1"/>
        <v>3</v>
      </c>
      <c r="K21" s="38" t="str">
        <f t="shared" si="2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f>24-3</f>
        <v>21</v>
      </c>
      <c r="J22" s="37">
        <f t="shared" si="1"/>
        <v>21</v>
      </c>
      <c r="K22" s="38" t="str">
        <f t="shared" si="2"/>
        <v>OK</v>
      </c>
      <c r="L22" s="44"/>
      <c r="M22" s="44"/>
      <c r="N22" s="46"/>
      <c r="O22" s="44"/>
      <c r="P22" s="46"/>
      <c r="Q22" s="46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f>4-1</f>
        <v>3</v>
      </c>
      <c r="J23" s="37">
        <f t="shared" si="1"/>
        <v>3</v>
      </c>
      <c r="K23" s="38" t="str">
        <f t="shared" si="2"/>
        <v>OK</v>
      </c>
      <c r="L23" s="44"/>
      <c r="M23" s="44"/>
      <c r="N23" s="44"/>
      <c r="O23" s="44"/>
      <c r="P23" s="46"/>
      <c r="Q23" s="46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2</v>
      </c>
      <c r="J24" s="37">
        <f t="shared" si="1"/>
        <v>2</v>
      </c>
      <c r="K24" s="38" t="str">
        <f t="shared" si="2"/>
        <v>OK</v>
      </c>
      <c r="L24" s="44"/>
      <c r="M24" s="44"/>
      <c r="N24" s="44"/>
      <c r="O24" s="44"/>
      <c r="P24" s="46"/>
      <c r="Q24" s="46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f>10-2</f>
        <v>8</v>
      </c>
      <c r="J25" s="37">
        <f t="shared" si="1"/>
        <v>5</v>
      </c>
      <c r="K25" s="38" t="str">
        <f t="shared" si="2"/>
        <v>OK</v>
      </c>
      <c r="L25" s="44"/>
      <c r="M25" s="46"/>
      <c r="N25" s="44"/>
      <c r="O25" s="44"/>
      <c r="P25" s="44"/>
      <c r="Q25" s="85">
        <v>1</v>
      </c>
      <c r="R25" s="44"/>
      <c r="S25" s="85">
        <v>2</v>
      </c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>
        <v>1</v>
      </c>
      <c r="J26" s="37">
        <f t="shared" si="1"/>
        <v>1</v>
      </c>
      <c r="K26" s="38" t="str">
        <f t="shared" si="2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>
        <v>2</v>
      </c>
      <c r="J27" s="37">
        <f t="shared" si="1"/>
        <v>2</v>
      </c>
      <c r="K27" s="38" t="str">
        <f t="shared" si="2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600</v>
      </c>
      <c r="J28" s="37">
        <f t="shared" si="1"/>
        <v>600</v>
      </c>
      <c r="K28" s="38" t="str">
        <f t="shared" si="2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150</v>
      </c>
      <c r="J29" s="37">
        <f t="shared" si="1"/>
        <v>150</v>
      </c>
      <c r="K29" s="38" t="str">
        <f t="shared" si="2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>
        <v>8</v>
      </c>
      <c r="J30" s="37">
        <f t="shared" si="1"/>
        <v>8</v>
      </c>
      <c r="K30" s="38" t="str">
        <f t="shared" si="2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>
        <f>8-2</f>
        <v>6</v>
      </c>
      <c r="J31" s="37">
        <f t="shared" si="1"/>
        <v>6</v>
      </c>
      <c r="K31" s="38" t="str">
        <f t="shared" si="2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ref="J32:J33" si="3">I32-(SUM(L32:W32))</f>
        <v>0</v>
      </c>
      <c r="K32" s="38" t="str">
        <f t="shared" ref="K32:K33" si="4">IF(J32&lt;0,"ATENÇÃO","OK")</f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3"/>
        <v>0</v>
      </c>
      <c r="K33" s="38" t="str">
        <f t="shared" si="4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3" x14ac:dyDescent="0.45">
      <c r="L34" s="88">
        <f>SUMPRODUCT(H4:H33,L4:L33)</f>
        <v>9900</v>
      </c>
      <c r="M34" s="88">
        <f>SUMPRODUCT(H4:H33,M4:M33)</f>
        <v>3300</v>
      </c>
      <c r="N34" s="88">
        <f>SUMPRODUCT(H4:H33,N4:N33)</f>
        <v>8250</v>
      </c>
      <c r="O34" s="88">
        <f>SUMPRODUCT(H4:H33,O4:O33)</f>
        <v>1000</v>
      </c>
      <c r="P34" s="88">
        <f>SUMPRODUCT(H4:H33,P4:P33)</f>
        <v>7677</v>
      </c>
      <c r="Q34" s="88">
        <f>SUMPRODUCT(H4:H33,Q4:Q33)</f>
        <v>1000</v>
      </c>
      <c r="R34" s="88">
        <f>SUMPRODUCT(H4:H33,R4:R33)</f>
        <v>3900</v>
      </c>
      <c r="S34" s="88">
        <f>SUMPRODUCT(H4:H33,S4:S33)</f>
        <v>7000</v>
      </c>
      <c r="T34" s="88">
        <f>SUMPRODUCT(H4:H33,T4:T33)</f>
        <v>4000</v>
      </c>
      <c r="U34" s="88">
        <f>SUMPRODUCT(H4:H33,U4:U33)</f>
        <v>5403</v>
      </c>
      <c r="V34" s="88">
        <f>SUMPRODUCT(H4:H33,V4:V33)</f>
        <v>5301</v>
      </c>
    </row>
  </sheetData>
  <mergeCells count="22">
    <mergeCell ref="A32:A33"/>
    <mergeCell ref="C32:C33"/>
    <mergeCell ref="V1:V2"/>
    <mergeCell ref="W1:W2"/>
    <mergeCell ref="U1:U2"/>
    <mergeCell ref="D1:H1"/>
    <mergeCell ref="A2:K2"/>
    <mergeCell ref="L1:L2"/>
    <mergeCell ref="A1:C1"/>
    <mergeCell ref="I1:K1"/>
    <mergeCell ref="Q1:Q2"/>
    <mergeCell ref="R1:R2"/>
    <mergeCell ref="S1:S2"/>
    <mergeCell ref="M1:M2"/>
    <mergeCell ref="N1:N2"/>
    <mergeCell ref="O1:O2"/>
    <mergeCell ref="T1:T2"/>
    <mergeCell ref="P1:P2"/>
    <mergeCell ref="C4:C21"/>
    <mergeCell ref="C22:C31"/>
    <mergeCell ref="A22:A31"/>
    <mergeCell ref="A4:A2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3"/>
  <sheetViews>
    <sheetView tabSelected="1" topLeftCell="G1" zoomScale="80" zoomScaleNormal="80" workbookViewId="0">
      <selection activeCell="P1" sqref="P1:P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4" style="18" customWidth="1"/>
    <col min="17" max="18" width="12" style="18" customWidth="1"/>
    <col min="19" max="19" width="13.3984375" style="18" customWidth="1"/>
    <col min="20" max="20" width="12.73046875" style="18" customWidth="1"/>
    <col min="21" max="21" width="13.73046875" style="18" customWidth="1"/>
    <col min="22" max="22" width="12.73046875" style="18" customWidth="1"/>
    <col min="23" max="16384" width="9.73046875" style="15"/>
  </cols>
  <sheetData>
    <row r="1" spans="1:22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114</v>
      </c>
      <c r="M1" s="99" t="s">
        <v>115</v>
      </c>
      <c r="N1" s="99" t="s">
        <v>116</v>
      </c>
      <c r="O1" s="99" t="s">
        <v>117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</row>
    <row r="2" spans="1:22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43655</v>
      </c>
      <c r="M3" s="53">
        <v>43711</v>
      </c>
      <c r="N3" s="53">
        <v>43732</v>
      </c>
      <c r="O3" s="53">
        <v>43747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</row>
    <row r="4" spans="1:22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6</v>
      </c>
      <c r="J4" s="37">
        <f>I4-(SUM(L4:V4))</f>
        <v>2</v>
      </c>
      <c r="K4" s="38" t="str">
        <f t="shared" ref="K4:K33" si="0">IF(J4&lt;0,"ATENÇÃO","OK")</f>
        <v>OK</v>
      </c>
      <c r="L4" s="89">
        <v>1</v>
      </c>
      <c r="M4" s="89">
        <v>2</v>
      </c>
      <c r="N4" s="89">
        <v>1</v>
      </c>
      <c r="O4" s="45"/>
      <c r="P4" s="46"/>
      <c r="Q4" s="44"/>
      <c r="R4" s="44"/>
      <c r="S4" s="45"/>
      <c r="T4" s="45"/>
      <c r="U4" s="45"/>
      <c r="V4" s="45"/>
    </row>
    <row r="5" spans="1:22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>I5-(SUM(L5:V5))</f>
        <v>0</v>
      </c>
      <c r="K5" s="38" t="str">
        <f t="shared" si="0"/>
        <v>OK</v>
      </c>
      <c r="L5" s="44"/>
      <c r="M5" s="44"/>
      <c r="N5" s="44"/>
      <c r="O5" s="44"/>
      <c r="P5" s="44"/>
      <c r="Q5" s="44"/>
      <c r="R5" s="44"/>
      <c r="S5" s="45"/>
      <c r="T5" s="45"/>
      <c r="U5" s="45"/>
      <c r="V5" s="45"/>
    </row>
    <row r="6" spans="1:22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>I6-(SUM(L6:V6))</f>
        <v>0</v>
      </c>
      <c r="K6" s="38" t="str">
        <f t="shared" si="0"/>
        <v>OK</v>
      </c>
      <c r="L6" s="44"/>
      <c r="M6" s="54"/>
      <c r="N6" s="54"/>
      <c r="O6" s="54"/>
      <c r="P6" s="55"/>
      <c r="Q6" s="54"/>
      <c r="R6" s="54"/>
      <c r="S6" s="54"/>
      <c r="T6" s="54"/>
      <c r="U6" s="54"/>
      <c r="V6" s="55"/>
    </row>
    <row r="7" spans="1:22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>
        <v>1</v>
      </c>
      <c r="J7" s="37">
        <f>I7-(SUM(L7:V7))</f>
        <v>1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>I8-(SUM(L8:V8))</f>
        <v>0</v>
      </c>
      <c r="K8" s="38" t="str">
        <f t="shared" si="0"/>
        <v>OK</v>
      </c>
      <c r="L8" s="44"/>
      <c r="M8" s="54"/>
      <c r="N8" s="54"/>
      <c r="O8" s="55"/>
      <c r="P8" s="55"/>
      <c r="Q8" s="54"/>
      <c r="R8" s="54"/>
      <c r="S8" s="55"/>
      <c r="T8" s="54"/>
      <c r="U8" s="54"/>
      <c r="V8" s="54"/>
    </row>
    <row r="9" spans="1:22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>I9-(SUM(L9:V9))</f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5"/>
      <c r="U9" s="55"/>
      <c r="V9" s="54"/>
    </row>
    <row r="10" spans="1:22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>I10-(SUM(L10:V10))</f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5"/>
      <c r="U10" s="54"/>
      <c r="V10" s="54"/>
    </row>
    <row r="11" spans="1:22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>I11-(SUM(L11:V11))</f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>I12-(SUM(L12:V12))</f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2</v>
      </c>
      <c r="J13" s="37">
        <f>I13-(SUM(L13:V13))</f>
        <v>2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5"/>
      <c r="S13" s="54"/>
      <c r="T13" s="54"/>
      <c r="U13" s="54"/>
      <c r="V13" s="55"/>
    </row>
    <row r="14" spans="1:22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>
        <v>2</v>
      </c>
      <c r="J14" s="37">
        <f>I14-(SUM(L14:V14))</f>
        <v>2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5"/>
    </row>
    <row r="15" spans="1:22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f>4+1</f>
        <v>5</v>
      </c>
      <c r="J15" s="37">
        <f>I15-(SUM(L15:V15))</f>
        <v>5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6"/>
      <c r="T15" s="44"/>
      <c r="U15" s="44"/>
      <c r="V15" s="44"/>
    </row>
    <row r="16" spans="1:22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/>
      <c r="J16" s="37">
        <f>I16-(SUM(L16:V16))</f>
        <v>0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6"/>
      <c r="U16" s="44"/>
      <c r="V16" s="44"/>
    </row>
    <row r="17" spans="1:22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>I17-(SUM(L17:V17))</f>
        <v>0</v>
      </c>
      <c r="K17" s="38" t="str">
        <f t="shared" si="0"/>
        <v>OK</v>
      </c>
      <c r="L17" s="44"/>
      <c r="M17" s="44"/>
      <c r="N17" s="44"/>
      <c r="O17" s="44"/>
      <c r="P17" s="46"/>
      <c r="Q17" s="44"/>
      <c r="R17" s="44"/>
      <c r="S17" s="44"/>
      <c r="T17" s="44"/>
      <c r="U17" s="44"/>
      <c r="V17" s="44"/>
    </row>
    <row r="18" spans="1:22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>I18-(SUM(L18:V18))</f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pans="1:22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f>3+1</f>
        <v>4</v>
      </c>
      <c r="J19" s="37">
        <f>I19-(SUM(L19:V19))</f>
        <v>0</v>
      </c>
      <c r="K19" s="38" t="str">
        <f t="shared" si="0"/>
        <v>OK</v>
      </c>
      <c r="L19" s="89">
        <v>1</v>
      </c>
      <c r="M19" s="89">
        <v>2</v>
      </c>
      <c r="N19" s="89">
        <v>1</v>
      </c>
      <c r="O19" s="46"/>
      <c r="P19" s="44"/>
      <c r="Q19" s="44"/>
      <c r="R19" s="44"/>
      <c r="S19" s="44"/>
      <c r="T19" s="44"/>
      <c r="U19" s="44"/>
      <c r="V19" s="46"/>
    </row>
    <row r="20" spans="1:22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>I20-(SUM(L20:V20))</f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:22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3</v>
      </c>
      <c r="J21" s="37">
        <f>I21-(SUM(L21:V21))</f>
        <v>3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f>3+3</f>
        <v>6</v>
      </c>
      <c r="J22" s="37">
        <f>I22-(SUM(L22:V22))</f>
        <v>0</v>
      </c>
      <c r="K22" s="38" t="str">
        <f t="shared" si="0"/>
        <v>OK</v>
      </c>
      <c r="L22" s="44"/>
      <c r="M22" s="89">
        <v>2</v>
      </c>
      <c r="N22" s="46"/>
      <c r="O22" s="89">
        <v>4</v>
      </c>
      <c r="P22" s="44"/>
      <c r="Q22" s="44"/>
      <c r="R22" s="44"/>
      <c r="S22" s="44"/>
      <c r="T22" s="44"/>
      <c r="U22" s="44"/>
      <c r="V22" s="44"/>
    </row>
    <row r="23" spans="1:22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>I23-(SUM(L23:V23))</f>
        <v>0</v>
      </c>
      <c r="K23" s="38" t="str">
        <f t="shared" si="0"/>
        <v>OK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pans="1:22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>I24-(SUM(L24:V24))</f>
        <v>0</v>
      </c>
      <c r="K24" s="38" t="str">
        <f t="shared" si="0"/>
        <v>OK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  <row r="25" spans="1:22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f>2</f>
        <v>2</v>
      </c>
      <c r="J25" s="37">
        <f>I25-(SUM(L25:V25))</f>
        <v>1</v>
      </c>
      <c r="K25" s="38" t="str">
        <f t="shared" si="0"/>
        <v>OK</v>
      </c>
      <c r="L25" s="89">
        <v>1</v>
      </c>
      <c r="M25" s="46"/>
      <c r="N25" s="44"/>
      <c r="O25" s="44"/>
      <c r="P25" s="44"/>
      <c r="Q25" s="46"/>
      <c r="R25" s="44"/>
      <c r="S25" s="44"/>
      <c r="T25" s="44"/>
      <c r="U25" s="44"/>
      <c r="V25" s="44"/>
    </row>
    <row r="26" spans="1:22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>I26-(SUM(L26:V26))</f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</row>
    <row r="27" spans="1:22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>I27-(SUM(L27:V27))</f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</row>
    <row r="28" spans="1:22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32</v>
      </c>
      <c r="J28" s="37">
        <f>I28-(SUM(L28:V28))</f>
        <v>32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22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8</v>
      </c>
      <c r="J29" s="37">
        <f>I29-(SUM(L29:V29))</f>
        <v>8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pans="1:22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>I30-(SUM(L30:V30))</f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</row>
    <row r="31" spans="1:22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>I31-(SUM(L31:V31))</f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>I32-(SUM(L32:V32))</f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>I33-(SUM(L33:V33))</f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</sheetData>
  <mergeCells count="21">
    <mergeCell ref="U1:U2"/>
    <mergeCell ref="V1:V2"/>
    <mergeCell ref="A32:A33"/>
    <mergeCell ref="C32:C33"/>
    <mergeCell ref="P1:P2"/>
    <mergeCell ref="T1:T2"/>
    <mergeCell ref="A2:K2"/>
    <mergeCell ref="A4:A21"/>
    <mergeCell ref="C4:C21"/>
    <mergeCell ref="Q1:Q2"/>
    <mergeCell ref="R1:R2"/>
    <mergeCell ref="S1:S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topLeftCell="A25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111" t="s">
        <v>121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1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 t="s">
        <v>75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>I4-(SUM(L4:W4))</f>
        <v>0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ref="J5:J33" si="1">I5-(SUM(L5:W5))</f>
        <v>0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f>1</f>
        <v>1</v>
      </c>
      <c r="J9" s="37">
        <f t="shared" si="1"/>
        <v>0</v>
      </c>
      <c r="K9" s="38" t="str">
        <f t="shared" si="0"/>
        <v>OK</v>
      </c>
      <c r="L9" s="89">
        <v>1</v>
      </c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 t="shared" si="1"/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/>
      <c r="J15" s="37">
        <f t="shared" si="1"/>
        <v>0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/>
      <c r="J16" s="37">
        <f t="shared" si="1"/>
        <v>0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/>
      <c r="J29" s="37">
        <f t="shared" si="1"/>
        <v>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>
        <v>1</v>
      </c>
      <c r="J32" s="37">
        <f t="shared" si="1"/>
        <v>0</v>
      </c>
      <c r="K32" s="38" t="str">
        <f t="shared" si="0"/>
        <v>OK</v>
      </c>
      <c r="L32" s="93">
        <v>1</v>
      </c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>
        <v>1</v>
      </c>
      <c r="J33" s="37">
        <f t="shared" si="1"/>
        <v>0</v>
      </c>
      <c r="K33" s="38" t="str">
        <f t="shared" si="0"/>
        <v>OK</v>
      </c>
      <c r="L33" s="89">
        <v>1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3"/>
  <sheetViews>
    <sheetView topLeftCell="A25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133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43634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2</v>
      </c>
      <c r="J4" s="37">
        <f>I4-(SUM(L4:W4))</f>
        <v>1</v>
      </c>
      <c r="K4" s="38" t="str">
        <f t="shared" ref="K4:K33" si="0">IF(J4&lt;0,"ATENÇÃO","OK")</f>
        <v>OK</v>
      </c>
      <c r="L4" s="84">
        <v>1</v>
      </c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2</v>
      </c>
      <c r="J5" s="37">
        <f t="shared" ref="J5:J33" si="1">I5-(SUM(L5:W5))</f>
        <v>1</v>
      </c>
      <c r="K5" s="38" t="str">
        <f t="shared" si="0"/>
        <v>OK</v>
      </c>
      <c r="L5" s="84">
        <v>1</v>
      </c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2</v>
      </c>
      <c r="J6" s="37">
        <f t="shared" si="1"/>
        <v>1</v>
      </c>
      <c r="K6" s="38" t="str">
        <f t="shared" si="0"/>
        <v>OK</v>
      </c>
      <c r="L6" s="84">
        <v>1</v>
      </c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1"/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 t="shared" si="1"/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2</v>
      </c>
      <c r="J15" s="37">
        <f t="shared" si="1"/>
        <v>2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2</v>
      </c>
      <c r="J16" s="37">
        <f t="shared" si="1"/>
        <v>2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/>
      <c r="J29" s="37">
        <f t="shared" si="1"/>
        <v>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L1:L2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3"/>
  <sheetViews>
    <sheetView zoomScale="80" zoomScaleNormal="80" workbookViewId="0">
      <selection activeCell="L1" sqref="L1:N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111</v>
      </c>
      <c r="M1" s="99" t="s">
        <v>112</v>
      </c>
      <c r="N1" s="99" t="s">
        <v>134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43672</v>
      </c>
      <c r="M3" s="53">
        <v>43690</v>
      </c>
      <c r="N3" s="53">
        <v>43888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>I4-(SUM(L4:W4))</f>
        <v>0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ref="J5:J33" si="1">I5-(SUM(L5:W5))</f>
        <v>0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97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f>1+1</f>
        <v>2</v>
      </c>
      <c r="J9" s="37">
        <f t="shared" si="1"/>
        <v>0</v>
      </c>
      <c r="K9" s="38" t="str">
        <f t="shared" si="0"/>
        <v>OK</v>
      </c>
      <c r="L9" s="44"/>
      <c r="M9" s="87">
        <v>1</v>
      </c>
      <c r="N9" s="87">
        <v>1</v>
      </c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1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f>1</f>
        <v>1</v>
      </c>
      <c r="J11" s="37">
        <f t="shared" si="1"/>
        <v>0</v>
      </c>
      <c r="K11" s="38" t="str">
        <f t="shared" si="0"/>
        <v>OK</v>
      </c>
      <c r="L11" s="44"/>
      <c r="M11" s="54"/>
      <c r="N11" s="87">
        <v>1</v>
      </c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7</v>
      </c>
      <c r="J15" s="37">
        <f t="shared" si="1"/>
        <v>3</v>
      </c>
      <c r="K15" s="38" t="str">
        <f t="shared" si="0"/>
        <v>OK</v>
      </c>
      <c r="L15" s="84">
        <v>2</v>
      </c>
      <c r="M15" s="44"/>
      <c r="N15" s="84">
        <v>2</v>
      </c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f>6-1</f>
        <v>5</v>
      </c>
      <c r="J16" s="37">
        <f t="shared" si="1"/>
        <v>4</v>
      </c>
      <c r="K16" s="38" t="str">
        <f t="shared" si="0"/>
        <v>OK</v>
      </c>
      <c r="L16" s="44"/>
      <c r="M16" s="44"/>
      <c r="N16" s="84">
        <v>1</v>
      </c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10</v>
      </c>
      <c r="J21" s="37">
        <f t="shared" si="1"/>
        <v>10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/>
      <c r="J29" s="37">
        <f t="shared" si="1"/>
        <v>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U1:U2"/>
    <mergeCell ref="A2:K2"/>
    <mergeCell ref="A4:A21"/>
    <mergeCell ref="C4:C21"/>
    <mergeCell ref="A22:A31"/>
    <mergeCell ref="C22:C31"/>
    <mergeCell ref="O1:O2"/>
    <mergeCell ref="P1:P2"/>
    <mergeCell ref="Q1:Q2"/>
    <mergeCell ref="R1:R2"/>
    <mergeCell ref="S1:S2"/>
    <mergeCell ref="T1:T2"/>
    <mergeCell ref="N1:N2"/>
    <mergeCell ref="A1:C1"/>
    <mergeCell ref="D1:H1"/>
    <mergeCell ref="I1:K1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8"/>
  <sheetViews>
    <sheetView topLeftCell="A22" zoomScale="80" zoomScaleNormal="80" workbookViewId="0">
      <selection activeCell="I33" sqref="I33:J33"/>
    </sheetView>
  </sheetViews>
  <sheetFormatPr defaultColWidth="9.73046875" defaultRowHeight="14.25" x14ac:dyDescent="0.45"/>
  <cols>
    <col min="1" max="1" width="8.86328125" style="1" customWidth="1"/>
    <col min="2" max="2" width="7.59765625" style="1" customWidth="1"/>
    <col min="3" max="3" width="31.73046875" style="39" customWidth="1"/>
    <col min="4" max="4" width="58.265625" style="1" customWidth="1"/>
    <col min="5" max="5" width="24" style="1" customWidth="1"/>
    <col min="6" max="6" width="12.59765625" style="19" customWidth="1"/>
    <col min="7" max="7" width="13.265625" style="40" customWidth="1"/>
    <col min="8" max="8" width="12.59765625" style="17" customWidth="1"/>
    <col min="9" max="9" width="16" style="15" customWidth="1"/>
    <col min="10" max="10" width="18.265625" style="15" customWidth="1"/>
    <col min="11" max="16384" width="9.73046875" style="15"/>
  </cols>
  <sheetData>
    <row r="1" spans="1:10" ht="33" customHeight="1" x14ac:dyDescent="0.45">
      <c r="A1" s="122" t="s">
        <v>90</v>
      </c>
      <c r="B1" s="122"/>
      <c r="C1" s="122"/>
      <c r="D1" s="122" t="s">
        <v>33</v>
      </c>
      <c r="E1" s="122"/>
      <c r="F1" s="121" t="s">
        <v>91</v>
      </c>
      <c r="G1" s="121"/>
      <c r="H1" s="121"/>
      <c r="I1" s="121"/>
      <c r="J1" s="121"/>
    </row>
    <row r="2" spans="1:10" s="16" customFormat="1" ht="28.5" x14ac:dyDescent="0.35">
      <c r="A2" s="73" t="s">
        <v>76</v>
      </c>
      <c r="B2" s="73" t="s">
        <v>77</v>
      </c>
      <c r="C2" s="73" t="s">
        <v>78</v>
      </c>
      <c r="D2" s="73" t="s">
        <v>56</v>
      </c>
      <c r="E2" s="35" t="s">
        <v>73</v>
      </c>
      <c r="F2" s="41" t="s">
        <v>23</v>
      </c>
      <c r="G2" s="36" t="s">
        <v>24</v>
      </c>
      <c r="H2" s="34" t="s">
        <v>25</v>
      </c>
      <c r="I2" s="42" t="s">
        <v>26</v>
      </c>
      <c r="J2" s="42" t="s">
        <v>27</v>
      </c>
    </row>
    <row r="3" spans="1:10" ht="30" customHeight="1" x14ac:dyDescent="0.45">
      <c r="A3" s="107">
        <v>1</v>
      </c>
      <c r="B3" s="56">
        <v>1</v>
      </c>
      <c r="C3" s="100" t="s">
        <v>79</v>
      </c>
      <c r="D3" s="57" t="s">
        <v>34</v>
      </c>
      <c r="E3" s="80">
        <v>1000</v>
      </c>
      <c r="F3" s="32">
        <f>PROEX!I4+MESC!I4+PROEN!I4+CDH!I4+CEART!I4+CAV!I4+FAED!I4+CEFID!I4+CERES!I4+CEPLAN!I4+CEAVI!I4+CCT!I4+CESFI!I4</f>
        <v>30</v>
      </c>
      <c r="G3" s="37">
        <f>(PROEX!I4-PROEX!J4)+(MESC!I4-MESC!J4)+(PROEN!I4-PROEN!J4)+(CDH!I4-CDH!J4)+(CEART!I4-CEART!J4)+(CAV!I4-CAV!J4)+(FAED!I4-FAED!J4)+(CEFID!I4-CEFID!J4)+(CERES!I4-CERES!J4)+(CEPLAN!I4-CEPLAN!J4)+(CEAVI!I4-CEAVI!J4)+(CCT!I4-CCT!J4)+(CESFI!I4-CESFI!J4)</f>
        <v>12</v>
      </c>
      <c r="H3" s="43">
        <f>F3-G3</f>
        <v>18</v>
      </c>
      <c r="I3" s="33">
        <f>F3*E3</f>
        <v>30000</v>
      </c>
      <c r="J3" s="33">
        <f>G3*E3</f>
        <v>12000</v>
      </c>
    </row>
    <row r="4" spans="1:10" ht="30" customHeight="1" x14ac:dyDescent="0.45">
      <c r="A4" s="107"/>
      <c r="B4" s="56">
        <v>2</v>
      </c>
      <c r="C4" s="101"/>
      <c r="D4" s="57" t="s">
        <v>35</v>
      </c>
      <c r="E4" s="80">
        <v>1000</v>
      </c>
      <c r="F4" s="32">
        <f>PROEX!I5+MESC!I5+PROEN!I5+CDH!I5+CEART!I5+CAV!I5+FAED!I5+CEFID!I5+CERES!I5+CEPLAN!I5+CEAVI!I5+CCT!I5+CESFI!I5</f>
        <v>29</v>
      </c>
      <c r="G4" s="37">
        <f>(PROEX!I5-PROEX!J5)+(MESC!I5-MESC!J5)+(PROEN!I5-PROEN!J5)+(CDH!I5-CDH!J5)+(CEART!I5-CEART!J5)+(CAV!I5-CAV!J5)+(FAED!I5-FAED!J5)+(CEFID!I5-CEFID!J5)+(CERES!I5-CERES!J5)+(CEPLAN!I5-CEPLAN!J5)+(CEAVI!I5-CEAVI!J5)+(CCT!I5-CCT!J5)+(CESFI!I5-CESFI!J5)</f>
        <v>6</v>
      </c>
      <c r="H4" s="43">
        <f t="shared" ref="H4:H32" si="0">F4-G4</f>
        <v>23</v>
      </c>
      <c r="I4" s="33">
        <f t="shared" ref="I4:I32" si="1">F4*E4</f>
        <v>29000</v>
      </c>
      <c r="J4" s="33">
        <f t="shared" ref="J4:J32" si="2">G4*E4</f>
        <v>6000</v>
      </c>
    </row>
    <row r="5" spans="1:10" ht="30" customHeight="1" x14ac:dyDescent="0.45">
      <c r="A5" s="107"/>
      <c r="B5" s="56">
        <v>3</v>
      </c>
      <c r="C5" s="101"/>
      <c r="D5" s="57" t="s">
        <v>36</v>
      </c>
      <c r="E5" s="81">
        <v>1650</v>
      </c>
      <c r="F5" s="32">
        <f>PROEX!I6+MESC!I6+PROEN!I6+CDH!I6+CEART!I6+CAV!I6+FAED!I6+CEFID!I6+CERES!I6+CEPLAN!I6+CEAVI!I6+CCT!I6+CESFI!I6</f>
        <v>21</v>
      </c>
      <c r="G5" s="37">
        <f>(PROEX!I6-PROEX!J6)+(MESC!I6-MESC!J6)+(PROEN!I6-PROEN!J6)+(CDH!I6-CDH!J6)+(CEART!I6-CEART!J6)+(CAV!I6-CAV!J6)+(FAED!I6-FAED!J6)+(CEFID!I6-CEFID!J6)+(CERES!I6-CERES!J6)+(CEPLAN!I6-CEPLAN!J6)+(CEAVI!I6-CEAVI!J6)+(CCT!I6-CCT!J6)+(CESFI!I6-CESFI!J6)</f>
        <v>6</v>
      </c>
      <c r="H5" s="43">
        <f t="shared" si="0"/>
        <v>15</v>
      </c>
      <c r="I5" s="33">
        <f t="shared" si="1"/>
        <v>34650</v>
      </c>
      <c r="J5" s="33">
        <f t="shared" si="2"/>
        <v>9900</v>
      </c>
    </row>
    <row r="6" spans="1:10" ht="30" customHeight="1" x14ac:dyDescent="0.45">
      <c r="A6" s="107"/>
      <c r="B6" s="56">
        <v>4</v>
      </c>
      <c r="C6" s="101"/>
      <c r="D6" s="60" t="s">
        <v>37</v>
      </c>
      <c r="E6" s="81">
        <v>5000</v>
      </c>
      <c r="F6" s="32">
        <f>PROEX!I7+MESC!I7+PROEN!I7+CDH!I7+CEART!I7+CAV!I7+FAED!I7+CEFID!I7+CERES!I7+CEPLAN!I7+CEAVI!I7+CCT!I7+CESFI!I7</f>
        <v>3</v>
      </c>
      <c r="G6" s="37">
        <f>(PROEX!I7-PROEX!J7)+(MESC!I7-MESC!J7)+(PROEN!I7-PROEN!J7)+(CDH!I7-CDH!J7)+(CEART!I7-CEART!J7)+(CAV!I7-CAV!J7)+(FAED!I7-FAED!J7)+(CEFID!I7-CEFID!J7)+(CERES!I7-CERES!J7)+(CEPLAN!I7-CEPLAN!J7)+(CEAVI!I7-CEAVI!J7)+(CCT!I7-CCT!J7)+(CESFI!I7-CESFI!J7)</f>
        <v>1</v>
      </c>
      <c r="H6" s="43">
        <f t="shared" si="0"/>
        <v>2</v>
      </c>
      <c r="I6" s="33">
        <f t="shared" si="1"/>
        <v>15000</v>
      </c>
      <c r="J6" s="33">
        <f t="shared" si="2"/>
        <v>5000</v>
      </c>
    </row>
    <row r="7" spans="1:10" ht="30" customHeight="1" x14ac:dyDescent="0.45">
      <c r="A7" s="107"/>
      <c r="B7" s="56">
        <v>5</v>
      </c>
      <c r="C7" s="101"/>
      <c r="D7" s="57" t="s">
        <v>38</v>
      </c>
      <c r="E7" s="81">
        <v>1650</v>
      </c>
      <c r="F7" s="32">
        <f>PROEX!I8+MESC!I8+PROEN!I8+CDH!I8+CEART!I8+CAV!I8+FAED!I8+CEFID!I8+CERES!I8+CEPLAN!I8+CEAVI!I8+CCT!I8+CESFI!I8</f>
        <v>30</v>
      </c>
      <c r="G7" s="37">
        <f>(PROEX!I8-PROEX!J8)+(MESC!I8-MESC!J8)+(PROEN!I8-PROEN!J8)+(CDH!I8-CDH!J8)+(CEART!I8-CEART!J8)+(CAV!I8-CAV!J8)+(FAED!I8-FAED!J8)+(CEFID!I8-CEFID!J8)+(CERES!I8-CERES!J8)+(CEPLAN!I8-CEPLAN!J8)+(CEAVI!I8-CEAVI!J8)+(CCT!I8-CCT!J8)+(CESFI!I8-CESFI!J8)</f>
        <v>17</v>
      </c>
      <c r="H7" s="43">
        <f t="shared" si="0"/>
        <v>13</v>
      </c>
      <c r="I7" s="33">
        <f t="shared" si="1"/>
        <v>49500</v>
      </c>
      <c r="J7" s="33">
        <f t="shared" si="2"/>
        <v>28050</v>
      </c>
    </row>
    <row r="8" spans="1:10" ht="30" customHeight="1" x14ac:dyDescent="0.45">
      <c r="A8" s="107"/>
      <c r="B8" s="56">
        <v>6</v>
      </c>
      <c r="C8" s="101"/>
      <c r="D8" s="57" t="s">
        <v>39</v>
      </c>
      <c r="E8" s="81">
        <v>1801</v>
      </c>
      <c r="F8" s="32">
        <f>PROEX!I9+MESC!I9+PROEN!I9+CDH!I9+CEART!I9+CAV!I9+FAED!I9+CEFID!I9+CERES!I9+CEPLAN!I9+CEAVI!I9+CCT!I9+CESFI!I9</f>
        <v>27</v>
      </c>
      <c r="G8" s="37">
        <f>(PROEX!I9-PROEX!J9)+(MESC!I9-MESC!J9)+(PROEN!I9-PROEN!J9)+(CDH!I9-CDH!J9)+(CEART!I9-CEART!J9)+(CAV!I9-CAV!J9)+(FAED!I9-FAED!J9)+(CEFID!I9-CEFID!J9)+(CERES!I9-CERES!J9)+(CEPLAN!I9-CEPLAN!J9)+(CEAVI!I9-CEAVI!J9)+(CCT!I9-CCT!J9)+(CESFI!I9-CESFI!J9)</f>
        <v>9</v>
      </c>
      <c r="H8" s="43">
        <f t="shared" si="0"/>
        <v>18</v>
      </c>
      <c r="I8" s="33">
        <f t="shared" si="1"/>
        <v>48627</v>
      </c>
      <c r="J8" s="33">
        <f t="shared" si="2"/>
        <v>16209</v>
      </c>
    </row>
    <row r="9" spans="1:10" ht="30" customHeight="1" x14ac:dyDescent="0.45">
      <c r="A9" s="107"/>
      <c r="B9" s="56">
        <v>7</v>
      </c>
      <c r="C9" s="101"/>
      <c r="D9" s="57" t="s">
        <v>40</v>
      </c>
      <c r="E9" s="81">
        <v>3500</v>
      </c>
      <c r="F9" s="32">
        <f>PROEX!I10+MESC!I10+PROEN!I10+CDH!I10+CEART!I10+CAV!I10+FAED!I10+CEFID!I10+CERES!I10+CEPLAN!I10+CEAVI!I10+CCT!I10+CESFI!I10</f>
        <v>15</v>
      </c>
      <c r="G9" s="37">
        <f>(PROEX!I10-PROEX!J10)+(MESC!I10-MESC!J10)+(PROEN!I10-PROEN!J10)+(CDH!I10-CDH!J10)+(CEART!I10-CEART!J10)+(CAV!I10-CAV!J10)+(FAED!I10-FAED!J10)+(CEFID!I10-CEFID!J10)+(CERES!I10-CERES!J10)+(CEPLAN!I10-CEPLAN!J10)+(CEAVI!I10-CEAVI!J10)+(CCT!I10-CCT!J10)+(CESFI!I10-CESFI!J10)</f>
        <v>5</v>
      </c>
      <c r="H9" s="43">
        <f t="shared" si="0"/>
        <v>10</v>
      </c>
      <c r="I9" s="33">
        <f t="shared" si="1"/>
        <v>52500</v>
      </c>
      <c r="J9" s="33">
        <f t="shared" si="2"/>
        <v>17500</v>
      </c>
    </row>
    <row r="10" spans="1:10" ht="30" customHeight="1" x14ac:dyDescent="0.45">
      <c r="A10" s="107"/>
      <c r="B10" s="56">
        <v>8</v>
      </c>
      <c r="C10" s="101"/>
      <c r="D10" s="57" t="s">
        <v>41</v>
      </c>
      <c r="E10" s="81">
        <v>1800</v>
      </c>
      <c r="F10" s="32">
        <f>PROEX!I11+MESC!I11+PROEN!I11+CDH!I11+CEART!I11+CAV!I11+FAED!I11+CEFID!I11+CERES!I11+CEPLAN!I11+CEAVI!I11+CCT!I11+CESFI!I11</f>
        <v>15</v>
      </c>
      <c r="G10" s="37">
        <f>(PROEX!I11-PROEX!J11)+(MESC!I11-MESC!J11)+(PROEN!I11-PROEN!J11)+(CDH!I11-CDH!J11)+(CEART!I11-CEART!J11)+(CAV!I11-CAV!J11)+(FAED!I11-FAED!J11)+(CEFID!I11-CEFID!J11)+(CERES!I11-CERES!J11)+(CEPLAN!I11-CEPLAN!J11)+(CEAVI!I11-CEAVI!J11)+(CCT!I11-CCT!J11)+(CESFI!I11-CESFI!J11)</f>
        <v>3</v>
      </c>
      <c r="H10" s="43">
        <f t="shared" si="0"/>
        <v>12</v>
      </c>
      <c r="I10" s="33">
        <f t="shared" si="1"/>
        <v>27000</v>
      </c>
      <c r="J10" s="33">
        <f t="shared" si="2"/>
        <v>5400</v>
      </c>
    </row>
    <row r="11" spans="1:10" ht="30" customHeight="1" x14ac:dyDescent="0.45">
      <c r="A11" s="107"/>
      <c r="B11" s="56">
        <v>9</v>
      </c>
      <c r="C11" s="101"/>
      <c r="D11" s="57" t="s">
        <v>42</v>
      </c>
      <c r="E11" s="81">
        <v>2100</v>
      </c>
      <c r="F11" s="32">
        <f>PROEX!I12+MESC!I12+PROEN!I12+CDH!I12+CEART!I12+CAV!I12+FAED!I12+CEFID!I12+CERES!I12+CEPLAN!I12+CEAVI!I12+CCT!I12+CESFI!I12</f>
        <v>17</v>
      </c>
      <c r="G11" s="37">
        <f>(PROEX!I12-PROEX!J12)+(MESC!I12-MESC!J12)+(PROEN!I12-PROEN!J12)+(CDH!I12-CDH!J12)+(CEART!I12-CEART!J12)+(CAV!I12-CAV!J12)+(FAED!I12-FAED!J12)+(CEFID!I12-CEFID!J12)+(CERES!I12-CERES!J12)+(CEPLAN!I12-CEPLAN!J12)+(CEAVI!I12-CEAVI!J12)+(CCT!I12-CCT!J12)+(CESFI!I12-CESFI!J12)</f>
        <v>2</v>
      </c>
      <c r="H11" s="43">
        <f t="shared" si="0"/>
        <v>15</v>
      </c>
      <c r="I11" s="33">
        <f t="shared" si="1"/>
        <v>35700</v>
      </c>
      <c r="J11" s="33">
        <f t="shared" si="2"/>
        <v>4200</v>
      </c>
    </row>
    <row r="12" spans="1:10" ht="30" customHeight="1" x14ac:dyDescent="0.45">
      <c r="A12" s="107"/>
      <c r="B12" s="56">
        <v>10</v>
      </c>
      <c r="C12" s="101"/>
      <c r="D12" s="60" t="s">
        <v>43</v>
      </c>
      <c r="E12" s="81">
        <v>727</v>
      </c>
      <c r="F12" s="32">
        <f>PROEX!I13+MESC!I13+PROEN!I13+CDH!I13+CEART!I13+CAV!I13+FAED!I13+CEFID!I13+CERES!I13+CEPLAN!I13+CEAVI!I13+CCT!I13+CESFI!I13</f>
        <v>18</v>
      </c>
      <c r="G12" s="37">
        <f>(PROEX!I13-PROEX!J13)+(MESC!I13-MESC!J13)+(PROEN!I13-PROEN!J13)+(CDH!I13-CDH!J13)+(CEART!I13-CEART!J13)+(CAV!I13-CAV!J13)+(FAED!I13-FAED!J13)+(CEFID!I13-CEFID!J13)+(CERES!I13-CERES!J13)+(CEPLAN!I13-CEPLAN!J13)+(CEAVI!I13-CEAVI!J13)+(CCT!I13-CCT!J13)+(CESFI!I13-CESFI!J13)</f>
        <v>6</v>
      </c>
      <c r="H12" s="43">
        <f t="shared" si="0"/>
        <v>12</v>
      </c>
      <c r="I12" s="33">
        <f t="shared" si="1"/>
        <v>13086</v>
      </c>
      <c r="J12" s="33">
        <f t="shared" si="2"/>
        <v>4362</v>
      </c>
    </row>
    <row r="13" spans="1:10" ht="30" customHeight="1" x14ac:dyDescent="0.45">
      <c r="A13" s="107"/>
      <c r="B13" s="56">
        <v>11</v>
      </c>
      <c r="C13" s="101"/>
      <c r="D13" s="61" t="s">
        <v>89</v>
      </c>
      <c r="E13" s="81">
        <v>631</v>
      </c>
      <c r="F13" s="32">
        <f>PROEX!I14+MESC!I14+PROEN!I14+CDH!I14+CEART!I14+CAV!I14+FAED!I14+CEFID!I14+CERES!I14+CEPLAN!I14+CEAVI!I14+CCT!I14+CESFI!I14</f>
        <v>27</v>
      </c>
      <c r="G13" s="37">
        <f>(PROEX!I14-PROEX!J14)+(MESC!I14-MESC!J14)+(PROEN!I14-PROEN!J14)+(CDH!I14-CDH!J14)+(CEART!I14-CEART!J14)+(CAV!I14-CAV!J14)+(FAED!I14-FAED!J14)+(CEFID!I14-CEFID!J14)+(CERES!I14-CERES!J14)+(CEPLAN!I14-CEPLAN!J14)+(CEAVI!I14-CEAVI!J14)+(CCT!I14-CCT!J14)+(CESFI!I14-CESFI!J14)</f>
        <v>5</v>
      </c>
      <c r="H13" s="43">
        <f t="shared" si="0"/>
        <v>22</v>
      </c>
      <c r="I13" s="33">
        <f t="shared" si="1"/>
        <v>17037</v>
      </c>
      <c r="J13" s="33">
        <f t="shared" si="2"/>
        <v>3155</v>
      </c>
    </row>
    <row r="14" spans="1:10" ht="30" customHeight="1" x14ac:dyDescent="0.45">
      <c r="A14" s="107"/>
      <c r="B14" s="56">
        <v>12</v>
      </c>
      <c r="C14" s="101"/>
      <c r="D14" s="61" t="s">
        <v>44</v>
      </c>
      <c r="E14" s="81">
        <v>600</v>
      </c>
      <c r="F14" s="32">
        <f>PROEX!I15+MESC!I15+PROEN!I15+CDH!I15+CEART!I15+CAV!I15+FAED!I15+CEFID!I15+CERES!I15+CEPLAN!I15+CEAVI!I15+CCT!I15+CESFI!I15</f>
        <v>69</v>
      </c>
      <c r="G14" s="37">
        <f>(PROEX!I15-PROEX!J15)+(MESC!I15-MESC!J15)+(PROEN!I15-PROEN!J15)+(CDH!I15-CDH!J15)+(CEART!I15-CEART!J15)+(CAV!I15-CAV!J15)+(FAED!I15-FAED!J15)+(CEFID!I15-CEFID!J15)+(CERES!I15-CERES!J15)+(CEPLAN!I15-CEPLAN!J15)+(CEAVI!I15-CEAVI!J15)+(CCT!I15-CCT!J15)+(CESFI!I15-CESFI!J15)</f>
        <v>16</v>
      </c>
      <c r="H14" s="43">
        <f t="shared" si="0"/>
        <v>53</v>
      </c>
      <c r="I14" s="33">
        <f t="shared" si="1"/>
        <v>41400</v>
      </c>
      <c r="J14" s="33">
        <f t="shared" si="2"/>
        <v>9600</v>
      </c>
    </row>
    <row r="15" spans="1:10" ht="30" customHeight="1" x14ac:dyDescent="0.45">
      <c r="A15" s="107"/>
      <c r="B15" s="56">
        <v>13</v>
      </c>
      <c r="C15" s="101"/>
      <c r="D15" s="62" t="s">
        <v>45</v>
      </c>
      <c r="E15" s="81">
        <v>1091</v>
      </c>
      <c r="F15" s="32">
        <f>PROEX!I16+MESC!I16+PROEN!I16+CDH!I16+CEART!I16+CAV!I16+FAED!I16+CEFID!I16+CERES!I16+CEPLAN!I16+CEAVI!I16+CCT!I16+CESFI!I16</f>
        <v>49</v>
      </c>
      <c r="G15" s="37">
        <f>(PROEX!I16-PROEX!J16)+(MESC!I16-MESC!J16)+(PROEN!I16-PROEN!J16)+(CDH!I16-CDH!J16)+(CEART!I16-CEART!J16)+(CAV!I16-CAV!J16)+(FAED!I16-FAED!J16)+(CEFID!I16-CEFID!J16)+(CERES!I16-CERES!J16)+(CEPLAN!I16-CEPLAN!J16)+(CEAVI!I16-CEAVI!J16)+(CCT!I16-CCT!J16)+(CESFI!I16-CESFI!J16)</f>
        <v>20</v>
      </c>
      <c r="H15" s="43">
        <f t="shared" si="0"/>
        <v>29</v>
      </c>
      <c r="I15" s="33">
        <f t="shared" si="1"/>
        <v>53459</v>
      </c>
      <c r="J15" s="33">
        <f t="shared" si="2"/>
        <v>21820</v>
      </c>
    </row>
    <row r="16" spans="1:10" ht="30" customHeight="1" x14ac:dyDescent="0.45">
      <c r="A16" s="107"/>
      <c r="B16" s="56">
        <v>14</v>
      </c>
      <c r="C16" s="101"/>
      <c r="D16" s="62" t="s">
        <v>46</v>
      </c>
      <c r="E16" s="81">
        <v>14307</v>
      </c>
      <c r="F16" s="32">
        <f>PROEX!I17+MESC!I17+PROEN!I17+CDH!I17+CEART!I17+CAV!I17+FAED!I17+CEFID!I17+CERES!I17+CEPLAN!I17+CEAVI!I17+CCT!I17+CESFI!I17</f>
        <v>6</v>
      </c>
      <c r="G16" s="37">
        <f>(PROEX!I17-PROEX!J17)+(MESC!I17-MESC!J17)+(PROEN!I17-PROEN!J17)+(CDH!I17-CDH!J17)+(CEART!I17-CEART!J17)+(CAV!I17-CAV!J17)+(FAED!I17-FAED!J17)+(CEFID!I17-CEFID!J17)+(CERES!I17-CERES!J17)+(CEPLAN!I17-CEPLAN!J17)+(CEAVI!I17-CEAVI!J17)+(CCT!I17-CCT!J17)+(CESFI!I17-CESFI!J17)</f>
        <v>0</v>
      </c>
      <c r="H16" s="43">
        <f t="shared" si="0"/>
        <v>6</v>
      </c>
      <c r="I16" s="33">
        <f t="shared" si="1"/>
        <v>85842</v>
      </c>
      <c r="J16" s="33">
        <f t="shared" si="2"/>
        <v>0</v>
      </c>
    </row>
    <row r="17" spans="1:10" ht="30" customHeight="1" x14ac:dyDescent="0.45">
      <c r="A17" s="107"/>
      <c r="B17" s="56">
        <v>15</v>
      </c>
      <c r="C17" s="101"/>
      <c r="D17" s="61" t="s">
        <v>47</v>
      </c>
      <c r="E17" s="81">
        <v>450</v>
      </c>
      <c r="F17" s="32">
        <f>PROEX!I18+MESC!I18+PROEN!I18+CDH!I18+CEART!I18+CAV!I18+FAED!I18+CEFID!I18+CERES!I18+CEPLAN!I18+CEAVI!I18+CCT!I18+CESFI!I18</f>
        <v>14</v>
      </c>
      <c r="G17" s="37">
        <f>(PROEX!I18-PROEX!J18)+(MESC!I18-MESC!J18)+(PROEN!I18-PROEN!J18)+(CDH!I18-CDH!J18)+(CEART!I18-CEART!J18)+(CAV!I18-CAV!J18)+(FAED!I18-FAED!J18)+(CEFID!I18-CEFID!J18)+(CERES!I18-CERES!J18)+(CEPLAN!I18-CEPLAN!J18)+(CEAVI!I18-CEAVI!J18)+(CCT!I18-CCT!J18)+(CESFI!I18-CESFI!J18)</f>
        <v>0</v>
      </c>
      <c r="H17" s="43">
        <f t="shared" si="0"/>
        <v>14</v>
      </c>
      <c r="I17" s="33">
        <f t="shared" si="1"/>
        <v>6300</v>
      </c>
      <c r="J17" s="33">
        <f t="shared" si="2"/>
        <v>0</v>
      </c>
    </row>
    <row r="18" spans="1:10" ht="30" customHeight="1" x14ac:dyDescent="0.45">
      <c r="A18" s="107"/>
      <c r="B18" s="56">
        <v>16</v>
      </c>
      <c r="C18" s="101"/>
      <c r="D18" s="60" t="s">
        <v>80</v>
      </c>
      <c r="E18" s="81">
        <v>1200</v>
      </c>
      <c r="F18" s="32">
        <f>PROEX!I19+MESC!I19+PROEN!I19+CDH!I19+CEART!I19+CAV!I19+FAED!I19+CEFID!I19+CERES!I19+CEPLAN!I19+CEAVI!I19+CCT!I19+CESFI!I19</f>
        <v>10</v>
      </c>
      <c r="G18" s="37">
        <f>(PROEX!I19-PROEX!J19)+(MESC!I19-MESC!J19)+(PROEN!I19-PROEN!J19)+(CDH!I19-CDH!J19)+(CEART!I19-CEART!J19)+(CAV!I19-CAV!J19)+(FAED!I19-FAED!J19)+(CEFID!I19-CEFID!J19)+(CERES!I19-CERES!J19)+(CEPLAN!I19-CEPLAN!J19)+(CEAVI!I19-CEAVI!J19)+(CCT!I19-CCT!J19)+(CESFI!I19-CESFI!J19)</f>
        <v>5</v>
      </c>
      <c r="H18" s="43">
        <f t="shared" si="0"/>
        <v>5</v>
      </c>
      <c r="I18" s="33">
        <f t="shared" si="1"/>
        <v>12000</v>
      </c>
      <c r="J18" s="33">
        <f t="shared" si="2"/>
        <v>6000</v>
      </c>
    </row>
    <row r="19" spans="1:10" ht="30" customHeight="1" x14ac:dyDescent="0.45">
      <c r="A19" s="107"/>
      <c r="B19" s="56">
        <v>17</v>
      </c>
      <c r="C19" s="101"/>
      <c r="D19" s="60" t="s">
        <v>48</v>
      </c>
      <c r="E19" s="81">
        <v>5500</v>
      </c>
      <c r="F19" s="32">
        <f>PROEX!I20+MESC!I20+PROEN!I20+CDH!I20+CEART!I20+CAV!I20+FAED!I20+CEFID!I20+CERES!I20+CEPLAN!I20+CEAVI!I20+CCT!I20+CESFI!I20</f>
        <v>8</v>
      </c>
      <c r="G19" s="37">
        <f>(PROEX!I20-PROEX!J20)+(MESC!I20-MESC!J20)+(PROEN!I20-PROEN!J20)+(CDH!I20-CDH!J20)+(CEART!I20-CEART!J20)+(CAV!I20-CAV!J20)+(FAED!I20-FAED!J20)+(CEFID!I20-CEFID!J20)+(CERES!I20-CERES!J20)+(CEPLAN!I20-CEPLAN!J20)+(CEAVI!I20-CEAVI!J20)+(CCT!I20-CCT!J20)+(CESFI!I20-CESFI!J20)</f>
        <v>2</v>
      </c>
      <c r="H19" s="43">
        <f t="shared" si="0"/>
        <v>6</v>
      </c>
      <c r="I19" s="33">
        <f t="shared" si="1"/>
        <v>44000</v>
      </c>
      <c r="J19" s="33">
        <f t="shared" si="2"/>
        <v>11000</v>
      </c>
    </row>
    <row r="20" spans="1:10" ht="30" customHeight="1" x14ac:dyDescent="0.45">
      <c r="A20" s="107"/>
      <c r="B20" s="56">
        <v>18</v>
      </c>
      <c r="C20" s="102"/>
      <c r="D20" s="62" t="s">
        <v>49</v>
      </c>
      <c r="E20" s="81">
        <v>2800</v>
      </c>
      <c r="F20" s="32">
        <f>PROEX!I21+MESC!I21+PROEN!I21+CDH!I21+CEART!I21+CAV!I21+FAED!I21+CEFID!I21+CERES!I21+CEPLAN!I21+CEAVI!I21+CCT!I21+CESFI!I21</f>
        <v>24</v>
      </c>
      <c r="G20" s="37">
        <f>(PROEX!I21-PROEX!J21)+(MESC!I21-MESC!J21)+(PROEN!I21-PROEN!J21)+(CDH!I21-CDH!J21)+(CEART!I21-CEART!J21)+(CAV!I21-CAV!J21)+(FAED!I21-FAED!J21)+(CEFID!I21-CEFID!J21)+(CERES!I21-CERES!J21)+(CEPLAN!I21-CEPLAN!J21)+(CEAVI!I21-CEAVI!J21)+(CCT!I21-CCT!J21)+(CESFI!I21-CESFI!J21)</f>
        <v>0</v>
      </c>
      <c r="H20" s="43">
        <f t="shared" si="0"/>
        <v>24</v>
      </c>
      <c r="I20" s="33">
        <f t="shared" si="1"/>
        <v>67200</v>
      </c>
      <c r="J20" s="33">
        <f t="shared" si="2"/>
        <v>0</v>
      </c>
    </row>
    <row r="21" spans="1:10" ht="30" customHeight="1" x14ac:dyDescent="0.45">
      <c r="A21" s="106">
        <v>2</v>
      </c>
      <c r="B21" s="63">
        <v>19</v>
      </c>
      <c r="C21" s="103" t="s">
        <v>79</v>
      </c>
      <c r="D21" s="64" t="s">
        <v>50</v>
      </c>
      <c r="E21" s="82">
        <v>623</v>
      </c>
      <c r="F21" s="32">
        <f>PROEX!I22+MESC!I22+PROEN!I22+CDH!I22+CEART!I22+CAV!I22+FAED!I22+CEFID!I22+CERES!I22+CEPLAN!I22+CEAVI!I22+CCT!I22+CESFI!I22</f>
        <v>59</v>
      </c>
      <c r="G21" s="37">
        <f>(PROEX!I22-PROEX!J22)+(MESC!I22-MESC!J22)+(PROEN!I22-PROEN!J22)+(CDH!I22-CDH!J22)+(CEART!I22-CEART!J22)+(CAV!I22-CAV!J22)+(FAED!I22-FAED!J22)+(CEFID!I22-CEFID!J22)+(CERES!I22-CERES!J22)+(CEPLAN!I22-CEPLAN!J22)+(CEAVI!I22-CEAVI!J22)+(CCT!I22-CCT!J22)+(CESFI!I22-CESFI!J22)</f>
        <v>20</v>
      </c>
      <c r="H21" s="43">
        <f t="shared" si="0"/>
        <v>39</v>
      </c>
      <c r="I21" s="33">
        <f t="shared" si="1"/>
        <v>36757</v>
      </c>
      <c r="J21" s="33">
        <f t="shared" si="2"/>
        <v>12460</v>
      </c>
    </row>
    <row r="22" spans="1:10" ht="30" customHeight="1" x14ac:dyDescent="0.45">
      <c r="A22" s="106"/>
      <c r="B22" s="63">
        <v>20</v>
      </c>
      <c r="C22" s="104"/>
      <c r="D22" s="67" t="s">
        <v>81</v>
      </c>
      <c r="E22" s="82">
        <v>1800</v>
      </c>
      <c r="F22" s="32">
        <f>PROEX!I23+MESC!I23+PROEN!I23+CDH!I23+CEART!I23+CAV!I23+FAED!I23+CEFID!I23+CERES!I23+CEPLAN!I23+CEAVI!I23+CCT!I23+CESFI!I23</f>
        <v>13</v>
      </c>
      <c r="G22" s="37">
        <f>(PROEX!I23-PROEX!J23)+(MESC!I23-MESC!J23)+(PROEN!I23-PROEN!J23)+(CDH!I23-CDH!J23)+(CEART!I23-CEART!J23)+(CAV!I23-CAV!J23)+(FAED!I23-FAED!J23)+(CEFID!I23-CEFID!J23)+(CERES!I23-CERES!J23)+(CEPLAN!I23-CEPLAN!J23)+(CEAVI!I23-CEAVI!J23)+(CCT!I23-CCT!J23)+(CESFI!I23-CESFI!J23)</f>
        <v>3</v>
      </c>
      <c r="H22" s="43">
        <f t="shared" si="0"/>
        <v>10</v>
      </c>
      <c r="I22" s="33">
        <f t="shared" si="1"/>
        <v>23400</v>
      </c>
      <c r="J22" s="33">
        <f t="shared" si="2"/>
        <v>5400</v>
      </c>
    </row>
    <row r="23" spans="1:10" ht="30" customHeight="1" x14ac:dyDescent="0.45">
      <c r="A23" s="106"/>
      <c r="B23" s="63">
        <v>21</v>
      </c>
      <c r="C23" s="104"/>
      <c r="D23" s="64" t="s">
        <v>51</v>
      </c>
      <c r="E23" s="82">
        <v>1800</v>
      </c>
      <c r="F23" s="32">
        <f>PROEX!I24+MESC!I24+PROEN!I24+CDH!I24+CEART!I24+CAV!I24+FAED!I24+CEFID!I24+CERES!I24+CEPLAN!I24+CEAVI!I24+CCT!I24+CESFI!I24</f>
        <v>8</v>
      </c>
      <c r="G23" s="37">
        <f>(PROEX!I24-PROEX!J24)+(MESC!I24-MESC!J24)+(PROEN!I24-PROEN!J24)+(CDH!I24-CDH!J24)+(CEART!I24-CEART!J24)+(CAV!I24-CAV!J24)+(FAED!I24-FAED!J24)+(CEFID!I24-CEFID!J24)+(CERES!I24-CERES!J24)+(CEPLAN!I24-CEPLAN!J24)+(CEAVI!I24-CEAVI!J24)+(CCT!I24-CCT!J24)+(CESFI!I24-CESFI!J24)</f>
        <v>0</v>
      </c>
      <c r="H23" s="43">
        <f t="shared" si="0"/>
        <v>8</v>
      </c>
      <c r="I23" s="33">
        <f t="shared" si="1"/>
        <v>14400</v>
      </c>
      <c r="J23" s="33">
        <f t="shared" si="2"/>
        <v>0</v>
      </c>
    </row>
    <row r="24" spans="1:10" ht="30" customHeight="1" x14ac:dyDescent="0.45">
      <c r="A24" s="106"/>
      <c r="B24" s="63">
        <v>22</v>
      </c>
      <c r="C24" s="104"/>
      <c r="D24" s="67" t="s">
        <v>82</v>
      </c>
      <c r="E24" s="82">
        <v>1000</v>
      </c>
      <c r="F24" s="32">
        <f>PROEX!I25+MESC!I25+PROEN!I25+CDH!I25+CEART!I25+CAV!I25+FAED!I25+CEFID!I25+CERES!I25+CEPLAN!I25+CEAVI!I25+CCT!I25+CESFI!I25</f>
        <v>17</v>
      </c>
      <c r="G24" s="37">
        <f>(PROEX!I25-PROEX!J25)+(MESC!I25-MESC!J25)+(PROEN!I25-PROEN!J25)+(CDH!I25-CDH!J25)+(CEART!I25-CEART!J25)+(CAV!I25-CAV!J25)+(FAED!I25-FAED!J25)+(CEFID!I25-CEFID!J25)+(CERES!I25-CERES!J25)+(CEPLAN!I25-CEPLAN!J25)+(CEAVI!I25-CEAVI!J25)+(CCT!I25-CCT!J25)+(CESFI!I25-CESFI!J25)</f>
        <v>4</v>
      </c>
      <c r="H24" s="43">
        <f t="shared" si="0"/>
        <v>13</v>
      </c>
      <c r="I24" s="33">
        <f t="shared" si="1"/>
        <v>17000</v>
      </c>
      <c r="J24" s="33">
        <f t="shared" si="2"/>
        <v>4000</v>
      </c>
    </row>
    <row r="25" spans="1:10" ht="30" customHeight="1" x14ac:dyDescent="0.45">
      <c r="A25" s="106"/>
      <c r="B25" s="63">
        <v>23</v>
      </c>
      <c r="C25" s="104"/>
      <c r="D25" s="68" t="s">
        <v>52</v>
      </c>
      <c r="E25" s="82">
        <v>2001.5</v>
      </c>
      <c r="F25" s="32">
        <f>PROEX!I26+MESC!I26+PROEN!I26+CDH!I26+CEART!I26+CAV!I26+FAED!I26+CEFID!I26+CERES!I26+CEPLAN!I26+CEAVI!I26+CCT!I26+CESFI!I26</f>
        <v>10</v>
      </c>
      <c r="G25" s="37">
        <f>(PROEX!I26-PROEX!J26)+(MESC!I26-MESC!J26)+(PROEN!I26-PROEN!J26)+(CDH!I26-CDH!J26)+(CEART!I26-CEART!J26)+(CAV!I26-CAV!J26)+(FAED!I26-FAED!J26)+(CEFID!I26-CEFID!J26)+(CERES!I26-CERES!J26)+(CEPLAN!I26-CEPLAN!J26)+(CEAVI!I26-CEAVI!J26)+(CCT!I26-CCT!J26)+(CESFI!I26-CESFI!J26)</f>
        <v>4</v>
      </c>
      <c r="H25" s="43">
        <f t="shared" si="0"/>
        <v>6</v>
      </c>
      <c r="I25" s="33">
        <f t="shared" si="1"/>
        <v>20015</v>
      </c>
      <c r="J25" s="33">
        <f t="shared" si="2"/>
        <v>8006</v>
      </c>
    </row>
    <row r="26" spans="1:10" ht="30" customHeight="1" x14ac:dyDescent="0.45">
      <c r="A26" s="106"/>
      <c r="B26" s="63">
        <v>24</v>
      </c>
      <c r="C26" s="104"/>
      <c r="D26" s="68" t="s">
        <v>53</v>
      </c>
      <c r="E26" s="82">
        <v>2000.02</v>
      </c>
      <c r="F26" s="32">
        <f>PROEX!I27+MESC!I27+PROEN!I27+CDH!I27+CEART!I27+CAV!I27+FAED!I27+CEFID!I27+CERES!I27+CEPLAN!I27+CEAVI!I27+CCT!I27+CESFI!I27</f>
        <v>10</v>
      </c>
      <c r="G26" s="37">
        <f>(PROEX!I27-PROEX!J27)+(MESC!I27-MESC!J27)+(PROEN!I27-PROEN!J27)+(CDH!I27-CDH!J27)+(CEART!I27-CEART!J27)+(CAV!I27-CAV!J27)+(FAED!I27-FAED!J27)+(CEFID!I27-CEFID!J27)+(CERES!I27-CERES!J27)+(CEPLAN!I27-CEPLAN!J27)+(CEAVI!I27-CEAVI!J27)+(CCT!I27-CCT!J27)+(CESFI!I27-CESFI!J27)</f>
        <v>2</v>
      </c>
      <c r="H26" s="43">
        <f t="shared" si="0"/>
        <v>8</v>
      </c>
      <c r="I26" s="33">
        <f t="shared" si="1"/>
        <v>20000.2</v>
      </c>
      <c r="J26" s="33">
        <f t="shared" si="2"/>
        <v>4000.04</v>
      </c>
    </row>
    <row r="27" spans="1:10" ht="30" customHeight="1" x14ac:dyDescent="0.45">
      <c r="A27" s="106"/>
      <c r="B27" s="63">
        <v>25</v>
      </c>
      <c r="C27" s="104"/>
      <c r="D27" s="68" t="s">
        <v>54</v>
      </c>
      <c r="E27" s="82">
        <v>3.7</v>
      </c>
      <c r="F27" s="32">
        <f>PROEX!I28+MESC!I28+PROEN!I28+CDH!I28+CEART!I28+CAV!I28+FAED!I28+CEFID!I28+CERES!I28+CEPLAN!I28+CEAVI!I28+CCT!I28+CESFI!I28</f>
        <v>2662</v>
      </c>
      <c r="G27" s="37">
        <f>(PROEX!I28-PROEX!J28)+(MESC!I28-MESC!J28)+(PROEN!I28-PROEN!J28)+(CDH!I28-CDH!J28)+(CEART!I28-CEART!J28)+(CAV!I28-CAV!J28)+(FAED!I28-FAED!J28)+(CEFID!I28-CEFID!J28)+(CERES!I28-CERES!J28)+(CEPLAN!I28-CEPLAN!J28)+(CEAVI!I28-CEAVI!J28)+(CCT!I28-CCT!J28)+(CESFI!I28-CESFI!J28)</f>
        <v>350</v>
      </c>
      <c r="H27" s="43">
        <f t="shared" si="0"/>
        <v>2312</v>
      </c>
      <c r="I27" s="33">
        <f t="shared" si="1"/>
        <v>9849.4</v>
      </c>
      <c r="J27" s="33">
        <f t="shared" si="2"/>
        <v>1295</v>
      </c>
    </row>
    <row r="28" spans="1:10" ht="30" customHeight="1" x14ac:dyDescent="0.45">
      <c r="A28" s="106"/>
      <c r="B28" s="63">
        <v>26</v>
      </c>
      <c r="C28" s="104"/>
      <c r="D28" s="69" t="s">
        <v>55</v>
      </c>
      <c r="E28" s="82">
        <v>8.1999999999999993</v>
      </c>
      <c r="F28" s="32">
        <f>PROEX!I29+MESC!I29+PROEN!I29+CDH!I29+CEART!I29+CAV!I29+FAED!I29+CEFID!I29+CERES!I29+CEPLAN!I29+CEAVI!I29+CCT!I29+CESFI!I29</f>
        <v>912</v>
      </c>
      <c r="G28" s="37">
        <f>(PROEX!I29-PROEX!J29)+(MESC!I29-MESC!J29)+(PROEN!I29-PROEN!J29)+(CDH!I29-CDH!J29)+(CEART!I29-CEART!J29)+(CAV!I29-CAV!J29)+(FAED!I29-FAED!J29)+(CEFID!I29-CEFID!J29)+(CERES!I29-CERES!J29)+(CEPLAN!I29-CEPLAN!J29)+(CEAVI!I29-CEAVI!J29)+(CCT!I29-CCT!J29)+(CESFI!I29-CESFI!J29)</f>
        <v>220</v>
      </c>
      <c r="H28" s="43">
        <f t="shared" si="0"/>
        <v>692</v>
      </c>
      <c r="I28" s="33">
        <f t="shared" si="1"/>
        <v>7478.4</v>
      </c>
      <c r="J28" s="33">
        <f t="shared" si="2"/>
        <v>1803.9999999999998</v>
      </c>
    </row>
    <row r="29" spans="1:10" ht="30" customHeight="1" x14ac:dyDescent="0.45">
      <c r="A29" s="106"/>
      <c r="B29" s="63">
        <v>27</v>
      </c>
      <c r="C29" s="104"/>
      <c r="D29" s="67" t="s">
        <v>83</v>
      </c>
      <c r="E29" s="82">
        <v>1800</v>
      </c>
      <c r="F29" s="32">
        <f>PROEX!I30+MESC!I30+PROEN!I30+CDH!I30+CEART!I30+CAV!I30+FAED!I30+CEFID!I30+CERES!I30+CEPLAN!I30+CEAVI!I30+CCT!I30+CESFI!I30</f>
        <v>14</v>
      </c>
      <c r="G29" s="37">
        <f>(PROEX!I30-PROEX!J30)+(MESC!I30-MESC!J30)+(PROEN!I30-PROEN!J30)+(CDH!I30-CDH!J30)+(CEART!I30-CEART!J30)+(CAV!I30-CAV!J30)+(FAED!I30-FAED!J30)+(CEFID!I30-CEFID!J30)+(CERES!I30-CERES!J30)+(CEPLAN!I30-CEPLAN!J30)+(CEAVI!I30-CEAVI!J30)+(CCT!I30-CCT!J30)+(CESFI!I30-CESFI!J30)</f>
        <v>0</v>
      </c>
      <c r="H29" s="43">
        <f t="shared" si="0"/>
        <v>14</v>
      </c>
      <c r="I29" s="33">
        <f t="shared" si="1"/>
        <v>25200</v>
      </c>
      <c r="J29" s="33">
        <f t="shared" si="2"/>
        <v>0</v>
      </c>
    </row>
    <row r="30" spans="1:10" ht="30" customHeight="1" x14ac:dyDescent="0.45">
      <c r="A30" s="106"/>
      <c r="B30" s="63">
        <v>28</v>
      </c>
      <c r="C30" s="105"/>
      <c r="D30" s="70" t="s">
        <v>84</v>
      </c>
      <c r="E30" s="82">
        <v>1200</v>
      </c>
      <c r="F30" s="32">
        <f>PROEX!I31+MESC!I31+PROEN!I31+CDH!I31+CEART!I31+CAV!I31+FAED!I31+CEFID!I31+CERES!I31+CEPLAN!I31+CEAVI!I31+CCT!I31+CESFI!I31</f>
        <v>12</v>
      </c>
      <c r="G30" s="37">
        <f>(PROEX!I31-PROEX!J31)+(MESC!I31-MESC!J31)+(PROEN!I31-PROEN!J31)+(CDH!I31-CDH!J31)+(CEART!I31-CEART!J31)+(CAV!I31-CAV!J31)+(FAED!I31-FAED!J31)+(CEFID!I31-CEFID!J31)+(CERES!I31-CERES!J31)+(CEPLAN!I31-CEPLAN!J31)+(CEAVI!I31-CEAVI!J31)+(CCT!I31-CCT!J31)+(CESFI!I31-CESFI!J31)</f>
        <v>4</v>
      </c>
      <c r="H30" s="43">
        <f t="shared" si="0"/>
        <v>8</v>
      </c>
      <c r="I30" s="33">
        <f t="shared" si="1"/>
        <v>14400</v>
      </c>
      <c r="J30" s="33">
        <f t="shared" si="2"/>
        <v>4800</v>
      </c>
    </row>
    <row r="31" spans="1:10" s="20" customFormat="1" ht="30" customHeight="1" x14ac:dyDescent="0.45">
      <c r="A31" s="107">
        <v>3</v>
      </c>
      <c r="B31" s="56">
        <v>29</v>
      </c>
      <c r="C31" s="100" t="s">
        <v>79</v>
      </c>
      <c r="D31" s="71" t="s">
        <v>87</v>
      </c>
      <c r="E31" s="81">
        <v>8000</v>
      </c>
      <c r="F31" s="32">
        <f>PROEX!I32+MESC!I32+PROEN!I32+CDH!I32+CEART!I32+CAV!I32+FAED!I32+CEFID!I32+CERES!I32+CEPLAN!I32+CEAVI!I32+CCT!I32+CESFI!I32</f>
        <v>1</v>
      </c>
      <c r="G31" s="37">
        <f>(PROEX!I32-PROEX!J32)+(MESC!I32-MESC!J32)+(PROEN!I32-PROEN!J32)+(CDH!I32-CDH!J32)+(CEART!I32-CEART!J32)+(CAV!I32-CAV!J32)+(FAED!I32-FAED!J32)+(CEFID!I32-CEFID!J32)+(CERES!I32-CERES!J32)+(CEPLAN!I32-CEPLAN!J32)+(CEAVI!I32-CEAVI!J32)+(CCT!I32-CCT!J32)+(CESFI!I32-CESFI!J32)</f>
        <v>1</v>
      </c>
      <c r="H31" s="43">
        <f t="shared" si="0"/>
        <v>0</v>
      </c>
      <c r="I31" s="33">
        <f t="shared" si="1"/>
        <v>8000</v>
      </c>
      <c r="J31" s="33">
        <f t="shared" si="2"/>
        <v>8000</v>
      </c>
    </row>
    <row r="32" spans="1:10" s="20" customFormat="1" ht="30" customHeight="1" x14ac:dyDescent="0.45">
      <c r="A32" s="107"/>
      <c r="B32" s="56">
        <v>30</v>
      </c>
      <c r="C32" s="102"/>
      <c r="D32" s="72" t="s">
        <v>88</v>
      </c>
      <c r="E32" s="81">
        <v>2290</v>
      </c>
      <c r="F32" s="32">
        <f>PROEX!I33+MESC!I33+PROEN!I33+CDH!I33+CEART!I33+CAV!I33+FAED!I33+CEFID!I33+CERES!I33+CEPLAN!I33+CEAVI!I33+CCT!I33+CESFI!I33</f>
        <v>1</v>
      </c>
      <c r="G32" s="37">
        <f>(PROEX!I33-PROEX!J33)+(MESC!I33-MESC!J33)+(PROEN!I33-PROEN!J33)+(CDH!I33-CDH!J33)+(CEART!I33-CEART!J33)+(CAV!I33-CAV!J33)+(FAED!I33-FAED!J33)+(CEFID!I33-CEFID!J33)+(CERES!I33-CERES!J33)+(CEPLAN!I33-CEPLAN!J33)+(CEAVI!I33-CEAVI!J33)+(CCT!I33-CCT!J33)+(CESFI!I33-CESFI!J33)</f>
        <v>1</v>
      </c>
      <c r="H32" s="43">
        <f t="shared" si="0"/>
        <v>0</v>
      </c>
      <c r="I32" s="33">
        <f t="shared" si="1"/>
        <v>2290</v>
      </c>
      <c r="J32" s="33">
        <f t="shared" si="2"/>
        <v>2290</v>
      </c>
    </row>
    <row r="33" spans="1:10" s="20" customFormat="1" ht="38.25" customHeight="1" x14ac:dyDescent="0.45">
      <c r="A33" s="52"/>
      <c r="B33" s="52"/>
      <c r="I33" s="83">
        <f>SUM(I3:I32)</f>
        <v>861091</v>
      </c>
      <c r="J33" s="83">
        <f>SUM(J3:J32)</f>
        <v>212251.04</v>
      </c>
    </row>
    <row r="34" spans="1:10" s="20" customFormat="1" ht="46.5" customHeight="1" x14ac:dyDescent="0.45">
      <c r="A34" s="52"/>
      <c r="B34" s="52"/>
    </row>
    <row r="35" spans="1:10" s="20" customFormat="1" x14ac:dyDescent="0.45">
      <c r="A35" s="52"/>
      <c r="B35" s="52"/>
    </row>
    <row r="36" spans="1:10" s="20" customFormat="1" x14ac:dyDescent="0.45">
      <c r="A36" s="52"/>
      <c r="B36" s="52"/>
    </row>
    <row r="37" spans="1:10" s="20" customFormat="1" ht="15.75" x14ac:dyDescent="0.45">
      <c r="A37" s="52"/>
      <c r="B37" s="52"/>
      <c r="F37" s="115" t="str">
        <f>A1</f>
        <v>PROCESSO: 636/2019/UDESC</v>
      </c>
      <c r="G37" s="116"/>
      <c r="H37" s="116"/>
      <c r="I37" s="116"/>
      <c r="J37" s="117"/>
    </row>
    <row r="38" spans="1:10" s="20" customFormat="1" ht="15.75" x14ac:dyDescent="0.45">
      <c r="A38" s="52"/>
      <c r="B38" s="52"/>
      <c r="F38" s="118" t="str">
        <f>D1</f>
        <v>OBJETO: CONTRATAÇÃO DE EMPRESA ESPECIALIZADA PARA PRESTAÇÃO DE SERVIÇOS PARA EVENTOS DA UDESC</v>
      </c>
      <c r="G38" s="119"/>
      <c r="H38" s="119"/>
      <c r="I38" s="119"/>
      <c r="J38" s="120"/>
    </row>
    <row r="39" spans="1:10" s="20" customFormat="1" ht="15.75" x14ac:dyDescent="0.45">
      <c r="A39" s="52"/>
      <c r="B39" s="52"/>
      <c r="F39" s="123" t="str">
        <f>F1</f>
        <v>VIGÊNCIA DA ATA: 12/06/2019 até 11/06/20</v>
      </c>
      <c r="G39" s="124"/>
      <c r="H39" s="124"/>
      <c r="I39" s="124"/>
      <c r="J39" s="125"/>
    </row>
    <row r="40" spans="1:10" s="20" customFormat="1" ht="15.75" x14ac:dyDescent="0.5">
      <c r="A40" s="1"/>
      <c r="B40" s="1"/>
      <c r="C40" s="39"/>
      <c r="D40" s="1"/>
      <c r="E40" s="1"/>
      <c r="F40" s="26" t="s">
        <v>28</v>
      </c>
      <c r="G40" s="27"/>
      <c r="H40" s="27"/>
      <c r="I40" s="27"/>
      <c r="J40" s="22">
        <f>I31</f>
        <v>8000</v>
      </c>
    </row>
    <row r="41" spans="1:10" s="20" customFormat="1" ht="15.75" x14ac:dyDescent="0.5">
      <c r="A41" s="1"/>
      <c r="B41" s="1"/>
      <c r="C41" s="39"/>
      <c r="D41" s="1"/>
      <c r="E41" s="1"/>
      <c r="F41" s="28" t="s">
        <v>29</v>
      </c>
      <c r="G41" s="29"/>
      <c r="H41" s="29"/>
      <c r="I41" s="29"/>
      <c r="J41" s="23">
        <f>J31</f>
        <v>8000</v>
      </c>
    </row>
    <row r="42" spans="1:10" s="20" customFormat="1" ht="15.75" x14ac:dyDescent="0.5">
      <c r="A42" s="1"/>
      <c r="B42" s="1"/>
      <c r="C42" s="39"/>
      <c r="D42" s="1"/>
      <c r="E42" s="1"/>
      <c r="F42" s="28" t="s">
        <v>30</v>
      </c>
      <c r="G42" s="29"/>
      <c r="H42" s="29"/>
      <c r="I42" s="29"/>
      <c r="J42" s="25"/>
    </row>
    <row r="43" spans="1:10" s="20" customFormat="1" ht="15.75" x14ac:dyDescent="0.5">
      <c r="A43" s="1"/>
      <c r="B43" s="1"/>
      <c r="C43" s="39"/>
      <c r="D43" s="1"/>
      <c r="E43" s="1"/>
      <c r="F43" s="30" t="s">
        <v>31</v>
      </c>
      <c r="G43" s="31"/>
      <c r="H43" s="31"/>
      <c r="I43" s="31"/>
      <c r="J43" s="24">
        <f>J41/J40</f>
        <v>1</v>
      </c>
    </row>
    <row r="44" spans="1:10" s="20" customFormat="1" ht="15.75" x14ac:dyDescent="0.5">
      <c r="A44" s="1"/>
      <c r="B44" s="1"/>
      <c r="C44" s="39"/>
      <c r="D44" s="1"/>
      <c r="E44" s="1"/>
      <c r="F44" s="112" t="s">
        <v>92</v>
      </c>
      <c r="G44" s="113"/>
      <c r="H44" s="113"/>
      <c r="I44" s="113"/>
      <c r="J44" s="114"/>
    </row>
    <row r="45" spans="1:10" s="20" customFormat="1" x14ac:dyDescent="0.45">
      <c r="A45" s="1"/>
      <c r="B45" s="1"/>
      <c r="C45" s="39"/>
      <c r="D45" s="1"/>
      <c r="E45" s="1"/>
      <c r="F45" s="47"/>
      <c r="G45" s="48"/>
      <c r="H45" s="21"/>
    </row>
    <row r="46" spans="1:10" s="20" customFormat="1" x14ac:dyDescent="0.45">
      <c r="A46" s="1"/>
      <c r="B46" s="1"/>
      <c r="C46" s="39"/>
      <c r="D46" s="1"/>
      <c r="E46" s="1"/>
      <c r="F46" s="19"/>
      <c r="G46" s="40"/>
      <c r="H46" s="21"/>
    </row>
    <row r="47" spans="1:10" s="20" customFormat="1" x14ac:dyDescent="0.45">
      <c r="A47" s="1"/>
      <c r="B47" s="1"/>
      <c r="C47" s="39"/>
      <c r="D47" s="1"/>
      <c r="E47" s="1"/>
      <c r="F47" s="19"/>
      <c r="G47" s="40"/>
      <c r="H47" s="21"/>
    </row>
    <row r="48" spans="1:10" s="20" customFormat="1" x14ac:dyDescent="0.45">
      <c r="A48" s="1"/>
      <c r="B48" s="1"/>
      <c r="C48" s="39"/>
      <c r="D48" s="1"/>
      <c r="E48" s="1"/>
      <c r="F48" s="19"/>
      <c r="G48" s="40"/>
      <c r="H48" s="21"/>
    </row>
    <row r="49" spans="1:8" s="20" customFormat="1" x14ac:dyDescent="0.45">
      <c r="A49" s="1"/>
      <c r="B49" s="1"/>
      <c r="C49" s="39"/>
      <c r="D49" s="1"/>
      <c r="E49" s="1"/>
      <c r="F49" s="19"/>
      <c r="G49" s="40"/>
      <c r="H49" s="21"/>
    </row>
    <row r="50" spans="1:8" s="20" customFormat="1" x14ac:dyDescent="0.45">
      <c r="A50" s="1"/>
      <c r="B50" s="1"/>
      <c r="C50" s="39"/>
      <c r="D50" s="1"/>
      <c r="E50" s="1"/>
      <c r="F50" s="19"/>
      <c r="G50" s="40"/>
      <c r="H50" s="21"/>
    </row>
    <row r="51" spans="1:8" s="20" customFormat="1" x14ac:dyDescent="0.45">
      <c r="A51" s="1"/>
      <c r="B51" s="1"/>
      <c r="C51" s="39"/>
      <c r="D51" s="1"/>
      <c r="E51" s="1"/>
      <c r="F51" s="19"/>
      <c r="G51" s="40"/>
      <c r="H51" s="21"/>
    </row>
    <row r="52" spans="1:8" s="20" customFormat="1" x14ac:dyDescent="0.45">
      <c r="A52" s="1"/>
      <c r="B52" s="1"/>
      <c r="C52" s="39"/>
      <c r="D52" s="1"/>
      <c r="E52" s="1"/>
      <c r="F52" s="19"/>
      <c r="G52" s="40"/>
      <c r="H52" s="21"/>
    </row>
    <row r="53" spans="1:8" s="20" customFormat="1" x14ac:dyDescent="0.45">
      <c r="A53" s="1"/>
      <c r="B53" s="1"/>
      <c r="C53" s="39"/>
      <c r="D53" s="1"/>
      <c r="E53" s="1"/>
      <c r="F53" s="19"/>
      <c r="G53" s="40"/>
      <c r="H53" s="21"/>
    </row>
    <row r="54" spans="1:8" s="20" customFormat="1" x14ac:dyDescent="0.45">
      <c r="A54" s="1"/>
      <c r="B54" s="1"/>
      <c r="C54" s="39"/>
      <c r="D54" s="1"/>
      <c r="E54" s="1"/>
      <c r="F54" s="19"/>
      <c r="G54" s="40"/>
      <c r="H54" s="21"/>
    </row>
    <row r="55" spans="1:8" s="20" customFormat="1" x14ac:dyDescent="0.45">
      <c r="A55" s="1"/>
      <c r="B55" s="1"/>
      <c r="C55" s="39"/>
      <c r="D55" s="1"/>
      <c r="E55" s="1"/>
      <c r="F55" s="19"/>
      <c r="G55" s="40"/>
      <c r="H55" s="21"/>
    </row>
    <row r="56" spans="1:8" s="20" customFormat="1" x14ac:dyDescent="0.45">
      <c r="A56" s="1"/>
      <c r="B56" s="1"/>
      <c r="C56" s="39"/>
      <c r="D56" s="1"/>
      <c r="E56" s="1"/>
      <c r="F56" s="19"/>
      <c r="G56" s="40"/>
      <c r="H56" s="21"/>
    </row>
    <row r="57" spans="1:8" s="20" customFormat="1" x14ac:dyDescent="0.45">
      <c r="A57" s="1"/>
      <c r="B57" s="1"/>
      <c r="C57" s="39"/>
      <c r="D57" s="1"/>
      <c r="E57" s="1"/>
      <c r="F57" s="19"/>
      <c r="G57" s="40"/>
      <c r="H57" s="21"/>
    </row>
    <row r="58" spans="1:8" s="20" customFormat="1" x14ac:dyDescent="0.45">
      <c r="A58" s="1"/>
      <c r="B58" s="1"/>
      <c r="C58" s="39"/>
      <c r="D58" s="1"/>
      <c r="E58" s="1"/>
      <c r="F58" s="19"/>
      <c r="G58" s="40"/>
      <c r="H58" s="21"/>
    </row>
    <row r="59" spans="1:8" s="20" customFormat="1" x14ac:dyDescent="0.45">
      <c r="A59" s="1"/>
      <c r="B59" s="1"/>
      <c r="C59" s="39"/>
      <c r="D59" s="1"/>
      <c r="E59" s="1"/>
      <c r="F59" s="19"/>
      <c r="G59" s="40"/>
      <c r="H59" s="21"/>
    </row>
    <row r="60" spans="1:8" s="20" customFormat="1" x14ac:dyDescent="0.45">
      <c r="A60" s="1"/>
      <c r="B60" s="1"/>
      <c r="C60" s="39"/>
      <c r="D60" s="1"/>
      <c r="E60" s="1"/>
      <c r="F60" s="19"/>
      <c r="G60" s="40"/>
      <c r="H60" s="21"/>
    </row>
    <row r="61" spans="1:8" s="20" customFormat="1" x14ac:dyDescent="0.45">
      <c r="A61" s="1"/>
      <c r="B61" s="1"/>
      <c r="C61" s="39"/>
      <c r="D61" s="1"/>
      <c r="E61" s="1"/>
      <c r="F61" s="19"/>
      <c r="G61" s="40"/>
      <c r="H61" s="21"/>
    </row>
    <row r="62" spans="1:8" s="20" customFormat="1" x14ac:dyDescent="0.45">
      <c r="A62" s="1"/>
      <c r="B62" s="1"/>
      <c r="C62" s="39"/>
      <c r="D62" s="1"/>
      <c r="E62" s="1"/>
      <c r="F62" s="19"/>
      <c r="G62" s="40"/>
      <c r="H62" s="21"/>
    </row>
    <row r="63" spans="1:8" s="20" customFormat="1" x14ac:dyDescent="0.45">
      <c r="A63" s="1"/>
      <c r="B63" s="1"/>
      <c r="C63" s="39"/>
      <c r="D63" s="1"/>
      <c r="E63" s="1"/>
      <c r="F63" s="19"/>
      <c r="G63" s="40"/>
      <c r="H63" s="21"/>
    </row>
    <row r="64" spans="1:8" s="20" customFormat="1" x14ac:dyDescent="0.45">
      <c r="A64" s="1"/>
      <c r="B64" s="1"/>
      <c r="C64" s="39"/>
      <c r="D64" s="1"/>
      <c r="E64" s="1"/>
      <c r="F64" s="19"/>
      <c r="G64" s="40"/>
      <c r="H64" s="21"/>
    </row>
    <row r="65" spans="1:8" s="20" customFormat="1" x14ac:dyDescent="0.45">
      <c r="A65" s="1"/>
      <c r="B65" s="1"/>
      <c r="C65" s="39"/>
      <c r="D65" s="1"/>
      <c r="E65" s="1"/>
      <c r="F65" s="19"/>
      <c r="G65" s="40"/>
      <c r="H65" s="21"/>
    </row>
    <row r="66" spans="1:8" s="20" customFormat="1" x14ac:dyDescent="0.45">
      <c r="A66" s="1"/>
      <c r="B66" s="1"/>
      <c r="C66" s="39"/>
      <c r="D66" s="1"/>
      <c r="E66" s="1"/>
      <c r="F66" s="19"/>
      <c r="G66" s="40"/>
      <c r="H66" s="21"/>
    </row>
    <row r="67" spans="1:8" s="20" customFormat="1" x14ac:dyDescent="0.45">
      <c r="A67" s="1"/>
      <c r="B67" s="1"/>
      <c r="C67" s="39"/>
      <c r="D67" s="1"/>
      <c r="E67" s="1"/>
      <c r="F67" s="19"/>
      <c r="G67" s="40"/>
      <c r="H67" s="21"/>
    </row>
    <row r="68" spans="1:8" s="20" customFormat="1" x14ac:dyDescent="0.45">
      <c r="A68" s="1"/>
      <c r="B68" s="1"/>
      <c r="C68" s="39"/>
      <c r="D68" s="1"/>
      <c r="E68" s="1"/>
      <c r="F68" s="19"/>
      <c r="G68" s="40"/>
      <c r="H68" s="21"/>
    </row>
    <row r="69" spans="1:8" s="20" customFormat="1" x14ac:dyDescent="0.45">
      <c r="A69" s="1"/>
      <c r="B69" s="1"/>
      <c r="C69" s="39"/>
      <c r="D69" s="1"/>
      <c r="E69" s="1"/>
      <c r="F69" s="19"/>
      <c r="G69" s="40"/>
      <c r="H69" s="21"/>
    </row>
    <row r="70" spans="1:8" s="20" customFormat="1" x14ac:dyDescent="0.45">
      <c r="A70" s="1"/>
      <c r="B70" s="1"/>
      <c r="C70" s="39"/>
      <c r="D70" s="1"/>
      <c r="E70" s="1"/>
      <c r="F70" s="19"/>
      <c r="G70" s="40"/>
      <c r="H70" s="21"/>
    </row>
    <row r="71" spans="1:8" s="20" customFormat="1" x14ac:dyDescent="0.45">
      <c r="A71" s="1"/>
      <c r="B71" s="1"/>
      <c r="C71" s="39"/>
      <c r="D71" s="1"/>
      <c r="E71" s="1"/>
      <c r="F71" s="19"/>
      <c r="G71" s="40"/>
      <c r="H71" s="21"/>
    </row>
    <row r="72" spans="1:8" s="20" customFormat="1" x14ac:dyDescent="0.45">
      <c r="A72" s="1"/>
      <c r="B72" s="1"/>
      <c r="C72" s="39"/>
      <c r="D72" s="1"/>
      <c r="E72" s="1"/>
      <c r="F72" s="19"/>
      <c r="G72" s="40"/>
      <c r="H72" s="21"/>
    </row>
    <row r="73" spans="1:8" s="20" customFormat="1" x14ac:dyDescent="0.45">
      <c r="A73" s="1"/>
      <c r="B73" s="1"/>
      <c r="C73" s="39"/>
      <c r="D73" s="1"/>
      <c r="E73" s="1"/>
      <c r="F73" s="19"/>
      <c r="G73" s="40"/>
      <c r="H73" s="21"/>
    </row>
    <row r="74" spans="1:8" s="20" customFormat="1" x14ac:dyDescent="0.45">
      <c r="A74" s="1"/>
      <c r="B74" s="1"/>
      <c r="C74" s="39"/>
      <c r="D74" s="1"/>
      <c r="E74" s="1"/>
      <c r="F74" s="19"/>
      <c r="G74" s="40"/>
      <c r="H74" s="21"/>
    </row>
    <row r="75" spans="1:8" s="20" customFormat="1" x14ac:dyDescent="0.45">
      <c r="A75" s="1"/>
      <c r="B75" s="1"/>
      <c r="C75" s="39"/>
      <c r="D75" s="1"/>
      <c r="E75" s="1"/>
      <c r="F75" s="19"/>
      <c r="G75" s="40"/>
      <c r="H75" s="21"/>
    </row>
    <row r="76" spans="1:8" s="20" customFormat="1" x14ac:dyDescent="0.45">
      <c r="A76" s="1"/>
      <c r="B76" s="1"/>
      <c r="C76" s="39"/>
      <c r="D76" s="1"/>
      <c r="E76" s="1"/>
      <c r="F76" s="19"/>
      <c r="G76" s="40"/>
      <c r="H76" s="21"/>
    </row>
    <row r="77" spans="1:8" s="20" customFormat="1" x14ac:dyDescent="0.45">
      <c r="A77" s="1"/>
      <c r="B77" s="1"/>
      <c r="C77" s="39"/>
      <c r="D77" s="1"/>
      <c r="E77" s="1"/>
      <c r="F77" s="19"/>
      <c r="G77" s="40"/>
      <c r="H77" s="21"/>
    </row>
    <row r="78" spans="1:8" s="20" customFormat="1" x14ac:dyDescent="0.45">
      <c r="A78" s="1"/>
      <c r="B78" s="1"/>
      <c r="C78" s="39"/>
      <c r="D78" s="1"/>
      <c r="E78" s="1"/>
      <c r="F78" s="19"/>
      <c r="G78" s="40"/>
      <c r="H78" s="21"/>
    </row>
    <row r="79" spans="1:8" s="20" customFormat="1" x14ac:dyDescent="0.45">
      <c r="A79" s="1"/>
      <c r="B79" s="1"/>
      <c r="C79" s="39"/>
      <c r="D79" s="1"/>
      <c r="E79" s="1"/>
    </row>
    <row r="80" spans="1:8" s="20" customFormat="1" x14ac:dyDescent="0.45">
      <c r="A80" s="1"/>
      <c r="B80" s="1"/>
      <c r="C80" s="39"/>
      <c r="D80" s="1"/>
      <c r="E80" s="1"/>
    </row>
    <row r="81" spans="1:8" s="20" customFormat="1" x14ac:dyDescent="0.45">
      <c r="A81" s="1"/>
      <c r="B81" s="1"/>
      <c r="C81" s="39"/>
      <c r="D81" s="1"/>
      <c r="E81" s="1"/>
    </row>
    <row r="82" spans="1:8" s="20" customFormat="1" x14ac:dyDescent="0.45">
      <c r="A82" s="1"/>
      <c r="B82" s="1"/>
      <c r="C82" s="39"/>
      <c r="D82" s="1"/>
      <c r="E82" s="1"/>
    </row>
    <row r="83" spans="1:8" s="20" customFormat="1" x14ac:dyDescent="0.45">
      <c r="A83" s="1"/>
      <c r="B83" s="1"/>
      <c r="C83" s="39"/>
      <c r="D83" s="1"/>
      <c r="E83" s="1"/>
    </row>
    <row r="84" spans="1:8" s="20" customFormat="1" x14ac:dyDescent="0.45">
      <c r="A84" s="1"/>
      <c r="B84" s="1"/>
      <c r="C84" s="39"/>
      <c r="D84" s="1"/>
      <c r="E84" s="1"/>
    </row>
    <row r="85" spans="1:8" s="20" customFormat="1" x14ac:dyDescent="0.45">
      <c r="A85" s="1"/>
      <c r="B85" s="1"/>
      <c r="C85" s="39"/>
      <c r="D85" s="1"/>
      <c r="E85" s="1"/>
    </row>
    <row r="86" spans="1:8" s="20" customFormat="1" x14ac:dyDescent="0.45">
      <c r="A86" s="1"/>
      <c r="B86" s="1"/>
      <c r="C86" s="39"/>
      <c r="D86" s="1"/>
      <c r="E86" s="1"/>
    </row>
    <row r="87" spans="1:8" s="20" customFormat="1" x14ac:dyDescent="0.45">
      <c r="A87" s="1"/>
      <c r="B87" s="1"/>
      <c r="C87" s="39"/>
      <c r="D87" s="1"/>
      <c r="E87" s="1"/>
      <c r="F87" s="19"/>
      <c r="G87" s="40"/>
      <c r="H87" s="21"/>
    </row>
    <row r="88" spans="1:8" s="20" customFormat="1" x14ac:dyDescent="0.45">
      <c r="A88" s="1"/>
      <c r="B88" s="1"/>
      <c r="C88" s="39"/>
      <c r="D88" s="1"/>
      <c r="E88" s="1"/>
      <c r="F88" s="19"/>
      <c r="G88" s="40"/>
      <c r="H88" s="21"/>
    </row>
    <row r="89" spans="1:8" s="20" customFormat="1" x14ac:dyDescent="0.45">
      <c r="A89" s="1"/>
      <c r="B89" s="1"/>
      <c r="C89" s="39"/>
      <c r="D89" s="1"/>
      <c r="E89" s="1"/>
      <c r="F89" s="19"/>
      <c r="G89" s="40"/>
      <c r="H89" s="21"/>
    </row>
    <row r="90" spans="1:8" s="20" customFormat="1" x14ac:dyDescent="0.45">
      <c r="A90" s="1"/>
      <c r="B90" s="1"/>
      <c r="C90" s="39"/>
      <c r="D90" s="1"/>
      <c r="E90" s="1"/>
      <c r="F90" s="19"/>
      <c r="G90" s="40"/>
      <c r="H90" s="21"/>
    </row>
    <row r="91" spans="1:8" s="20" customFormat="1" x14ac:dyDescent="0.45">
      <c r="A91" s="1"/>
      <c r="B91" s="1"/>
      <c r="C91" s="39"/>
      <c r="D91" s="1"/>
      <c r="E91" s="1"/>
      <c r="F91" s="19"/>
      <c r="G91" s="40"/>
      <c r="H91" s="21"/>
    </row>
    <row r="92" spans="1:8" s="20" customFormat="1" x14ac:dyDescent="0.45">
      <c r="A92" s="1"/>
      <c r="B92" s="1"/>
      <c r="C92" s="39"/>
      <c r="D92" s="1"/>
      <c r="E92" s="1"/>
      <c r="F92" s="19"/>
      <c r="G92" s="40"/>
      <c r="H92" s="21"/>
    </row>
    <row r="93" spans="1:8" s="20" customFormat="1" x14ac:dyDescent="0.45">
      <c r="A93" s="1"/>
      <c r="B93" s="1"/>
      <c r="C93" s="39"/>
      <c r="D93" s="1"/>
      <c r="E93" s="1"/>
      <c r="F93" s="19"/>
      <c r="G93" s="40"/>
      <c r="H93" s="21"/>
    </row>
    <row r="94" spans="1:8" s="20" customFormat="1" x14ac:dyDescent="0.45">
      <c r="A94" s="1"/>
      <c r="B94" s="1"/>
      <c r="C94" s="39"/>
      <c r="D94" s="1"/>
      <c r="E94" s="1"/>
      <c r="F94" s="19"/>
      <c r="G94" s="40"/>
      <c r="H94" s="21"/>
    </row>
    <row r="95" spans="1:8" s="20" customFormat="1" x14ac:dyDescent="0.45">
      <c r="A95" s="1"/>
      <c r="B95" s="1"/>
      <c r="C95" s="39"/>
      <c r="D95" s="1"/>
      <c r="E95" s="1"/>
      <c r="F95" s="19"/>
      <c r="G95" s="40"/>
      <c r="H95" s="21"/>
    </row>
    <row r="96" spans="1:8" s="20" customFormat="1" x14ac:dyDescent="0.45">
      <c r="A96" s="1"/>
      <c r="B96" s="1"/>
      <c r="C96" s="39"/>
      <c r="D96" s="1"/>
      <c r="E96" s="1"/>
      <c r="F96" s="19"/>
      <c r="G96" s="40"/>
      <c r="H96" s="21"/>
    </row>
    <row r="97" spans="1:8" s="20" customFormat="1" x14ac:dyDescent="0.45">
      <c r="A97" s="1"/>
      <c r="B97" s="1"/>
      <c r="C97" s="39"/>
      <c r="D97" s="1"/>
      <c r="E97" s="1"/>
      <c r="F97" s="19"/>
      <c r="G97" s="40"/>
      <c r="H97" s="21"/>
    </row>
    <row r="98" spans="1:8" s="20" customFormat="1" x14ac:dyDescent="0.45">
      <c r="A98" s="1"/>
      <c r="B98" s="1"/>
      <c r="C98" s="39"/>
      <c r="D98" s="1"/>
      <c r="E98" s="1"/>
      <c r="F98" s="19"/>
      <c r="G98" s="40"/>
      <c r="H98" s="21"/>
    </row>
    <row r="99" spans="1:8" s="20" customFormat="1" x14ac:dyDescent="0.45">
      <c r="A99" s="1"/>
      <c r="B99" s="1"/>
      <c r="C99" s="39"/>
      <c r="D99" s="1"/>
      <c r="E99" s="1"/>
      <c r="F99" s="19"/>
      <c r="G99" s="40"/>
      <c r="H99" s="21"/>
    </row>
    <row r="100" spans="1:8" s="20" customFormat="1" x14ac:dyDescent="0.45">
      <c r="A100" s="1"/>
      <c r="B100" s="1"/>
      <c r="C100" s="39"/>
      <c r="D100" s="1"/>
      <c r="E100" s="1"/>
      <c r="F100" s="19"/>
      <c r="G100" s="40"/>
      <c r="H100" s="21"/>
    </row>
    <row r="101" spans="1:8" s="20" customFormat="1" x14ac:dyDescent="0.45">
      <c r="A101" s="1"/>
      <c r="B101" s="1"/>
      <c r="C101" s="39"/>
      <c r="D101" s="1"/>
      <c r="E101" s="1"/>
      <c r="F101" s="19"/>
      <c r="G101" s="40"/>
      <c r="H101" s="21"/>
    </row>
    <row r="102" spans="1:8" s="20" customFormat="1" x14ac:dyDescent="0.45">
      <c r="A102" s="1"/>
      <c r="B102" s="1"/>
      <c r="C102" s="39"/>
      <c r="D102" s="1"/>
      <c r="E102" s="1"/>
      <c r="F102" s="19"/>
      <c r="G102" s="40"/>
      <c r="H102" s="21"/>
    </row>
    <row r="103" spans="1:8" s="20" customFormat="1" x14ac:dyDescent="0.45">
      <c r="A103" s="1"/>
      <c r="B103" s="1"/>
      <c r="C103" s="39"/>
      <c r="D103" s="1"/>
      <c r="E103" s="1"/>
      <c r="F103" s="19"/>
      <c r="G103" s="40"/>
      <c r="H103" s="21"/>
    </row>
    <row r="104" spans="1:8" s="20" customFormat="1" x14ac:dyDescent="0.45">
      <c r="A104" s="1"/>
      <c r="B104" s="1"/>
      <c r="C104" s="39"/>
      <c r="D104" s="1"/>
      <c r="E104" s="1"/>
      <c r="F104" s="19"/>
      <c r="G104" s="40"/>
      <c r="H104" s="21"/>
    </row>
    <row r="105" spans="1:8" s="20" customFormat="1" x14ac:dyDescent="0.45">
      <c r="A105" s="1"/>
      <c r="B105" s="1"/>
      <c r="C105" s="39"/>
      <c r="D105" s="1"/>
      <c r="E105" s="1"/>
      <c r="F105" s="19"/>
      <c r="G105" s="40"/>
      <c r="H105" s="21"/>
    </row>
    <row r="106" spans="1:8" s="20" customFormat="1" x14ac:dyDescent="0.45">
      <c r="A106" s="1"/>
      <c r="B106" s="1"/>
      <c r="C106" s="39"/>
      <c r="D106" s="1"/>
      <c r="E106" s="1"/>
      <c r="F106" s="19"/>
      <c r="G106" s="40"/>
      <c r="H106" s="21"/>
    </row>
    <row r="107" spans="1:8" s="20" customFormat="1" x14ac:dyDescent="0.45">
      <c r="A107" s="1"/>
      <c r="B107" s="1"/>
      <c r="C107" s="39"/>
      <c r="D107" s="1"/>
      <c r="E107" s="1"/>
      <c r="F107" s="19"/>
      <c r="G107" s="40"/>
      <c r="H107" s="21"/>
    </row>
    <row r="108" spans="1:8" s="20" customFormat="1" x14ac:dyDescent="0.45">
      <c r="A108" s="1"/>
      <c r="B108" s="1"/>
      <c r="C108" s="39"/>
      <c r="D108" s="1"/>
      <c r="E108" s="1"/>
      <c r="F108" s="19"/>
      <c r="G108" s="40"/>
      <c r="H108" s="21"/>
    </row>
    <row r="109" spans="1:8" s="20" customFormat="1" x14ac:dyDescent="0.45">
      <c r="A109" s="1"/>
      <c r="B109" s="1"/>
      <c r="C109" s="39"/>
      <c r="D109" s="1"/>
      <c r="E109" s="1"/>
      <c r="F109" s="19"/>
      <c r="G109" s="40"/>
      <c r="H109" s="21"/>
    </row>
    <row r="110" spans="1:8" s="20" customFormat="1" x14ac:dyDescent="0.45">
      <c r="A110" s="1"/>
      <c r="B110" s="1"/>
      <c r="C110" s="39"/>
      <c r="D110" s="1"/>
      <c r="E110" s="1"/>
      <c r="F110" s="19"/>
      <c r="G110" s="40"/>
      <c r="H110" s="21"/>
    </row>
    <row r="111" spans="1:8" s="20" customFormat="1" x14ac:dyDescent="0.45">
      <c r="A111" s="1"/>
      <c r="B111" s="1"/>
      <c r="C111" s="39"/>
      <c r="D111" s="1"/>
      <c r="E111" s="1"/>
      <c r="F111" s="19"/>
      <c r="G111" s="40"/>
      <c r="H111" s="21"/>
    </row>
    <row r="112" spans="1:8" s="20" customFormat="1" x14ac:dyDescent="0.45">
      <c r="A112" s="1"/>
      <c r="B112" s="1"/>
      <c r="C112" s="39"/>
      <c r="D112" s="1"/>
      <c r="E112" s="1"/>
      <c r="F112" s="19"/>
      <c r="G112" s="40"/>
      <c r="H112" s="21"/>
    </row>
    <row r="113" spans="1:8" s="20" customFormat="1" x14ac:dyDescent="0.45">
      <c r="A113" s="1"/>
      <c r="B113" s="1"/>
      <c r="C113" s="39"/>
      <c r="D113" s="1"/>
      <c r="E113" s="1"/>
      <c r="F113" s="19"/>
      <c r="G113" s="40"/>
      <c r="H113" s="21"/>
    </row>
    <row r="114" spans="1:8" s="20" customFormat="1" x14ac:dyDescent="0.45">
      <c r="A114" s="1"/>
      <c r="B114" s="1"/>
      <c r="C114" s="39"/>
      <c r="D114" s="1"/>
      <c r="E114" s="1"/>
      <c r="F114" s="19"/>
      <c r="G114" s="40"/>
      <c r="H114" s="21"/>
    </row>
    <row r="115" spans="1:8" s="20" customFormat="1" x14ac:dyDescent="0.45">
      <c r="A115" s="1"/>
      <c r="B115" s="1"/>
      <c r="C115" s="39"/>
      <c r="D115" s="1"/>
      <c r="E115" s="1"/>
      <c r="F115" s="19"/>
      <c r="G115" s="40"/>
      <c r="H115" s="21"/>
    </row>
    <row r="116" spans="1:8" s="20" customFormat="1" x14ac:dyDescent="0.45">
      <c r="A116" s="1"/>
      <c r="B116" s="1"/>
      <c r="C116" s="39"/>
      <c r="D116" s="1"/>
      <c r="E116" s="1"/>
      <c r="F116" s="19"/>
      <c r="G116" s="40"/>
      <c r="H116" s="21"/>
    </row>
    <row r="117" spans="1:8" s="20" customFormat="1" x14ac:dyDescent="0.45">
      <c r="A117" s="1"/>
      <c r="B117" s="1"/>
      <c r="C117" s="39"/>
      <c r="D117" s="1"/>
      <c r="E117" s="1"/>
      <c r="F117" s="19"/>
      <c r="G117" s="40"/>
      <c r="H117" s="21"/>
    </row>
    <row r="118" spans="1:8" s="20" customFormat="1" x14ac:dyDescent="0.45">
      <c r="A118" s="1"/>
      <c r="B118" s="1"/>
      <c r="C118" s="39"/>
      <c r="D118" s="1"/>
      <c r="E118" s="1"/>
      <c r="F118" s="19"/>
      <c r="G118" s="40"/>
      <c r="H118" s="21"/>
    </row>
    <row r="119" spans="1:8" s="20" customFormat="1" x14ac:dyDescent="0.45">
      <c r="A119" s="1"/>
      <c r="B119" s="1"/>
      <c r="C119" s="39"/>
      <c r="D119" s="1"/>
      <c r="E119" s="1"/>
      <c r="F119" s="19"/>
      <c r="G119" s="40"/>
      <c r="H119" s="21"/>
    </row>
    <row r="120" spans="1:8" s="20" customFormat="1" x14ac:dyDescent="0.45">
      <c r="A120" s="1"/>
      <c r="B120" s="1"/>
      <c r="C120" s="39"/>
      <c r="D120" s="1"/>
      <c r="E120" s="1"/>
      <c r="F120" s="19"/>
      <c r="G120" s="40"/>
      <c r="H120" s="21"/>
    </row>
    <row r="121" spans="1:8" s="20" customFormat="1" x14ac:dyDescent="0.45">
      <c r="A121" s="1"/>
      <c r="B121" s="1"/>
      <c r="C121" s="39"/>
      <c r="D121" s="1"/>
      <c r="E121" s="1"/>
      <c r="F121" s="19"/>
      <c r="G121" s="40"/>
      <c r="H121" s="21"/>
    </row>
    <row r="122" spans="1:8" s="20" customFormat="1" x14ac:dyDescent="0.45">
      <c r="A122" s="1"/>
      <c r="B122" s="1"/>
      <c r="C122" s="39"/>
      <c r="D122" s="1"/>
      <c r="E122" s="1"/>
      <c r="F122" s="19"/>
      <c r="G122" s="40"/>
      <c r="H122" s="21"/>
    </row>
    <row r="123" spans="1:8" s="20" customFormat="1" x14ac:dyDescent="0.45">
      <c r="A123" s="1"/>
      <c r="B123" s="1"/>
      <c r="C123" s="39"/>
      <c r="D123" s="1"/>
      <c r="E123" s="1"/>
      <c r="F123" s="19"/>
      <c r="G123" s="40"/>
      <c r="H123" s="21"/>
    </row>
    <row r="124" spans="1:8" s="20" customFormat="1" x14ac:dyDescent="0.45">
      <c r="A124" s="1"/>
      <c r="B124" s="1"/>
      <c r="C124" s="39"/>
      <c r="D124" s="1"/>
      <c r="E124" s="1"/>
      <c r="F124" s="19"/>
      <c r="G124" s="40"/>
      <c r="H124" s="21"/>
    </row>
    <row r="125" spans="1:8" s="20" customFormat="1" x14ac:dyDescent="0.45">
      <c r="A125" s="1"/>
      <c r="B125" s="1"/>
      <c r="C125" s="39"/>
      <c r="D125" s="1"/>
      <c r="E125" s="1"/>
      <c r="F125" s="19"/>
      <c r="G125" s="40"/>
      <c r="H125" s="21"/>
    </row>
    <row r="126" spans="1:8" s="20" customFormat="1" x14ac:dyDescent="0.45">
      <c r="A126" s="1"/>
      <c r="B126" s="1"/>
      <c r="C126" s="39"/>
      <c r="D126" s="1"/>
      <c r="E126" s="1"/>
      <c r="F126" s="19"/>
      <c r="G126" s="40"/>
      <c r="H126" s="21"/>
    </row>
    <row r="127" spans="1:8" s="20" customFormat="1" x14ac:dyDescent="0.45">
      <c r="A127" s="1"/>
      <c r="B127" s="1"/>
      <c r="C127" s="39"/>
      <c r="D127" s="1"/>
      <c r="E127" s="1"/>
      <c r="F127" s="19"/>
      <c r="G127" s="40"/>
      <c r="H127" s="21"/>
    </row>
    <row r="128" spans="1:8" s="20" customFormat="1" x14ac:dyDescent="0.45">
      <c r="A128" s="1"/>
      <c r="B128" s="1"/>
      <c r="C128" s="39"/>
      <c r="D128" s="1"/>
      <c r="E128" s="1"/>
      <c r="F128" s="19"/>
      <c r="G128" s="40"/>
      <c r="H128" s="21"/>
    </row>
    <row r="129" spans="1:8" s="20" customFormat="1" x14ac:dyDescent="0.45">
      <c r="A129" s="1"/>
      <c r="B129" s="1"/>
      <c r="C129" s="39"/>
      <c r="D129" s="1"/>
      <c r="E129" s="1"/>
      <c r="F129" s="19"/>
      <c r="G129" s="40"/>
      <c r="H129" s="21"/>
    </row>
    <row r="130" spans="1:8" s="20" customFormat="1" x14ac:dyDescent="0.45">
      <c r="A130" s="1"/>
      <c r="B130" s="1"/>
      <c r="C130" s="39"/>
      <c r="D130" s="1"/>
      <c r="E130" s="1"/>
      <c r="F130" s="19"/>
      <c r="G130" s="40"/>
      <c r="H130" s="21"/>
    </row>
    <row r="131" spans="1:8" s="20" customFormat="1" x14ac:dyDescent="0.45">
      <c r="A131" s="1"/>
      <c r="B131" s="1"/>
      <c r="C131" s="39"/>
      <c r="D131" s="1"/>
      <c r="E131" s="1"/>
      <c r="F131" s="19"/>
      <c r="G131" s="40"/>
      <c r="H131" s="21"/>
    </row>
    <row r="132" spans="1:8" s="20" customFormat="1" x14ac:dyDescent="0.45">
      <c r="A132" s="1"/>
      <c r="B132" s="1"/>
      <c r="C132" s="39"/>
      <c r="D132" s="1"/>
      <c r="E132" s="1"/>
      <c r="F132" s="19"/>
      <c r="G132" s="40"/>
      <c r="H132" s="21"/>
    </row>
    <row r="133" spans="1:8" s="20" customFormat="1" x14ac:dyDescent="0.45">
      <c r="A133" s="1"/>
      <c r="B133" s="1"/>
      <c r="C133" s="39"/>
      <c r="D133" s="1"/>
      <c r="E133" s="1"/>
      <c r="F133" s="19"/>
      <c r="G133" s="40"/>
      <c r="H133" s="21"/>
    </row>
    <row r="134" spans="1:8" s="20" customFormat="1" x14ac:dyDescent="0.45">
      <c r="A134" s="1"/>
      <c r="B134" s="1"/>
      <c r="C134" s="39"/>
      <c r="D134" s="1"/>
      <c r="E134" s="1"/>
      <c r="F134" s="19"/>
      <c r="G134" s="40"/>
      <c r="H134" s="21"/>
    </row>
    <row r="135" spans="1:8" s="20" customFormat="1" x14ac:dyDescent="0.45">
      <c r="A135" s="1"/>
      <c r="B135" s="1"/>
      <c r="C135" s="39"/>
      <c r="D135" s="1"/>
      <c r="E135" s="1"/>
      <c r="F135" s="19"/>
      <c r="G135" s="40"/>
      <c r="H135" s="21"/>
    </row>
    <row r="136" spans="1:8" s="20" customFormat="1" x14ac:dyDescent="0.45">
      <c r="A136" s="1"/>
      <c r="B136" s="1"/>
      <c r="C136" s="39"/>
      <c r="D136" s="1"/>
      <c r="E136" s="1"/>
      <c r="F136" s="19"/>
      <c r="G136" s="40"/>
      <c r="H136" s="21"/>
    </row>
    <row r="137" spans="1:8" s="20" customFormat="1" x14ac:dyDescent="0.45">
      <c r="A137" s="1"/>
      <c r="B137" s="1"/>
      <c r="C137" s="39"/>
      <c r="D137" s="1"/>
      <c r="E137" s="1"/>
      <c r="F137" s="19"/>
      <c r="G137" s="40"/>
      <c r="H137" s="21"/>
    </row>
    <row r="138" spans="1:8" s="20" customFormat="1" x14ac:dyDescent="0.45">
      <c r="A138" s="1"/>
      <c r="B138" s="1"/>
      <c r="C138" s="39"/>
      <c r="D138" s="1"/>
      <c r="E138" s="1"/>
      <c r="F138" s="19"/>
      <c r="G138" s="40"/>
      <c r="H138" s="21"/>
    </row>
    <row r="139" spans="1:8" s="20" customFormat="1" x14ac:dyDescent="0.45">
      <c r="A139" s="1"/>
      <c r="B139" s="1"/>
      <c r="C139" s="39"/>
      <c r="D139" s="1"/>
      <c r="E139" s="1"/>
      <c r="F139" s="19"/>
      <c r="G139" s="40"/>
      <c r="H139" s="21"/>
    </row>
    <row r="140" spans="1:8" s="20" customFormat="1" x14ac:dyDescent="0.45">
      <c r="A140" s="1"/>
      <c r="B140" s="1"/>
      <c r="C140" s="39"/>
      <c r="D140" s="1"/>
      <c r="E140" s="1"/>
      <c r="F140" s="19"/>
      <c r="G140" s="40"/>
      <c r="H140" s="21"/>
    </row>
    <row r="141" spans="1:8" s="20" customFormat="1" x14ac:dyDescent="0.45">
      <c r="A141" s="1"/>
      <c r="B141" s="1"/>
      <c r="C141" s="39"/>
      <c r="D141" s="1"/>
      <c r="E141" s="1"/>
      <c r="F141" s="19"/>
      <c r="G141" s="40"/>
      <c r="H141" s="21"/>
    </row>
    <row r="142" spans="1:8" s="20" customFormat="1" x14ac:dyDescent="0.45">
      <c r="A142" s="1"/>
      <c r="B142" s="1"/>
      <c r="C142" s="39"/>
      <c r="D142" s="1"/>
      <c r="E142" s="1"/>
      <c r="F142" s="19"/>
      <c r="G142" s="40"/>
      <c r="H142" s="21"/>
    </row>
    <row r="143" spans="1:8" s="20" customFormat="1" x14ac:dyDescent="0.45">
      <c r="A143" s="1"/>
      <c r="B143" s="1"/>
      <c r="C143" s="39"/>
      <c r="D143" s="1"/>
      <c r="E143" s="1"/>
      <c r="F143" s="19"/>
      <c r="G143" s="40"/>
      <c r="H143" s="21"/>
    </row>
    <row r="144" spans="1:8" s="20" customFormat="1" x14ac:dyDescent="0.45">
      <c r="A144" s="1"/>
      <c r="B144" s="1"/>
      <c r="C144" s="39"/>
      <c r="D144" s="1"/>
      <c r="E144" s="1"/>
      <c r="F144" s="19"/>
      <c r="G144" s="40"/>
      <c r="H144" s="21"/>
    </row>
    <row r="145" spans="1:8" s="20" customFormat="1" x14ac:dyDescent="0.45">
      <c r="A145" s="1"/>
      <c r="B145" s="1"/>
      <c r="C145" s="39"/>
      <c r="D145" s="1"/>
      <c r="E145" s="1"/>
      <c r="F145" s="19"/>
      <c r="G145" s="40"/>
      <c r="H145" s="21"/>
    </row>
    <row r="146" spans="1:8" s="20" customFormat="1" x14ac:dyDescent="0.45">
      <c r="A146" s="1"/>
      <c r="B146" s="1"/>
      <c r="C146" s="39"/>
      <c r="D146" s="1"/>
      <c r="E146" s="1"/>
      <c r="F146" s="19"/>
      <c r="G146" s="40"/>
      <c r="H146" s="21"/>
    </row>
    <row r="147" spans="1:8" s="20" customFormat="1" x14ac:dyDescent="0.45">
      <c r="A147" s="1"/>
      <c r="B147" s="1"/>
      <c r="C147" s="39"/>
      <c r="D147" s="1"/>
      <c r="E147" s="1"/>
      <c r="F147" s="19"/>
      <c r="G147" s="40"/>
      <c r="H147" s="21"/>
    </row>
    <row r="148" spans="1:8" s="20" customFormat="1" x14ac:dyDescent="0.45">
      <c r="A148" s="1"/>
      <c r="B148" s="1"/>
      <c r="C148" s="39"/>
      <c r="D148" s="1"/>
      <c r="E148" s="1"/>
      <c r="F148" s="19"/>
      <c r="G148" s="40"/>
      <c r="H148" s="21"/>
    </row>
    <row r="149" spans="1:8" s="20" customFormat="1" x14ac:dyDescent="0.45">
      <c r="A149" s="1"/>
      <c r="B149" s="1"/>
      <c r="C149" s="39"/>
      <c r="D149" s="1"/>
      <c r="E149" s="1"/>
      <c r="F149" s="19"/>
      <c r="G149" s="40"/>
      <c r="H149" s="21"/>
    </row>
    <row r="150" spans="1:8" s="20" customFormat="1" x14ac:dyDescent="0.45">
      <c r="A150" s="1"/>
      <c r="B150" s="1"/>
      <c r="C150" s="39"/>
      <c r="D150" s="1"/>
      <c r="E150" s="1"/>
      <c r="F150" s="19"/>
      <c r="G150" s="40"/>
      <c r="H150" s="21"/>
    </row>
    <row r="151" spans="1:8" s="20" customFormat="1" x14ac:dyDescent="0.45">
      <c r="A151" s="1"/>
      <c r="B151" s="1"/>
      <c r="C151" s="39"/>
      <c r="D151" s="1"/>
      <c r="E151" s="1"/>
      <c r="F151" s="19"/>
      <c r="G151" s="40"/>
      <c r="H151" s="21"/>
    </row>
    <row r="152" spans="1:8" s="20" customFormat="1" x14ac:dyDescent="0.45">
      <c r="A152" s="1"/>
      <c r="B152" s="1"/>
      <c r="C152" s="39"/>
      <c r="D152" s="1"/>
      <c r="E152" s="1"/>
      <c r="F152" s="19"/>
      <c r="G152" s="40"/>
      <c r="H152" s="21"/>
    </row>
    <row r="153" spans="1:8" s="20" customFormat="1" x14ac:dyDescent="0.45">
      <c r="A153" s="1"/>
      <c r="B153" s="1"/>
      <c r="C153" s="39"/>
      <c r="D153" s="1"/>
      <c r="E153" s="1"/>
      <c r="F153" s="19"/>
      <c r="G153" s="40"/>
      <c r="H153" s="21"/>
    </row>
    <row r="154" spans="1:8" s="20" customFormat="1" x14ac:dyDescent="0.45">
      <c r="A154" s="1"/>
      <c r="B154" s="1"/>
      <c r="C154" s="39"/>
      <c r="D154" s="1"/>
      <c r="E154" s="1"/>
      <c r="F154" s="19"/>
      <c r="G154" s="40"/>
      <c r="H154" s="21"/>
    </row>
    <row r="155" spans="1:8" s="20" customFormat="1" x14ac:dyDescent="0.45">
      <c r="A155" s="1"/>
      <c r="B155" s="1"/>
      <c r="C155" s="39"/>
      <c r="D155" s="1"/>
      <c r="E155" s="1"/>
      <c r="F155" s="19"/>
      <c r="G155" s="40"/>
      <c r="H155" s="21"/>
    </row>
    <row r="156" spans="1:8" s="20" customFormat="1" x14ac:dyDescent="0.45">
      <c r="A156" s="1"/>
      <c r="B156" s="1"/>
      <c r="C156" s="39"/>
      <c r="D156" s="1"/>
      <c r="E156" s="1"/>
      <c r="F156" s="19"/>
      <c r="G156" s="40"/>
      <c r="H156" s="21"/>
    </row>
    <row r="157" spans="1:8" s="20" customFormat="1" x14ac:dyDescent="0.45">
      <c r="A157" s="1"/>
      <c r="B157" s="1"/>
      <c r="C157" s="39"/>
      <c r="D157" s="1"/>
      <c r="E157" s="1"/>
      <c r="F157" s="19"/>
      <c r="G157" s="40"/>
      <c r="H157" s="21"/>
    </row>
    <row r="158" spans="1:8" s="20" customFormat="1" x14ac:dyDescent="0.45">
      <c r="A158" s="1"/>
      <c r="B158" s="1"/>
      <c r="C158" s="39"/>
      <c r="D158" s="1"/>
      <c r="E158" s="1"/>
      <c r="F158" s="19"/>
      <c r="G158" s="40"/>
      <c r="H158" s="21"/>
    </row>
    <row r="159" spans="1:8" s="20" customFormat="1" x14ac:dyDescent="0.45">
      <c r="A159" s="1"/>
      <c r="B159" s="1"/>
      <c r="C159" s="39"/>
      <c r="D159" s="1"/>
      <c r="E159" s="1"/>
      <c r="F159" s="19"/>
      <c r="G159" s="40"/>
      <c r="H159" s="21"/>
    </row>
    <row r="160" spans="1:8" s="20" customFormat="1" x14ac:dyDescent="0.45">
      <c r="A160" s="1"/>
      <c r="B160" s="1"/>
      <c r="C160" s="39"/>
      <c r="D160" s="1"/>
      <c r="E160" s="1"/>
      <c r="F160" s="19"/>
      <c r="G160" s="40"/>
      <c r="H160" s="21"/>
    </row>
    <row r="161" spans="1:8" s="20" customFormat="1" x14ac:dyDescent="0.45">
      <c r="A161" s="1"/>
      <c r="B161" s="1"/>
      <c r="C161" s="39"/>
      <c r="D161" s="1"/>
      <c r="E161" s="1"/>
      <c r="F161" s="19"/>
      <c r="G161" s="40"/>
      <c r="H161" s="21"/>
    </row>
    <row r="162" spans="1:8" s="20" customFormat="1" x14ac:dyDescent="0.45">
      <c r="A162" s="1"/>
      <c r="B162" s="1"/>
      <c r="C162" s="39"/>
      <c r="D162" s="1"/>
      <c r="E162" s="1"/>
      <c r="F162" s="19"/>
      <c r="G162" s="40"/>
      <c r="H162" s="21"/>
    </row>
    <row r="163" spans="1:8" s="20" customFormat="1" x14ac:dyDescent="0.45">
      <c r="A163" s="1"/>
      <c r="B163" s="1"/>
      <c r="C163" s="39"/>
      <c r="D163" s="1"/>
      <c r="E163" s="1"/>
      <c r="F163" s="19"/>
      <c r="G163" s="40"/>
      <c r="H163" s="21"/>
    </row>
    <row r="164" spans="1:8" s="20" customFormat="1" x14ac:dyDescent="0.45">
      <c r="A164" s="1"/>
      <c r="B164" s="1"/>
      <c r="C164" s="39"/>
      <c r="D164" s="1"/>
      <c r="E164" s="1"/>
      <c r="F164" s="19"/>
      <c r="G164" s="40"/>
      <c r="H164" s="21"/>
    </row>
    <row r="165" spans="1:8" s="20" customFormat="1" x14ac:dyDescent="0.45">
      <c r="A165" s="1"/>
      <c r="B165" s="1"/>
      <c r="C165" s="39"/>
      <c r="D165" s="1"/>
      <c r="E165" s="1"/>
      <c r="F165" s="19"/>
      <c r="G165" s="40"/>
      <c r="H165" s="21"/>
    </row>
    <row r="166" spans="1:8" s="20" customFormat="1" x14ac:dyDescent="0.45">
      <c r="A166" s="1"/>
      <c r="B166" s="1"/>
      <c r="C166" s="39"/>
      <c r="D166" s="1"/>
      <c r="E166" s="1"/>
      <c r="F166" s="19"/>
      <c r="G166" s="40"/>
      <c r="H166" s="21"/>
    </row>
    <row r="167" spans="1:8" s="20" customFormat="1" x14ac:dyDescent="0.45">
      <c r="A167" s="1"/>
      <c r="B167" s="1"/>
      <c r="C167" s="39"/>
      <c r="D167" s="1"/>
      <c r="E167" s="1"/>
      <c r="F167" s="19"/>
      <c r="G167" s="40"/>
      <c r="H167" s="21"/>
    </row>
    <row r="168" spans="1:8" s="20" customFormat="1" x14ac:dyDescent="0.45">
      <c r="A168" s="1"/>
      <c r="B168" s="1"/>
      <c r="C168" s="39"/>
      <c r="D168" s="1"/>
      <c r="E168" s="1"/>
      <c r="F168" s="19"/>
      <c r="G168" s="40"/>
      <c r="H168" s="21"/>
    </row>
    <row r="169" spans="1:8" s="20" customFormat="1" x14ac:dyDescent="0.45">
      <c r="A169" s="1"/>
      <c r="B169" s="1"/>
      <c r="C169" s="39"/>
      <c r="D169" s="1"/>
      <c r="E169" s="1"/>
      <c r="F169" s="19"/>
      <c r="G169" s="40"/>
      <c r="H169" s="21"/>
    </row>
    <row r="170" spans="1:8" s="20" customFormat="1" x14ac:dyDescent="0.45">
      <c r="A170" s="1"/>
      <c r="B170" s="1"/>
      <c r="C170" s="39"/>
      <c r="D170" s="1"/>
      <c r="E170" s="1"/>
      <c r="F170" s="19"/>
      <c r="G170" s="40"/>
      <c r="H170" s="21"/>
    </row>
    <row r="171" spans="1:8" s="20" customFormat="1" x14ac:dyDescent="0.45">
      <c r="A171" s="1"/>
      <c r="B171" s="1"/>
      <c r="C171" s="39"/>
      <c r="D171" s="1"/>
      <c r="E171" s="1"/>
      <c r="F171" s="19"/>
      <c r="G171" s="40"/>
      <c r="H171" s="21"/>
    </row>
    <row r="172" spans="1:8" s="20" customFormat="1" x14ac:dyDescent="0.45">
      <c r="A172" s="1"/>
      <c r="B172" s="1"/>
      <c r="C172" s="39"/>
      <c r="D172" s="1"/>
      <c r="E172" s="1"/>
      <c r="F172" s="19"/>
      <c r="G172" s="40"/>
      <c r="H172" s="21"/>
    </row>
    <row r="173" spans="1:8" s="20" customFormat="1" x14ac:dyDescent="0.45">
      <c r="A173" s="1"/>
      <c r="B173" s="1"/>
      <c r="C173" s="39"/>
      <c r="D173" s="1"/>
      <c r="E173" s="1"/>
      <c r="F173" s="19"/>
      <c r="G173" s="40"/>
      <c r="H173" s="21"/>
    </row>
    <row r="174" spans="1:8" s="20" customFormat="1" x14ac:dyDescent="0.45">
      <c r="A174" s="1"/>
      <c r="B174" s="1"/>
      <c r="C174" s="39"/>
      <c r="D174" s="1"/>
      <c r="E174" s="1"/>
      <c r="F174" s="19"/>
      <c r="G174" s="40"/>
      <c r="H174" s="21"/>
    </row>
    <row r="175" spans="1:8" s="20" customFormat="1" x14ac:dyDescent="0.45">
      <c r="A175" s="1"/>
      <c r="B175" s="1"/>
      <c r="C175" s="39"/>
      <c r="D175" s="1"/>
      <c r="E175" s="1"/>
      <c r="F175" s="19"/>
      <c r="G175" s="40"/>
      <c r="H175" s="21"/>
    </row>
    <row r="176" spans="1:8" s="20" customFormat="1" x14ac:dyDescent="0.45">
      <c r="A176" s="1"/>
      <c r="B176" s="1"/>
      <c r="C176" s="39"/>
      <c r="D176" s="1"/>
      <c r="E176" s="1"/>
      <c r="F176" s="19"/>
      <c r="G176" s="40"/>
      <c r="H176" s="21"/>
    </row>
    <row r="177" spans="1:8" s="20" customFormat="1" x14ac:dyDescent="0.45">
      <c r="A177" s="1"/>
      <c r="B177" s="1"/>
      <c r="C177" s="39"/>
      <c r="D177" s="1"/>
      <c r="E177" s="1"/>
      <c r="F177" s="19"/>
      <c r="G177" s="40"/>
      <c r="H177" s="21"/>
    </row>
    <row r="178" spans="1:8" s="20" customFormat="1" x14ac:dyDescent="0.45">
      <c r="A178" s="1"/>
      <c r="B178" s="1"/>
      <c r="C178" s="39"/>
      <c r="D178" s="1"/>
      <c r="E178" s="1"/>
      <c r="F178" s="19"/>
      <c r="G178" s="40"/>
      <c r="H178" s="21"/>
    </row>
    <row r="179" spans="1:8" s="20" customFormat="1" x14ac:dyDescent="0.45">
      <c r="A179" s="1"/>
      <c r="B179" s="1"/>
      <c r="C179" s="39"/>
      <c r="D179" s="1"/>
      <c r="E179" s="1"/>
      <c r="F179" s="19"/>
      <c r="G179" s="40"/>
      <c r="H179" s="21"/>
    </row>
    <row r="180" spans="1:8" s="20" customFormat="1" x14ac:dyDescent="0.45">
      <c r="A180" s="1"/>
      <c r="B180" s="1"/>
      <c r="C180" s="39"/>
      <c r="D180" s="1"/>
      <c r="E180" s="1"/>
      <c r="F180" s="19"/>
      <c r="G180" s="40"/>
      <c r="H180" s="21"/>
    </row>
    <row r="181" spans="1:8" s="20" customFormat="1" x14ac:dyDescent="0.45">
      <c r="A181" s="1"/>
      <c r="B181" s="1"/>
      <c r="C181" s="39"/>
      <c r="D181" s="1"/>
      <c r="E181" s="1"/>
      <c r="F181" s="19"/>
      <c r="G181" s="40"/>
      <c r="H181" s="21"/>
    </row>
    <row r="182" spans="1:8" s="20" customFormat="1" x14ac:dyDescent="0.45">
      <c r="A182" s="1"/>
      <c r="B182" s="1"/>
      <c r="C182" s="39"/>
      <c r="D182" s="1"/>
      <c r="E182" s="1"/>
      <c r="F182" s="19"/>
      <c r="G182" s="40"/>
      <c r="H182" s="21"/>
    </row>
    <row r="183" spans="1:8" s="20" customFormat="1" x14ac:dyDescent="0.45">
      <c r="A183" s="1"/>
      <c r="B183" s="1"/>
      <c r="C183" s="39"/>
      <c r="D183" s="1"/>
      <c r="E183" s="1"/>
      <c r="F183" s="19"/>
      <c r="G183" s="40"/>
      <c r="H183" s="21"/>
    </row>
    <row r="184" spans="1:8" s="20" customFormat="1" x14ac:dyDescent="0.45">
      <c r="A184" s="1"/>
      <c r="B184" s="1"/>
      <c r="C184" s="39"/>
      <c r="D184" s="1"/>
      <c r="E184" s="1"/>
      <c r="F184" s="19"/>
      <c r="G184" s="40"/>
      <c r="H184" s="21"/>
    </row>
    <row r="185" spans="1:8" s="20" customFormat="1" x14ac:dyDescent="0.45">
      <c r="A185" s="1"/>
      <c r="B185" s="1"/>
      <c r="C185" s="39"/>
      <c r="D185" s="1"/>
      <c r="E185" s="1"/>
      <c r="F185" s="19"/>
      <c r="G185" s="40"/>
      <c r="H185" s="21"/>
    </row>
    <row r="186" spans="1:8" s="20" customFormat="1" x14ac:dyDescent="0.45">
      <c r="A186" s="1"/>
      <c r="B186" s="1"/>
      <c r="C186" s="39"/>
      <c r="D186" s="1"/>
      <c r="E186" s="1"/>
      <c r="F186" s="19"/>
      <c r="G186" s="40"/>
      <c r="H186" s="21"/>
    </row>
    <row r="187" spans="1:8" s="20" customFormat="1" x14ac:dyDescent="0.45">
      <c r="A187" s="1"/>
      <c r="B187" s="1"/>
      <c r="C187" s="39"/>
      <c r="D187" s="1"/>
      <c r="E187" s="1"/>
      <c r="F187" s="19"/>
      <c r="G187" s="40"/>
      <c r="H187" s="21"/>
    </row>
    <row r="188" spans="1:8" s="20" customFormat="1" x14ac:dyDescent="0.45">
      <c r="A188" s="1"/>
      <c r="B188" s="1"/>
      <c r="C188" s="39"/>
      <c r="D188" s="1"/>
      <c r="E188" s="1"/>
      <c r="F188" s="19"/>
      <c r="G188" s="40"/>
      <c r="H188" s="21"/>
    </row>
    <row r="189" spans="1:8" s="20" customFormat="1" x14ac:dyDescent="0.45">
      <c r="A189" s="1"/>
      <c r="B189" s="1"/>
      <c r="C189" s="39"/>
      <c r="D189" s="1"/>
      <c r="E189" s="1"/>
      <c r="F189" s="19"/>
      <c r="G189" s="40"/>
      <c r="H189" s="21"/>
    </row>
    <row r="190" spans="1:8" s="20" customFormat="1" x14ac:dyDescent="0.45">
      <c r="A190" s="1"/>
      <c r="B190" s="1"/>
      <c r="C190" s="39"/>
      <c r="D190" s="1"/>
      <c r="E190" s="1"/>
      <c r="F190" s="19"/>
      <c r="G190" s="40"/>
      <c r="H190" s="21"/>
    </row>
    <row r="191" spans="1:8" s="20" customFormat="1" x14ac:dyDescent="0.45">
      <c r="A191" s="1"/>
      <c r="B191" s="1"/>
      <c r="C191" s="39"/>
      <c r="D191" s="1"/>
      <c r="E191" s="1"/>
      <c r="F191" s="19"/>
      <c r="G191" s="40"/>
      <c r="H191" s="21"/>
    </row>
    <row r="192" spans="1:8" s="20" customFormat="1" x14ac:dyDescent="0.45">
      <c r="A192" s="1"/>
      <c r="B192" s="1"/>
      <c r="C192" s="39"/>
      <c r="D192" s="1"/>
      <c r="E192" s="1"/>
      <c r="F192" s="19"/>
      <c r="G192" s="40"/>
      <c r="H192" s="21"/>
    </row>
    <row r="193" spans="1:8" s="20" customFormat="1" x14ac:dyDescent="0.45">
      <c r="A193" s="1"/>
      <c r="B193" s="1"/>
      <c r="C193" s="39"/>
      <c r="D193" s="1"/>
      <c r="E193" s="1"/>
      <c r="F193" s="19"/>
      <c r="G193" s="40"/>
      <c r="H193" s="21"/>
    </row>
    <row r="194" spans="1:8" s="20" customFormat="1" x14ac:dyDescent="0.45">
      <c r="A194" s="1"/>
      <c r="B194" s="1"/>
      <c r="C194" s="39"/>
      <c r="D194" s="1"/>
      <c r="E194" s="1"/>
      <c r="F194" s="19"/>
      <c r="G194" s="40"/>
      <c r="H194" s="21"/>
    </row>
    <row r="195" spans="1:8" s="20" customFormat="1" x14ac:dyDescent="0.45">
      <c r="A195" s="1"/>
      <c r="B195" s="1"/>
      <c r="C195" s="39"/>
      <c r="D195" s="1"/>
      <c r="E195" s="1"/>
      <c r="F195" s="19"/>
      <c r="G195" s="40"/>
      <c r="H195" s="21"/>
    </row>
    <row r="196" spans="1:8" s="20" customFormat="1" x14ac:dyDescent="0.45">
      <c r="A196" s="1"/>
      <c r="B196" s="1"/>
      <c r="C196" s="39"/>
      <c r="D196" s="1"/>
      <c r="E196" s="1"/>
      <c r="F196" s="19"/>
      <c r="G196" s="40"/>
      <c r="H196" s="21"/>
    </row>
    <row r="197" spans="1:8" s="20" customFormat="1" x14ac:dyDescent="0.45">
      <c r="A197" s="1"/>
      <c r="B197" s="1"/>
      <c r="C197" s="39"/>
      <c r="D197" s="1"/>
      <c r="E197" s="1"/>
      <c r="F197" s="19"/>
      <c r="G197" s="40"/>
      <c r="H197" s="21"/>
    </row>
    <row r="198" spans="1:8" s="20" customFormat="1" x14ac:dyDescent="0.45">
      <c r="A198" s="1"/>
      <c r="B198" s="1"/>
      <c r="C198" s="39"/>
      <c r="D198" s="1"/>
      <c r="E198" s="1"/>
      <c r="F198" s="19"/>
      <c r="G198" s="40"/>
      <c r="H198" s="21"/>
    </row>
    <row r="199" spans="1:8" s="20" customFormat="1" x14ac:dyDescent="0.45">
      <c r="A199" s="1"/>
      <c r="B199" s="1"/>
      <c r="C199" s="39"/>
      <c r="D199" s="1"/>
      <c r="E199" s="1"/>
      <c r="F199" s="19"/>
      <c r="G199" s="40"/>
      <c r="H199" s="21"/>
    </row>
    <row r="200" spans="1:8" s="20" customFormat="1" x14ac:dyDescent="0.45">
      <c r="A200" s="1"/>
      <c r="B200" s="1"/>
      <c r="C200" s="39"/>
      <c r="D200" s="1"/>
      <c r="E200" s="1"/>
      <c r="F200" s="19"/>
      <c r="G200" s="40"/>
      <c r="H200" s="21"/>
    </row>
    <row r="201" spans="1:8" s="20" customFormat="1" x14ac:dyDescent="0.45">
      <c r="A201" s="1"/>
      <c r="B201" s="1"/>
      <c r="C201" s="39"/>
      <c r="D201" s="1"/>
      <c r="E201" s="1"/>
      <c r="F201" s="19"/>
      <c r="G201" s="40"/>
      <c r="H201" s="21"/>
    </row>
    <row r="202" spans="1:8" s="20" customFormat="1" x14ac:dyDescent="0.45">
      <c r="A202" s="1"/>
      <c r="B202" s="1"/>
      <c r="C202" s="39"/>
      <c r="D202" s="1"/>
      <c r="E202" s="1"/>
      <c r="F202" s="19"/>
      <c r="G202" s="40"/>
      <c r="H202" s="21"/>
    </row>
    <row r="203" spans="1:8" s="20" customFormat="1" x14ac:dyDescent="0.45">
      <c r="A203" s="1"/>
      <c r="B203" s="1"/>
      <c r="C203" s="39"/>
      <c r="D203" s="1"/>
      <c r="E203" s="1"/>
      <c r="F203" s="19"/>
      <c r="G203" s="40"/>
      <c r="H203" s="21"/>
    </row>
    <row r="204" spans="1:8" s="20" customFormat="1" x14ac:dyDescent="0.45">
      <c r="A204" s="1"/>
      <c r="B204" s="1"/>
      <c r="C204" s="39"/>
      <c r="D204" s="1"/>
      <c r="E204" s="1"/>
      <c r="F204" s="19"/>
      <c r="G204" s="40"/>
      <c r="H204" s="21"/>
    </row>
    <row r="205" spans="1:8" s="20" customFormat="1" x14ac:dyDescent="0.45">
      <c r="A205" s="1"/>
      <c r="B205" s="1"/>
      <c r="C205" s="39"/>
      <c r="D205" s="1"/>
      <c r="E205" s="1"/>
      <c r="F205" s="19"/>
      <c r="G205" s="40"/>
      <c r="H205" s="21"/>
    </row>
    <row r="206" spans="1:8" s="20" customFormat="1" x14ac:dyDescent="0.45">
      <c r="A206" s="1"/>
      <c r="B206" s="1"/>
      <c r="C206" s="39"/>
      <c r="D206" s="1"/>
      <c r="E206" s="1"/>
      <c r="F206" s="19"/>
      <c r="G206" s="40"/>
      <c r="H206" s="21"/>
    </row>
    <row r="207" spans="1:8" s="20" customFormat="1" x14ac:dyDescent="0.45">
      <c r="A207" s="1"/>
      <c r="B207" s="1"/>
      <c r="C207" s="39"/>
      <c r="D207" s="1"/>
      <c r="E207" s="1"/>
      <c r="F207" s="19"/>
      <c r="G207" s="40"/>
      <c r="H207" s="21"/>
    </row>
    <row r="208" spans="1:8" s="20" customFormat="1" x14ac:dyDescent="0.45">
      <c r="A208" s="1"/>
      <c r="B208" s="1"/>
      <c r="C208" s="39"/>
      <c r="D208" s="1"/>
      <c r="E208" s="1"/>
      <c r="F208" s="19"/>
      <c r="G208" s="40"/>
      <c r="H208" s="21"/>
    </row>
    <row r="209" spans="1:8" s="20" customFormat="1" x14ac:dyDescent="0.45">
      <c r="A209" s="1"/>
      <c r="B209" s="1"/>
      <c r="C209" s="39"/>
      <c r="D209" s="1"/>
      <c r="E209" s="1"/>
      <c r="F209" s="19"/>
      <c r="G209" s="40"/>
      <c r="H209" s="21"/>
    </row>
    <row r="210" spans="1:8" s="20" customFormat="1" x14ac:dyDescent="0.45">
      <c r="A210" s="1"/>
      <c r="B210" s="1"/>
      <c r="C210" s="39"/>
      <c r="D210" s="1"/>
      <c r="E210" s="1"/>
      <c r="F210" s="19"/>
      <c r="G210" s="40"/>
      <c r="H210" s="21"/>
    </row>
    <row r="211" spans="1:8" s="20" customFormat="1" x14ac:dyDescent="0.45">
      <c r="A211" s="1"/>
      <c r="B211" s="1"/>
      <c r="C211" s="39"/>
      <c r="D211" s="1"/>
      <c r="E211" s="1"/>
      <c r="F211" s="19"/>
      <c r="G211" s="40"/>
      <c r="H211" s="21"/>
    </row>
    <row r="212" spans="1:8" s="20" customFormat="1" x14ac:dyDescent="0.45">
      <c r="A212" s="1"/>
      <c r="B212" s="1"/>
      <c r="C212" s="39"/>
      <c r="D212" s="1"/>
      <c r="E212" s="1"/>
      <c r="F212" s="19"/>
      <c r="G212" s="40"/>
      <c r="H212" s="21"/>
    </row>
    <row r="213" spans="1:8" s="20" customFormat="1" x14ac:dyDescent="0.45">
      <c r="A213" s="1"/>
      <c r="B213" s="1"/>
      <c r="C213" s="39"/>
      <c r="D213" s="1"/>
      <c r="E213" s="1"/>
      <c r="F213" s="19"/>
      <c r="G213" s="40"/>
      <c r="H213" s="21"/>
    </row>
    <row r="214" spans="1:8" s="20" customFormat="1" x14ac:dyDescent="0.45">
      <c r="A214" s="1"/>
      <c r="B214" s="1"/>
      <c r="C214" s="39"/>
      <c r="D214" s="1"/>
      <c r="E214" s="1"/>
      <c r="F214" s="19"/>
      <c r="G214" s="40"/>
      <c r="H214" s="21"/>
    </row>
    <row r="215" spans="1:8" s="20" customFormat="1" x14ac:dyDescent="0.45">
      <c r="A215" s="1"/>
      <c r="B215" s="1"/>
      <c r="C215" s="39"/>
      <c r="D215" s="1"/>
      <c r="E215" s="1"/>
      <c r="F215" s="19"/>
      <c r="G215" s="40"/>
      <c r="H215" s="21"/>
    </row>
    <row r="216" spans="1:8" s="20" customFormat="1" x14ac:dyDescent="0.45">
      <c r="A216" s="1"/>
      <c r="B216" s="1"/>
      <c r="C216" s="39"/>
      <c r="D216" s="1"/>
      <c r="E216" s="1"/>
      <c r="F216" s="19"/>
      <c r="G216" s="40"/>
      <c r="H216" s="21"/>
    </row>
    <row r="217" spans="1:8" s="20" customFormat="1" x14ac:dyDescent="0.45">
      <c r="A217" s="1"/>
      <c r="B217" s="1"/>
      <c r="C217" s="39"/>
      <c r="D217" s="1"/>
      <c r="E217" s="1"/>
      <c r="F217" s="19"/>
      <c r="G217" s="40"/>
      <c r="H217" s="21"/>
    </row>
    <row r="218" spans="1:8" s="20" customFormat="1" x14ac:dyDescent="0.45">
      <c r="A218" s="1"/>
      <c r="B218" s="1"/>
      <c r="C218" s="39"/>
      <c r="D218" s="1"/>
      <c r="E218" s="1"/>
      <c r="F218" s="19"/>
      <c r="G218" s="40"/>
      <c r="H218" s="21"/>
    </row>
  </sheetData>
  <mergeCells count="13">
    <mergeCell ref="F44:J44"/>
    <mergeCell ref="F37:J37"/>
    <mergeCell ref="F38:J38"/>
    <mergeCell ref="F1:J1"/>
    <mergeCell ref="A1:C1"/>
    <mergeCell ref="D1:E1"/>
    <mergeCell ref="F39:J39"/>
    <mergeCell ref="C3:C20"/>
    <mergeCell ref="C21:C30"/>
    <mergeCell ref="A3:A20"/>
    <mergeCell ref="A21:A30"/>
    <mergeCell ref="A31:A32"/>
    <mergeCell ref="C31:C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27" t="s">
        <v>6</v>
      </c>
      <c r="B1" s="127"/>
      <c r="C1" s="127"/>
      <c r="D1" s="127"/>
      <c r="E1" s="127"/>
      <c r="F1" s="127"/>
      <c r="G1" s="127"/>
      <c r="H1" s="127"/>
    </row>
    <row r="2" spans="1:8" ht="20.65" x14ac:dyDescent="0.35">
      <c r="B2" s="3"/>
    </row>
    <row r="3" spans="1:8" ht="47.25" customHeight="1" x14ac:dyDescent="0.35">
      <c r="A3" s="128" t="s">
        <v>7</v>
      </c>
      <c r="B3" s="128"/>
      <c r="C3" s="128"/>
      <c r="D3" s="128"/>
      <c r="E3" s="128"/>
      <c r="F3" s="128"/>
      <c r="G3" s="128"/>
      <c r="H3" s="128"/>
    </row>
    <row r="4" spans="1:8" ht="35.25" customHeight="1" x14ac:dyDescent="0.35">
      <c r="B4" s="4"/>
    </row>
    <row r="5" spans="1:8" ht="15" customHeight="1" x14ac:dyDescent="0.35">
      <c r="A5" s="129" t="s">
        <v>8</v>
      </c>
      <c r="B5" s="129"/>
      <c r="C5" s="129"/>
      <c r="D5" s="129"/>
      <c r="E5" s="129"/>
      <c r="F5" s="129"/>
      <c r="G5" s="129"/>
      <c r="H5" s="129"/>
    </row>
    <row r="6" spans="1:8" ht="15" customHeight="1" x14ac:dyDescent="0.35">
      <c r="A6" s="129" t="s">
        <v>9</v>
      </c>
      <c r="B6" s="129"/>
      <c r="C6" s="129"/>
      <c r="D6" s="129"/>
      <c r="E6" s="129"/>
      <c r="F6" s="129"/>
      <c r="G6" s="129"/>
      <c r="H6" s="129"/>
    </row>
    <row r="7" spans="1:8" ht="15" customHeight="1" x14ac:dyDescent="0.35">
      <c r="A7" s="129" t="s">
        <v>10</v>
      </c>
      <c r="B7" s="129"/>
      <c r="C7" s="129"/>
      <c r="D7" s="129"/>
      <c r="E7" s="129"/>
      <c r="F7" s="129"/>
      <c r="G7" s="129"/>
      <c r="H7" s="129"/>
    </row>
    <row r="8" spans="1:8" ht="15" customHeight="1" x14ac:dyDescent="0.35">
      <c r="A8" s="129" t="s">
        <v>11</v>
      </c>
      <c r="B8" s="129"/>
      <c r="C8" s="129"/>
      <c r="D8" s="129"/>
      <c r="E8" s="129"/>
      <c r="F8" s="129"/>
      <c r="G8" s="129"/>
      <c r="H8" s="129"/>
    </row>
    <row r="9" spans="1:8" ht="30" customHeight="1" x14ac:dyDescent="0.35">
      <c r="B9" s="5"/>
    </row>
    <row r="10" spans="1:8" ht="105" customHeight="1" x14ac:dyDescent="0.35">
      <c r="A10" s="130" t="s">
        <v>12</v>
      </c>
      <c r="B10" s="130"/>
      <c r="C10" s="130"/>
      <c r="D10" s="130"/>
      <c r="E10" s="130"/>
      <c r="F10" s="130"/>
      <c r="G10" s="130"/>
      <c r="H10" s="130"/>
    </row>
    <row r="11" spans="1:8" ht="15.75" thickBot="1" x14ac:dyDescent="0.4">
      <c r="B11" s="6"/>
    </row>
    <row r="12" spans="1:8" ht="46.9" thickBot="1" x14ac:dyDescent="0.4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31" t="s">
        <v>18</v>
      </c>
      <c r="B19" s="131"/>
      <c r="C19" s="131"/>
      <c r="D19" s="131"/>
      <c r="E19" s="131"/>
      <c r="F19" s="131"/>
      <c r="G19" s="131"/>
      <c r="H19" s="131"/>
    </row>
    <row r="20" spans="1:8" ht="13.9" x14ac:dyDescent="0.35">
      <c r="A20" s="132" t="s">
        <v>19</v>
      </c>
      <c r="B20" s="132"/>
      <c r="C20" s="132"/>
      <c r="D20" s="132"/>
      <c r="E20" s="132"/>
      <c r="F20" s="132"/>
      <c r="G20" s="132"/>
      <c r="H20" s="132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33" t="s">
        <v>20</v>
      </c>
      <c r="B24" s="133"/>
      <c r="C24" s="133"/>
      <c r="D24" s="133"/>
      <c r="E24" s="133"/>
      <c r="F24" s="133"/>
      <c r="G24" s="133"/>
      <c r="H24" s="133"/>
    </row>
    <row r="25" spans="1:8" ht="15" customHeight="1" x14ac:dyDescent="0.35">
      <c r="A25" s="133" t="s">
        <v>21</v>
      </c>
      <c r="B25" s="133"/>
      <c r="C25" s="133"/>
      <c r="D25" s="133"/>
      <c r="E25" s="133"/>
      <c r="F25" s="133"/>
      <c r="G25" s="133"/>
      <c r="H25" s="133"/>
    </row>
    <row r="26" spans="1:8" ht="15" customHeight="1" x14ac:dyDescent="0.35">
      <c r="A26" s="126" t="s">
        <v>22</v>
      </c>
      <c r="B26" s="126"/>
      <c r="C26" s="126"/>
      <c r="D26" s="126"/>
      <c r="E26" s="126"/>
      <c r="F26" s="126"/>
      <c r="G26" s="126"/>
      <c r="H26" s="12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4"/>
  <sheetViews>
    <sheetView topLeftCell="A19" zoomScale="80" zoomScaleNormal="80" workbookViewId="0">
      <selection activeCell="L1" sqref="L1:N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102</v>
      </c>
      <c r="M1" s="99" t="s">
        <v>126</v>
      </c>
      <c r="N1" s="99" t="s">
        <v>127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43656</v>
      </c>
      <c r="M3" s="53">
        <v>43857</v>
      </c>
      <c r="N3" s="53">
        <v>43888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2</v>
      </c>
      <c r="J4" s="37">
        <f>I4-(SUM(L4:W4))</f>
        <v>2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2</v>
      </c>
      <c r="J5" s="37">
        <f t="shared" ref="J5:J33" si="1">I5-(SUM(L5:W5))</f>
        <v>1</v>
      </c>
      <c r="K5" s="38" t="str">
        <f t="shared" si="0"/>
        <v>OK</v>
      </c>
      <c r="L5" s="44"/>
      <c r="M5" s="85">
        <v>1</v>
      </c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2</v>
      </c>
      <c r="J6" s="37">
        <f t="shared" si="1"/>
        <v>1</v>
      </c>
      <c r="K6" s="38" t="str">
        <f t="shared" si="0"/>
        <v>OK</v>
      </c>
      <c r="L6" s="44"/>
      <c r="M6" s="86">
        <v>1</v>
      </c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1"/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 t="shared" si="1"/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f>1</f>
        <v>1</v>
      </c>
      <c r="J15" s="37">
        <f t="shared" si="1"/>
        <v>0</v>
      </c>
      <c r="K15" s="38" t="str">
        <f t="shared" si="0"/>
        <v>OK</v>
      </c>
      <c r="L15" s="44"/>
      <c r="M15" s="44"/>
      <c r="N15" s="85">
        <v>1</v>
      </c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3</v>
      </c>
      <c r="J16" s="37">
        <f t="shared" si="1"/>
        <v>0</v>
      </c>
      <c r="K16" s="38" t="str">
        <f t="shared" si="0"/>
        <v>OK</v>
      </c>
      <c r="L16" s="85">
        <v>3</v>
      </c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f>2+1</f>
        <v>3</v>
      </c>
      <c r="J23" s="37">
        <f t="shared" si="1"/>
        <v>0</v>
      </c>
      <c r="K23" s="38" t="str">
        <f t="shared" si="0"/>
        <v>OK</v>
      </c>
      <c r="L23" s="85">
        <v>2</v>
      </c>
      <c r="M23" s="85">
        <v>1</v>
      </c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v>2</v>
      </c>
      <c r="J25" s="37">
        <f t="shared" si="1"/>
        <v>2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20</v>
      </c>
      <c r="J29" s="37">
        <f t="shared" si="1"/>
        <v>20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3" x14ac:dyDescent="0.45">
      <c r="L34" s="88">
        <f>SUMPRODUCT(H4:H33,L4:L33)</f>
        <v>6873</v>
      </c>
      <c r="M34" s="88">
        <f>SUMPRODUCT(H4:H33,M4:M33)</f>
        <v>4450</v>
      </c>
      <c r="N34" s="88">
        <f>SUMPRODUCT(H4:H33,N4:N33)</f>
        <v>600</v>
      </c>
    </row>
  </sheetData>
  <mergeCells count="22">
    <mergeCell ref="V1:V2"/>
    <mergeCell ref="W1:W2"/>
    <mergeCell ref="A32:A33"/>
    <mergeCell ref="C32:C33"/>
    <mergeCell ref="O1:O2"/>
    <mergeCell ref="P1:P2"/>
    <mergeCell ref="U1:U2"/>
    <mergeCell ref="A2:K2"/>
    <mergeCell ref="A4:A21"/>
    <mergeCell ref="C4:C21"/>
    <mergeCell ref="Q1:Q2"/>
    <mergeCell ref="R1:R2"/>
    <mergeCell ref="S1:S2"/>
    <mergeCell ref="T1:T2"/>
    <mergeCell ref="L1:L2"/>
    <mergeCell ref="M1:M2"/>
    <mergeCell ref="N1:N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3"/>
  <sheetViews>
    <sheetView topLeftCell="E1" zoomScale="80" zoomScaleNormal="80" workbookViewId="0">
      <selection activeCell="O10" sqref="O10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74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 t="s">
        <v>75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1</v>
      </c>
      <c r="J4" s="37">
        <f>I4-(SUM(L4:W4))</f>
        <v>1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1</v>
      </c>
      <c r="J5" s="37">
        <f t="shared" ref="J5:J33" si="1">I5-(SUM(L5:W5))</f>
        <v>1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v>1</v>
      </c>
      <c r="J8" s="37">
        <f t="shared" si="1"/>
        <v>1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1"/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1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2</v>
      </c>
      <c r="J15" s="37">
        <f t="shared" si="1"/>
        <v>2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1</v>
      </c>
      <c r="J16" s="37">
        <f t="shared" si="1"/>
        <v>1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v>1</v>
      </c>
      <c r="J23" s="37">
        <f t="shared" si="1"/>
        <v>1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1</v>
      </c>
      <c r="J24" s="37">
        <f t="shared" si="1"/>
        <v>1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v>1</v>
      </c>
      <c r="J25" s="37">
        <f t="shared" si="1"/>
        <v>1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>
        <v>1</v>
      </c>
      <c r="J26" s="37">
        <f t="shared" si="1"/>
        <v>1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>
        <v>1</v>
      </c>
      <c r="J27" s="37">
        <f t="shared" si="1"/>
        <v>1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30</v>
      </c>
      <c r="J28" s="37">
        <f t="shared" si="1"/>
        <v>30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10</v>
      </c>
      <c r="J29" s="37">
        <f t="shared" si="1"/>
        <v>10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U1:U2"/>
    <mergeCell ref="A2:K2"/>
    <mergeCell ref="A4:A21"/>
    <mergeCell ref="C4:C21"/>
    <mergeCell ref="T1:T2"/>
    <mergeCell ref="A22:A31"/>
    <mergeCell ref="C22:C31"/>
    <mergeCell ref="A1:C1"/>
    <mergeCell ref="L1:L2"/>
    <mergeCell ref="S1:S2"/>
    <mergeCell ref="M1:M2"/>
    <mergeCell ref="D1:H1"/>
    <mergeCell ref="R1:R2"/>
    <mergeCell ref="I1:K1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zoomScale="80" zoomScaleNormal="80" workbookViewId="0">
      <selection activeCell="L22" sqref="L22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74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 t="s">
        <v>75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2</v>
      </c>
      <c r="J4" s="37">
        <f>I4-(SUM(L4:W4))</f>
        <v>2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ref="J5:J33" si="1">I5-(SUM(L5:W5))</f>
        <v>0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v>2</v>
      </c>
      <c r="J8" s="37">
        <f t="shared" si="1"/>
        <v>2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1"/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1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>
        <v>1</v>
      </c>
      <c r="J12" s="37">
        <f t="shared" si="1"/>
        <v>1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2</v>
      </c>
      <c r="J13" s="37">
        <f t="shared" si="1"/>
        <v>2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>
        <v>9</v>
      </c>
      <c r="J14" s="37">
        <f t="shared" si="1"/>
        <v>9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2</v>
      </c>
      <c r="J15" s="37">
        <f t="shared" si="1"/>
        <v>2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/>
      <c r="J16" s="37">
        <f t="shared" si="1"/>
        <v>0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>
        <v>2</v>
      </c>
      <c r="J17" s="37">
        <f t="shared" si="1"/>
        <v>2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v>1</v>
      </c>
      <c r="J19" s="37">
        <f t="shared" si="1"/>
        <v>1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2</v>
      </c>
      <c r="J21" s="37">
        <f t="shared" si="1"/>
        <v>2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f>27-13</f>
        <v>14</v>
      </c>
      <c r="J22" s="37">
        <f t="shared" si="1"/>
        <v>14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v>1</v>
      </c>
      <c r="J23" s="37">
        <f t="shared" si="1"/>
        <v>1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>
        <v>1</v>
      </c>
      <c r="J27" s="37">
        <f t="shared" si="1"/>
        <v>1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80</v>
      </c>
      <c r="J28" s="37">
        <f t="shared" si="1"/>
        <v>80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40</v>
      </c>
      <c r="J29" s="37">
        <f t="shared" si="1"/>
        <v>40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>
        <v>1</v>
      </c>
      <c r="J31" s="37">
        <f t="shared" si="1"/>
        <v>1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A22:A31"/>
    <mergeCell ref="C22:C31"/>
    <mergeCell ref="T1:T2"/>
    <mergeCell ref="D1:H1"/>
    <mergeCell ref="I1:K1"/>
    <mergeCell ref="N1:N2"/>
    <mergeCell ref="O1:O2"/>
    <mergeCell ref="P1:P2"/>
    <mergeCell ref="Q1:Q2"/>
    <mergeCell ref="R1:R2"/>
    <mergeCell ref="S1:S2"/>
    <mergeCell ref="A1:C1"/>
    <mergeCell ref="L1:L2"/>
    <mergeCell ref="M1:M2"/>
    <mergeCell ref="U1:U2"/>
    <mergeCell ref="A2:K2"/>
    <mergeCell ref="A4:A21"/>
    <mergeCell ref="C4:C2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7"/>
  <sheetViews>
    <sheetView topLeftCell="A22" zoomScale="70" zoomScaleNormal="70" workbookViewId="0">
      <selection activeCell="K45" sqref="K45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5.265625" style="18" customWidth="1"/>
    <col min="16" max="16" width="14" style="18" customWidth="1"/>
    <col min="17" max="17" width="13.3984375" style="18" customWidth="1"/>
    <col min="18" max="18" width="14" style="18" customWidth="1"/>
    <col min="19" max="22" width="12.73046875" style="18" customWidth="1"/>
    <col min="23" max="23" width="11.59765625" style="15" customWidth="1"/>
    <col min="24" max="24" width="13.265625" style="15" customWidth="1"/>
    <col min="25" max="16384" width="9.73046875" style="15"/>
  </cols>
  <sheetData>
    <row r="1" spans="1:24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103</v>
      </c>
      <c r="M1" s="99" t="s">
        <v>104</v>
      </c>
      <c r="N1" s="99" t="s">
        <v>105</v>
      </c>
      <c r="O1" s="99" t="s">
        <v>106</v>
      </c>
      <c r="P1" s="99" t="s">
        <v>107</v>
      </c>
      <c r="Q1" s="99" t="s">
        <v>108</v>
      </c>
      <c r="R1" s="99" t="s">
        <v>109</v>
      </c>
      <c r="S1" s="99" t="s">
        <v>110</v>
      </c>
      <c r="T1" s="99" t="s">
        <v>128</v>
      </c>
      <c r="U1" s="99" t="s">
        <v>129</v>
      </c>
      <c r="V1" s="99" t="s">
        <v>130</v>
      </c>
      <c r="W1" s="99" t="s">
        <v>131</v>
      </c>
      <c r="X1" s="110" t="s">
        <v>132</v>
      </c>
    </row>
    <row r="2" spans="1:24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10"/>
    </row>
    <row r="3" spans="1:24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43651</v>
      </c>
      <c r="M3" s="53">
        <v>43671</v>
      </c>
      <c r="N3" s="53">
        <v>43705</v>
      </c>
      <c r="O3" s="53">
        <v>43720</v>
      </c>
      <c r="P3" s="53">
        <v>43728</v>
      </c>
      <c r="Q3" s="53">
        <v>43733</v>
      </c>
      <c r="R3" s="53">
        <v>43704</v>
      </c>
      <c r="S3" s="53">
        <v>43741</v>
      </c>
      <c r="T3" s="53">
        <v>43815</v>
      </c>
      <c r="U3" s="53">
        <v>43815</v>
      </c>
      <c r="V3" s="53">
        <v>43853</v>
      </c>
      <c r="W3" s="53">
        <v>43860</v>
      </c>
      <c r="X3" s="53">
        <v>43866</v>
      </c>
    </row>
    <row r="4" spans="1:24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f>4+2</f>
        <v>6</v>
      </c>
      <c r="J4" s="37">
        <f>I4-(SUM(L4:X4))</f>
        <v>2</v>
      </c>
      <c r="K4" s="38" t="str">
        <f t="shared" ref="K4:K33" si="0">IF(J4&lt;0,"ATENÇÃO","OK")</f>
        <v>OK</v>
      </c>
      <c r="L4" s="44"/>
      <c r="M4" s="44"/>
      <c r="N4" s="44"/>
      <c r="O4" s="45"/>
      <c r="P4" s="46"/>
      <c r="Q4" s="45"/>
      <c r="R4" s="44"/>
      <c r="S4" s="45"/>
      <c r="T4" s="45"/>
      <c r="U4" s="45"/>
      <c r="V4" s="45"/>
      <c r="W4" s="45"/>
      <c r="X4" s="87">
        <v>4</v>
      </c>
    </row>
    <row r="5" spans="1:24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4</v>
      </c>
      <c r="J5" s="37">
        <f t="shared" ref="J5:J33" si="1">I5-(SUM(L5:X5))</f>
        <v>1</v>
      </c>
      <c r="K5" s="38" t="str">
        <f t="shared" si="0"/>
        <v>OK</v>
      </c>
      <c r="L5" s="44"/>
      <c r="M5" s="44"/>
      <c r="N5" s="44"/>
      <c r="O5" s="44"/>
      <c r="P5" s="44"/>
      <c r="Q5" s="45"/>
      <c r="R5" s="44"/>
      <c r="S5" s="45"/>
      <c r="T5" s="45"/>
      <c r="U5" s="45"/>
      <c r="V5" s="45"/>
      <c r="W5" s="45"/>
      <c r="X5" s="87">
        <v>3</v>
      </c>
    </row>
    <row r="6" spans="1:24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4</v>
      </c>
      <c r="J6" s="37">
        <f t="shared" si="1"/>
        <v>4</v>
      </c>
      <c r="K6" s="38" t="str">
        <f t="shared" si="0"/>
        <v>OK</v>
      </c>
      <c r="L6" s="44"/>
      <c r="M6" s="54"/>
      <c r="N6" s="54"/>
      <c r="O6" s="54"/>
      <c r="P6" s="55"/>
      <c r="Q6" s="54"/>
      <c r="R6" s="54"/>
      <c r="S6" s="54"/>
      <c r="T6" s="55"/>
      <c r="U6" s="55"/>
      <c r="V6" s="55"/>
      <c r="W6" s="55"/>
      <c r="X6" s="96"/>
    </row>
    <row r="7" spans="1:24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96"/>
    </row>
    <row r="8" spans="1:24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f>8-1</f>
        <v>7</v>
      </c>
      <c r="J8" s="37">
        <f t="shared" si="1"/>
        <v>4</v>
      </c>
      <c r="K8" s="38" t="str">
        <f t="shared" si="0"/>
        <v>OK</v>
      </c>
      <c r="L8" s="44"/>
      <c r="M8" s="54"/>
      <c r="N8" s="54"/>
      <c r="O8" s="55"/>
      <c r="P8" s="55"/>
      <c r="Q8" s="55"/>
      <c r="R8" s="54"/>
      <c r="S8" s="54"/>
      <c r="T8" s="54"/>
      <c r="U8" s="54"/>
      <c r="V8" s="54"/>
      <c r="W8" s="54"/>
      <c r="X8" s="87">
        <v>3</v>
      </c>
    </row>
    <row r="9" spans="1:24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v>6</v>
      </c>
      <c r="J9" s="37">
        <f t="shared" si="1"/>
        <v>5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5"/>
      <c r="T9" s="54"/>
      <c r="U9" s="54"/>
      <c r="V9" s="54"/>
      <c r="W9" s="54"/>
      <c r="X9" s="87">
        <v>1</v>
      </c>
    </row>
    <row r="10" spans="1:24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3</v>
      </c>
      <c r="J10" s="37">
        <f t="shared" si="1"/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5"/>
      <c r="T10" s="54"/>
      <c r="U10" s="54"/>
      <c r="V10" s="54"/>
      <c r="W10" s="54"/>
      <c r="X10" s="87">
        <v>3</v>
      </c>
    </row>
    <row r="11" spans="1:24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v>5</v>
      </c>
      <c r="J11" s="37">
        <f t="shared" si="1"/>
        <v>5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96"/>
    </row>
    <row r="12" spans="1:24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>
        <v>4</v>
      </c>
      <c r="J12" s="37">
        <f t="shared" si="1"/>
        <v>3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87">
        <v>1</v>
      </c>
    </row>
    <row r="13" spans="1:24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4</v>
      </c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5"/>
      <c r="S13" s="54"/>
      <c r="T13" s="55"/>
      <c r="U13" s="55"/>
      <c r="V13" s="55">
        <v>1</v>
      </c>
      <c r="W13" s="97"/>
      <c r="X13" s="87">
        <v>3</v>
      </c>
    </row>
    <row r="14" spans="1:24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>
        <v>6</v>
      </c>
      <c r="J14" s="37">
        <f t="shared" si="1"/>
        <v>1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5"/>
      <c r="U14" s="55"/>
      <c r="V14" s="55"/>
      <c r="W14" s="55"/>
      <c r="X14" s="87">
        <v>5</v>
      </c>
    </row>
    <row r="15" spans="1:24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17</v>
      </c>
      <c r="J15" s="37">
        <f t="shared" si="1"/>
        <v>9</v>
      </c>
      <c r="K15" s="38" t="str">
        <f t="shared" si="0"/>
        <v>OK</v>
      </c>
      <c r="L15" s="44"/>
      <c r="M15" s="44"/>
      <c r="N15" s="44"/>
      <c r="O15" s="84">
        <v>3</v>
      </c>
      <c r="P15" s="44"/>
      <c r="Q15" s="46"/>
      <c r="R15" s="44"/>
      <c r="S15" s="44"/>
      <c r="T15" s="44"/>
      <c r="U15" s="44"/>
      <c r="V15" s="44"/>
      <c r="W15" s="84">
        <v>5</v>
      </c>
      <c r="X15" s="96"/>
    </row>
    <row r="16" spans="1:24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f>8+1+1</f>
        <v>10</v>
      </c>
      <c r="J16" s="37">
        <f t="shared" si="1"/>
        <v>0</v>
      </c>
      <c r="K16" s="38" t="str">
        <f t="shared" si="0"/>
        <v>OK</v>
      </c>
      <c r="L16" s="89">
        <v>2</v>
      </c>
      <c r="M16" s="44"/>
      <c r="N16" s="84">
        <v>1</v>
      </c>
      <c r="O16" s="84">
        <v>3</v>
      </c>
      <c r="P16" s="44"/>
      <c r="Q16" s="44"/>
      <c r="R16" s="44"/>
      <c r="S16" s="46"/>
      <c r="T16" s="84">
        <v>-2</v>
      </c>
      <c r="U16" s="92"/>
      <c r="V16" s="92"/>
      <c r="W16" s="84">
        <v>6</v>
      </c>
      <c r="X16" s="96"/>
    </row>
    <row r="17" spans="1:24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>
        <v>2</v>
      </c>
      <c r="J17" s="37">
        <f t="shared" si="1"/>
        <v>2</v>
      </c>
      <c r="K17" s="38" t="str">
        <f t="shared" si="0"/>
        <v>OK</v>
      </c>
      <c r="L17" s="44"/>
      <c r="M17" s="44"/>
      <c r="N17" s="44"/>
      <c r="O17" s="44"/>
      <c r="P17" s="46"/>
      <c r="Q17" s="44"/>
      <c r="R17" s="44"/>
      <c r="S17" s="44"/>
      <c r="T17" s="44"/>
      <c r="U17" s="44"/>
      <c r="V17" s="44"/>
      <c r="W17" s="44"/>
      <c r="X17" s="96"/>
    </row>
    <row r="18" spans="1:24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>
        <v>8</v>
      </c>
      <c r="J18" s="37">
        <f t="shared" si="1"/>
        <v>8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96"/>
    </row>
    <row r="19" spans="1:24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v>3</v>
      </c>
      <c r="J19" s="37">
        <f t="shared" si="1"/>
        <v>3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6"/>
      <c r="U19" s="46"/>
      <c r="V19" s="46"/>
      <c r="W19" s="46"/>
      <c r="X19" s="96"/>
    </row>
    <row r="20" spans="1:24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>
        <v>2</v>
      </c>
      <c r="J20" s="37">
        <f t="shared" si="1"/>
        <v>2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96"/>
    </row>
    <row r="21" spans="1:24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3</v>
      </c>
      <c r="J21" s="37">
        <f t="shared" si="1"/>
        <v>3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96"/>
    </row>
    <row r="22" spans="1:24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v>4</v>
      </c>
      <c r="J22" s="37">
        <f t="shared" si="1"/>
        <v>4</v>
      </c>
      <c r="K22" s="38" t="str">
        <f t="shared" si="0"/>
        <v>OK</v>
      </c>
      <c r="L22" s="44"/>
      <c r="M22" s="44"/>
      <c r="N22" s="46"/>
      <c r="O22" s="44"/>
      <c r="P22" s="44"/>
      <c r="Q22" s="44"/>
      <c r="R22" s="44"/>
      <c r="S22" s="44"/>
      <c r="T22" s="44"/>
      <c r="U22" s="44"/>
      <c r="V22" s="44"/>
      <c r="W22" s="44"/>
      <c r="X22" s="96"/>
    </row>
    <row r="23" spans="1:24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v>5</v>
      </c>
      <c r="J23" s="37">
        <f t="shared" si="1"/>
        <v>5</v>
      </c>
      <c r="K23" s="38" t="str">
        <f t="shared" si="0"/>
        <v>OK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96"/>
    </row>
    <row r="24" spans="1:24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2</v>
      </c>
      <c r="J24" s="37">
        <f t="shared" si="1"/>
        <v>2</v>
      </c>
      <c r="K24" s="38" t="str">
        <f t="shared" si="0"/>
        <v>OK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96"/>
    </row>
    <row r="25" spans="1:24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v>2</v>
      </c>
      <c r="J25" s="37">
        <f t="shared" si="1"/>
        <v>2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96"/>
    </row>
    <row r="26" spans="1:24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>
        <v>6</v>
      </c>
      <c r="J26" s="37">
        <f t="shared" si="1"/>
        <v>4</v>
      </c>
      <c r="K26" s="38" t="str">
        <f t="shared" si="0"/>
        <v>OK</v>
      </c>
      <c r="L26" s="44"/>
      <c r="M26" s="44"/>
      <c r="N26" s="44"/>
      <c r="O26" s="44"/>
      <c r="P26" s="85">
        <v>1</v>
      </c>
      <c r="Q26" s="44"/>
      <c r="R26" s="44"/>
      <c r="S26" s="44"/>
      <c r="T26" s="44"/>
      <c r="U26" s="44"/>
      <c r="V26" s="44"/>
      <c r="W26" s="44"/>
      <c r="X26" s="87">
        <v>1</v>
      </c>
    </row>
    <row r="27" spans="1:24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>
        <v>6</v>
      </c>
      <c r="J27" s="37">
        <f t="shared" si="1"/>
        <v>4</v>
      </c>
      <c r="K27" s="38" t="str">
        <f t="shared" si="0"/>
        <v>OK</v>
      </c>
      <c r="L27" s="44"/>
      <c r="M27" s="44"/>
      <c r="N27" s="44"/>
      <c r="O27" s="44"/>
      <c r="P27" s="85">
        <v>2</v>
      </c>
      <c r="Q27" s="44"/>
      <c r="R27" s="44"/>
      <c r="S27" s="44"/>
      <c r="T27" s="44"/>
      <c r="U27" s="44"/>
      <c r="V27" s="44"/>
      <c r="W27" s="44"/>
      <c r="X27" s="96"/>
    </row>
    <row r="28" spans="1:24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250</v>
      </c>
      <c r="J28" s="37">
        <f t="shared" si="1"/>
        <v>150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87">
        <v>100</v>
      </c>
    </row>
    <row r="29" spans="1:24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530</v>
      </c>
      <c r="J29" s="37">
        <f t="shared" si="1"/>
        <v>310</v>
      </c>
      <c r="K29" s="38" t="str">
        <f t="shared" si="0"/>
        <v>OK</v>
      </c>
      <c r="L29" s="89">
        <v>30</v>
      </c>
      <c r="M29" s="89">
        <v>30</v>
      </c>
      <c r="N29" s="84">
        <v>40</v>
      </c>
      <c r="O29" s="44"/>
      <c r="P29" s="84">
        <v>10</v>
      </c>
      <c r="Q29" s="84">
        <v>40</v>
      </c>
      <c r="R29" s="44"/>
      <c r="S29" s="44"/>
      <c r="T29" s="44"/>
      <c r="U29" s="84">
        <v>-10</v>
      </c>
      <c r="V29" s="84"/>
      <c r="W29" s="92"/>
      <c r="X29" s="87">
        <v>80</v>
      </c>
    </row>
    <row r="30" spans="1:24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>
        <v>4</v>
      </c>
      <c r="J30" s="37">
        <f t="shared" si="1"/>
        <v>4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96"/>
    </row>
    <row r="31" spans="1:24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>
        <f>3+2</f>
        <v>5</v>
      </c>
      <c r="J31" s="37">
        <f t="shared" si="1"/>
        <v>1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84">
        <v>2</v>
      </c>
      <c r="S31" s="84">
        <v>1</v>
      </c>
      <c r="T31" s="44"/>
      <c r="U31" s="44"/>
      <c r="V31" s="44"/>
      <c r="W31" s="44"/>
      <c r="X31" s="87">
        <v>1</v>
      </c>
    </row>
    <row r="32" spans="1:24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96"/>
    </row>
    <row r="33" spans="1:24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96"/>
    </row>
    <row r="34" spans="1:24" x14ac:dyDescent="0.45">
      <c r="L34" s="98">
        <f t="shared" ref="L34:O34" si="2">SUMPRODUCT($H$4:$H$33,L4:L33)</f>
        <v>2428</v>
      </c>
      <c r="M34" s="98">
        <f t="shared" si="2"/>
        <v>245.99999999999997</v>
      </c>
      <c r="N34" s="98">
        <f t="shared" si="2"/>
        <v>1419</v>
      </c>
      <c r="O34" s="18">
        <f t="shared" si="2"/>
        <v>5073</v>
      </c>
      <c r="P34" s="18">
        <f>SUMPRODUCT($H$4:$H$33,P4:P33)</f>
        <v>6083.54</v>
      </c>
      <c r="Q34" s="98">
        <f t="shared" ref="Q34:S34" si="3">SUMPRODUCT($H$4:$H$33,Q4:Q33)</f>
        <v>328</v>
      </c>
      <c r="R34" s="18">
        <f t="shared" si="3"/>
        <v>2400</v>
      </c>
      <c r="S34" s="18">
        <f t="shared" si="3"/>
        <v>1200</v>
      </c>
    </row>
    <row r="35" spans="1:24" x14ac:dyDescent="0.45">
      <c r="O35" s="18">
        <v>1800</v>
      </c>
      <c r="P35" s="18">
        <v>-82</v>
      </c>
    </row>
    <row r="36" spans="1:24" x14ac:dyDescent="0.45">
      <c r="O36" s="18">
        <v>1091</v>
      </c>
    </row>
    <row r="37" spans="1:24" x14ac:dyDescent="0.45">
      <c r="O37" s="18">
        <v>-2182</v>
      </c>
    </row>
  </sheetData>
  <mergeCells count="23">
    <mergeCell ref="O1:O2"/>
    <mergeCell ref="W1:W2"/>
    <mergeCell ref="X1:X2"/>
    <mergeCell ref="S1:S2"/>
    <mergeCell ref="T1:T2"/>
    <mergeCell ref="U1:U2"/>
    <mergeCell ref="V1:V2"/>
    <mergeCell ref="A32:A33"/>
    <mergeCell ref="C32:C33"/>
    <mergeCell ref="A22:A31"/>
    <mergeCell ref="C22:C31"/>
    <mergeCell ref="R1:R2"/>
    <mergeCell ref="Q1:Q2"/>
    <mergeCell ref="A2:K2"/>
    <mergeCell ref="A4:A21"/>
    <mergeCell ref="C4:C21"/>
    <mergeCell ref="P1:P2"/>
    <mergeCell ref="L1:L2"/>
    <mergeCell ref="A1:C1"/>
    <mergeCell ref="M1:M2"/>
    <mergeCell ref="D1:H1"/>
    <mergeCell ref="I1:K1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3"/>
  <sheetViews>
    <sheetView zoomScale="80" zoomScaleNormal="80" workbookViewId="0">
      <selection activeCell="I15" sqref="I15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" style="18" customWidth="1"/>
    <col min="15" max="15" width="13.265625" style="18" customWidth="1"/>
    <col min="16" max="16" width="14" style="18" customWidth="1"/>
    <col min="17" max="18" width="12" style="18" customWidth="1"/>
    <col min="19" max="19" width="13.3984375" style="18" customWidth="1"/>
    <col min="20" max="20" width="12.73046875" style="18" customWidth="1"/>
    <col min="21" max="21" width="13.73046875" style="18" customWidth="1"/>
    <col min="22" max="22" width="12.73046875" style="18" customWidth="1"/>
    <col min="23" max="16384" width="9.73046875" style="15"/>
  </cols>
  <sheetData>
    <row r="1" spans="1:22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119</v>
      </c>
      <c r="M1" s="99" t="s">
        <v>120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</row>
    <row r="2" spans="1:22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43703</v>
      </c>
      <c r="M3" s="53">
        <v>43734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</row>
    <row r="4" spans="1:22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 t="shared" ref="J4:J33" si="0">I4-(SUM(L4:V4))</f>
        <v>0</v>
      </c>
      <c r="K4" s="38" t="str">
        <f t="shared" ref="K4:K33" si="1">IF(J4&lt;0,"ATENÇÃO","OK")</f>
        <v>OK</v>
      </c>
      <c r="L4" s="44"/>
      <c r="M4" s="44"/>
      <c r="N4" s="45"/>
      <c r="O4" s="44"/>
      <c r="P4" s="46"/>
      <c r="Q4" s="44"/>
      <c r="R4" s="44"/>
      <c r="S4" s="45"/>
      <c r="T4" s="45"/>
      <c r="U4" s="45"/>
      <c r="V4" s="45"/>
    </row>
    <row r="5" spans="1:22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si="0"/>
        <v>0</v>
      </c>
      <c r="K5" s="38" t="str">
        <f t="shared" si="1"/>
        <v>OK</v>
      </c>
      <c r="L5" s="44"/>
      <c r="M5" s="44"/>
      <c r="N5" s="44"/>
      <c r="O5" s="46"/>
      <c r="P5" s="44"/>
      <c r="Q5" s="44"/>
      <c r="R5" s="44"/>
      <c r="S5" s="45"/>
      <c r="T5" s="45"/>
      <c r="U5" s="45"/>
      <c r="V5" s="45"/>
    </row>
    <row r="6" spans="1:22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0"/>
        <v>0</v>
      </c>
      <c r="K6" s="38" t="str">
        <f t="shared" si="1"/>
        <v>OK</v>
      </c>
      <c r="L6" s="44"/>
      <c r="M6" s="54"/>
      <c r="N6" s="54"/>
      <c r="O6" s="54"/>
      <c r="P6" s="55"/>
      <c r="Q6" s="54"/>
      <c r="R6" s="54"/>
      <c r="S6" s="54"/>
      <c r="T6" s="54"/>
      <c r="U6" s="54"/>
      <c r="V6" s="55"/>
    </row>
    <row r="7" spans="1:22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0"/>
        <v>0</v>
      </c>
      <c r="K7" s="38" t="str">
        <f t="shared" si="1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v>2</v>
      </c>
      <c r="J8" s="37">
        <f t="shared" si="0"/>
        <v>2</v>
      </c>
      <c r="K8" s="38" t="str">
        <f t="shared" si="1"/>
        <v>OK</v>
      </c>
      <c r="L8" s="44"/>
      <c r="M8" s="54"/>
      <c r="N8" s="55"/>
      <c r="O8" s="54"/>
      <c r="P8" s="55"/>
      <c r="Q8" s="54"/>
      <c r="R8" s="54"/>
      <c r="S8" s="55"/>
      <c r="T8" s="54"/>
      <c r="U8" s="54"/>
      <c r="V8" s="54"/>
    </row>
    <row r="9" spans="1:22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0"/>
        <v>0</v>
      </c>
      <c r="K9" s="38" t="str">
        <f t="shared" si="1"/>
        <v>OK</v>
      </c>
      <c r="L9" s="45"/>
      <c r="M9" s="90"/>
      <c r="N9" s="54"/>
      <c r="O9" s="54"/>
      <c r="P9" s="54"/>
      <c r="Q9" s="54"/>
      <c r="R9" s="54"/>
      <c r="S9" s="54"/>
      <c r="T9" s="55"/>
      <c r="U9" s="55"/>
      <c r="V9" s="54"/>
    </row>
    <row r="10" spans="1:22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2</v>
      </c>
      <c r="J10" s="37">
        <f t="shared" si="0"/>
        <v>2</v>
      </c>
      <c r="K10" s="38" t="str">
        <f t="shared" si="1"/>
        <v>OK</v>
      </c>
      <c r="L10" s="45"/>
      <c r="M10" s="90"/>
      <c r="N10" s="54"/>
      <c r="O10" s="54"/>
      <c r="P10" s="54"/>
      <c r="Q10" s="54"/>
      <c r="R10" s="54"/>
      <c r="S10" s="54"/>
      <c r="T10" s="55"/>
      <c r="U10" s="54"/>
      <c r="V10" s="54"/>
    </row>
    <row r="11" spans="1:22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0"/>
        <v>0</v>
      </c>
      <c r="K11" s="38" t="str">
        <f t="shared" si="1"/>
        <v>OK</v>
      </c>
      <c r="L11" s="45"/>
      <c r="M11" s="90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0"/>
        <v>0</v>
      </c>
      <c r="K12" s="38" t="str">
        <f t="shared" si="1"/>
        <v>OK</v>
      </c>
      <c r="L12" s="45"/>
      <c r="M12" s="90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0"/>
        <v>0</v>
      </c>
      <c r="K13" s="38" t="str">
        <f t="shared" si="1"/>
        <v>OK</v>
      </c>
      <c r="L13" s="45"/>
      <c r="M13" s="90"/>
      <c r="N13" s="54"/>
      <c r="O13" s="54"/>
      <c r="P13" s="54"/>
      <c r="Q13" s="54"/>
      <c r="R13" s="55"/>
      <c r="S13" s="54"/>
      <c r="T13" s="54"/>
      <c r="U13" s="54"/>
      <c r="V13" s="55"/>
    </row>
    <row r="14" spans="1:22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0"/>
        <v>0</v>
      </c>
      <c r="K14" s="38" t="str">
        <f t="shared" si="1"/>
        <v>OK</v>
      </c>
      <c r="L14" s="45"/>
      <c r="M14" s="90"/>
      <c r="N14" s="54"/>
      <c r="O14" s="54"/>
      <c r="P14" s="54"/>
      <c r="Q14" s="54"/>
      <c r="R14" s="54"/>
      <c r="S14" s="54"/>
      <c r="T14" s="54"/>
      <c r="U14" s="54"/>
      <c r="V14" s="55"/>
    </row>
    <row r="15" spans="1:22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f>20-1</f>
        <v>19</v>
      </c>
      <c r="J15" s="37">
        <f t="shared" si="0"/>
        <v>19</v>
      </c>
      <c r="K15" s="38" t="str">
        <f t="shared" si="1"/>
        <v>OK</v>
      </c>
      <c r="L15" s="45"/>
      <c r="M15" s="45"/>
      <c r="N15" s="44"/>
      <c r="O15" s="44"/>
      <c r="P15" s="44"/>
      <c r="Q15" s="44"/>
      <c r="R15" s="44"/>
      <c r="S15" s="46"/>
      <c r="T15" s="44"/>
      <c r="U15" s="44"/>
      <c r="V15" s="44"/>
    </row>
    <row r="16" spans="1:22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6</v>
      </c>
      <c r="J16" s="37">
        <f t="shared" si="0"/>
        <v>4</v>
      </c>
      <c r="K16" s="38" t="str">
        <f t="shared" si="1"/>
        <v>OK</v>
      </c>
      <c r="L16" s="89">
        <v>1</v>
      </c>
      <c r="M16" s="84">
        <v>1</v>
      </c>
      <c r="N16" s="44"/>
      <c r="O16" s="44"/>
      <c r="P16" s="44"/>
      <c r="Q16" s="44"/>
      <c r="R16" s="44"/>
      <c r="S16" s="44"/>
      <c r="T16" s="46"/>
      <c r="U16" s="44"/>
      <c r="V16" s="44"/>
    </row>
    <row r="17" spans="1:22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0"/>
        <v>0</v>
      </c>
      <c r="K17" s="38" t="str">
        <f t="shared" si="1"/>
        <v>OK</v>
      </c>
      <c r="L17" s="45"/>
      <c r="M17" s="45"/>
      <c r="N17" s="44"/>
      <c r="O17" s="44"/>
      <c r="P17" s="46"/>
      <c r="Q17" s="44"/>
      <c r="R17" s="44"/>
      <c r="S17" s="44"/>
      <c r="T17" s="44"/>
      <c r="U17" s="44"/>
      <c r="V17" s="44"/>
    </row>
    <row r="18" spans="1:22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0"/>
        <v>0</v>
      </c>
      <c r="K18" s="38" t="str">
        <f t="shared" si="1"/>
        <v>OK</v>
      </c>
      <c r="L18" s="45"/>
      <c r="M18" s="45"/>
      <c r="N18" s="44"/>
      <c r="O18" s="44"/>
      <c r="P18" s="44"/>
      <c r="Q18" s="44"/>
      <c r="R18" s="44"/>
      <c r="S18" s="44"/>
      <c r="T18" s="44"/>
      <c r="U18" s="44"/>
      <c r="V18" s="44"/>
    </row>
    <row r="19" spans="1:22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0"/>
        <v>0</v>
      </c>
      <c r="K19" s="38" t="str">
        <f t="shared" si="1"/>
        <v>OK</v>
      </c>
      <c r="L19" s="45"/>
      <c r="M19" s="45"/>
      <c r="N19" s="44"/>
      <c r="O19" s="44"/>
      <c r="P19" s="44"/>
      <c r="Q19" s="44"/>
      <c r="R19" s="44"/>
      <c r="S19" s="44"/>
      <c r="T19" s="44"/>
      <c r="U19" s="44"/>
      <c r="V19" s="46"/>
    </row>
    <row r="20" spans="1:22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0"/>
        <v>0</v>
      </c>
      <c r="K20" s="38" t="str">
        <f t="shared" si="1"/>
        <v>OK</v>
      </c>
      <c r="L20" s="45"/>
      <c r="M20" s="45"/>
      <c r="N20" s="44"/>
      <c r="O20" s="44"/>
      <c r="P20" s="44"/>
      <c r="Q20" s="44"/>
      <c r="R20" s="44"/>
      <c r="S20" s="44"/>
      <c r="T20" s="44"/>
      <c r="U20" s="44"/>
      <c r="V20" s="44"/>
    </row>
    <row r="21" spans="1:22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0"/>
        <v>0</v>
      </c>
      <c r="K21" s="38" t="str">
        <f t="shared" si="1"/>
        <v>OK</v>
      </c>
      <c r="L21" s="45"/>
      <c r="M21" s="45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0"/>
        <v>0</v>
      </c>
      <c r="K22" s="38" t="str">
        <f t="shared" si="1"/>
        <v>OK</v>
      </c>
      <c r="L22" s="45"/>
      <c r="M22" s="45"/>
      <c r="N22" s="44"/>
      <c r="O22" s="46"/>
      <c r="P22" s="44"/>
      <c r="Q22" s="44"/>
      <c r="R22" s="44"/>
      <c r="S22" s="44"/>
      <c r="T22" s="44"/>
      <c r="U22" s="44"/>
      <c r="V22" s="44"/>
    </row>
    <row r="23" spans="1:22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0"/>
        <v>0</v>
      </c>
      <c r="K23" s="38" t="str">
        <f t="shared" si="1"/>
        <v>OK</v>
      </c>
      <c r="L23" s="45"/>
      <c r="M23" s="45"/>
      <c r="N23" s="44"/>
      <c r="O23" s="46"/>
      <c r="P23" s="44"/>
      <c r="Q23" s="44"/>
      <c r="R23" s="44"/>
      <c r="S23" s="44"/>
      <c r="T23" s="44"/>
      <c r="U23" s="44"/>
      <c r="V23" s="44"/>
    </row>
    <row r="24" spans="1:22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0"/>
        <v>0</v>
      </c>
      <c r="K24" s="38" t="str">
        <f t="shared" si="1"/>
        <v>OK</v>
      </c>
      <c r="L24" s="45"/>
      <c r="M24" s="45"/>
      <c r="N24" s="44"/>
      <c r="O24" s="46"/>
      <c r="P24" s="44"/>
      <c r="Q24" s="44"/>
      <c r="R24" s="44"/>
      <c r="S24" s="44"/>
      <c r="T24" s="44"/>
      <c r="U24" s="44"/>
      <c r="V24" s="44"/>
    </row>
    <row r="25" spans="1:22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0"/>
        <v>0</v>
      </c>
      <c r="K25" s="38" t="str">
        <f t="shared" si="1"/>
        <v>OK</v>
      </c>
      <c r="L25" s="45"/>
      <c r="M25" s="45"/>
      <c r="N25" s="44"/>
      <c r="O25" s="44"/>
      <c r="P25" s="44"/>
      <c r="Q25" s="46"/>
      <c r="R25" s="44"/>
      <c r="S25" s="44"/>
      <c r="T25" s="44"/>
      <c r="U25" s="44"/>
      <c r="V25" s="44"/>
    </row>
    <row r="26" spans="1:22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0"/>
        <v>0</v>
      </c>
      <c r="K26" s="38" t="str">
        <f t="shared" si="1"/>
        <v>OK</v>
      </c>
      <c r="L26" s="45"/>
      <c r="M26" s="45"/>
      <c r="N26" s="44"/>
      <c r="O26" s="44"/>
      <c r="P26" s="44"/>
      <c r="Q26" s="44"/>
      <c r="R26" s="44"/>
      <c r="S26" s="44"/>
      <c r="T26" s="44"/>
      <c r="U26" s="44"/>
      <c r="V26" s="44"/>
    </row>
    <row r="27" spans="1:22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0"/>
        <v>0</v>
      </c>
      <c r="K27" s="38" t="str">
        <f t="shared" si="1"/>
        <v>OK</v>
      </c>
      <c r="L27" s="45"/>
      <c r="M27" s="45"/>
      <c r="N27" s="44"/>
      <c r="O27" s="44"/>
      <c r="P27" s="44"/>
      <c r="Q27" s="44"/>
      <c r="R27" s="44"/>
      <c r="S27" s="44"/>
      <c r="T27" s="44"/>
      <c r="U27" s="44"/>
      <c r="V27" s="44"/>
    </row>
    <row r="28" spans="1:22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1000</v>
      </c>
      <c r="J28" s="37">
        <f t="shared" si="0"/>
        <v>1000</v>
      </c>
      <c r="K28" s="38" t="str">
        <f t="shared" si="1"/>
        <v>OK</v>
      </c>
      <c r="L28" s="45"/>
      <c r="M28" s="45"/>
      <c r="N28" s="44"/>
      <c r="O28" s="44"/>
      <c r="P28" s="44"/>
      <c r="Q28" s="44"/>
      <c r="R28" s="44"/>
      <c r="S28" s="44"/>
      <c r="T28" s="44"/>
      <c r="U28" s="44"/>
      <c r="V28" s="44"/>
    </row>
    <row r="29" spans="1:22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50</v>
      </c>
      <c r="J29" s="37">
        <f t="shared" si="0"/>
        <v>50</v>
      </c>
      <c r="K29" s="38" t="str">
        <f t="shared" si="1"/>
        <v>OK</v>
      </c>
      <c r="L29" s="45"/>
      <c r="M29" s="45"/>
      <c r="N29" s="44"/>
      <c r="O29" s="44"/>
      <c r="P29" s="44"/>
      <c r="Q29" s="44"/>
      <c r="R29" s="44"/>
      <c r="S29" s="44"/>
      <c r="T29" s="44"/>
      <c r="U29" s="44"/>
      <c r="V29" s="44"/>
    </row>
    <row r="30" spans="1:22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0"/>
        <v>0</v>
      </c>
      <c r="K30" s="38" t="str">
        <f t="shared" si="1"/>
        <v>OK</v>
      </c>
      <c r="L30" s="45"/>
      <c r="M30" s="45"/>
      <c r="N30" s="44"/>
      <c r="O30" s="44"/>
      <c r="P30" s="44"/>
      <c r="Q30" s="44"/>
      <c r="R30" s="44"/>
      <c r="S30" s="44"/>
      <c r="T30" s="44"/>
      <c r="U30" s="44"/>
      <c r="V30" s="44"/>
    </row>
    <row r="31" spans="1:22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0"/>
        <v>0</v>
      </c>
      <c r="K31" s="38" t="str">
        <f t="shared" si="1"/>
        <v>OK</v>
      </c>
      <c r="L31" s="45"/>
      <c r="M31" s="45"/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0"/>
        <v>0</v>
      </c>
      <c r="K32" s="38" t="str">
        <f t="shared" si="1"/>
        <v>OK</v>
      </c>
      <c r="L32" s="91"/>
      <c r="M32" s="91"/>
      <c r="N32" s="79"/>
      <c r="O32" s="79"/>
      <c r="P32" s="79"/>
      <c r="Q32" s="79"/>
      <c r="R32" s="79"/>
      <c r="S32" s="79"/>
      <c r="T32" s="79"/>
      <c r="U32" s="79"/>
      <c r="V32" s="79"/>
    </row>
    <row r="33" spans="1:22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0"/>
        <v>0</v>
      </c>
      <c r="K33" s="38" t="str">
        <f t="shared" si="1"/>
        <v>OK</v>
      </c>
      <c r="L33" s="92"/>
      <c r="M33" s="92"/>
      <c r="N33" s="50"/>
      <c r="O33" s="50"/>
      <c r="P33" s="50"/>
      <c r="Q33" s="50"/>
      <c r="R33" s="50"/>
      <c r="S33" s="50"/>
      <c r="T33" s="50"/>
      <c r="U33" s="50"/>
      <c r="V33" s="50"/>
    </row>
  </sheetData>
  <mergeCells count="21">
    <mergeCell ref="A32:A33"/>
    <mergeCell ref="C32:C33"/>
    <mergeCell ref="R1:R2"/>
    <mergeCell ref="S1:S2"/>
    <mergeCell ref="T1:T2"/>
    <mergeCell ref="A2:K2"/>
    <mergeCell ref="A4:A21"/>
    <mergeCell ref="C4:C21"/>
    <mergeCell ref="L1:L2"/>
    <mergeCell ref="A22:A31"/>
    <mergeCell ref="C22:C31"/>
    <mergeCell ref="A1:C1"/>
    <mergeCell ref="D1:H1"/>
    <mergeCell ref="I1:K1"/>
    <mergeCell ref="U1:U2"/>
    <mergeCell ref="V1:V2"/>
    <mergeCell ref="M1:M2"/>
    <mergeCell ref="Q1:Q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3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2.73046875" style="18" customWidth="1"/>
    <col min="14" max="14" width="12" style="18" customWidth="1"/>
    <col min="15" max="15" width="13.265625" style="18" customWidth="1"/>
    <col min="16" max="16" width="14" style="18" customWidth="1"/>
    <col min="17" max="18" width="12" style="18" customWidth="1"/>
    <col min="19" max="19" width="13.3984375" style="18" customWidth="1"/>
    <col min="20" max="20" width="12.73046875" style="18" customWidth="1"/>
    <col min="21" max="21" width="13.73046875" style="18" customWidth="1"/>
    <col min="22" max="22" width="12.73046875" style="18" customWidth="1"/>
    <col min="23" max="16384" width="9.73046875" style="15"/>
  </cols>
  <sheetData>
    <row r="1" spans="1:22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122</v>
      </c>
      <c r="M1" s="99" t="s">
        <v>123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</row>
    <row r="2" spans="1:22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43711</v>
      </c>
      <c r="M3" s="53">
        <v>43864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</row>
    <row r="4" spans="1:22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 t="shared" ref="J4:J33" si="0">I4-(SUM(L4:V4))</f>
        <v>0</v>
      </c>
      <c r="K4" s="38" t="str">
        <f t="shared" ref="K4:K33" si="1">IF(J4&lt;0,"ATENÇÃO","OK")</f>
        <v>OK</v>
      </c>
      <c r="L4" s="44"/>
      <c r="M4" s="44"/>
      <c r="N4" s="45"/>
      <c r="O4" s="44"/>
      <c r="P4" s="46"/>
      <c r="Q4" s="44"/>
      <c r="R4" s="44"/>
      <c r="S4" s="45"/>
      <c r="T4" s="45"/>
      <c r="U4" s="45"/>
      <c r="V4" s="45"/>
    </row>
    <row r="5" spans="1:22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1</v>
      </c>
      <c r="J5" s="37">
        <f t="shared" si="0"/>
        <v>1</v>
      </c>
      <c r="K5" s="38" t="str">
        <f t="shared" si="1"/>
        <v>OK</v>
      </c>
      <c r="L5" s="44"/>
      <c r="M5" s="44"/>
      <c r="N5" s="44"/>
      <c r="O5" s="46"/>
      <c r="P5" s="44"/>
      <c r="Q5" s="44"/>
      <c r="R5" s="44"/>
      <c r="S5" s="45"/>
      <c r="T5" s="45"/>
      <c r="U5" s="45"/>
      <c r="V5" s="45"/>
    </row>
    <row r="6" spans="1:22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1</v>
      </c>
      <c r="J6" s="37">
        <f t="shared" si="0"/>
        <v>1</v>
      </c>
      <c r="K6" s="38" t="str">
        <f t="shared" si="1"/>
        <v>OK</v>
      </c>
      <c r="L6" s="44"/>
      <c r="M6" s="54"/>
      <c r="N6" s="54"/>
      <c r="O6" s="54"/>
      <c r="P6" s="55"/>
      <c r="Q6" s="54"/>
      <c r="R6" s="54"/>
      <c r="S6" s="54"/>
      <c r="T6" s="54"/>
      <c r="U6" s="54"/>
      <c r="V6" s="55"/>
    </row>
    <row r="7" spans="1:22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0"/>
        <v>0</v>
      </c>
      <c r="K7" s="38" t="str">
        <f t="shared" si="1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v>4</v>
      </c>
      <c r="J8" s="37">
        <f t="shared" si="0"/>
        <v>4</v>
      </c>
      <c r="K8" s="38" t="str">
        <f t="shared" si="1"/>
        <v>OK</v>
      </c>
      <c r="L8" s="44"/>
      <c r="M8" s="54"/>
      <c r="N8" s="55"/>
      <c r="O8" s="54"/>
      <c r="P8" s="55"/>
      <c r="Q8" s="54"/>
      <c r="R8" s="54"/>
      <c r="S8" s="55"/>
      <c r="T8" s="54"/>
      <c r="U8" s="54"/>
      <c r="V8" s="54"/>
    </row>
    <row r="9" spans="1:22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f>1+1</f>
        <v>2</v>
      </c>
      <c r="J9" s="37">
        <f t="shared" si="0"/>
        <v>2</v>
      </c>
      <c r="K9" s="38" t="str">
        <f t="shared" si="1"/>
        <v>OK</v>
      </c>
      <c r="L9" s="44"/>
      <c r="M9" s="54"/>
      <c r="N9" s="54"/>
      <c r="O9" s="54"/>
      <c r="P9" s="54"/>
      <c r="Q9" s="54"/>
      <c r="R9" s="54"/>
      <c r="S9" s="54"/>
      <c r="T9" s="55"/>
      <c r="U9" s="55"/>
      <c r="V9" s="54"/>
    </row>
    <row r="10" spans="1:22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 t="shared" si="0"/>
        <v>0</v>
      </c>
      <c r="K10" s="38" t="str">
        <f t="shared" si="1"/>
        <v>OK</v>
      </c>
      <c r="L10" s="44"/>
      <c r="M10" s="54"/>
      <c r="N10" s="54"/>
      <c r="O10" s="54"/>
      <c r="P10" s="54"/>
      <c r="Q10" s="54"/>
      <c r="R10" s="54"/>
      <c r="S10" s="54"/>
      <c r="T10" s="55"/>
      <c r="U10" s="54"/>
      <c r="V10" s="54"/>
    </row>
    <row r="11" spans="1:22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v>3</v>
      </c>
      <c r="J11" s="37">
        <f t="shared" si="0"/>
        <v>3</v>
      </c>
      <c r="K11" s="38" t="str">
        <f t="shared" si="1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0"/>
        <v>0</v>
      </c>
      <c r="K12" s="38" t="str">
        <f t="shared" si="1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2</v>
      </c>
      <c r="J13" s="37">
        <f t="shared" si="0"/>
        <v>2</v>
      </c>
      <c r="K13" s="38" t="str">
        <f t="shared" si="1"/>
        <v>OK</v>
      </c>
      <c r="L13" s="44"/>
      <c r="M13" s="54"/>
      <c r="N13" s="54"/>
      <c r="O13" s="54"/>
      <c r="P13" s="54"/>
      <c r="Q13" s="54"/>
      <c r="R13" s="55"/>
      <c r="S13" s="54"/>
      <c r="T13" s="54"/>
      <c r="U13" s="54"/>
      <c r="V13" s="55"/>
    </row>
    <row r="14" spans="1:22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0"/>
        <v>0</v>
      </c>
      <c r="K14" s="38" t="str">
        <f t="shared" si="1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5"/>
    </row>
    <row r="15" spans="1:22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8</v>
      </c>
      <c r="J15" s="37">
        <f t="shared" si="0"/>
        <v>6</v>
      </c>
      <c r="K15" s="38" t="str">
        <f t="shared" si="1"/>
        <v>OK</v>
      </c>
      <c r="L15" s="44"/>
      <c r="M15" s="94">
        <v>2</v>
      </c>
      <c r="N15" s="44"/>
      <c r="O15" s="44"/>
      <c r="P15" s="44"/>
      <c r="Q15" s="44"/>
      <c r="R15" s="44"/>
      <c r="S15" s="46"/>
      <c r="T15" s="44"/>
      <c r="U15" s="44"/>
      <c r="V15" s="44"/>
    </row>
    <row r="16" spans="1:22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f>4-1</f>
        <v>3</v>
      </c>
      <c r="J16" s="37">
        <f t="shared" si="0"/>
        <v>3</v>
      </c>
      <c r="K16" s="38" t="str">
        <f t="shared" si="1"/>
        <v>OK</v>
      </c>
      <c r="L16" s="50"/>
      <c r="M16" s="44"/>
      <c r="N16" s="44"/>
      <c r="O16" s="44"/>
      <c r="P16" s="44"/>
      <c r="Q16" s="44"/>
      <c r="R16" s="44"/>
      <c r="S16" s="44"/>
      <c r="T16" s="46"/>
      <c r="U16" s="44"/>
      <c r="V16" s="44"/>
    </row>
    <row r="17" spans="1:22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0"/>
        <v>0</v>
      </c>
      <c r="K17" s="38" t="str">
        <f t="shared" si="1"/>
        <v>OK</v>
      </c>
      <c r="L17" s="44"/>
      <c r="M17" s="44"/>
      <c r="N17" s="44"/>
      <c r="O17" s="44"/>
      <c r="P17" s="46"/>
      <c r="Q17" s="44"/>
      <c r="R17" s="44"/>
      <c r="S17" s="44"/>
      <c r="T17" s="44"/>
      <c r="U17" s="44"/>
      <c r="V17" s="44"/>
    </row>
    <row r="18" spans="1:22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>
        <v>1</v>
      </c>
      <c r="J18" s="37">
        <f t="shared" si="0"/>
        <v>1</v>
      </c>
      <c r="K18" s="38" t="str">
        <f t="shared" si="1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pans="1:22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v>1</v>
      </c>
      <c r="J19" s="37">
        <f t="shared" si="0"/>
        <v>1</v>
      </c>
      <c r="K19" s="38" t="str">
        <f t="shared" si="1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6"/>
    </row>
    <row r="20" spans="1:22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0"/>
        <v>0</v>
      </c>
      <c r="K20" s="38" t="str">
        <f t="shared" si="1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:22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0"/>
        <v>0</v>
      </c>
      <c r="K21" s="38" t="str">
        <f t="shared" si="1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0"/>
        <v>0</v>
      </c>
      <c r="K22" s="38" t="str">
        <f t="shared" si="1"/>
        <v>OK</v>
      </c>
      <c r="L22" s="44"/>
      <c r="M22" s="46"/>
      <c r="N22" s="44"/>
      <c r="O22" s="46"/>
      <c r="P22" s="44"/>
      <c r="Q22" s="44"/>
      <c r="R22" s="44"/>
      <c r="S22" s="44"/>
      <c r="T22" s="44"/>
      <c r="U22" s="44"/>
      <c r="V22" s="44"/>
    </row>
    <row r="23" spans="1:22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0"/>
        <v>0</v>
      </c>
      <c r="K23" s="38" t="str">
        <f t="shared" si="1"/>
        <v>OK</v>
      </c>
      <c r="L23" s="44"/>
      <c r="M23" s="44"/>
      <c r="N23" s="44"/>
      <c r="O23" s="46"/>
      <c r="P23" s="44"/>
      <c r="Q23" s="44"/>
      <c r="R23" s="44"/>
      <c r="S23" s="44"/>
      <c r="T23" s="44"/>
      <c r="U23" s="44"/>
      <c r="V23" s="44"/>
    </row>
    <row r="24" spans="1:22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2</v>
      </c>
      <c r="J24" s="37">
        <f t="shared" si="0"/>
        <v>2</v>
      </c>
      <c r="K24" s="38" t="str">
        <f t="shared" si="1"/>
        <v>OK</v>
      </c>
      <c r="L24" s="44"/>
      <c r="M24" s="44"/>
      <c r="N24" s="44"/>
      <c r="O24" s="46"/>
      <c r="P24" s="44"/>
      <c r="Q24" s="44"/>
      <c r="R24" s="44"/>
      <c r="S24" s="44"/>
      <c r="T24" s="44"/>
      <c r="U24" s="44"/>
      <c r="V24" s="44"/>
    </row>
    <row r="25" spans="1:22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v>2</v>
      </c>
      <c r="J25" s="37">
        <f t="shared" si="0"/>
        <v>2</v>
      </c>
      <c r="K25" s="38" t="str">
        <f t="shared" si="1"/>
        <v>OK</v>
      </c>
      <c r="L25" s="44"/>
      <c r="M25" s="44"/>
      <c r="N25" s="44"/>
      <c r="O25" s="44"/>
      <c r="P25" s="44"/>
      <c r="Q25" s="46"/>
      <c r="R25" s="44"/>
      <c r="S25" s="44"/>
      <c r="T25" s="44"/>
      <c r="U25" s="44"/>
      <c r="V25" s="44"/>
    </row>
    <row r="26" spans="1:22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0"/>
        <v>0</v>
      </c>
      <c r="K26" s="38" t="str">
        <f t="shared" si="1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</row>
    <row r="27" spans="1:22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0"/>
        <v>0</v>
      </c>
      <c r="K27" s="38" t="str">
        <f t="shared" si="1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</row>
    <row r="28" spans="1:22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620</v>
      </c>
      <c r="J28" s="37">
        <f t="shared" si="0"/>
        <v>370</v>
      </c>
      <c r="K28" s="38" t="str">
        <f t="shared" si="1"/>
        <v>OK</v>
      </c>
      <c r="L28" s="94">
        <v>250</v>
      </c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22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54</v>
      </c>
      <c r="J29" s="37">
        <f t="shared" si="0"/>
        <v>54</v>
      </c>
      <c r="K29" s="38" t="str">
        <f t="shared" si="1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pans="1:22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>
        <v>2</v>
      </c>
      <c r="J30" s="37">
        <f t="shared" si="0"/>
        <v>2</v>
      </c>
      <c r="K30" s="38" t="str">
        <f t="shared" si="1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</row>
    <row r="31" spans="1:22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0"/>
        <v>0</v>
      </c>
      <c r="K31" s="38" t="str">
        <f t="shared" si="1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0"/>
        <v>0</v>
      </c>
      <c r="K32" s="38" t="str">
        <f t="shared" si="1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0"/>
        <v>0</v>
      </c>
      <c r="K33" s="38" t="str">
        <f t="shared" si="1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</sheetData>
  <mergeCells count="21">
    <mergeCell ref="T1:T2"/>
    <mergeCell ref="U1:U2"/>
    <mergeCell ref="V1:V2"/>
    <mergeCell ref="A32:A33"/>
    <mergeCell ref="C32:C33"/>
    <mergeCell ref="M1:M2"/>
    <mergeCell ref="N1:N2"/>
    <mergeCell ref="S1:S2"/>
    <mergeCell ref="A2:K2"/>
    <mergeCell ref="A4:A21"/>
    <mergeCell ref="C4:C21"/>
    <mergeCell ref="O1:O2"/>
    <mergeCell ref="P1:P2"/>
    <mergeCell ref="Q1:Q2"/>
    <mergeCell ref="R1:R2"/>
    <mergeCell ref="L1:L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3"/>
  <sheetViews>
    <sheetView topLeftCell="A22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113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43663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2</v>
      </c>
      <c r="J4" s="37">
        <f>I4-(SUM(L4:W4))</f>
        <v>2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ref="J5:J33" si="1">I5-(SUM(L5:W5))</f>
        <v>0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v>1</v>
      </c>
      <c r="J9" s="37">
        <f t="shared" si="1"/>
        <v>0</v>
      </c>
      <c r="K9" s="38" t="str">
        <f t="shared" si="0"/>
        <v>OK</v>
      </c>
      <c r="L9" s="44">
        <v>1</v>
      </c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0</v>
      </c>
      <c r="K10" s="38" t="str">
        <f t="shared" si="0"/>
        <v>OK</v>
      </c>
      <c r="L10" s="44">
        <v>1</v>
      </c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v>1</v>
      </c>
      <c r="J11" s="37">
        <f t="shared" si="1"/>
        <v>0</v>
      </c>
      <c r="K11" s="38" t="str">
        <f t="shared" si="0"/>
        <v>OK</v>
      </c>
      <c r="L11" s="44">
        <v>1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>
        <v>1</v>
      </c>
      <c r="J12" s="37">
        <f t="shared" si="1"/>
        <v>0</v>
      </c>
      <c r="K12" s="38" t="str">
        <f t="shared" si="0"/>
        <v>OK</v>
      </c>
      <c r="L12" s="44">
        <v>1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1</v>
      </c>
      <c r="J13" s="37">
        <f t="shared" si="1"/>
        <v>0</v>
      </c>
      <c r="K13" s="38" t="str">
        <f t="shared" si="0"/>
        <v>OK</v>
      </c>
      <c r="L13" s="44">
        <v>1</v>
      </c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/>
      <c r="J15" s="37">
        <f t="shared" si="1"/>
        <v>0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4</v>
      </c>
      <c r="J16" s="37">
        <f t="shared" si="1"/>
        <v>0</v>
      </c>
      <c r="K16" s="38" t="str">
        <f t="shared" si="0"/>
        <v>OK</v>
      </c>
      <c r="L16" s="44">
        <v>4</v>
      </c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>
        <v>2</v>
      </c>
      <c r="J20" s="37">
        <f t="shared" si="1"/>
        <v>0</v>
      </c>
      <c r="K20" s="38" t="str">
        <f t="shared" si="0"/>
        <v>OK</v>
      </c>
      <c r="L20" s="44">
        <v>2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3</v>
      </c>
      <c r="J21" s="37">
        <f t="shared" si="1"/>
        <v>3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1</v>
      </c>
      <c r="J24" s="37">
        <f t="shared" si="1"/>
        <v>1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>
        <v>2</v>
      </c>
      <c r="J26" s="37">
        <f t="shared" si="1"/>
        <v>0</v>
      </c>
      <c r="K26" s="38" t="str">
        <f t="shared" si="0"/>
        <v>OK</v>
      </c>
      <c r="L26" s="44">
        <v>2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50</v>
      </c>
      <c r="J28" s="37">
        <f t="shared" si="1"/>
        <v>50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50</v>
      </c>
      <c r="J29" s="37">
        <f t="shared" si="1"/>
        <v>50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U1:U2"/>
    <mergeCell ref="A2:K2"/>
    <mergeCell ref="A4:A21"/>
    <mergeCell ref="C4:C21"/>
    <mergeCell ref="T1:T2"/>
    <mergeCell ref="N1:N2"/>
    <mergeCell ref="O1:O2"/>
    <mergeCell ref="P1:P2"/>
    <mergeCell ref="Q1:Q2"/>
    <mergeCell ref="R1:R2"/>
    <mergeCell ref="S1:S2"/>
    <mergeCell ref="A1:C1"/>
    <mergeCell ref="L1:L2"/>
    <mergeCell ref="M1:M2"/>
    <mergeCell ref="A22:A31"/>
    <mergeCell ref="C22:C3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3"/>
  <sheetViews>
    <sheetView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8" t="s">
        <v>90</v>
      </c>
      <c r="B1" s="108"/>
      <c r="C1" s="108"/>
      <c r="D1" s="108" t="s">
        <v>33</v>
      </c>
      <c r="E1" s="108"/>
      <c r="F1" s="108"/>
      <c r="G1" s="108"/>
      <c r="H1" s="108"/>
      <c r="I1" s="108" t="s">
        <v>91</v>
      </c>
      <c r="J1" s="108"/>
      <c r="K1" s="108"/>
      <c r="L1" s="99" t="s">
        <v>118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43726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>I4-(SUM(L4:W4))</f>
        <v>0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1</v>
      </c>
      <c r="J5" s="37">
        <f t="shared" ref="J5:J33" si="1">I5-(SUM(L5:W5))</f>
        <v>1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1</v>
      </c>
      <c r="J6" s="37">
        <f t="shared" si="1"/>
        <v>1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v>2</v>
      </c>
      <c r="J9" s="37">
        <f t="shared" si="1"/>
        <v>2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1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2</v>
      </c>
      <c r="J15" s="37">
        <f t="shared" si="1"/>
        <v>2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/>
      <c r="J16" s="37">
        <f t="shared" si="1"/>
        <v>0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f>1+13</f>
        <v>14</v>
      </c>
      <c r="J22" s="37">
        <f t="shared" si="1"/>
        <v>0</v>
      </c>
      <c r="K22" s="38" t="str">
        <f t="shared" si="0"/>
        <v>OK</v>
      </c>
      <c r="L22" s="84">
        <v>14</v>
      </c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/>
      <c r="J29" s="37">
        <f t="shared" si="1"/>
        <v>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PROEX</vt:lpstr>
      <vt:lpstr>CDH</vt:lpstr>
      <vt:lpstr>MESC</vt:lpstr>
      <vt:lpstr>PROEN</vt:lpstr>
      <vt:lpstr>CEART</vt:lpstr>
      <vt:lpstr>FAED</vt:lpstr>
      <vt:lpstr>CEFID</vt:lpstr>
      <vt:lpstr>CCT</vt:lpstr>
      <vt:lpstr>CAV</vt:lpstr>
      <vt:lpstr>CEPLAN</vt:lpstr>
      <vt:lpstr>CEAVI</vt:lpstr>
      <vt:lpstr>CERES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2020-05-08T22:17:11Z</dcterms:modified>
</cp:coreProperties>
</file>