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2020 PROCESSOS ENCERRADOS\PE 0638.2019 SGPE 13093.2018 - Peças para academias - SRP 06.06.20\"/>
    </mc:Choice>
  </mc:AlternateContent>
  <xr:revisionPtr revIDLastSave="0" documentId="13_ncr:1_{94A93091-5991-4247-ACC8-4DBC26F40A3A}" xr6:coauthVersionLast="45" xr6:coauthVersionMax="45" xr10:uidLastSave="{00000000-0000-0000-0000-000000000000}"/>
  <bookViews>
    <workbookView xWindow="-98" yWindow="-98" windowWidth="21795" windowHeight="11746" tabRatio="857" xr2:uid="{00000000-000D-0000-FFFF-FFFF00000000}"/>
  </bookViews>
  <sheets>
    <sheet name="Reitoria" sheetId="163" r:id="rId1"/>
    <sheet name="CEFID" sheetId="167" r:id="rId2"/>
    <sheet name="CERES" sheetId="168" r:id="rId3"/>
    <sheet name="CCT" sheetId="170" r:id="rId4"/>
    <sheet name="CAV" sheetId="173" r:id="rId5"/>
    <sheet name="GESTOR" sheetId="172" r:id="rId6"/>
    <sheet name="Modelo Anexo II IN 002_2014" sheetId="77" r:id="rId7"/>
  </sheets>
  <definedNames>
    <definedName name="diasuteis" localSheetId="4">#REF!</definedName>
    <definedName name="diasuteis">#REF!</definedName>
    <definedName name="Ferias" localSheetId="4">#REF!</definedName>
    <definedName name="Ferias">#REF!</definedName>
    <definedName name="RD" localSheetId="4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8" i="163" l="1"/>
  <c r="M68" i="163"/>
  <c r="J7" i="167" l="1"/>
  <c r="J7" i="163"/>
  <c r="J5" i="167" l="1"/>
  <c r="J5" i="163"/>
  <c r="H73" i="172" l="1"/>
  <c r="H72" i="172"/>
  <c r="H71" i="172"/>
  <c r="H5" i="172"/>
  <c r="K5" i="172" s="1"/>
  <c r="H6" i="172"/>
  <c r="K6" i="172" s="1"/>
  <c r="H7" i="172"/>
  <c r="K7" i="172" s="1"/>
  <c r="H8" i="172"/>
  <c r="H9" i="172"/>
  <c r="K9" i="172" s="1"/>
  <c r="H10" i="172"/>
  <c r="K10" i="172" s="1"/>
  <c r="H11" i="172"/>
  <c r="K11" i="172" s="1"/>
  <c r="H12" i="172"/>
  <c r="H13" i="172"/>
  <c r="K13" i="172" s="1"/>
  <c r="H14" i="172"/>
  <c r="K14" i="172" s="1"/>
  <c r="H15" i="172"/>
  <c r="K15" i="172" s="1"/>
  <c r="H16" i="172"/>
  <c r="H17" i="172"/>
  <c r="K17" i="172" s="1"/>
  <c r="H18" i="172"/>
  <c r="K18" i="172" s="1"/>
  <c r="H19" i="172"/>
  <c r="K19" i="172" s="1"/>
  <c r="H20" i="172"/>
  <c r="H21" i="172"/>
  <c r="K21" i="172" s="1"/>
  <c r="H22" i="172"/>
  <c r="H23" i="172"/>
  <c r="K23" i="172" s="1"/>
  <c r="H24" i="172"/>
  <c r="H25" i="172"/>
  <c r="K25" i="172" s="1"/>
  <c r="H26" i="172"/>
  <c r="K26" i="172" s="1"/>
  <c r="H27" i="172"/>
  <c r="K27" i="172" s="1"/>
  <c r="H28" i="172"/>
  <c r="H29" i="172"/>
  <c r="K29" i="172" s="1"/>
  <c r="H30" i="172"/>
  <c r="K30" i="172" s="1"/>
  <c r="H31" i="172"/>
  <c r="K31" i="172" s="1"/>
  <c r="H32" i="172"/>
  <c r="H33" i="172"/>
  <c r="K33" i="172" s="1"/>
  <c r="H34" i="172"/>
  <c r="K34" i="172" s="1"/>
  <c r="H35" i="172"/>
  <c r="K35" i="172" s="1"/>
  <c r="H36" i="172"/>
  <c r="H37" i="172"/>
  <c r="K37" i="172" s="1"/>
  <c r="H38" i="172"/>
  <c r="K38" i="172" s="1"/>
  <c r="H39" i="172"/>
  <c r="K39" i="172" s="1"/>
  <c r="H40" i="172"/>
  <c r="H41" i="172"/>
  <c r="K41" i="172" s="1"/>
  <c r="H42" i="172"/>
  <c r="K42" i="172" s="1"/>
  <c r="H43" i="172"/>
  <c r="K43" i="172" s="1"/>
  <c r="H44" i="172"/>
  <c r="H45" i="172"/>
  <c r="K45" i="172" s="1"/>
  <c r="H46" i="172"/>
  <c r="K46" i="172" s="1"/>
  <c r="H47" i="172"/>
  <c r="K47" i="172" s="1"/>
  <c r="H48" i="172"/>
  <c r="H49" i="172"/>
  <c r="K49" i="172" s="1"/>
  <c r="H50" i="172"/>
  <c r="K50" i="172" s="1"/>
  <c r="H51" i="172"/>
  <c r="K51" i="172" s="1"/>
  <c r="H52" i="172"/>
  <c r="H53" i="172"/>
  <c r="K53" i="172" s="1"/>
  <c r="H54" i="172"/>
  <c r="K54" i="172" s="1"/>
  <c r="H55" i="172"/>
  <c r="K55" i="172" s="1"/>
  <c r="H56" i="172"/>
  <c r="H57" i="172"/>
  <c r="H58" i="172"/>
  <c r="K58" i="172" s="1"/>
  <c r="H59" i="172"/>
  <c r="K59" i="172" s="1"/>
  <c r="H60" i="172"/>
  <c r="H61" i="172"/>
  <c r="K61" i="172" s="1"/>
  <c r="H62" i="172"/>
  <c r="K62" i="172" s="1"/>
  <c r="H63" i="172"/>
  <c r="K63" i="172" s="1"/>
  <c r="H64" i="172"/>
  <c r="H65" i="172"/>
  <c r="K65" i="172" s="1"/>
  <c r="H66" i="172"/>
  <c r="K66" i="172" s="1"/>
  <c r="H67" i="172"/>
  <c r="K67" i="172" s="1"/>
  <c r="H4" i="172"/>
  <c r="K67" i="173"/>
  <c r="L67" i="173" s="1"/>
  <c r="K66" i="173"/>
  <c r="L66" i="173" s="1"/>
  <c r="K65" i="173"/>
  <c r="L65" i="173" s="1"/>
  <c r="K64" i="173"/>
  <c r="L64" i="173" s="1"/>
  <c r="K63" i="173"/>
  <c r="L63" i="173" s="1"/>
  <c r="K62" i="173"/>
  <c r="L62" i="173" s="1"/>
  <c r="K61" i="173"/>
  <c r="L61" i="173" s="1"/>
  <c r="K60" i="173"/>
  <c r="L60" i="173" s="1"/>
  <c r="K59" i="173"/>
  <c r="L59" i="173" s="1"/>
  <c r="K58" i="173"/>
  <c r="L58" i="173" s="1"/>
  <c r="K57" i="173"/>
  <c r="L57" i="173" s="1"/>
  <c r="K56" i="173"/>
  <c r="L56" i="173" s="1"/>
  <c r="K55" i="173"/>
  <c r="L55" i="173" s="1"/>
  <c r="K54" i="173"/>
  <c r="L54" i="173" s="1"/>
  <c r="K53" i="173"/>
  <c r="L53" i="173" s="1"/>
  <c r="K52" i="173"/>
  <c r="L52" i="173" s="1"/>
  <c r="K51" i="173"/>
  <c r="L51" i="173" s="1"/>
  <c r="K50" i="173"/>
  <c r="L50" i="173" s="1"/>
  <c r="K49" i="173"/>
  <c r="L49" i="173" s="1"/>
  <c r="K48" i="173"/>
  <c r="L48" i="173" s="1"/>
  <c r="K47" i="173"/>
  <c r="L47" i="173" s="1"/>
  <c r="K46" i="173"/>
  <c r="L46" i="173" s="1"/>
  <c r="K45" i="173"/>
  <c r="L45" i="173" s="1"/>
  <c r="K44" i="173"/>
  <c r="L44" i="173" s="1"/>
  <c r="K43" i="173"/>
  <c r="L43" i="173" s="1"/>
  <c r="K42" i="173"/>
  <c r="L42" i="173" s="1"/>
  <c r="K41" i="173"/>
  <c r="L41" i="173" s="1"/>
  <c r="K40" i="173"/>
  <c r="L40" i="173" s="1"/>
  <c r="K39" i="173"/>
  <c r="L39" i="173" s="1"/>
  <c r="K38" i="173"/>
  <c r="L38" i="173" s="1"/>
  <c r="K37" i="173"/>
  <c r="L37" i="173" s="1"/>
  <c r="K36" i="173"/>
  <c r="L36" i="173" s="1"/>
  <c r="K35" i="173"/>
  <c r="L35" i="173" s="1"/>
  <c r="K34" i="173"/>
  <c r="L34" i="173" s="1"/>
  <c r="K33" i="173"/>
  <c r="L33" i="173" s="1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K24" i="173"/>
  <c r="L24" i="173" s="1"/>
  <c r="K23" i="173"/>
  <c r="L23" i="173" s="1"/>
  <c r="K22" i="173"/>
  <c r="L22" i="173" s="1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K11" i="173"/>
  <c r="L11" i="173" s="1"/>
  <c r="K10" i="173"/>
  <c r="L10" i="173" s="1"/>
  <c r="K9" i="173"/>
  <c r="L9" i="173" s="1"/>
  <c r="K8" i="173"/>
  <c r="L8" i="173" s="1"/>
  <c r="K7" i="173"/>
  <c r="L7" i="173" s="1"/>
  <c r="K6" i="173"/>
  <c r="L6" i="173" s="1"/>
  <c r="K5" i="173"/>
  <c r="L5" i="173" s="1"/>
  <c r="K4" i="173"/>
  <c r="L4" i="173" s="1"/>
  <c r="K67" i="170"/>
  <c r="L67" i="170" s="1"/>
  <c r="K66" i="170"/>
  <c r="L66" i="170" s="1"/>
  <c r="K65" i="170"/>
  <c r="L65" i="170" s="1"/>
  <c r="K64" i="170"/>
  <c r="L64" i="170" s="1"/>
  <c r="K63" i="170"/>
  <c r="L63" i="170" s="1"/>
  <c r="K62" i="170"/>
  <c r="L62" i="170" s="1"/>
  <c r="K61" i="170"/>
  <c r="L61" i="170" s="1"/>
  <c r="K60" i="170"/>
  <c r="L60" i="170" s="1"/>
  <c r="K59" i="170"/>
  <c r="L59" i="170" s="1"/>
  <c r="K58" i="170"/>
  <c r="L58" i="17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67" i="168"/>
  <c r="L67" i="168" s="1"/>
  <c r="K66" i="168"/>
  <c r="L66" i="168" s="1"/>
  <c r="K65" i="168"/>
  <c r="L65" i="168" s="1"/>
  <c r="K64" i="168"/>
  <c r="L64" i="168" s="1"/>
  <c r="K63" i="168"/>
  <c r="L63" i="168" s="1"/>
  <c r="K62" i="168"/>
  <c r="L62" i="168" s="1"/>
  <c r="K61" i="168"/>
  <c r="L61" i="168" s="1"/>
  <c r="K60" i="168"/>
  <c r="L60" i="168" s="1"/>
  <c r="K59" i="168"/>
  <c r="L59" i="168" s="1"/>
  <c r="K58" i="168"/>
  <c r="L58" i="168" s="1"/>
  <c r="K57" i="168"/>
  <c r="L57" i="168" s="1"/>
  <c r="K56" i="168"/>
  <c r="L56" i="168" s="1"/>
  <c r="K55" i="168"/>
  <c r="L55" i="168" s="1"/>
  <c r="K54" i="168"/>
  <c r="L54" i="168" s="1"/>
  <c r="K53" i="168"/>
  <c r="L53" i="168" s="1"/>
  <c r="K52" i="168"/>
  <c r="L52" i="168" s="1"/>
  <c r="K51" i="168"/>
  <c r="L51" i="168" s="1"/>
  <c r="K50" i="168"/>
  <c r="L50" i="168" s="1"/>
  <c r="K49" i="168"/>
  <c r="L49" i="168" s="1"/>
  <c r="K48" i="168"/>
  <c r="L48" i="168" s="1"/>
  <c r="K47" i="168"/>
  <c r="L47" i="168" s="1"/>
  <c r="K46" i="168"/>
  <c r="L46" i="168" s="1"/>
  <c r="K45" i="168"/>
  <c r="L45" i="168" s="1"/>
  <c r="K44" i="168"/>
  <c r="L44" i="168" s="1"/>
  <c r="K43" i="168"/>
  <c r="L43" i="168" s="1"/>
  <c r="K42" i="168"/>
  <c r="L42" i="168" s="1"/>
  <c r="K41" i="168"/>
  <c r="L41" i="168" s="1"/>
  <c r="K40" i="168"/>
  <c r="L40" i="168" s="1"/>
  <c r="K39" i="168"/>
  <c r="L39" i="168" s="1"/>
  <c r="K38" i="168"/>
  <c r="L38" i="168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67" i="167"/>
  <c r="L67" i="167" s="1"/>
  <c r="K66" i="167"/>
  <c r="L66" i="167" s="1"/>
  <c r="K65" i="167"/>
  <c r="L65" i="167" s="1"/>
  <c r="K64" i="167"/>
  <c r="L64" i="167" s="1"/>
  <c r="K63" i="167"/>
  <c r="L63" i="167" s="1"/>
  <c r="K62" i="167"/>
  <c r="L62" i="167" s="1"/>
  <c r="K61" i="167"/>
  <c r="L61" i="167" s="1"/>
  <c r="K60" i="167"/>
  <c r="L60" i="167" s="1"/>
  <c r="K59" i="167"/>
  <c r="L59" i="167" s="1"/>
  <c r="K58" i="167"/>
  <c r="L58" i="167" s="1"/>
  <c r="K57" i="167"/>
  <c r="L57" i="167" s="1"/>
  <c r="K56" i="167"/>
  <c r="L56" i="167" s="1"/>
  <c r="K55" i="167"/>
  <c r="L55" i="167" s="1"/>
  <c r="K54" i="167"/>
  <c r="L54" i="167" s="1"/>
  <c r="K53" i="167"/>
  <c r="L53" i="167" s="1"/>
  <c r="K52" i="167"/>
  <c r="L52" i="167" s="1"/>
  <c r="K51" i="167"/>
  <c r="L51" i="167" s="1"/>
  <c r="K50" i="167"/>
  <c r="L50" i="167" s="1"/>
  <c r="K49" i="167"/>
  <c r="L49" i="167" s="1"/>
  <c r="K48" i="167"/>
  <c r="L48" i="167" s="1"/>
  <c r="K47" i="167"/>
  <c r="L47" i="167" s="1"/>
  <c r="K46" i="167"/>
  <c r="L46" i="167" s="1"/>
  <c r="K45" i="167"/>
  <c r="L45" i="167" s="1"/>
  <c r="K44" i="167"/>
  <c r="L44" i="167" s="1"/>
  <c r="K43" i="167"/>
  <c r="L43" i="167" s="1"/>
  <c r="K42" i="167"/>
  <c r="L42" i="167" s="1"/>
  <c r="K41" i="167"/>
  <c r="L41" i="167" s="1"/>
  <c r="K40" i="167"/>
  <c r="L40" i="167" s="1"/>
  <c r="K39" i="167"/>
  <c r="L39" i="167" s="1"/>
  <c r="K38" i="167"/>
  <c r="L38" i="167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4" i="163"/>
  <c r="L4" i="163" s="1"/>
  <c r="K5" i="163"/>
  <c r="L5" i="163" s="1"/>
  <c r="K6" i="163"/>
  <c r="L6" i="163" s="1"/>
  <c r="K7" i="163"/>
  <c r="L7" i="163" s="1"/>
  <c r="K8" i="163"/>
  <c r="L8" i="163" s="1"/>
  <c r="K9" i="163"/>
  <c r="L9" i="163" s="1"/>
  <c r="K10" i="163"/>
  <c r="L10" i="163" s="1"/>
  <c r="K11" i="163"/>
  <c r="L11" i="163" s="1"/>
  <c r="K12" i="163"/>
  <c r="L12" i="163" s="1"/>
  <c r="K13" i="163"/>
  <c r="L13" i="163" s="1"/>
  <c r="K14" i="163"/>
  <c r="L14" i="163" s="1"/>
  <c r="K15" i="163"/>
  <c r="L15" i="163" s="1"/>
  <c r="K16" i="163"/>
  <c r="L16" i="163" s="1"/>
  <c r="K17" i="163"/>
  <c r="L17" i="163" s="1"/>
  <c r="K18" i="163"/>
  <c r="L18" i="163" s="1"/>
  <c r="K19" i="163"/>
  <c r="K20" i="163"/>
  <c r="L20" i="163" s="1"/>
  <c r="K21" i="163"/>
  <c r="L21" i="163" s="1"/>
  <c r="K22" i="163"/>
  <c r="L22" i="163" s="1"/>
  <c r="K23" i="163"/>
  <c r="L23" i="163" s="1"/>
  <c r="K24" i="163"/>
  <c r="L24" i="163" s="1"/>
  <c r="K25" i="163"/>
  <c r="L25" i="163" s="1"/>
  <c r="K26" i="163"/>
  <c r="L26" i="163" s="1"/>
  <c r="K27" i="163"/>
  <c r="L27" i="163" s="1"/>
  <c r="K28" i="163"/>
  <c r="L28" i="163" s="1"/>
  <c r="K29" i="163"/>
  <c r="K30" i="163"/>
  <c r="L30" i="163" s="1"/>
  <c r="K31" i="163"/>
  <c r="L31" i="163" s="1"/>
  <c r="K32" i="163"/>
  <c r="L32" i="163" s="1"/>
  <c r="K33" i="163"/>
  <c r="L33" i="163" s="1"/>
  <c r="K34" i="163"/>
  <c r="L34" i="163" s="1"/>
  <c r="K35" i="163"/>
  <c r="L35" i="163" s="1"/>
  <c r="K36" i="163"/>
  <c r="L36" i="163" s="1"/>
  <c r="K37" i="163"/>
  <c r="L37" i="163" s="1"/>
  <c r="K38" i="163"/>
  <c r="L38" i="163" s="1"/>
  <c r="K39" i="163"/>
  <c r="L39" i="163" s="1"/>
  <c r="K40" i="163"/>
  <c r="L40" i="163" s="1"/>
  <c r="K41" i="163"/>
  <c r="L41" i="163" s="1"/>
  <c r="K42" i="163"/>
  <c r="L42" i="163" s="1"/>
  <c r="K43" i="163"/>
  <c r="L43" i="163" s="1"/>
  <c r="K44" i="163"/>
  <c r="L44" i="163" s="1"/>
  <c r="K45" i="163"/>
  <c r="K46" i="163"/>
  <c r="L46" i="163" s="1"/>
  <c r="K47" i="163"/>
  <c r="L47" i="163" s="1"/>
  <c r="K48" i="163"/>
  <c r="L48" i="163" s="1"/>
  <c r="K49" i="163"/>
  <c r="L49" i="163" s="1"/>
  <c r="K50" i="163"/>
  <c r="L50" i="163" s="1"/>
  <c r="K51" i="163"/>
  <c r="L51" i="163" s="1"/>
  <c r="K52" i="163"/>
  <c r="L52" i="163" s="1"/>
  <c r="K53" i="163"/>
  <c r="L53" i="163" s="1"/>
  <c r="K54" i="163"/>
  <c r="L54" i="163" s="1"/>
  <c r="K55" i="163"/>
  <c r="L55" i="163" s="1"/>
  <c r="K56" i="163"/>
  <c r="L56" i="163" s="1"/>
  <c r="K57" i="163"/>
  <c r="L57" i="163" s="1"/>
  <c r="K58" i="163"/>
  <c r="L58" i="163" s="1"/>
  <c r="K59" i="163"/>
  <c r="L59" i="163" s="1"/>
  <c r="K60" i="163"/>
  <c r="L60" i="163" s="1"/>
  <c r="K61" i="163"/>
  <c r="K62" i="163"/>
  <c r="L62" i="163" s="1"/>
  <c r="K63" i="163"/>
  <c r="L63" i="163" s="1"/>
  <c r="K64" i="163"/>
  <c r="L64" i="163" s="1"/>
  <c r="K65" i="163"/>
  <c r="L65" i="163" s="1"/>
  <c r="K66" i="163"/>
  <c r="L66" i="163" s="1"/>
  <c r="K67" i="163"/>
  <c r="L67" i="163"/>
  <c r="I19" i="172" l="1"/>
  <c r="J19" i="172" s="1"/>
  <c r="I27" i="172"/>
  <c r="J27" i="172" s="1"/>
  <c r="I4" i="172"/>
  <c r="I64" i="172"/>
  <c r="L64" i="172" s="1"/>
  <c r="I28" i="172"/>
  <c r="L28" i="172" s="1"/>
  <c r="I8" i="172"/>
  <c r="L8" i="172" s="1"/>
  <c r="I48" i="172"/>
  <c r="L48" i="172" s="1"/>
  <c r="I45" i="172"/>
  <c r="L45" i="172" s="1"/>
  <c r="I26" i="172"/>
  <c r="J26" i="172" s="1"/>
  <c r="I58" i="172"/>
  <c r="J58" i="172" s="1"/>
  <c r="I61" i="172"/>
  <c r="L61" i="172" s="1"/>
  <c r="I51" i="172"/>
  <c r="J51" i="172" s="1"/>
  <c r="I29" i="172"/>
  <c r="L29" i="172" s="1"/>
  <c r="I11" i="172"/>
  <c r="J11" i="172" s="1"/>
  <c r="I43" i="172"/>
  <c r="J43" i="172" s="1"/>
  <c r="I38" i="172"/>
  <c r="J38" i="172" s="1"/>
  <c r="I15" i="172"/>
  <c r="J15" i="172" s="1"/>
  <c r="I59" i="172"/>
  <c r="J59" i="172" s="1"/>
  <c r="I67" i="172"/>
  <c r="J67" i="172" s="1"/>
  <c r="I35" i="172"/>
  <c r="J35" i="172" s="1"/>
  <c r="I31" i="172"/>
  <c r="J31" i="172" s="1"/>
  <c r="I25" i="172"/>
  <c r="L25" i="172" s="1"/>
  <c r="I14" i="172"/>
  <c r="J14" i="172" s="1"/>
  <c r="I53" i="172"/>
  <c r="L53" i="172" s="1"/>
  <c r="I37" i="172"/>
  <c r="L37" i="172" s="1"/>
  <c r="I13" i="172"/>
  <c r="L13" i="172" s="1"/>
  <c r="L61" i="163"/>
  <c r="L45" i="163"/>
  <c r="L29" i="163"/>
  <c r="L19" i="163"/>
  <c r="I65" i="172"/>
  <c r="L65" i="172" s="1"/>
  <c r="I60" i="172"/>
  <c r="L60" i="172" s="1"/>
  <c r="I55" i="172"/>
  <c r="J55" i="172" s="1"/>
  <c r="I54" i="172"/>
  <c r="I49" i="172"/>
  <c r="L49" i="172" s="1"/>
  <c r="I44" i="172"/>
  <c r="L44" i="172" s="1"/>
  <c r="I42" i="172"/>
  <c r="I41" i="172"/>
  <c r="L41" i="172" s="1"/>
  <c r="I32" i="172"/>
  <c r="L32" i="172" s="1"/>
  <c r="I30" i="172"/>
  <c r="J28" i="172"/>
  <c r="K22" i="172"/>
  <c r="I16" i="172"/>
  <c r="L16" i="172" s="1"/>
  <c r="I9" i="172"/>
  <c r="L9" i="172" s="1"/>
  <c r="I40" i="172"/>
  <c r="L40" i="172" s="1"/>
  <c r="I66" i="172"/>
  <c r="L66" i="172" s="1"/>
  <c r="K57" i="172"/>
  <c r="I56" i="172"/>
  <c r="L56" i="172" s="1"/>
  <c r="I50" i="172"/>
  <c r="L50" i="172" s="1"/>
  <c r="I34" i="172"/>
  <c r="L34" i="172" s="1"/>
  <c r="I33" i="172"/>
  <c r="L33" i="172" s="1"/>
  <c r="I23" i="172"/>
  <c r="J23" i="172" s="1"/>
  <c r="I20" i="172"/>
  <c r="L20" i="172" s="1"/>
  <c r="I18" i="172"/>
  <c r="L18" i="172" s="1"/>
  <c r="I17" i="172"/>
  <c r="L17" i="172" s="1"/>
  <c r="I10" i="172"/>
  <c r="L10" i="172" s="1"/>
  <c r="I5" i="172"/>
  <c r="L5" i="172" s="1"/>
  <c r="I63" i="172"/>
  <c r="J63" i="172" s="1"/>
  <c r="I62" i="172"/>
  <c r="L62" i="172" s="1"/>
  <c r="I57" i="172"/>
  <c r="L57" i="172" s="1"/>
  <c r="I52" i="172"/>
  <c r="L52" i="172" s="1"/>
  <c r="I47" i="172"/>
  <c r="J47" i="172" s="1"/>
  <c r="I46" i="172"/>
  <c r="L46" i="172" s="1"/>
  <c r="I39" i="172"/>
  <c r="J39" i="172" s="1"/>
  <c r="I36" i="172"/>
  <c r="L36" i="172" s="1"/>
  <c r="I24" i="172"/>
  <c r="L24" i="172" s="1"/>
  <c r="I22" i="172"/>
  <c r="L22" i="172" s="1"/>
  <c r="I21" i="172"/>
  <c r="L21" i="172" s="1"/>
  <c r="I12" i="172"/>
  <c r="L12" i="172" s="1"/>
  <c r="I7" i="172"/>
  <c r="J7" i="172" s="1"/>
  <c r="I6" i="172"/>
  <c r="L6" i="172" s="1"/>
  <c r="K64" i="172"/>
  <c r="K60" i="172"/>
  <c r="K56" i="172"/>
  <c r="K52" i="172"/>
  <c r="K48" i="172"/>
  <c r="K44" i="172"/>
  <c r="K40" i="172"/>
  <c r="K36" i="172"/>
  <c r="K32" i="172"/>
  <c r="K28" i="172"/>
  <c r="L27" i="172"/>
  <c r="K24" i="172"/>
  <c r="L23" i="172"/>
  <c r="K20" i="172"/>
  <c r="L19" i="172"/>
  <c r="K16" i="172"/>
  <c r="L15" i="172"/>
  <c r="K12" i="172"/>
  <c r="K8" i="172"/>
  <c r="L7" i="172"/>
  <c r="K4" i="172"/>
  <c r="L51" i="172" l="1"/>
  <c r="L31" i="172"/>
  <c r="L26" i="172"/>
  <c r="L35" i="172"/>
  <c r="J45" i="172"/>
  <c r="J48" i="172"/>
  <c r="J37" i="172"/>
  <c r="L38" i="172"/>
  <c r="J32" i="172"/>
  <c r="J64" i="172"/>
  <c r="J29" i="172"/>
  <c r="J44" i="172"/>
  <c r="L58" i="172"/>
  <c r="J13" i="172"/>
  <c r="J8" i="172"/>
  <c r="L43" i="172"/>
  <c r="J61" i="172"/>
  <c r="J9" i="172"/>
  <c r="L67" i="172"/>
  <c r="L47" i="172"/>
  <c r="J5" i="172"/>
  <c r="L14" i="172"/>
  <c r="J50" i="172"/>
  <c r="L59" i="172"/>
  <c r="J17" i="172"/>
  <c r="J46" i="172"/>
  <c r="J25" i="172"/>
  <c r="J40" i="172"/>
  <c r="J66" i="172"/>
  <c r="J57" i="172"/>
  <c r="L11" i="172"/>
  <c r="J16" i="172"/>
  <c r="J36" i="172"/>
  <c r="J34" i="172"/>
  <c r="L39" i="172"/>
  <c r="L55" i="172"/>
  <c r="L63" i="172"/>
  <c r="J22" i="172"/>
  <c r="J52" i="172"/>
  <c r="J62" i="172"/>
  <c r="J10" i="172"/>
  <c r="L54" i="172"/>
  <c r="J54" i="172"/>
  <c r="J56" i="172"/>
  <c r="J65" i="172"/>
  <c r="J20" i="172"/>
  <c r="J33" i="172"/>
  <c r="J12" i="172"/>
  <c r="J6" i="172"/>
  <c r="J49" i="172"/>
  <c r="L42" i="172"/>
  <c r="J42" i="172"/>
  <c r="J21" i="172"/>
  <c r="J41" i="172"/>
  <c r="J60" i="172"/>
  <c r="J24" i="172"/>
  <c r="J30" i="172"/>
  <c r="L30" i="172"/>
  <c r="J53" i="172"/>
  <c r="J18" i="172"/>
  <c r="K68" i="172"/>
  <c r="L74" i="172" s="1"/>
  <c r="L4" i="172"/>
  <c r="L68" i="172" l="1"/>
  <c r="J4" i="172"/>
  <c r="L75" i="172" l="1"/>
  <c r="L77" i="17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J5" authorId="0" shapeId="0" xr:uid="{3FD9C1A8-37FA-4BEB-8E33-64DC7D77A1A3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cefid 01 und 27/02/2020 </t>
        </r>
      </text>
    </comment>
    <comment ref="J7" authorId="0" shapeId="0" xr:uid="{CB7ACF73-AF82-48B4-BB99-DDD8C837875E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cefid 01 und 03/03/2020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J5" authorId="0" shapeId="0" xr:uid="{1D829167-08A2-4116-8299-8713744A3EFD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da proex 01 und 27/02/2020 </t>
        </r>
      </text>
    </comment>
    <comment ref="J7" authorId="0" shapeId="0" xr:uid="{B8F9F29B-018C-41FC-8D6D-8FD749B493A2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da reitoria 01 und 03/03/2020 </t>
        </r>
      </text>
    </comment>
  </commentList>
</comments>
</file>

<file path=xl/sharedStrings.xml><?xml version="1.0" encoding="utf-8"?>
<sst xmlns="http://schemas.openxmlformats.org/spreadsheetml/2006/main" count="1408" uniqueCount="133">
  <si>
    <t>LOTE</t>
  </si>
  <si>
    <t>...../...../......</t>
  </si>
  <si>
    <t>FORNECEDOR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</si>
  <si>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</si>
  <si>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</si>
  <si>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</si>
  <si>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</si>
  <si>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</si>
  <si>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</si>
  <si>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</si>
  <si>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</si>
  <si>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</si>
  <si>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</si>
  <si>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</si>
  <si>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</si>
  <si>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</si>
  <si>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</si>
  <si>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</si>
  <si>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</si>
  <si>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</si>
  <si>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</si>
  <si>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</si>
  <si>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</si>
  <si>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</si>
  <si>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</si>
  <si>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</si>
  <si>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</si>
  <si>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</si>
  <si>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</si>
  <si>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</si>
  <si>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</si>
  <si>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</si>
  <si>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</si>
  <si>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</si>
  <si>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ITEM</t>
  </si>
  <si>
    <t>CENTRO PARTICIPANTE: GESTOR</t>
  </si>
  <si>
    <t>OBJETO: AQUISIÇÃO DE PEÇAS PARA ACADEMIAS DA UDESC</t>
  </si>
  <si>
    <t>JACKSON DA SILVA STUDIO - ME. CNPJ: 16.600.308/0001-08</t>
  </si>
  <si>
    <t>Peça</t>
  </si>
  <si>
    <t>Par</t>
  </si>
  <si>
    <t xml:space="preserve">Esteira Embreex modelo 570 Pro </t>
  </si>
  <si>
    <t>Deck</t>
  </si>
  <si>
    <t xml:space="preserve">Placa de comando para inclinação ZET </t>
  </si>
  <si>
    <t>Painel completo com membrana</t>
  </si>
  <si>
    <t>inversor de frequencia marca weg modelo cfw-10 2hp 220v.</t>
  </si>
  <si>
    <t xml:space="preserve">Cabo mult vias painel inversor </t>
  </si>
  <si>
    <t xml:space="preserve">Placa de interface (inclinação)   </t>
  </si>
  <si>
    <t xml:space="preserve">Sistema completo de inclinação com corrente  </t>
  </si>
  <si>
    <t xml:space="preserve">Cilindro dianteiro </t>
  </si>
  <si>
    <t xml:space="preserve">Correia do motor micro v = deck em mdf </t>
  </si>
  <si>
    <t>Lona dupla para deck</t>
  </si>
  <si>
    <t xml:space="preserve">Máquina de musculação tônus </t>
  </si>
  <si>
    <t>Placa de peso em ferro fundido</t>
  </si>
  <si>
    <t>Esteira RT 250 G2 ano 2010</t>
  </si>
  <si>
    <t>Athletic Extreme Modelo 1800 BHP</t>
  </si>
  <si>
    <t xml:space="preserve">Motor de esforço </t>
  </si>
  <si>
    <t xml:space="preserve">Painel completo </t>
  </si>
  <si>
    <t xml:space="preserve">Cabo de aço para regulagem de esforço </t>
  </si>
  <si>
    <t xml:space="preserve">Alimentador 12v </t>
  </si>
  <si>
    <t xml:space="preserve">Correia micro v </t>
  </si>
  <si>
    <t xml:space="preserve">Rolamento caixa de centro </t>
  </si>
  <si>
    <t xml:space="preserve">Pedal </t>
  </si>
  <si>
    <t>Pé de vela</t>
  </si>
  <si>
    <t>Elíptico 1600E Athletic</t>
  </si>
  <si>
    <t>Sapata</t>
  </si>
  <si>
    <t>Rodízios para deslocamento</t>
  </si>
  <si>
    <t>Monitor em LCD</t>
  </si>
  <si>
    <t>Braços Emborrachados</t>
  </si>
  <si>
    <t>Regulagem de Flexão das Pernas</t>
  </si>
  <si>
    <t>Sistema de Frenagem</t>
  </si>
  <si>
    <t>Bicicleta Spinning 2800 BS - Athletic</t>
  </si>
  <si>
    <t>Pedivela</t>
  </si>
  <si>
    <t>Conjunto de Freio</t>
  </si>
  <si>
    <t>Correia</t>
  </si>
  <si>
    <t>Proteção Correia</t>
  </si>
  <si>
    <t>Regulador Guidom</t>
  </si>
  <si>
    <t>Regulador Selim</t>
  </si>
  <si>
    <t xml:space="preserve">Esteira Professional 4000 T - Athletic </t>
  </si>
  <si>
    <t>Deck - Prancha</t>
  </si>
  <si>
    <t>Monitor em LED</t>
  </si>
  <si>
    <t>Amortecedores</t>
  </si>
  <si>
    <t>Inversor de frequencia 3hp 220v.</t>
  </si>
  <si>
    <t>Cilindro Traseiro</t>
  </si>
  <si>
    <t>Lona para deck</t>
  </si>
  <si>
    <t>Leg 45º (Incline Squat Machine (45 degree) NEW PERFECT - Athletic</t>
  </si>
  <si>
    <t>Barra de Sustentação de Anilhas</t>
  </si>
  <si>
    <t>Agachamento com guia (Smith Machine) NEW PERFECT - Athletic</t>
  </si>
  <si>
    <t>Aparelhos diversos de Musculação</t>
  </si>
  <si>
    <t>PRESILHAS de ANILHAS PARA BARRA - Presilha para Barra feita em Aço Mola. Diâmetro 1-1/8" Fabricada em Aço Mola que garante maior durabilidade. Galvanizada.</t>
  </si>
  <si>
    <t>EQUIPAMENTO</t>
  </si>
  <si>
    <t>PEÇA</t>
  </si>
  <si>
    <t>QTDE REGISTRADA</t>
  </si>
  <si>
    <t>PREÇO UNITÁRIO</t>
  </si>
  <si>
    <t>PROCESSO: 638/2019/UDESC</t>
  </si>
  <si>
    <t>VIGÊNCIA DA ATA: 07/06/2019 até 06/06/2020</t>
  </si>
  <si>
    <t>CENTRO PARTICIPANTE:</t>
  </si>
  <si>
    <t xml:space="preserve"> AF nº  /2019 Qtde. DT</t>
  </si>
  <si>
    <t>06655-9-102</t>
  </si>
  <si>
    <t>06655-9-093</t>
  </si>
  <si>
    <t>06655-9-095</t>
  </si>
  <si>
    <t>06655-9-092</t>
  </si>
  <si>
    <t>08139-6-004</t>
  </si>
  <si>
    <t>06655-9-001</t>
  </si>
  <si>
    <t>08139-6-003</t>
  </si>
  <si>
    <r>
      <rPr>
        <sz val="11"/>
        <rFont val="Calibri"/>
        <family val="2"/>
      </rPr>
      <t xml:space="preserve">Manipulo regulador com molas cromado e pegador plástico injetado </t>
    </r>
  </si>
  <si>
    <r>
      <t xml:space="preserve">Tampa </t>
    </r>
    <r>
      <rPr>
        <sz val="11"/>
        <rFont val="Calibri"/>
        <family val="2"/>
      </rPr>
      <t>tudo de borracha</t>
    </r>
  </si>
  <si>
    <t>06655-9-096</t>
  </si>
  <si>
    <t xml:space="preserve">Correia do motor micro v </t>
  </si>
  <si>
    <t>06114-0-001</t>
  </si>
  <si>
    <t>06114-0-002</t>
  </si>
  <si>
    <t>06251-0-020</t>
  </si>
  <si>
    <t>Bike Vertical Movement Summer G2 Cycle Indoor</t>
  </si>
  <si>
    <t>Estopa de freio</t>
  </si>
  <si>
    <t>Assento em gel</t>
  </si>
  <si>
    <t>Pedal par</t>
  </si>
  <si>
    <t>Pé de vela par</t>
  </si>
  <si>
    <t>Esteira RT 350 Movement</t>
  </si>
  <si>
    <t>Cabo mult vias painel inversor </t>
  </si>
  <si>
    <t>Placa de interface (inclinação)   </t>
  </si>
  <si>
    <t>Sistema completo de inclinação com corrente  </t>
  </si>
  <si>
    <t>kit</t>
  </si>
  <si>
    <t>Placa mãe</t>
  </si>
  <si>
    <t>Bike Flex FX500</t>
  </si>
  <si>
    <t>Grupo-Classe</t>
  </si>
  <si>
    <t>Código NUC</t>
  </si>
  <si>
    <t xml:space="preserve">Resumo Atualizado em </t>
  </si>
  <si>
    <t xml:space="preserve"> AF nº  2267/2019 Qtde. DT</t>
  </si>
  <si>
    <t xml:space="preserve"> AF nº  2322/2019 Qtde. DT</t>
  </si>
  <si>
    <t>ARAÇA (JACKSON) 07/11/2019</t>
  </si>
  <si>
    <t xml:space="preserve"> AF nº 879/2019 Qtde. DT</t>
  </si>
  <si>
    <t xml:space="preserve"> AF nº  76/2020 Qtde. DT</t>
  </si>
  <si>
    <t xml:space="preserve"> AF nº  262/2020</t>
  </si>
  <si>
    <t xml:space="preserve"> AF nº  300/2020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</si>
</sst>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2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</font>
    <font>
      <sz val="11"/>
      <color indexed="81"/>
      <name val="Segoe UI"/>
      <charset val="1"/>
    </font>
    <font>
      <b/>
      <sz val="11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53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41" fontId="4" fillId="7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16" fillId="8" borderId="6" xfId="1" applyNumberFormat="1" applyFont="1" applyFill="1" applyBorder="1" applyAlignment="1" applyProtection="1">
      <alignment horizontal="right"/>
      <protection locked="0"/>
    </xf>
    <xf numFmtId="168" fontId="16" fillId="8" borderId="11" xfId="1" applyNumberFormat="1" applyFont="1" applyFill="1" applyBorder="1" applyAlignment="1" applyProtection="1">
      <alignment horizontal="right"/>
      <protection locked="0"/>
    </xf>
    <xf numFmtId="2" fontId="16" fillId="8" borderId="11" xfId="1" applyNumberFormat="1" applyFont="1" applyFill="1" applyBorder="1" applyAlignment="1">
      <alignment horizontal="right"/>
    </xf>
    <xf numFmtId="0" fontId="16" fillId="8" borderId="12" xfId="1" applyFont="1" applyFill="1" applyBorder="1" applyAlignment="1" applyProtection="1">
      <alignment horizontal="left"/>
      <protection locked="0"/>
    </xf>
    <xf numFmtId="0" fontId="16" fillId="8" borderId="17" xfId="1" applyFont="1" applyFill="1" applyBorder="1" applyAlignment="1" applyProtection="1">
      <alignment horizontal="left"/>
      <protection locked="0"/>
    </xf>
    <xf numFmtId="0" fontId="16" fillId="8" borderId="13" xfId="1" applyFont="1" applyFill="1" applyBorder="1" applyAlignment="1" applyProtection="1">
      <alignment horizontal="left"/>
      <protection locked="0"/>
    </xf>
    <xf numFmtId="0" fontId="16" fillId="8" borderId="0" xfId="1" applyFont="1" applyFill="1" applyBorder="1" applyAlignment="1" applyProtection="1">
      <alignment horizontal="left"/>
      <protection locked="0"/>
    </xf>
    <xf numFmtId="0" fontId="16" fillId="8" borderId="14" xfId="1" applyFont="1" applyFill="1" applyBorder="1" applyAlignment="1" applyProtection="1">
      <alignment horizontal="left"/>
      <protection locked="0"/>
    </xf>
    <xf numFmtId="0" fontId="16" fillId="8" borderId="16" xfId="1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1" applyFont="1" applyBorder="1" applyAlignment="1">
      <alignment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8" xfId="1" applyNumberFormat="1" applyFont="1" applyFill="1" applyBorder="1" applyAlignment="1" applyProtection="1">
      <alignment horizontal="center" vertical="center" wrapText="1"/>
      <protection locked="0"/>
    </xf>
    <xf numFmtId="44" fontId="4" fillId="10" borderId="1" xfId="13" applyFont="1" applyFill="1" applyBorder="1" applyAlignment="1">
      <alignment wrapText="1"/>
    </xf>
    <xf numFmtId="0" fontId="4" fillId="0" borderId="0" xfId="1" applyFont="1" applyAlignment="1" applyProtection="1">
      <alignment horizontal="center" wrapText="1"/>
      <protection locked="0"/>
    </xf>
    <xf numFmtId="44" fontId="4" fillId="0" borderId="0" xfId="1" applyNumberFormat="1" applyFont="1" applyAlignment="1" applyProtection="1">
      <alignment wrapText="1"/>
      <protection locked="0"/>
    </xf>
    <xf numFmtId="10" fontId="16" fillId="8" borderId="7" xfId="12" applyNumberFormat="1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 applyProtection="1">
      <alignment horizontal="center" vertical="center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69" fontId="4" fillId="12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17" fillId="12" borderId="7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 applyProtection="1">
      <alignment horizontal="center" vertical="center"/>
    </xf>
    <xf numFmtId="0" fontId="20" fillId="13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horizontal="center" vertical="center" wrapText="1"/>
    </xf>
    <xf numFmtId="169" fontId="4" fillId="13" borderId="1" xfId="0" applyNumberFormat="1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vertical="center" wrapText="1"/>
    </xf>
    <xf numFmtId="0" fontId="4" fillId="13" borderId="6" xfId="0" applyFont="1" applyFill="1" applyBorder="1" applyAlignment="1">
      <alignment horizontal="center" vertical="center"/>
    </xf>
    <xf numFmtId="0" fontId="20" fillId="13" borderId="6" xfId="0" applyFont="1" applyFill="1" applyBorder="1" applyAlignment="1">
      <alignment vertical="center" wrapText="1"/>
    </xf>
    <xf numFmtId="0" fontId="4" fillId="13" borderId="6" xfId="0" applyFont="1" applyFill="1" applyBorder="1" applyAlignment="1">
      <alignment horizontal="center" vertical="center" wrapText="1"/>
    </xf>
    <xf numFmtId="169" fontId="4" fillId="13" borderId="6" xfId="0" applyNumberFormat="1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vertical="center" wrapText="1"/>
    </xf>
    <xf numFmtId="0" fontId="22" fillId="13" borderId="1" xfId="0" applyFont="1" applyFill="1" applyBorder="1" applyAlignment="1">
      <alignment vertical="center" wrapText="1"/>
    </xf>
    <xf numFmtId="0" fontId="4" fillId="13" borderId="1" xfId="1" applyFont="1" applyFill="1" applyBorder="1" applyAlignment="1" applyProtection="1">
      <alignment horizontal="center" wrapText="1"/>
      <protection locked="0"/>
    </xf>
    <xf numFmtId="0" fontId="4" fillId="13" borderId="1" xfId="1" applyFont="1" applyFill="1" applyBorder="1" applyAlignment="1" applyProtection="1">
      <alignment wrapText="1"/>
      <protection locked="0"/>
    </xf>
    <xf numFmtId="43" fontId="4" fillId="0" borderId="1" xfId="0" applyNumberFormat="1" applyFont="1" applyFill="1" applyBorder="1" applyAlignment="1" applyProtection="1">
      <alignment horizontal="center" vertical="center"/>
    </xf>
    <xf numFmtId="43" fontId="4" fillId="12" borderId="1" xfId="0" applyNumberFormat="1" applyFont="1" applyFill="1" applyBorder="1" applyAlignment="1" applyProtection="1">
      <alignment horizontal="center" vertical="center"/>
    </xf>
    <xf numFmtId="43" fontId="4" fillId="13" borderId="1" xfId="0" applyNumberFormat="1" applyFont="1" applyFill="1" applyBorder="1" applyAlignment="1" applyProtection="1">
      <alignment horizontal="center" vertical="center"/>
    </xf>
    <xf numFmtId="43" fontId="4" fillId="13" borderId="1" xfId="0" applyNumberFormat="1" applyFont="1" applyFill="1" applyBorder="1"/>
    <xf numFmtId="43" fontId="4" fillId="13" borderId="6" xfId="0" applyNumberFormat="1" applyFont="1" applyFill="1" applyBorder="1"/>
    <xf numFmtId="43" fontId="4" fillId="12" borderId="6" xfId="0" applyNumberFormat="1" applyFont="1" applyFill="1" applyBorder="1"/>
    <xf numFmtId="44" fontId="4" fillId="13" borderId="0" xfId="1" applyNumberFormat="1" applyFont="1" applyFill="1" applyAlignment="1" applyProtection="1">
      <alignment horizontal="center" wrapText="1"/>
      <protection locked="0"/>
    </xf>
    <xf numFmtId="44" fontId="4" fillId="12" borderId="1" xfId="13" applyFont="1" applyFill="1" applyBorder="1" applyAlignment="1" applyProtection="1">
      <alignment horizontal="center" vertical="center"/>
    </xf>
    <xf numFmtId="44" fontId="4" fillId="2" borderId="1" xfId="13" applyFont="1" applyFill="1" applyBorder="1" applyAlignment="1">
      <alignment horizontal="center" vertical="center" wrapText="1"/>
    </xf>
    <xf numFmtId="44" fontId="4" fillId="0" borderId="1" xfId="13" applyFont="1" applyFill="1" applyBorder="1" applyAlignment="1" applyProtection="1">
      <alignment horizontal="center" vertical="center"/>
    </xf>
    <xf numFmtId="44" fontId="4" fillId="13" borderId="1" xfId="13" applyFont="1" applyFill="1" applyBorder="1" applyAlignment="1" applyProtection="1">
      <alignment horizontal="center" vertical="center"/>
    </xf>
    <xf numFmtId="44" fontId="4" fillId="13" borderId="1" xfId="13" applyFont="1" applyFill="1" applyBorder="1"/>
    <xf numFmtId="44" fontId="4" fillId="13" borderId="6" xfId="13" applyFont="1" applyFill="1" applyBorder="1"/>
    <xf numFmtId="44" fontId="4" fillId="12" borderId="6" xfId="13" applyFont="1" applyFill="1" applyBorder="1"/>
    <xf numFmtId="44" fontId="4" fillId="0" borderId="0" xfId="13" applyFont="1" applyFill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0" fontId="4" fillId="6" borderId="8" xfId="0" applyNumberFormat="1" applyFont="1" applyFill="1" applyBorder="1" applyAlignment="1">
      <alignment horizontal="center" vertical="center"/>
    </xf>
    <xf numFmtId="0" fontId="4" fillId="6" borderId="9" xfId="0" applyNumberFormat="1" applyFont="1" applyFill="1" applyBorder="1" applyAlignment="1">
      <alignment horizontal="center" vertical="center"/>
    </xf>
    <xf numFmtId="0" fontId="4" fillId="6" borderId="10" xfId="0" applyNumberFormat="1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center" vertical="center"/>
    </xf>
    <xf numFmtId="0" fontId="4" fillId="6" borderId="8" xfId="0" applyNumberFormat="1" applyFont="1" applyFill="1" applyBorder="1" applyAlignment="1">
      <alignment horizontal="left" vertical="center"/>
    </xf>
    <xf numFmtId="0" fontId="4" fillId="6" borderId="9" xfId="0" applyNumberFormat="1" applyFont="1" applyFill="1" applyBorder="1" applyAlignment="1">
      <alignment horizontal="left" vertical="center"/>
    </xf>
    <xf numFmtId="0" fontId="4" fillId="6" borderId="10" xfId="0" applyNumberFormat="1" applyFont="1" applyFill="1" applyBorder="1" applyAlignment="1">
      <alignment horizontal="left" vertical="center"/>
    </xf>
    <xf numFmtId="0" fontId="5" fillId="12" borderId="6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7" fillId="13" borderId="6" xfId="0" applyFont="1" applyFill="1" applyBorder="1" applyAlignment="1">
      <alignment horizontal="center" vertical="center"/>
    </xf>
    <xf numFmtId="0" fontId="17" fillId="13" borderId="11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9" fillId="13" borderId="6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 wrapText="1"/>
    </xf>
    <xf numFmtId="0" fontId="21" fillId="12" borderId="7" xfId="0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 wrapText="1"/>
    </xf>
    <xf numFmtId="0" fontId="23" fillId="13" borderId="11" xfId="0" applyFont="1" applyFill="1" applyBorder="1" applyAlignment="1">
      <alignment horizontal="center" vertical="center" wrapText="1"/>
    </xf>
    <xf numFmtId="0" fontId="23" fillId="13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textRotation="255" wrapText="1"/>
    </xf>
    <xf numFmtId="0" fontId="4" fillId="0" borderId="11" xfId="0" applyFont="1" applyFill="1" applyBorder="1" applyAlignment="1" applyProtection="1">
      <alignment horizontal="center" vertical="center" textRotation="255" wrapText="1"/>
    </xf>
    <xf numFmtId="0" fontId="17" fillId="12" borderId="11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0" fontId="16" fillId="8" borderId="14" xfId="1" applyFont="1" applyFill="1" applyBorder="1" applyAlignment="1">
      <alignment vertical="center" wrapText="1"/>
    </xf>
    <xf numFmtId="0" fontId="16" fillId="8" borderId="16" xfId="1" applyFont="1" applyFill="1" applyBorder="1" applyAlignment="1">
      <alignment vertical="center" wrapText="1"/>
    </xf>
    <xf numFmtId="0" fontId="16" fillId="8" borderId="15" xfId="1" applyFont="1" applyFill="1" applyBorder="1" applyAlignment="1">
      <alignment vertical="center" wrapText="1"/>
    </xf>
    <xf numFmtId="0" fontId="16" fillId="8" borderId="8" xfId="1" applyFont="1" applyFill="1" applyBorder="1" applyAlignment="1" applyProtection="1">
      <alignment horizontal="left"/>
      <protection locked="0"/>
    </xf>
    <xf numFmtId="0" fontId="16" fillId="8" borderId="9" xfId="1" applyFont="1" applyFill="1" applyBorder="1" applyAlignment="1" applyProtection="1">
      <alignment horizontal="left"/>
      <protection locked="0"/>
    </xf>
    <xf numFmtId="0" fontId="16" fillId="8" borderId="10" xfId="1" applyFont="1" applyFill="1" applyBorder="1" applyAlignment="1" applyProtection="1">
      <alignment horizontal="left"/>
      <protection locked="0"/>
    </xf>
    <xf numFmtId="0" fontId="16" fillId="8" borderId="1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 applyProtection="1">
      <alignment horizontal="center" vertical="center" textRotation="255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2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4000000}"/>
    <cellStyle name="Moeda 4" xfId="14" xr:uid="{00000000-0005-0000-0000-000005000000}"/>
    <cellStyle name="Moeda 4 2" xfId="23" xr:uid="{00000000-0005-0000-0000-000006000000}"/>
    <cellStyle name="Moeda 5" xfId="22" xr:uid="{00000000-0005-0000-0000-000007000000}"/>
    <cellStyle name="Normal" xfId="0" builtinId="0"/>
    <cellStyle name="Normal 2" xfId="1" xr:uid="{00000000-0005-0000-0000-000009000000}"/>
    <cellStyle name="Porcentagem 2" xfId="12" xr:uid="{00000000-0005-0000-0000-00000A000000}"/>
    <cellStyle name="Separador de milhares 2" xfId="2" xr:uid="{00000000-0005-0000-0000-00000B000000}"/>
    <cellStyle name="Separador de milhares 2 2" xfId="7" xr:uid="{00000000-0005-0000-0000-00000C000000}"/>
    <cellStyle name="Separador de milhares 2 2 2" xfId="11" xr:uid="{00000000-0005-0000-0000-00000D000000}"/>
    <cellStyle name="Separador de milhares 2 2 2 2" xfId="21" xr:uid="{00000000-0005-0000-0000-00000E000000}"/>
    <cellStyle name="Separador de milhares 2 2 3" xfId="16" xr:uid="{00000000-0005-0000-0000-00000F000000}"/>
    <cellStyle name="Separador de milhares 2 2 3 2" xfId="25" xr:uid="{00000000-0005-0000-0000-000010000000}"/>
    <cellStyle name="Separador de milhares 2 2 4" xfId="18" xr:uid="{00000000-0005-0000-0000-000011000000}"/>
    <cellStyle name="Separador de milhares 2 3" xfId="6" xr:uid="{00000000-0005-0000-0000-000012000000}"/>
    <cellStyle name="Separador de milhares 2 3 2" xfId="10" xr:uid="{00000000-0005-0000-0000-000013000000}"/>
    <cellStyle name="Separador de milhares 2 3 2 2" xfId="20" xr:uid="{00000000-0005-0000-0000-000014000000}"/>
    <cellStyle name="Separador de milhares 2 3 3" xfId="15" xr:uid="{00000000-0005-0000-0000-000015000000}"/>
    <cellStyle name="Separador de milhares 2 3 3 2" xfId="24" xr:uid="{00000000-0005-0000-0000-000016000000}"/>
    <cellStyle name="Separador de milhares 2 3 4" xfId="17" xr:uid="{00000000-0005-0000-0000-000017000000}"/>
    <cellStyle name="Separador de milhares 3" xfId="3" xr:uid="{00000000-0005-0000-0000-000018000000}"/>
    <cellStyle name="Título 5" xfId="4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"/>
  <sheetViews>
    <sheetView tabSelected="1" topLeftCell="D1" zoomScale="80" zoomScaleNormal="80" workbookViewId="0">
      <selection activeCell="M1" sqref="M1:N1048576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3.132812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02" t="s">
        <v>93</v>
      </c>
      <c r="B1" s="103"/>
      <c r="C1" s="104"/>
      <c r="D1" s="102" t="s">
        <v>36</v>
      </c>
      <c r="E1" s="103"/>
      <c r="F1" s="103"/>
      <c r="G1" s="103"/>
      <c r="H1" s="103"/>
      <c r="I1" s="106" t="s">
        <v>94</v>
      </c>
      <c r="J1" s="106"/>
      <c r="K1" s="106"/>
      <c r="L1" s="106"/>
      <c r="M1" s="105" t="s">
        <v>126</v>
      </c>
      <c r="N1" s="105" t="s">
        <v>130</v>
      </c>
      <c r="O1" s="105" t="s">
        <v>96</v>
      </c>
      <c r="P1" s="105" t="s">
        <v>96</v>
      </c>
      <c r="Q1" s="105" t="s">
        <v>96</v>
      </c>
      <c r="R1" s="105" t="s">
        <v>96</v>
      </c>
      <c r="S1" s="105" t="s">
        <v>96</v>
      </c>
      <c r="T1" s="105" t="s">
        <v>96</v>
      </c>
      <c r="U1" s="105" t="s">
        <v>96</v>
      </c>
      <c r="V1" s="105" t="s">
        <v>96</v>
      </c>
      <c r="W1" s="105" t="s">
        <v>96</v>
      </c>
      <c r="X1" s="105" t="s">
        <v>96</v>
      </c>
    </row>
    <row r="2" spans="1:24" ht="31.5" customHeight="1" x14ac:dyDescent="0.45">
      <c r="A2" s="107" t="s">
        <v>95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98">
        <v>43775</v>
      </c>
      <c r="N3" s="98">
        <v>43859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30" t="s">
        <v>37</v>
      </c>
      <c r="B4" s="113">
        <v>1</v>
      </c>
      <c r="C4" s="43">
        <v>1</v>
      </c>
      <c r="D4" s="115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>
        <v>4</v>
      </c>
      <c r="K4" s="28">
        <f>J4-(SUM(M4:X4))</f>
        <v>2</v>
      </c>
      <c r="L4" s="29" t="str">
        <f>IF(K4&lt;0,"ATENÇÃO","OK")</f>
        <v>OK</v>
      </c>
      <c r="M4" s="99">
        <v>2</v>
      </c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31"/>
      <c r="B5" s="114"/>
      <c r="C5" s="43">
        <v>2</v>
      </c>
      <c r="D5" s="116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>
        <f>4-1</f>
        <v>3</v>
      </c>
      <c r="K5" s="28">
        <f t="shared" ref="K5:K67" si="0">J5-(SUM(M5:X5))</f>
        <v>1</v>
      </c>
      <c r="L5" s="29" t="str">
        <f t="shared" ref="L5:L14" si="1">IF(K5&lt;0,"ATENÇÃO","OK")</f>
        <v>OK</v>
      </c>
      <c r="M5" s="99">
        <v>2</v>
      </c>
      <c r="N5" s="82"/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31"/>
      <c r="B6" s="114"/>
      <c r="C6" s="43">
        <v>3</v>
      </c>
      <c r="D6" s="116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>
        <v>5</v>
      </c>
      <c r="K6" s="28">
        <f t="shared" si="0"/>
        <v>0</v>
      </c>
      <c r="L6" s="29" t="str">
        <f t="shared" si="1"/>
        <v>OK</v>
      </c>
      <c r="M6" s="99">
        <v>5</v>
      </c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31"/>
      <c r="B7" s="114"/>
      <c r="C7" s="43">
        <v>4</v>
      </c>
      <c r="D7" s="116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>
        <f>4-1</f>
        <v>3</v>
      </c>
      <c r="K7" s="28">
        <f t="shared" si="0"/>
        <v>2</v>
      </c>
      <c r="L7" s="29" t="str">
        <f t="shared" si="1"/>
        <v>OK</v>
      </c>
      <c r="M7" s="81"/>
      <c r="N7" s="99">
        <v>1</v>
      </c>
      <c r="O7" s="82"/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31"/>
      <c r="B8" s="114"/>
      <c r="C8" s="43">
        <v>5</v>
      </c>
      <c r="D8" s="116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>
        <v>1</v>
      </c>
      <c r="K8" s="28">
        <f t="shared" si="0"/>
        <v>1</v>
      </c>
      <c r="L8" s="29" t="str">
        <f t="shared" si="1"/>
        <v>OK</v>
      </c>
      <c r="M8" s="81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31"/>
      <c r="B9" s="114"/>
      <c r="C9" s="43">
        <v>6</v>
      </c>
      <c r="D9" s="116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>
        <v>2</v>
      </c>
      <c r="K9" s="28">
        <f t="shared" si="0"/>
        <v>2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31"/>
      <c r="B10" s="114"/>
      <c r="C10" s="43">
        <v>7</v>
      </c>
      <c r="D10" s="116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>
        <v>6</v>
      </c>
      <c r="K10" s="28">
        <f t="shared" si="0"/>
        <v>6</v>
      </c>
      <c r="L10" s="29" t="str">
        <f t="shared" si="1"/>
        <v>OK</v>
      </c>
      <c r="M10" s="81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31"/>
      <c r="B11" s="114"/>
      <c r="C11" s="43">
        <v>8</v>
      </c>
      <c r="D11" s="117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>
        <v>4</v>
      </c>
      <c r="K11" s="28">
        <f t="shared" si="0"/>
        <v>4</v>
      </c>
      <c r="L11" s="29" t="str">
        <f t="shared" si="1"/>
        <v>OK</v>
      </c>
      <c r="M11" s="81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31"/>
      <c r="B12" s="132">
        <v>2</v>
      </c>
      <c r="C12" s="55">
        <v>9</v>
      </c>
      <c r="D12" s="110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>
        <v>3</v>
      </c>
      <c r="K12" s="28">
        <f t="shared" si="0"/>
        <v>3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31"/>
      <c r="B13" s="132"/>
      <c r="C13" s="55">
        <v>10</v>
      </c>
      <c r="D13" s="111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>
        <v>3</v>
      </c>
      <c r="K13" s="28">
        <f t="shared" si="0"/>
        <v>3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31"/>
      <c r="B14" s="133"/>
      <c r="C14" s="55">
        <v>11</v>
      </c>
      <c r="D14" s="112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>
        <v>3</v>
      </c>
      <c r="K14" s="28">
        <f t="shared" si="0"/>
        <v>3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31"/>
      <c r="B15" s="113">
        <v>3</v>
      </c>
      <c r="C15" s="43">
        <v>12</v>
      </c>
      <c r="D15" s="115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/>
      <c r="K15" s="28">
        <f t="shared" si="0"/>
        <v>0</v>
      </c>
      <c r="L15" s="29" t="str">
        <f t="shared" ref="L15:L67" si="2">IF(K15&lt;0,"ATENÇÃO","OK")</f>
        <v>OK</v>
      </c>
      <c r="M15" s="81"/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31"/>
      <c r="B16" s="114"/>
      <c r="C16" s="43">
        <v>13</v>
      </c>
      <c r="D16" s="116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/>
      <c r="K16" s="28">
        <f t="shared" si="0"/>
        <v>0</v>
      </c>
      <c r="L16" s="29" t="str">
        <f t="shared" si="2"/>
        <v>OK</v>
      </c>
      <c r="M16" s="81"/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31"/>
      <c r="B17" s="114"/>
      <c r="C17" s="43">
        <v>14</v>
      </c>
      <c r="D17" s="116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/>
      <c r="K17" s="28">
        <f t="shared" si="0"/>
        <v>0</v>
      </c>
      <c r="L17" s="29" t="str">
        <f t="shared" si="2"/>
        <v>OK</v>
      </c>
      <c r="M17" s="81"/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31"/>
      <c r="B18" s="114"/>
      <c r="C18" s="43">
        <v>15</v>
      </c>
      <c r="D18" s="116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/>
      <c r="K18" s="28">
        <f t="shared" si="0"/>
        <v>0</v>
      </c>
      <c r="L18" s="29" t="str">
        <f t="shared" si="2"/>
        <v>OK</v>
      </c>
      <c r="M18" s="81"/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31"/>
      <c r="B19" s="114"/>
      <c r="C19" s="43">
        <v>16</v>
      </c>
      <c r="D19" s="116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/>
      <c r="K19" s="28">
        <f t="shared" si="0"/>
        <v>0</v>
      </c>
      <c r="L19" s="29" t="str">
        <f t="shared" si="2"/>
        <v>OK</v>
      </c>
      <c r="M19" s="81"/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31"/>
      <c r="B20" s="134"/>
      <c r="C20" s="43">
        <v>17</v>
      </c>
      <c r="D20" s="117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/>
      <c r="K20" s="28">
        <f t="shared" si="0"/>
        <v>0</v>
      </c>
      <c r="L20" s="29" t="str">
        <f t="shared" si="2"/>
        <v>OK</v>
      </c>
      <c r="M20" s="81"/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31"/>
      <c r="B21" s="135">
        <v>4</v>
      </c>
      <c r="C21" s="55">
        <v>18</v>
      </c>
      <c r="D21" s="110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/>
      <c r="K21" s="28">
        <f t="shared" si="0"/>
        <v>0</v>
      </c>
      <c r="L21" s="29" t="str">
        <f t="shared" si="2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31"/>
      <c r="B22" s="132"/>
      <c r="C22" s="55">
        <v>19</v>
      </c>
      <c r="D22" s="111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/>
      <c r="K22" s="28">
        <f t="shared" si="0"/>
        <v>0</v>
      </c>
      <c r="L22" s="29" t="str">
        <f t="shared" si="2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31"/>
      <c r="B23" s="132"/>
      <c r="C23" s="55">
        <v>20</v>
      </c>
      <c r="D23" s="111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/>
      <c r="K23" s="28">
        <f t="shared" si="0"/>
        <v>0</v>
      </c>
      <c r="L23" s="29" t="str">
        <f t="shared" si="2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31"/>
      <c r="B24" s="132"/>
      <c r="C24" s="55">
        <v>21</v>
      </c>
      <c r="D24" s="111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/>
      <c r="K24" s="28">
        <f t="shared" si="0"/>
        <v>0</v>
      </c>
      <c r="L24" s="29" t="str">
        <f t="shared" si="2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31"/>
      <c r="B25" s="132"/>
      <c r="C25" s="55">
        <v>22</v>
      </c>
      <c r="D25" s="111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/>
      <c r="K25" s="28">
        <f t="shared" si="0"/>
        <v>0</v>
      </c>
      <c r="L25" s="29" t="str">
        <f t="shared" si="2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31"/>
      <c r="B26" s="132"/>
      <c r="C26" s="55">
        <v>23</v>
      </c>
      <c r="D26" s="111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/>
      <c r="K26" s="28">
        <f t="shared" si="0"/>
        <v>0</v>
      </c>
      <c r="L26" s="29" t="str">
        <f t="shared" si="2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31"/>
      <c r="B27" s="132"/>
      <c r="C27" s="55">
        <v>24</v>
      </c>
      <c r="D27" s="111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/>
      <c r="K27" s="28">
        <f t="shared" si="0"/>
        <v>0</v>
      </c>
      <c r="L27" s="29" t="str">
        <f t="shared" si="2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31"/>
      <c r="B28" s="133"/>
      <c r="C28" s="55">
        <v>25</v>
      </c>
      <c r="D28" s="112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/>
      <c r="K28" s="28">
        <f t="shared" si="0"/>
        <v>0</v>
      </c>
      <c r="L28" s="29" t="str">
        <f t="shared" si="2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31"/>
      <c r="B29" s="113">
        <v>5</v>
      </c>
      <c r="C29" s="43">
        <v>26</v>
      </c>
      <c r="D29" s="115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/>
      <c r="K29" s="28">
        <f t="shared" si="0"/>
        <v>0</v>
      </c>
      <c r="L29" s="29" t="str">
        <f t="shared" si="2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31"/>
      <c r="B30" s="114"/>
      <c r="C30" s="43">
        <v>27</v>
      </c>
      <c r="D30" s="116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/>
      <c r="K30" s="28">
        <f t="shared" si="0"/>
        <v>0</v>
      </c>
      <c r="L30" s="29" t="str">
        <f t="shared" si="2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31"/>
      <c r="B31" s="114"/>
      <c r="C31" s="43">
        <v>28</v>
      </c>
      <c r="D31" s="116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/>
      <c r="K31" s="28">
        <f t="shared" si="0"/>
        <v>0</v>
      </c>
      <c r="L31" s="29" t="str">
        <f t="shared" si="2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31"/>
      <c r="B32" s="114"/>
      <c r="C32" s="43">
        <v>29</v>
      </c>
      <c r="D32" s="116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/>
      <c r="K32" s="28">
        <f t="shared" si="0"/>
        <v>0</v>
      </c>
      <c r="L32" s="29" t="str">
        <f t="shared" si="2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31"/>
      <c r="B33" s="114"/>
      <c r="C33" s="43">
        <v>30</v>
      </c>
      <c r="D33" s="116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/>
      <c r="K33" s="28">
        <f t="shared" si="0"/>
        <v>0</v>
      </c>
      <c r="L33" s="29" t="str">
        <f t="shared" si="2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31"/>
      <c r="B34" s="134"/>
      <c r="C34" s="43">
        <v>31</v>
      </c>
      <c r="D34" s="117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/>
      <c r="K34" s="28">
        <f t="shared" si="0"/>
        <v>0</v>
      </c>
      <c r="L34" s="29" t="str">
        <f t="shared" si="2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31"/>
      <c r="B35" s="135">
        <v>6</v>
      </c>
      <c r="C35" s="55">
        <v>32</v>
      </c>
      <c r="D35" s="110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/>
      <c r="K35" s="28">
        <f t="shared" si="0"/>
        <v>0</v>
      </c>
      <c r="L35" s="29" t="str">
        <f t="shared" si="2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31"/>
      <c r="B36" s="132"/>
      <c r="C36" s="55">
        <v>33</v>
      </c>
      <c r="D36" s="111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/>
      <c r="K36" s="28">
        <f t="shared" si="0"/>
        <v>0</v>
      </c>
      <c r="L36" s="29" t="str">
        <f t="shared" si="2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31"/>
      <c r="B37" s="132"/>
      <c r="C37" s="55">
        <v>34</v>
      </c>
      <c r="D37" s="111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/>
      <c r="K37" s="28">
        <f t="shared" si="0"/>
        <v>0</v>
      </c>
      <c r="L37" s="29" t="str">
        <f t="shared" si="2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31"/>
      <c r="B38" s="132"/>
      <c r="C38" s="55">
        <v>35</v>
      </c>
      <c r="D38" s="111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/>
      <c r="K38" s="28">
        <f t="shared" si="0"/>
        <v>0</v>
      </c>
      <c r="L38" s="29" t="str">
        <f t="shared" si="2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31"/>
      <c r="B39" s="132"/>
      <c r="C39" s="55">
        <v>36</v>
      </c>
      <c r="D39" s="111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/>
      <c r="K39" s="28">
        <f t="shared" si="0"/>
        <v>0</v>
      </c>
      <c r="L39" s="29" t="str">
        <f t="shared" si="2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31"/>
      <c r="B40" s="133"/>
      <c r="C40" s="55">
        <v>37</v>
      </c>
      <c r="D40" s="112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/>
      <c r="K40" s="28">
        <f t="shared" si="0"/>
        <v>0</v>
      </c>
      <c r="L40" s="29" t="str">
        <f t="shared" si="2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31"/>
      <c r="B41" s="113">
        <v>7</v>
      </c>
      <c r="C41" s="43">
        <v>38</v>
      </c>
      <c r="D41" s="115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/>
      <c r="K41" s="28">
        <f t="shared" si="0"/>
        <v>0</v>
      </c>
      <c r="L41" s="29" t="str">
        <f t="shared" si="2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31"/>
      <c r="B42" s="114"/>
      <c r="C42" s="43">
        <v>39</v>
      </c>
      <c r="D42" s="116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/>
      <c r="K42" s="28">
        <f t="shared" si="0"/>
        <v>0</v>
      </c>
      <c r="L42" s="29" t="str">
        <f t="shared" si="2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31"/>
      <c r="B43" s="114"/>
      <c r="C43" s="43">
        <v>40</v>
      </c>
      <c r="D43" s="116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/>
      <c r="K43" s="28">
        <f t="shared" si="0"/>
        <v>0</v>
      </c>
      <c r="L43" s="29" t="str">
        <f t="shared" si="2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31"/>
      <c r="B44" s="114"/>
      <c r="C44" s="43">
        <v>41</v>
      </c>
      <c r="D44" s="116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/>
      <c r="K44" s="28">
        <f t="shared" si="0"/>
        <v>0</v>
      </c>
      <c r="L44" s="29" t="str">
        <f t="shared" si="2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31"/>
      <c r="B45" s="114"/>
      <c r="C45" s="43">
        <v>42</v>
      </c>
      <c r="D45" s="116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/>
      <c r="K45" s="28">
        <f t="shared" si="0"/>
        <v>0</v>
      </c>
      <c r="L45" s="29" t="str">
        <f t="shared" si="2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31"/>
      <c r="B46" s="114"/>
      <c r="C46" s="43">
        <v>43</v>
      </c>
      <c r="D46" s="116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/>
      <c r="K46" s="28">
        <f t="shared" si="0"/>
        <v>0</v>
      </c>
      <c r="L46" s="29" t="str">
        <f t="shared" si="2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31"/>
      <c r="B47" s="114"/>
      <c r="C47" s="43">
        <v>44</v>
      </c>
      <c r="D47" s="116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/>
      <c r="K47" s="28">
        <f t="shared" si="0"/>
        <v>0</v>
      </c>
      <c r="L47" s="29" t="str">
        <f t="shared" si="2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31"/>
      <c r="B48" s="114"/>
      <c r="C48" s="43">
        <v>45</v>
      </c>
      <c r="D48" s="116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/>
      <c r="K48" s="28">
        <f t="shared" si="0"/>
        <v>0</v>
      </c>
      <c r="L48" s="29" t="str">
        <f t="shared" si="2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31"/>
      <c r="B49" s="114"/>
      <c r="C49" s="43">
        <v>46</v>
      </c>
      <c r="D49" s="116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/>
      <c r="K49" s="28">
        <f t="shared" si="0"/>
        <v>0</v>
      </c>
      <c r="L49" s="29" t="str">
        <f t="shared" si="2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31"/>
      <c r="B50" s="114"/>
      <c r="C50" s="43">
        <v>47</v>
      </c>
      <c r="D50" s="117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/>
      <c r="K50" s="28">
        <f t="shared" si="0"/>
        <v>0</v>
      </c>
      <c r="L50" s="29" t="str">
        <f t="shared" si="2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31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/>
      <c r="K51" s="28">
        <f t="shared" si="0"/>
        <v>0</v>
      </c>
      <c r="L51" s="29" t="str">
        <f t="shared" si="2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31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/>
      <c r="K52" s="28">
        <f t="shared" si="0"/>
        <v>0</v>
      </c>
      <c r="L52" s="29" t="str">
        <f t="shared" si="2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31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>
        <v>20</v>
      </c>
      <c r="K53" s="28">
        <f t="shared" si="0"/>
        <v>20</v>
      </c>
      <c r="L53" s="29" t="str">
        <f t="shared" si="2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31"/>
      <c r="B54" s="118">
        <v>11</v>
      </c>
      <c r="C54" s="67">
        <v>51</v>
      </c>
      <c r="D54" s="121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/>
      <c r="K54" s="28">
        <f t="shared" si="0"/>
        <v>0</v>
      </c>
      <c r="L54" s="29" t="str">
        <f t="shared" si="2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31"/>
      <c r="B55" s="119"/>
      <c r="C55" s="67">
        <v>52</v>
      </c>
      <c r="D55" s="122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/>
      <c r="K55" s="28">
        <f t="shared" si="0"/>
        <v>0</v>
      </c>
      <c r="L55" s="29" t="str">
        <f t="shared" si="2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31"/>
      <c r="B56" s="119"/>
      <c r="C56" s="67">
        <v>53</v>
      </c>
      <c r="D56" s="122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/>
      <c r="K56" s="28">
        <f t="shared" si="0"/>
        <v>0</v>
      </c>
      <c r="L56" s="29" t="str">
        <f t="shared" si="2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31"/>
      <c r="B57" s="120"/>
      <c r="C57" s="72">
        <v>54</v>
      </c>
      <c r="D57" s="123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/>
      <c r="K57" s="28">
        <f t="shared" si="0"/>
        <v>0</v>
      </c>
      <c r="L57" s="29" t="str">
        <f t="shared" si="2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31"/>
      <c r="B58" s="124">
        <v>12</v>
      </c>
      <c r="C58" s="76">
        <v>55</v>
      </c>
      <c r="D58" s="110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/>
      <c r="K58" s="28">
        <f t="shared" si="0"/>
        <v>0</v>
      </c>
      <c r="L58" s="29" t="str">
        <f t="shared" si="2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31"/>
      <c r="B59" s="125"/>
      <c r="C59" s="76">
        <v>56</v>
      </c>
      <c r="D59" s="111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/>
      <c r="K59" s="28">
        <f t="shared" si="0"/>
        <v>0</v>
      </c>
      <c r="L59" s="29" t="str">
        <f t="shared" si="2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31"/>
      <c r="B60" s="125"/>
      <c r="C60" s="76">
        <v>57</v>
      </c>
      <c r="D60" s="111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/>
      <c r="K60" s="28">
        <f t="shared" si="0"/>
        <v>0</v>
      </c>
      <c r="L60" s="29" t="str">
        <f t="shared" si="2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31"/>
      <c r="B61" s="125"/>
      <c r="C61" s="76">
        <v>58</v>
      </c>
      <c r="D61" s="111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/>
      <c r="K61" s="28">
        <f t="shared" si="0"/>
        <v>0</v>
      </c>
      <c r="L61" s="29" t="str">
        <f t="shared" si="2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31"/>
      <c r="B62" s="125"/>
      <c r="C62" s="76">
        <v>59</v>
      </c>
      <c r="D62" s="111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/>
      <c r="K62" s="28">
        <f t="shared" si="0"/>
        <v>0</v>
      </c>
      <c r="L62" s="29" t="str">
        <f t="shared" si="2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31"/>
      <c r="B63" s="125"/>
      <c r="C63" s="76">
        <v>60</v>
      </c>
      <c r="D63" s="111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/>
      <c r="K63" s="28">
        <f t="shared" si="0"/>
        <v>0</v>
      </c>
      <c r="L63" s="29" t="str">
        <f t="shared" si="2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31"/>
      <c r="B64" s="126"/>
      <c r="C64" s="76">
        <v>61</v>
      </c>
      <c r="D64" s="112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/>
      <c r="K64" s="28">
        <f t="shared" si="0"/>
        <v>0</v>
      </c>
      <c r="L64" s="29" t="str">
        <f t="shared" si="2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31"/>
      <c r="B65" s="127">
        <v>13</v>
      </c>
      <c r="C65" s="78">
        <v>62</v>
      </c>
      <c r="D65" s="121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/>
      <c r="K65" s="28">
        <f t="shared" si="0"/>
        <v>0</v>
      </c>
      <c r="L65" s="29" t="str">
        <f t="shared" si="2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31"/>
      <c r="B66" s="128"/>
      <c r="C66" s="78">
        <v>63</v>
      </c>
      <c r="D66" s="122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/>
      <c r="K66" s="28">
        <f t="shared" si="0"/>
        <v>0</v>
      </c>
      <c r="L66" s="29" t="str">
        <f t="shared" si="2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31"/>
      <c r="B67" s="129"/>
      <c r="C67" s="78">
        <v>64</v>
      </c>
      <c r="D67" s="123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/>
      <c r="K67" s="28">
        <f t="shared" si="0"/>
        <v>0</v>
      </c>
      <c r="L67" s="29" t="str">
        <f t="shared" si="2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>
        <f>SUMPRODUCT(I4:I67,M4:M67)</f>
        <v>7472.92</v>
      </c>
      <c r="N68" s="89">
        <f>SUMPRODUCT(I4:I67,N4:N67)</f>
        <v>1520.13</v>
      </c>
    </row>
  </sheetData>
  <mergeCells count="37">
    <mergeCell ref="B58:B64"/>
    <mergeCell ref="D58:D64"/>
    <mergeCell ref="B65:B67"/>
    <mergeCell ref="D65:D67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  <mergeCell ref="D35:D40"/>
    <mergeCell ref="B41:B50"/>
    <mergeCell ref="D41:D50"/>
    <mergeCell ref="B54:B57"/>
    <mergeCell ref="D54:D57"/>
    <mergeCell ref="W1:W2"/>
    <mergeCell ref="X1:X2"/>
    <mergeCell ref="P1:P2"/>
    <mergeCell ref="Q1:Q2"/>
    <mergeCell ref="R1:R2"/>
    <mergeCell ref="S1:S2"/>
    <mergeCell ref="T1:T2"/>
    <mergeCell ref="U1:U2"/>
    <mergeCell ref="V1:V2"/>
    <mergeCell ref="A1:C1"/>
    <mergeCell ref="M1:M2"/>
    <mergeCell ref="N1:N2"/>
    <mergeCell ref="O1:O2"/>
    <mergeCell ref="I1:L1"/>
    <mergeCell ref="A2:L2"/>
    <mergeCell ref="D1:H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8"/>
  <sheetViews>
    <sheetView topLeftCell="D73" zoomScale="80" zoomScaleNormal="80" workbookViewId="0">
      <selection activeCell="M1" sqref="M1:O1048576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2.7304687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02" t="s">
        <v>93</v>
      </c>
      <c r="B1" s="103"/>
      <c r="C1" s="104"/>
      <c r="D1" s="102" t="s">
        <v>36</v>
      </c>
      <c r="E1" s="103"/>
      <c r="F1" s="103"/>
      <c r="G1" s="103"/>
      <c r="H1" s="103"/>
      <c r="I1" s="106" t="s">
        <v>94</v>
      </c>
      <c r="J1" s="106"/>
      <c r="K1" s="106"/>
      <c r="L1" s="106"/>
      <c r="M1" s="105" t="s">
        <v>129</v>
      </c>
      <c r="N1" s="105" t="s">
        <v>131</v>
      </c>
      <c r="O1" s="105" t="s">
        <v>132</v>
      </c>
      <c r="P1" s="105" t="s">
        <v>96</v>
      </c>
      <c r="Q1" s="105" t="s">
        <v>96</v>
      </c>
      <c r="R1" s="105" t="s">
        <v>96</v>
      </c>
      <c r="S1" s="105" t="s">
        <v>96</v>
      </c>
      <c r="T1" s="105" t="s">
        <v>96</v>
      </c>
      <c r="U1" s="105" t="s">
        <v>96</v>
      </c>
      <c r="V1" s="105" t="s">
        <v>96</v>
      </c>
      <c r="W1" s="105" t="s">
        <v>96</v>
      </c>
      <c r="X1" s="105" t="s">
        <v>96</v>
      </c>
    </row>
    <row r="2" spans="1:24" ht="31.5" customHeight="1" x14ac:dyDescent="0.45">
      <c r="A2" s="107" t="s">
        <v>95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98">
        <v>43647</v>
      </c>
      <c r="N3" s="98">
        <v>43888</v>
      </c>
      <c r="O3" s="98">
        <v>43893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30" t="s">
        <v>37</v>
      </c>
      <c r="B4" s="113">
        <v>1</v>
      </c>
      <c r="C4" s="43">
        <v>1</v>
      </c>
      <c r="D4" s="115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>
        <v>4</v>
      </c>
      <c r="K4" s="28">
        <f>J4-(SUM(M4:X4))</f>
        <v>4</v>
      </c>
      <c r="L4" s="29" t="str">
        <f>IF(K4&lt;0,"ATENÇÃO","OK")</f>
        <v>OK</v>
      </c>
      <c r="M4" s="81"/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31"/>
      <c r="B5" s="114"/>
      <c r="C5" s="43">
        <v>2</v>
      </c>
      <c r="D5" s="116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>
        <f>4+1</f>
        <v>5</v>
      </c>
      <c r="K5" s="28">
        <f t="shared" ref="K5:K67" si="0">J5-(SUM(M5:X5))</f>
        <v>0</v>
      </c>
      <c r="L5" s="29" t="str">
        <f t="shared" ref="L5:L67" si="1">IF(K5&lt;0,"ATENÇÃO","OK")</f>
        <v>OK</v>
      </c>
      <c r="M5" s="99">
        <v>4</v>
      </c>
      <c r="N5" s="101">
        <v>1</v>
      </c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31"/>
      <c r="B6" s="114"/>
      <c r="C6" s="43">
        <v>3</v>
      </c>
      <c r="D6" s="116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>
        <v>5</v>
      </c>
      <c r="K6" s="28">
        <f t="shared" si="0"/>
        <v>2</v>
      </c>
      <c r="L6" s="29" t="str">
        <f t="shared" si="1"/>
        <v>OK</v>
      </c>
      <c r="M6" s="99">
        <v>2</v>
      </c>
      <c r="N6" s="101">
        <v>1</v>
      </c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31"/>
      <c r="B7" s="114"/>
      <c r="C7" s="43">
        <v>4</v>
      </c>
      <c r="D7" s="116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>
        <f>4+1</f>
        <v>5</v>
      </c>
      <c r="K7" s="28">
        <f t="shared" si="0"/>
        <v>0</v>
      </c>
      <c r="L7" s="29" t="str">
        <f t="shared" si="1"/>
        <v>OK</v>
      </c>
      <c r="M7" s="99">
        <v>4</v>
      </c>
      <c r="N7" s="82"/>
      <c r="O7" s="101">
        <v>1</v>
      </c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31"/>
      <c r="B8" s="114"/>
      <c r="C8" s="43">
        <v>5</v>
      </c>
      <c r="D8" s="116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>
        <v>1</v>
      </c>
      <c r="K8" s="28">
        <f t="shared" si="0"/>
        <v>0</v>
      </c>
      <c r="L8" s="29" t="str">
        <f t="shared" si="1"/>
        <v>OK</v>
      </c>
      <c r="M8" s="99">
        <v>1</v>
      </c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31"/>
      <c r="B9" s="114"/>
      <c r="C9" s="43">
        <v>6</v>
      </c>
      <c r="D9" s="116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>
        <v>2</v>
      </c>
      <c r="K9" s="28">
        <f t="shared" si="0"/>
        <v>2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31"/>
      <c r="B10" s="114"/>
      <c r="C10" s="43">
        <v>7</v>
      </c>
      <c r="D10" s="116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>
        <v>6</v>
      </c>
      <c r="K10" s="28">
        <f t="shared" si="0"/>
        <v>3</v>
      </c>
      <c r="L10" s="29" t="str">
        <f t="shared" si="1"/>
        <v>OK</v>
      </c>
      <c r="M10" s="99">
        <v>3</v>
      </c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31"/>
      <c r="B11" s="114"/>
      <c r="C11" s="43">
        <v>8</v>
      </c>
      <c r="D11" s="117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>
        <v>4</v>
      </c>
      <c r="K11" s="28">
        <f t="shared" si="0"/>
        <v>0</v>
      </c>
      <c r="L11" s="29" t="str">
        <f t="shared" si="1"/>
        <v>OK</v>
      </c>
      <c r="M11" s="99">
        <v>4</v>
      </c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31"/>
      <c r="B12" s="132">
        <v>2</v>
      </c>
      <c r="C12" s="55">
        <v>9</v>
      </c>
      <c r="D12" s="110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>
        <v>2</v>
      </c>
      <c r="K12" s="28">
        <f t="shared" si="0"/>
        <v>2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31"/>
      <c r="B13" s="132"/>
      <c r="C13" s="55">
        <v>10</v>
      </c>
      <c r="D13" s="111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>
        <v>2</v>
      </c>
      <c r="K13" s="28">
        <f t="shared" si="0"/>
        <v>2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31"/>
      <c r="B14" s="133"/>
      <c r="C14" s="55">
        <v>11</v>
      </c>
      <c r="D14" s="112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>
        <v>2</v>
      </c>
      <c r="K14" s="28">
        <f t="shared" si="0"/>
        <v>2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31"/>
      <c r="B15" s="113">
        <v>3</v>
      </c>
      <c r="C15" s="43">
        <v>12</v>
      </c>
      <c r="D15" s="115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/>
      <c r="K15" s="28">
        <f t="shared" si="0"/>
        <v>0</v>
      </c>
      <c r="L15" s="29" t="str">
        <f t="shared" si="1"/>
        <v>OK</v>
      </c>
      <c r="M15" s="81"/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31"/>
      <c r="B16" s="114"/>
      <c r="C16" s="43">
        <v>13</v>
      </c>
      <c r="D16" s="116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/>
      <c r="K16" s="28">
        <f t="shared" si="0"/>
        <v>0</v>
      </c>
      <c r="L16" s="29" t="str">
        <f t="shared" si="1"/>
        <v>OK</v>
      </c>
      <c r="M16" s="81"/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31"/>
      <c r="B17" s="114"/>
      <c r="C17" s="43">
        <v>14</v>
      </c>
      <c r="D17" s="116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/>
      <c r="K17" s="28">
        <f t="shared" si="0"/>
        <v>0</v>
      </c>
      <c r="L17" s="29" t="str">
        <f t="shared" si="1"/>
        <v>OK</v>
      </c>
      <c r="M17" s="81"/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31"/>
      <c r="B18" s="114"/>
      <c r="C18" s="43">
        <v>15</v>
      </c>
      <c r="D18" s="116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/>
      <c r="K18" s="28">
        <f t="shared" si="0"/>
        <v>0</v>
      </c>
      <c r="L18" s="29" t="str">
        <f t="shared" si="1"/>
        <v>OK</v>
      </c>
      <c r="M18" s="81"/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31"/>
      <c r="B19" s="114"/>
      <c r="C19" s="43">
        <v>16</v>
      </c>
      <c r="D19" s="116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/>
      <c r="K19" s="28">
        <f t="shared" si="0"/>
        <v>0</v>
      </c>
      <c r="L19" s="29" t="str">
        <f t="shared" si="1"/>
        <v>OK</v>
      </c>
      <c r="M19" s="81"/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31"/>
      <c r="B20" s="134"/>
      <c r="C20" s="43">
        <v>17</v>
      </c>
      <c r="D20" s="117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/>
      <c r="K20" s="28">
        <f t="shared" si="0"/>
        <v>0</v>
      </c>
      <c r="L20" s="29" t="str">
        <f t="shared" si="1"/>
        <v>OK</v>
      </c>
      <c r="M20" s="81"/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31"/>
      <c r="B21" s="135">
        <v>4</v>
      </c>
      <c r="C21" s="55">
        <v>18</v>
      </c>
      <c r="D21" s="110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/>
      <c r="K21" s="28">
        <f t="shared" si="0"/>
        <v>0</v>
      </c>
      <c r="L21" s="29" t="str">
        <f t="shared" si="1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31"/>
      <c r="B22" s="132"/>
      <c r="C22" s="55">
        <v>19</v>
      </c>
      <c r="D22" s="111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/>
      <c r="K22" s="28">
        <f t="shared" si="0"/>
        <v>0</v>
      </c>
      <c r="L22" s="29" t="str">
        <f t="shared" si="1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31"/>
      <c r="B23" s="132"/>
      <c r="C23" s="55">
        <v>20</v>
      </c>
      <c r="D23" s="111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/>
      <c r="K23" s="28">
        <f t="shared" si="0"/>
        <v>0</v>
      </c>
      <c r="L23" s="29" t="str">
        <f t="shared" si="1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31"/>
      <c r="B24" s="132"/>
      <c r="C24" s="55">
        <v>21</v>
      </c>
      <c r="D24" s="111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/>
      <c r="K24" s="28">
        <f t="shared" si="0"/>
        <v>0</v>
      </c>
      <c r="L24" s="29" t="str">
        <f t="shared" si="1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31"/>
      <c r="B25" s="132"/>
      <c r="C25" s="55">
        <v>22</v>
      </c>
      <c r="D25" s="111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/>
      <c r="K25" s="28">
        <f t="shared" si="0"/>
        <v>0</v>
      </c>
      <c r="L25" s="29" t="str">
        <f t="shared" si="1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31"/>
      <c r="B26" s="132"/>
      <c r="C26" s="55">
        <v>23</v>
      </c>
      <c r="D26" s="111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/>
      <c r="K26" s="28">
        <f t="shared" si="0"/>
        <v>0</v>
      </c>
      <c r="L26" s="29" t="str">
        <f t="shared" si="1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31"/>
      <c r="B27" s="132"/>
      <c r="C27" s="55">
        <v>24</v>
      </c>
      <c r="D27" s="111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/>
      <c r="K27" s="28">
        <f t="shared" si="0"/>
        <v>0</v>
      </c>
      <c r="L27" s="29" t="str">
        <f t="shared" si="1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31"/>
      <c r="B28" s="133"/>
      <c r="C28" s="55">
        <v>25</v>
      </c>
      <c r="D28" s="112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/>
      <c r="K28" s="28">
        <f t="shared" si="0"/>
        <v>0</v>
      </c>
      <c r="L28" s="29" t="str">
        <f t="shared" si="1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31"/>
      <c r="B29" s="113">
        <v>5</v>
      </c>
      <c r="C29" s="43">
        <v>26</v>
      </c>
      <c r="D29" s="115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/>
      <c r="K29" s="28">
        <f t="shared" si="0"/>
        <v>0</v>
      </c>
      <c r="L29" s="29" t="str">
        <f t="shared" si="1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31"/>
      <c r="B30" s="114"/>
      <c r="C30" s="43">
        <v>27</v>
      </c>
      <c r="D30" s="116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/>
      <c r="K30" s="28">
        <f t="shared" si="0"/>
        <v>0</v>
      </c>
      <c r="L30" s="29" t="str">
        <f t="shared" si="1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31"/>
      <c r="B31" s="114"/>
      <c r="C31" s="43">
        <v>28</v>
      </c>
      <c r="D31" s="116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/>
      <c r="K31" s="28">
        <f t="shared" si="0"/>
        <v>0</v>
      </c>
      <c r="L31" s="29" t="str">
        <f t="shared" si="1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31"/>
      <c r="B32" s="114"/>
      <c r="C32" s="43">
        <v>29</v>
      </c>
      <c r="D32" s="116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/>
      <c r="K32" s="28">
        <f t="shared" si="0"/>
        <v>0</v>
      </c>
      <c r="L32" s="29" t="str">
        <f t="shared" si="1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31"/>
      <c r="B33" s="114"/>
      <c r="C33" s="43">
        <v>30</v>
      </c>
      <c r="D33" s="116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/>
      <c r="K33" s="28">
        <f t="shared" si="0"/>
        <v>0</v>
      </c>
      <c r="L33" s="29" t="str">
        <f t="shared" si="1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31"/>
      <c r="B34" s="134"/>
      <c r="C34" s="43">
        <v>31</v>
      </c>
      <c r="D34" s="117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/>
      <c r="K34" s="28">
        <f t="shared" si="0"/>
        <v>0</v>
      </c>
      <c r="L34" s="29" t="str">
        <f t="shared" si="1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31"/>
      <c r="B35" s="135">
        <v>6</v>
      </c>
      <c r="C35" s="55">
        <v>32</v>
      </c>
      <c r="D35" s="110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/>
      <c r="K35" s="28">
        <f t="shared" si="0"/>
        <v>0</v>
      </c>
      <c r="L35" s="29" t="str">
        <f t="shared" si="1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31"/>
      <c r="B36" s="132"/>
      <c r="C36" s="55">
        <v>33</v>
      </c>
      <c r="D36" s="111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/>
      <c r="K36" s="28">
        <f t="shared" si="0"/>
        <v>0</v>
      </c>
      <c r="L36" s="29" t="str">
        <f t="shared" si="1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31"/>
      <c r="B37" s="132"/>
      <c r="C37" s="55">
        <v>34</v>
      </c>
      <c r="D37" s="111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/>
      <c r="K37" s="28">
        <f t="shared" si="0"/>
        <v>0</v>
      </c>
      <c r="L37" s="29" t="str">
        <f t="shared" si="1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31"/>
      <c r="B38" s="132"/>
      <c r="C38" s="55">
        <v>35</v>
      </c>
      <c r="D38" s="111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/>
      <c r="K38" s="28">
        <f t="shared" si="0"/>
        <v>0</v>
      </c>
      <c r="L38" s="29" t="str">
        <f t="shared" si="1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31"/>
      <c r="B39" s="132"/>
      <c r="C39" s="55">
        <v>36</v>
      </c>
      <c r="D39" s="111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/>
      <c r="K39" s="28">
        <f t="shared" si="0"/>
        <v>0</v>
      </c>
      <c r="L39" s="29" t="str">
        <f t="shared" si="1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31"/>
      <c r="B40" s="133"/>
      <c r="C40" s="55">
        <v>37</v>
      </c>
      <c r="D40" s="112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/>
      <c r="K40" s="28">
        <f t="shared" si="0"/>
        <v>0</v>
      </c>
      <c r="L40" s="29" t="str">
        <f t="shared" si="1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31"/>
      <c r="B41" s="113">
        <v>7</v>
      </c>
      <c r="C41" s="43">
        <v>38</v>
      </c>
      <c r="D41" s="115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/>
      <c r="K41" s="28">
        <f t="shared" si="0"/>
        <v>0</v>
      </c>
      <c r="L41" s="29" t="str">
        <f t="shared" si="1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31"/>
      <c r="B42" s="114"/>
      <c r="C42" s="43">
        <v>39</v>
      </c>
      <c r="D42" s="116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/>
      <c r="K42" s="28">
        <f t="shared" si="0"/>
        <v>0</v>
      </c>
      <c r="L42" s="29" t="str">
        <f t="shared" si="1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31"/>
      <c r="B43" s="114"/>
      <c r="C43" s="43">
        <v>40</v>
      </c>
      <c r="D43" s="116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/>
      <c r="K43" s="28">
        <f t="shared" si="0"/>
        <v>0</v>
      </c>
      <c r="L43" s="29" t="str">
        <f t="shared" si="1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31"/>
      <c r="B44" s="114"/>
      <c r="C44" s="43">
        <v>41</v>
      </c>
      <c r="D44" s="116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/>
      <c r="K44" s="28">
        <f t="shared" si="0"/>
        <v>0</v>
      </c>
      <c r="L44" s="29" t="str">
        <f t="shared" si="1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31"/>
      <c r="B45" s="114"/>
      <c r="C45" s="43">
        <v>42</v>
      </c>
      <c r="D45" s="116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/>
      <c r="K45" s="28">
        <f t="shared" si="0"/>
        <v>0</v>
      </c>
      <c r="L45" s="29" t="str">
        <f t="shared" si="1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31"/>
      <c r="B46" s="114"/>
      <c r="C46" s="43">
        <v>43</v>
      </c>
      <c r="D46" s="116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/>
      <c r="K46" s="28">
        <f t="shared" si="0"/>
        <v>0</v>
      </c>
      <c r="L46" s="29" t="str">
        <f t="shared" si="1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31"/>
      <c r="B47" s="114"/>
      <c r="C47" s="43">
        <v>44</v>
      </c>
      <c r="D47" s="116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/>
      <c r="K47" s="28">
        <f t="shared" si="0"/>
        <v>0</v>
      </c>
      <c r="L47" s="29" t="str">
        <f t="shared" si="1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31"/>
      <c r="B48" s="114"/>
      <c r="C48" s="43">
        <v>45</v>
      </c>
      <c r="D48" s="116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/>
      <c r="K48" s="28">
        <f t="shared" si="0"/>
        <v>0</v>
      </c>
      <c r="L48" s="29" t="str">
        <f t="shared" si="1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31"/>
      <c r="B49" s="114"/>
      <c r="C49" s="43">
        <v>46</v>
      </c>
      <c r="D49" s="116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/>
      <c r="K49" s="28">
        <f t="shared" si="0"/>
        <v>0</v>
      </c>
      <c r="L49" s="29" t="str">
        <f t="shared" si="1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31"/>
      <c r="B50" s="114"/>
      <c r="C50" s="43">
        <v>47</v>
      </c>
      <c r="D50" s="117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/>
      <c r="K50" s="28">
        <f t="shared" si="0"/>
        <v>0</v>
      </c>
      <c r="L50" s="29" t="str">
        <f t="shared" si="1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31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/>
      <c r="K51" s="28">
        <f t="shared" si="0"/>
        <v>0</v>
      </c>
      <c r="L51" s="29" t="str">
        <f t="shared" si="1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31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/>
      <c r="K52" s="28">
        <f t="shared" si="0"/>
        <v>0</v>
      </c>
      <c r="L52" s="29" t="str">
        <f t="shared" si="1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31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>
        <v>10</v>
      </c>
      <c r="K53" s="28">
        <f t="shared" si="0"/>
        <v>10</v>
      </c>
      <c r="L53" s="29" t="str">
        <f t="shared" si="1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31"/>
      <c r="B54" s="118">
        <v>11</v>
      </c>
      <c r="C54" s="67">
        <v>51</v>
      </c>
      <c r="D54" s="121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/>
      <c r="K54" s="28">
        <f t="shared" si="0"/>
        <v>0</v>
      </c>
      <c r="L54" s="29" t="str">
        <f t="shared" si="1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31"/>
      <c r="B55" s="119"/>
      <c r="C55" s="67">
        <v>52</v>
      </c>
      <c r="D55" s="122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/>
      <c r="K55" s="28">
        <f t="shared" si="0"/>
        <v>0</v>
      </c>
      <c r="L55" s="29" t="str">
        <f t="shared" si="1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31"/>
      <c r="B56" s="119"/>
      <c r="C56" s="67">
        <v>53</v>
      </c>
      <c r="D56" s="122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/>
      <c r="K56" s="28">
        <f t="shared" si="0"/>
        <v>0</v>
      </c>
      <c r="L56" s="29" t="str">
        <f t="shared" si="1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31"/>
      <c r="B57" s="120"/>
      <c r="C57" s="72">
        <v>54</v>
      </c>
      <c r="D57" s="123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/>
      <c r="K57" s="28">
        <f t="shared" si="0"/>
        <v>0</v>
      </c>
      <c r="L57" s="29" t="str">
        <f t="shared" si="1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31"/>
      <c r="B58" s="124">
        <v>12</v>
      </c>
      <c r="C58" s="76">
        <v>55</v>
      </c>
      <c r="D58" s="110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/>
      <c r="K58" s="28">
        <f t="shared" si="0"/>
        <v>0</v>
      </c>
      <c r="L58" s="29" t="str">
        <f t="shared" si="1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31"/>
      <c r="B59" s="125"/>
      <c r="C59" s="76">
        <v>56</v>
      </c>
      <c r="D59" s="111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/>
      <c r="K59" s="28">
        <f t="shared" si="0"/>
        <v>0</v>
      </c>
      <c r="L59" s="29" t="str">
        <f t="shared" si="1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31"/>
      <c r="B60" s="125"/>
      <c r="C60" s="76">
        <v>57</v>
      </c>
      <c r="D60" s="111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/>
      <c r="K60" s="28">
        <f t="shared" si="0"/>
        <v>0</v>
      </c>
      <c r="L60" s="29" t="str">
        <f t="shared" si="1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31"/>
      <c r="B61" s="125"/>
      <c r="C61" s="76">
        <v>58</v>
      </c>
      <c r="D61" s="111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/>
      <c r="K61" s="28">
        <f t="shared" si="0"/>
        <v>0</v>
      </c>
      <c r="L61" s="29" t="str">
        <f t="shared" si="1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31"/>
      <c r="B62" s="125"/>
      <c r="C62" s="76">
        <v>59</v>
      </c>
      <c r="D62" s="111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/>
      <c r="K62" s="28">
        <f t="shared" si="0"/>
        <v>0</v>
      </c>
      <c r="L62" s="29" t="str">
        <f t="shared" si="1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31"/>
      <c r="B63" s="125"/>
      <c r="C63" s="76">
        <v>60</v>
      </c>
      <c r="D63" s="111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/>
      <c r="K63" s="28">
        <f t="shared" si="0"/>
        <v>0</v>
      </c>
      <c r="L63" s="29" t="str">
        <f t="shared" si="1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31"/>
      <c r="B64" s="126"/>
      <c r="C64" s="76">
        <v>61</v>
      </c>
      <c r="D64" s="112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/>
      <c r="K64" s="28">
        <f t="shared" si="0"/>
        <v>0</v>
      </c>
      <c r="L64" s="29" t="str">
        <f t="shared" si="1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31"/>
      <c r="B65" s="127">
        <v>13</v>
      </c>
      <c r="C65" s="78">
        <v>62</v>
      </c>
      <c r="D65" s="121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/>
      <c r="K65" s="28">
        <f t="shared" si="0"/>
        <v>0</v>
      </c>
      <c r="L65" s="29" t="str">
        <f t="shared" si="1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31"/>
      <c r="B66" s="128"/>
      <c r="C66" s="78">
        <v>63</v>
      </c>
      <c r="D66" s="122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/>
      <c r="K66" s="28">
        <f t="shared" si="0"/>
        <v>0</v>
      </c>
      <c r="L66" s="29" t="str">
        <f t="shared" si="1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31"/>
      <c r="B67" s="129"/>
      <c r="C67" s="78">
        <v>64</v>
      </c>
      <c r="D67" s="123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/>
      <c r="K67" s="28">
        <f t="shared" si="0"/>
        <v>0</v>
      </c>
      <c r="L67" s="29" t="str">
        <f t="shared" si="1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/>
      <c r="N68" s="50"/>
    </row>
  </sheetData>
  <mergeCells count="37">
    <mergeCell ref="D54:D57"/>
    <mergeCell ref="B58:B64"/>
    <mergeCell ref="D58:D64"/>
    <mergeCell ref="B65:B67"/>
    <mergeCell ref="D65:D67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  <mergeCell ref="D35:D40"/>
    <mergeCell ref="B41:B50"/>
    <mergeCell ref="D41:D50"/>
    <mergeCell ref="B54:B57"/>
    <mergeCell ref="D1:H1"/>
    <mergeCell ref="I1:L1"/>
    <mergeCell ref="W1:W2"/>
    <mergeCell ref="X1:X2"/>
    <mergeCell ref="A2:L2"/>
    <mergeCell ref="T1:T2"/>
    <mergeCell ref="U1:U2"/>
    <mergeCell ref="V1:V2"/>
    <mergeCell ref="N1:N2"/>
    <mergeCell ref="O1:O2"/>
    <mergeCell ref="P1:P2"/>
    <mergeCell ref="Q1:Q2"/>
    <mergeCell ref="R1:R2"/>
    <mergeCell ref="S1:S2"/>
    <mergeCell ref="A1:C1"/>
    <mergeCell ref="M1:M2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8"/>
  <sheetViews>
    <sheetView topLeftCell="B1" zoomScale="80" zoomScaleNormal="80" workbookViewId="0">
      <selection activeCell="M1" sqref="M1:M2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2.7304687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02" t="s">
        <v>93</v>
      </c>
      <c r="B1" s="103"/>
      <c r="C1" s="104"/>
      <c r="D1" s="102" t="s">
        <v>36</v>
      </c>
      <c r="E1" s="103"/>
      <c r="F1" s="103"/>
      <c r="G1" s="103"/>
      <c r="H1" s="103"/>
      <c r="I1" s="106" t="s">
        <v>94</v>
      </c>
      <c r="J1" s="106"/>
      <c r="K1" s="106"/>
      <c r="L1" s="106"/>
      <c r="M1" s="105" t="s">
        <v>127</v>
      </c>
      <c r="N1" s="105" t="s">
        <v>96</v>
      </c>
      <c r="O1" s="105" t="s">
        <v>96</v>
      </c>
      <c r="P1" s="105" t="s">
        <v>96</v>
      </c>
      <c r="Q1" s="105" t="s">
        <v>96</v>
      </c>
      <c r="R1" s="105" t="s">
        <v>96</v>
      </c>
      <c r="S1" s="105" t="s">
        <v>96</v>
      </c>
      <c r="T1" s="105" t="s">
        <v>96</v>
      </c>
      <c r="U1" s="105" t="s">
        <v>96</v>
      </c>
      <c r="V1" s="105" t="s">
        <v>96</v>
      </c>
      <c r="W1" s="105" t="s">
        <v>96</v>
      </c>
      <c r="X1" s="105" t="s">
        <v>96</v>
      </c>
    </row>
    <row r="2" spans="1:24" ht="31.5" customHeight="1" x14ac:dyDescent="0.45">
      <c r="A2" s="107" t="s">
        <v>95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s="16" customFormat="1" ht="42.7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22" t="s">
        <v>128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30" t="s">
        <v>37</v>
      </c>
      <c r="B4" s="113">
        <v>1</v>
      </c>
      <c r="C4" s="43">
        <v>1</v>
      </c>
      <c r="D4" s="115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/>
      <c r="K4" s="28">
        <f>J4-(SUM(M4:X4))</f>
        <v>0</v>
      </c>
      <c r="L4" s="29" t="str">
        <f>IF(K4&lt;0,"ATENÇÃO","OK")</f>
        <v>OK</v>
      </c>
      <c r="M4" s="81"/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31"/>
      <c r="B5" s="114"/>
      <c r="C5" s="43">
        <v>2</v>
      </c>
      <c r="D5" s="116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/>
      <c r="K5" s="28">
        <f t="shared" ref="K5:K67" si="0">J5-(SUM(M5:X5))</f>
        <v>0</v>
      </c>
      <c r="L5" s="29" t="str">
        <f t="shared" ref="L5:L67" si="1">IF(K5&lt;0,"ATENÇÃO","OK")</f>
        <v>OK</v>
      </c>
      <c r="M5" s="81"/>
      <c r="N5" s="82"/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31"/>
      <c r="B6" s="114"/>
      <c r="C6" s="43">
        <v>3</v>
      </c>
      <c r="D6" s="116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/>
      <c r="K6" s="28">
        <f t="shared" si="0"/>
        <v>0</v>
      </c>
      <c r="L6" s="29" t="str">
        <f t="shared" si="1"/>
        <v>OK</v>
      </c>
      <c r="M6" s="81"/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31"/>
      <c r="B7" s="114"/>
      <c r="C7" s="43">
        <v>4</v>
      </c>
      <c r="D7" s="116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/>
      <c r="K7" s="28">
        <f t="shared" si="0"/>
        <v>0</v>
      </c>
      <c r="L7" s="29" t="str">
        <f t="shared" si="1"/>
        <v>OK</v>
      </c>
      <c r="M7" s="81"/>
      <c r="N7" s="82"/>
      <c r="O7" s="82"/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31"/>
      <c r="B8" s="114"/>
      <c r="C8" s="43">
        <v>5</v>
      </c>
      <c r="D8" s="116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/>
      <c r="K8" s="28">
        <f t="shared" si="0"/>
        <v>0</v>
      </c>
      <c r="L8" s="29" t="str">
        <f t="shared" si="1"/>
        <v>OK</v>
      </c>
      <c r="M8" s="81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31"/>
      <c r="B9" s="114"/>
      <c r="C9" s="43">
        <v>6</v>
      </c>
      <c r="D9" s="116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/>
      <c r="K9" s="28">
        <f t="shared" si="0"/>
        <v>0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31"/>
      <c r="B10" s="114"/>
      <c r="C10" s="43">
        <v>7</v>
      </c>
      <c r="D10" s="116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/>
      <c r="K10" s="28">
        <f t="shared" si="0"/>
        <v>0</v>
      </c>
      <c r="L10" s="29" t="str">
        <f t="shared" si="1"/>
        <v>OK</v>
      </c>
      <c r="M10" s="81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31"/>
      <c r="B11" s="114"/>
      <c r="C11" s="43">
        <v>8</v>
      </c>
      <c r="D11" s="117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/>
      <c r="K11" s="28">
        <f t="shared" si="0"/>
        <v>0</v>
      </c>
      <c r="L11" s="29" t="str">
        <f t="shared" si="1"/>
        <v>OK</v>
      </c>
      <c r="M11" s="81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31"/>
      <c r="B12" s="132">
        <v>2</v>
      </c>
      <c r="C12" s="55">
        <v>9</v>
      </c>
      <c r="D12" s="110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/>
      <c r="K12" s="28">
        <f t="shared" si="0"/>
        <v>0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31"/>
      <c r="B13" s="132"/>
      <c r="C13" s="55">
        <v>10</v>
      </c>
      <c r="D13" s="111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/>
      <c r="K13" s="28">
        <f t="shared" si="0"/>
        <v>0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31"/>
      <c r="B14" s="133"/>
      <c r="C14" s="55">
        <v>11</v>
      </c>
      <c r="D14" s="112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/>
      <c r="K14" s="28">
        <f t="shared" si="0"/>
        <v>0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31"/>
      <c r="B15" s="113">
        <v>3</v>
      </c>
      <c r="C15" s="43">
        <v>12</v>
      </c>
      <c r="D15" s="115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>
        <v>3</v>
      </c>
      <c r="K15" s="28">
        <f t="shared" si="0"/>
        <v>0</v>
      </c>
      <c r="L15" s="29" t="str">
        <f t="shared" si="1"/>
        <v>OK</v>
      </c>
      <c r="M15" s="100">
        <v>3</v>
      </c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31"/>
      <c r="B16" s="114"/>
      <c r="C16" s="43">
        <v>13</v>
      </c>
      <c r="D16" s="116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>
        <v>2</v>
      </c>
      <c r="K16" s="28">
        <f t="shared" si="0"/>
        <v>0</v>
      </c>
      <c r="L16" s="29" t="str">
        <f t="shared" si="1"/>
        <v>OK</v>
      </c>
      <c r="M16" s="100">
        <v>2</v>
      </c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31"/>
      <c r="B17" s="114"/>
      <c r="C17" s="43">
        <v>14</v>
      </c>
      <c r="D17" s="116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>
        <v>3</v>
      </c>
      <c r="K17" s="28">
        <f t="shared" si="0"/>
        <v>0</v>
      </c>
      <c r="L17" s="29" t="str">
        <f t="shared" si="1"/>
        <v>OK</v>
      </c>
      <c r="M17" s="100">
        <v>3</v>
      </c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31"/>
      <c r="B18" s="114"/>
      <c r="C18" s="43">
        <v>15</v>
      </c>
      <c r="D18" s="116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>
        <v>5</v>
      </c>
      <c r="K18" s="28">
        <f t="shared" si="0"/>
        <v>0</v>
      </c>
      <c r="L18" s="29" t="str">
        <f t="shared" si="1"/>
        <v>OK</v>
      </c>
      <c r="M18" s="100">
        <v>5</v>
      </c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31"/>
      <c r="B19" s="114"/>
      <c r="C19" s="43">
        <v>16</v>
      </c>
      <c r="D19" s="116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>
        <v>3</v>
      </c>
      <c r="K19" s="28">
        <f t="shared" si="0"/>
        <v>0</v>
      </c>
      <c r="L19" s="29" t="str">
        <f t="shared" si="1"/>
        <v>OK</v>
      </c>
      <c r="M19" s="100">
        <v>3</v>
      </c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31"/>
      <c r="B20" s="134"/>
      <c r="C20" s="43">
        <v>17</v>
      </c>
      <c r="D20" s="117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>
        <v>3</v>
      </c>
      <c r="K20" s="28">
        <f t="shared" si="0"/>
        <v>0</v>
      </c>
      <c r="L20" s="29" t="str">
        <f t="shared" si="1"/>
        <v>OK</v>
      </c>
      <c r="M20" s="100">
        <v>3</v>
      </c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31"/>
      <c r="B21" s="135">
        <v>4</v>
      </c>
      <c r="C21" s="55">
        <v>18</v>
      </c>
      <c r="D21" s="110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>
        <v>1</v>
      </c>
      <c r="K21" s="28">
        <f t="shared" si="0"/>
        <v>1</v>
      </c>
      <c r="L21" s="29" t="str">
        <f t="shared" si="1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31"/>
      <c r="B22" s="132"/>
      <c r="C22" s="55">
        <v>19</v>
      </c>
      <c r="D22" s="111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>
        <v>1</v>
      </c>
      <c r="K22" s="28">
        <f t="shared" si="0"/>
        <v>1</v>
      </c>
      <c r="L22" s="29" t="str">
        <f t="shared" si="1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31"/>
      <c r="B23" s="132"/>
      <c r="C23" s="55">
        <v>20</v>
      </c>
      <c r="D23" s="111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>
        <v>1</v>
      </c>
      <c r="K23" s="28">
        <f t="shared" si="0"/>
        <v>1</v>
      </c>
      <c r="L23" s="29" t="str">
        <f t="shared" si="1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31"/>
      <c r="B24" s="132"/>
      <c r="C24" s="55">
        <v>21</v>
      </c>
      <c r="D24" s="111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>
        <v>1</v>
      </c>
      <c r="K24" s="28">
        <f t="shared" si="0"/>
        <v>1</v>
      </c>
      <c r="L24" s="29" t="str">
        <f t="shared" si="1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31"/>
      <c r="B25" s="132"/>
      <c r="C25" s="55">
        <v>22</v>
      </c>
      <c r="D25" s="111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>
        <v>1</v>
      </c>
      <c r="K25" s="28">
        <f t="shared" si="0"/>
        <v>1</v>
      </c>
      <c r="L25" s="29" t="str">
        <f t="shared" si="1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31"/>
      <c r="B26" s="132"/>
      <c r="C26" s="55">
        <v>23</v>
      </c>
      <c r="D26" s="111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>
        <v>1</v>
      </c>
      <c r="K26" s="28">
        <f t="shared" si="0"/>
        <v>1</v>
      </c>
      <c r="L26" s="29" t="str">
        <f t="shared" si="1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31"/>
      <c r="B27" s="132"/>
      <c r="C27" s="55">
        <v>24</v>
      </c>
      <c r="D27" s="111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>
        <v>1</v>
      </c>
      <c r="K27" s="28">
        <f t="shared" si="0"/>
        <v>1</v>
      </c>
      <c r="L27" s="29" t="str">
        <f t="shared" si="1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31"/>
      <c r="B28" s="133"/>
      <c r="C28" s="55">
        <v>25</v>
      </c>
      <c r="D28" s="112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>
        <v>1</v>
      </c>
      <c r="K28" s="28">
        <f t="shared" si="0"/>
        <v>1</v>
      </c>
      <c r="L28" s="29" t="str">
        <f t="shared" si="1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31"/>
      <c r="B29" s="113">
        <v>5</v>
      </c>
      <c r="C29" s="43">
        <v>26</v>
      </c>
      <c r="D29" s="115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/>
      <c r="K29" s="28">
        <f t="shared" si="0"/>
        <v>0</v>
      </c>
      <c r="L29" s="29" t="str">
        <f t="shared" si="1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31"/>
      <c r="B30" s="114"/>
      <c r="C30" s="43">
        <v>27</v>
      </c>
      <c r="D30" s="116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/>
      <c r="K30" s="28">
        <f t="shared" si="0"/>
        <v>0</v>
      </c>
      <c r="L30" s="29" t="str">
        <f t="shared" si="1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31"/>
      <c r="B31" s="114"/>
      <c r="C31" s="43">
        <v>28</v>
      </c>
      <c r="D31" s="116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/>
      <c r="K31" s="28">
        <f t="shared" si="0"/>
        <v>0</v>
      </c>
      <c r="L31" s="29" t="str">
        <f t="shared" si="1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31"/>
      <c r="B32" s="114"/>
      <c r="C32" s="43">
        <v>29</v>
      </c>
      <c r="D32" s="116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/>
      <c r="K32" s="28">
        <f t="shared" si="0"/>
        <v>0</v>
      </c>
      <c r="L32" s="29" t="str">
        <f t="shared" si="1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31"/>
      <c r="B33" s="114"/>
      <c r="C33" s="43">
        <v>30</v>
      </c>
      <c r="D33" s="116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/>
      <c r="K33" s="28">
        <f t="shared" si="0"/>
        <v>0</v>
      </c>
      <c r="L33" s="29" t="str">
        <f t="shared" si="1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31"/>
      <c r="B34" s="134"/>
      <c r="C34" s="43">
        <v>31</v>
      </c>
      <c r="D34" s="117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/>
      <c r="K34" s="28">
        <f t="shared" si="0"/>
        <v>0</v>
      </c>
      <c r="L34" s="29" t="str">
        <f t="shared" si="1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31"/>
      <c r="B35" s="135">
        <v>6</v>
      </c>
      <c r="C35" s="55">
        <v>32</v>
      </c>
      <c r="D35" s="110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/>
      <c r="K35" s="28">
        <f t="shared" si="0"/>
        <v>0</v>
      </c>
      <c r="L35" s="29" t="str">
        <f t="shared" si="1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31"/>
      <c r="B36" s="132"/>
      <c r="C36" s="55">
        <v>33</v>
      </c>
      <c r="D36" s="111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/>
      <c r="K36" s="28">
        <f t="shared" si="0"/>
        <v>0</v>
      </c>
      <c r="L36" s="29" t="str">
        <f t="shared" si="1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31"/>
      <c r="B37" s="132"/>
      <c r="C37" s="55">
        <v>34</v>
      </c>
      <c r="D37" s="111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/>
      <c r="K37" s="28">
        <f t="shared" si="0"/>
        <v>0</v>
      </c>
      <c r="L37" s="29" t="str">
        <f t="shared" si="1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31"/>
      <c r="B38" s="132"/>
      <c r="C38" s="55">
        <v>35</v>
      </c>
      <c r="D38" s="111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/>
      <c r="K38" s="28">
        <f t="shared" si="0"/>
        <v>0</v>
      </c>
      <c r="L38" s="29" t="str">
        <f t="shared" si="1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31"/>
      <c r="B39" s="132"/>
      <c r="C39" s="55">
        <v>36</v>
      </c>
      <c r="D39" s="111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/>
      <c r="K39" s="28">
        <f t="shared" si="0"/>
        <v>0</v>
      </c>
      <c r="L39" s="29" t="str">
        <f t="shared" si="1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31"/>
      <c r="B40" s="133"/>
      <c r="C40" s="55">
        <v>37</v>
      </c>
      <c r="D40" s="112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/>
      <c r="K40" s="28">
        <f t="shared" si="0"/>
        <v>0</v>
      </c>
      <c r="L40" s="29" t="str">
        <f t="shared" si="1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31"/>
      <c r="B41" s="113">
        <v>7</v>
      </c>
      <c r="C41" s="43">
        <v>38</v>
      </c>
      <c r="D41" s="115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/>
      <c r="K41" s="28">
        <f t="shared" si="0"/>
        <v>0</v>
      </c>
      <c r="L41" s="29" t="str">
        <f t="shared" si="1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31"/>
      <c r="B42" s="114"/>
      <c r="C42" s="43">
        <v>39</v>
      </c>
      <c r="D42" s="116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/>
      <c r="K42" s="28">
        <f t="shared" si="0"/>
        <v>0</v>
      </c>
      <c r="L42" s="29" t="str">
        <f t="shared" si="1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31"/>
      <c r="B43" s="114"/>
      <c r="C43" s="43">
        <v>40</v>
      </c>
      <c r="D43" s="116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/>
      <c r="K43" s="28">
        <f t="shared" si="0"/>
        <v>0</v>
      </c>
      <c r="L43" s="29" t="str">
        <f t="shared" si="1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31"/>
      <c r="B44" s="114"/>
      <c r="C44" s="43">
        <v>41</v>
      </c>
      <c r="D44" s="116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/>
      <c r="K44" s="28">
        <f t="shared" si="0"/>
        <v>0</v>
      </c>
      <c r="L44" s="29" t="str">
        <f t="shared" si="1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31"/>
      <c r="B45" s="114"/>
      <c r="C45" s="43">
        <v>42</v>
      </c>
      <c r="D45" s="116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/>
      <c r="K45" s="28">
        <f t="shared" si="0"/>
        <v>0</v>
      </c>
      <c r="L45" s="29" t="str">
        <f t="shared" si="1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31"/>
      <c r="B46" s="114"/>
      <c r="C46" s="43">
        <v>43</v>
      </c>
      <c r="D46" s="116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/>
      <c r="K46" s="28">
        <f t="shared" si="0"/>
        <v>0</v>
      </c>
      <c r="L46" s="29" t="str">
        <f t="shared" si="1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31"/>
      <c r="B47" s="114"/>
      <c r="C47" s="43">
        <v>44</v>
      </c>
      <c r="D47" s="116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/>
      <c r="K47" s="28">
        <f t="shared" si="0"/>
        <v>0</v>
      </c>
      <c r="L47" s="29" t="str">
        <f t="shared" si="1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31"/>
      <c r="B48" s="114"/>
      <c r="C48" s="43">
        <v>45</v>
      </c>
      <c r="D48" s="116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/>
      <c r="K48" s="28">
        <f t="shared" si="0"/>
        <v>0</v>
      </c>
      <c r="L48" s="29" t="str">
        <f t="shared" si="1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31"/>
      <c r="B49" s="114"/>
      <c r="C49" s="43">
        <v>46</v>
      </c>
      <c r="D49" s="116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/>
      <c r="K49" s="28">
        <f t="shared" si="0"/>
        <v>0</v>
      </c>
      <c r="L49" s="29" t="str">
        <f t="shared" si="1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31"/>
      <c r="B50" s="114"/>
      <c r="C50" s="43">
        <v>47</v>
      </c>
      <c r="D50" s="117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/>
      <c r="K50" s="28">
        <f t="shared" si="0"/>
        <v>0</v>
      </c>
      <c r="L50" s="29" t="str">
        <f t="shared" si="1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31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/>
      <c r="K51" s="28">
        <f t="shared" si="0"/>
        <v>0</v>
      </c>
      <c r="L51" s="29" t="str">
        <f t="shared" si="1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31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/>
      <c r="K52" s="28">
        <f t="shared" si="0"/>
        <v>0</v>
      </c>
      <c r="L52" s="29" t="str">
        <f t="shared" si="1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31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>
        <v>10</v>
      </c>
      <c r="K53" s="28">
        <f t="shared" si="0"/>
        <v>10</v>
      </c>
      <c r="L53" s="29" t="str">
        <f t="shared" si="1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31"/>
      <c r="B54" s="118">
        <v>11</v>
      </c>
      <c r="C54" s="67">
        <v>51</v>
      </c>
      <c r="D54" s="121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>
        <v>3</v>
      </c>
      <c r="K54" s="28">
        <f t="shared" si="0"/>
        <v>3</v>
      </c>
      <c r="L54" s="29" t="str">
        <f t="shared" si="1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31"/>
      <c r="B55" s="119"/>
      <c r="C55" s="67">
        <v>52</v>
      </c>
      <c r="D55" s="122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>
        <v>3</v>
      </c>
      <c r="K55" s="28">
        <f t="shared" si="0"/>
        <v>3</v>
      </c>
      <c r="L55" s="29" t="str">
        <f t="shared" si="1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31"/>
      <c r="B56" s="119"/>
      <c r="C56" s="67">
        <v>53</v>
      </c>
      <c r="D56" s="122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>
        <v>3</v>
      </c>
      <c r="K56" s="28">
        <f t="shared" si="0"/>
        <v>3</v>
      </c>
      <c r="L56" s="29" t="str">
        <f t="shared" si="1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31"/>
      <c r="B57" s="120"/>
      <c r="C57" s="72">
        <v>54</v>
      </c>
      <c r="D57" s="123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>
        <v>3</v>
      </c>
      <c r="K57" s="28">
        <f t="shared" si="0"/>
        <v>3</v>
      </c>
      <c r="L57" s="29" t="str">
        <f t="shared" si="1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31"/>
      <c r="B58" s="124">
        <v>12</v>
      </c>
      <c r="C58" s="76">
        <v>55</v>
      </c>
      <c r="D58" s="110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/>
      <c r="K58" s="28">
        <f t="shared" si="0"/>
        <v>0</v>
      </c>
      <c r="L58" s="29" t="str">
        <f t="shared" si="1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31"/>
      <c r="B59" s="125"/>
      <c r="C59" s="76">
        <v>56</v>
      </c>
      <c r="D59" s="111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/>
      <c r="K59" s="28">
        <f t="shared" si="0"/>
        <v>0</v>
      </c>
      <c r="L59" s="29" t="str">
        <f t="shared" si="1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31"/>
      <c r="B60" s="125"/>
      <c r="C60" s="76">
        <v>57</v>
      </c>
      <c r="D60" s="111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/>
      <c r="K60" s="28">
        <f t="shared" si="0"/>
        <v>0</v>
      </c>
      <c r="L60" s="29" t="str">
        <f t="shared" si="1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31"/>
      <c r="B61" s="125"/>
      <c r="C61" s="76">
        <v>58</v>
      </c>
      <c r="D61" s="111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/>
      <c r="K61" s="28">
        <f t="shared" si="0"/>
        <v>0</v>
      </c>
      <c r="L61" s="29" t="str">
        <f t="shared" si="1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31"/>
      <c r="B62" s="125"/>
      <c r="C62" s="76">
        <v>59</v>
      </c>
      <c r="D62" s="111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/>
      <c r="K62" s="28">
        <f t="shared" si="0"/>
        <v>0</v>
      </c>
      <c r="L62" s="29" t="str">
        <f t="shared" si="1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31"/>
      <c r="B63" s="125"/>
      <c r="C63" s="76">
        <v>60</v>
      </c>
      <c r="D63" s="111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/>
      <c r="K63" s="28">
        <f t="shared" si="0"/>
        <v>0</v>
      </c>
      <c r="L63" s="29" t="str">
        <f t="shared" si="1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31"/>
      <c r="B64" s="126"/>
      <c r="C64" s="76">
        <v>61</v>
      </c>
      <c r="D64" s="112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/>
      <c r="K64" s="28">
        <f t="shared" si="0"/>
        <v>0</v>
      </c>
      <c r="L64" s="29" t="str">
        <f t="shared" si="1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31"/>
      <c r="B65" s="127">
        <v>13</v>
      </c>
      <c r="C65" s="78">
        <v>62</v>
      </c>
      <c r="D65" s="121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/>
      <c r="K65" s="28">
        <f t="shared" si="0"/>
        <v>0</v>
      </c>
      <c r="L65" s="29" t="str">
        <f t="shared" si="1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31"/>
      <c r="B66" s="128"/>
      <c r="C66" s="78">
        <v>63</v>
      </c>
      <c r="D66" s="122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/>
      <c r="K66" s="28">
        <f t="shared" si="0"/>
        <v>0</v>
      </c>
      <c r="L66" s="29" t="str">
        <f t="shared" si="1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31"/>
      <c r="B67" s="129"/>
      <c r="C67" s="78">
        <v>64</v>
      </c>
      <c r="D67" s="123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/>
      <c r="K67" s="28">
        <f t="shared" si="0"/>
        <v>0</v>
      </c>
      <c r="L67" s="29" t="str">
        <f t="shared" si="1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/>
      <c r="N68" s="50"/>
    </row>
  </sheetData>
  <mergeCells count="37">
    <mergeCell ref="D54:D57"/>
    <mergeCell ref="B58:B64"/>
    <mergeCell ref="D58:D64"/>
    <mergeCell ref="B65:B67"/>
    <mergeCell ref="D65:D67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  <mergeCell ref="D35:D40"/>
    <mergeCell ref="B41:B50"/>
    <mergeCell ref="D41:D50"/>
    <mergeCell ref="B54:B57"/>
    <mergeCell ref="D1:H1"/>
    <mergeCell ref="I1:L1"/>
    <mergeCell ref="W1:W2"/>
    <mergeCell ref="X1:X2"/>
    <mergeCell ref="A2:L2"/>
    <mergeCell ref="T1:T2"/>
    <mergeCell ref="U1:U2"/>
    <mergeCell ref="V1:V2"/>
    <mergeCell ref="N1:N2"/>
    <mergeCell ref="O1:O2"/>
    <mergeCell ref="P1:P2"/>
    <mergeCell ref="Q1:Q2"/>
    <mergeCell ref="R1:R2"/>
    <mergeCell ref="S1:S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8"/>
  <sheetViews>
    <sheetView zoomScale="80" zoomScaleNormal="80" workbookViewId="0">
      <selection activeCell="J4" sqref="J4:J67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2.7304687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02" t="s">
        <v>93</v>
      </c>
      <c r="B1" s="103"/>
      <c r="C1" s="104"/>
      <c r="D1" s="102" t="s">
        <v>36</v>
      </c>
      <c r="E1" s="103"/>
      <c r="F1" s="103"/>
      <c r="G1" s="103"/>
      <c r="H1" s="103"/>
      <c r="I1" s="106" t="s">
        <v>94</v>
      </c>
      <c r="J1" s="106"/>
      <c r="K1" s="106"/>
      <c r="L1" s="106"/>
      <c r="M1" s="105" t="s">
        <v>96</v>
      </c>
      <c r="N1" s="105" t="s">
        <v>96</v>
      </c>
      <c r="O1" s="105" t="s">
        <v>96</v>
      </c>
      <c r="P1" s="105" t="s">
        <v>96</v>
      </c>
      <c r="Q1" s="105" t="s">
        <v>96</v>
      </c>
      <c r="R1" s="105" t="s">
        <v>96</v>
      </c>
      <c r="S1" s="105" t="s">
        <v>96</v>
      </c>
      <c r="T1" s="105" t="s">
        <v>96</v>
      </c>
      <c r="U1" s="105" t="s">
        <v>96</v>
      </c>
      <c r="V1" s="105" t="s">
        <v>96</v>
      </c>
      <c r="W1" s="105" t="s">
        <v>96</v>
      </c>
      <c r="X1" s="105" t="s">
        <v>96</v>
      </c>
    </row>
    <row r="2" spans="1:24" ht="31.5" customHeight="1" x14ac:dyDescent="0.45">
      <c r="A2" s="107" t="s">
        <v>95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30" t="s">
        <v>37</v>
      </c>
      <c r="B4" s="113">
        <v>1</v>
      </c>
      <c r="C4" s="43">
        <v>1</v>
      </c>
      <c r="D4" s="115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/>
      <c r="K4" s="28">
        <f>J4-(SUM(M4:X4))</f>
        <v>0</v>
      </c>
      <c r="L4" s="29" t="str">
        <f>IF(K4&lt;0,"ATENÇÃO","OK")</f>
        <v>OK</v>
      </c>
      <c r="M4" s="81"/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31"/>
      <c r="B5" s="114"/>
      <c r="C5" s="43">
        <v>2</v>
      </c>
      <c r="D5" s="116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/>
      <c r="K5" s="28">
        <f t="shared" ref="K5:K67" si="0">J5-(SUM(M5:X5))</f>
        <v>0</v>
      </c>
      <c r="L5" s="29" t="str">
        <f t="shared" ref="L5:L67" si="1">IF(K5&lt;0,"ATENÇÃO","OK")</f>
        <v>OK</v>
      </c>
      <c r="M5" s="81"/>
      <c r="N5" s="82"/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31"/>
      <c r="B6" s="114"/>
      <c r="C6" s="43">
        <v>3</v>
      </c>
      <c r="D6" s="116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/>
      <c r="K6" s="28">
        <f t="shared" si="0"/>
        <v>0</v>
      </c>
      <c r="L6" s="29" t="str">
        <f t="shared" si="1"/>
        <v>OK</v>
      </c>
      <c r="M6" s="81"/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31"/>
      <c r="B7" s="114"/>
      <c r="C7" s="43">
        <v>4</v>
      </c>
      <c r="D7" s="116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/>
      <c r="K7" s="28">
        <f t="shared" si="0"/>
        <v>0</v>
      </c>
      <c r="L7" s="29" t="str">
        <f t="shared" si="1"/>
        <v>OK</v>
      </c>
      <c r="M7" s="81"/>
      <c r="N7" s="82"/>
      <c r="O7" s="82"/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31"/>
      <c r="B8" s="114"/>
      <c r="C8" s="43">
        <v>5</v>
      </c>
      <c r="D8" s="116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/>
      <c r="K8" s="28">
        <f t="shared" si="0"/>
        <v>0</v>
      </c>
      <c r="L8" s="29" t="str">
        <f t="shared" si="1"/>
        <v>OK</v>
      </c>
      <c r="M8" s="81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31"/>
      <c r="B9" s="114"/>
      <c r="C9" s="43">
        <v>6</v>
      </c>
      <c r="D9" s="116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/>
      <c r="K9" s="28">
        <f t="shared" si="0"/>
        <v>0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31"/>
      <c r="B10" s="114"/>
      <c r="C10" s="43">
        <v>7</v>
      </c>
      <c r="D10" s="116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/>
      <c r="K10" s="28">
        <f t="shared" si="0"/>
        <v>0</v>
      </c>
      <c r="L10" s="29" t="str">
        <f t="shared" si="1"/>
        <v>OK</v>
      </c>
      <c r="M10" s="81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31"/>
      <c r="B11" s="114"/>
      <c r="C11" s="43">
        <v>8</v>
      </c>
      <c r="D11" s="117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/>
      <c r="K11" s="28">
        <f t="shared" si="0"/>
        <v>0</v>
      </c>
      <c r="L11" s="29" t="str">
        <f t="shared" si="1"/>
        <v>OK</v>
      </c>
      <c r="M11" s="81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31"/>
      <c r="B12" s="132">
        <v>2</v>
      </c>
      <c r="C12" s="55">
        <v>9</v>
      </c>
      <c r="D12" s="110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/>
      <c r="K12" s="28">
        <f t="shared" si="0"/>
        <v>0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31"/>
      <c r="B13" s="132"/>
      <c r="C13" s="55">
        <v>10</v>
      </c>
      <c r="D13" s="111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/>
      <c r="K13" s="28">
        <f t="shared" si="0"/>
        <v>0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31"/>
      <c r="B14" s="133"/>
      <c r="C14" s="55">
        <v>11</v>
      </c>
      <c r="D14" s="112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/>
      <c r="K14" s="28">
        <f t="shared" si="0"/>
        <v>0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31"/>
      <c r="B15" s="113">
        <v>3</v>
      </c>
      <c r="C15" s="43">
        <v>12</v>
      </c>
      <c r="D15" s="115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/>
      <c r="K15" s="28">
        <f t="shared" si="0"/>
        <v>0</v>
      </c>
      <c r="L15" s="29" t="str">
        <f t="shared" si="1"/>
        <v>OK</v>
      </c>
      <c r="M15" s="81"/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31"/>
      <c r="B16" s="114"/>
      <c r="C16" s="43">
        <v>13</v>
      </c>
      <c r="D16" s="116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/>
      <c r="K16" s="28">
        <f t="shared" si="0"/>
        <v>0</v>
      </c>
      <c r="L16" s="29" t="str">
        <f t="shared" si="1"/>
        <v>OK</v>
      </c>
      <c r="M16" s="81"/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31"/>
      <c r="B17" s="114"/>
      <c r="C17" s="43">
        <v>14</v>
      </c>
      <c r="D17" s="116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/>
      <c r="K17" s="28">
        <f t="shared" si="0"/>
        <v>0</v>
      </c>
      <c r="L17" s="29" t="str">
        <f t="shared" si="1"/>
        <v>OK</v>
      </c>
      <c r="M17" s="81"/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31"/>
      <c r="B18" s="114"/>
      <c r="C18" s="43">
        <v>15</v>
      </c>
      <c r="D18" s="116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/>
      <c r="K18" s="28">
        <f t="shared" si="0"/>
        <v>0</v>
      </c>
      <c r="L18" s="29" t="str">
        <f t="shared" si="1"/>
        <v>OK</v>
      </c>
      <c r="M18" s="81"/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31"/>
      <c r="B19" s="114"/>
      <c r="C19" s="43">
        <v>16</v>
      </c>
      <c r="D19" s="116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/>
      <c r="K19" s="28">
        <f t="shared" si="0"/>
        <v>0</v>
      </c>
      <c r="L19" s="29" t="str">
        <f t="shared" si="1"/>
        <v>OK</v>
      </c>
      <c r="M19" s="81"/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31"/>
      <c r="B20" s="134"/>
      <c r="C20" s="43">
        <v>17</v>
      </c>
      <c r="D20" s="117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/>
      <c r="K20" s="28">
        <f t="shared" si="0"/>
        <v>0</v>
      </c>
      <c r="L20" s="29" t="str">
        <f t="shared" si="1"/>
        <v>OK</v>
      </c>
      <c r="M20" s="81"/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31"/>
      <c r="B21" s="135">
        <v>4</v>
      </c>
      <c r="C21" s="55">
        <v>18</v>
      </c>
      <c r="D21" s="110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/>
      <c r="K21" s="28">
        <f t="shared" si="0"/>
        <v>0</v>
      </c>
      <c r="L21" s="29" t="str">
        <f t="shared" si="1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31"/>
      <c r="B22" s="132"/>
      <c r="C22" s="55">
        <v>19</v>
      </c>
      <c r="D22" s="111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/>
      <c r="K22" s="28">
        <f t="shared" si="0"/>
        <v>0</v>
      </c>
      <c r="L22" s="29" t="str">
        <f t="shared" si="1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31"/>
      <c r="B23" s="132"/>
      <c r="C23" s="55">
        <v>20</v>
      </c>
      <c r="D23" s="111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/>
      <c r="K23" s="28">
        <f t="shared" si="0"/>
        <v>0</v>
      </c>
      <c r="L23" s="29" t="str">
        <f t="shared" si="1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31"/>
      <c r="B24" s="132"/>
      <c r="C24" s="55">
        <v>21</v>
      </c>
      <c r="D24" s="111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/>
      <c r="K24" s="28">
        <f t="shared" si="0"/>
        <v>0</v>
      </c>
      <c r="L24" s="29" t="str">
        <f t="shared" si="1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31"/>
      <c r="B25" s="132"/>
      <c r="C25" s="55">
        <v>22</v>
      </c>
      <c r="D25" s="111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/>
      <c r="K25" s="28">
        <f t="shared" si="0"/>
        <v>0</v>
      </c>
      <c r="L25" s="29" t="str">
        <f t="shared" si="1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31"/>
      <c r="B26" s="132"/>
      <c r="C26" s="55">
        <v>23</v>
      </c>
      <c r="D26" s="111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/>
      <c r="K26" s="28">
        <f t="shared" si="0"/>
        <v>0</v>
      </c>
      <c r="L26" s="29" t="str">
        <f t="shared" si="1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31"/>
      <c r="B27" s="132"/>
      <c r="C27" s="55">
        <v>24</v>
      </c>
      <c r="D27" s="111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/>
      <c r="K27" s="28">
        <f t="shared" si="0"/>
        <v>0</v>
      </c>
      <c r="L27" s="29" t="str">
        <f t="shared" si="1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31"/>
      <c r="B28" s="133"/>
      <c r="C28" s="55">
        <v>25</v>
      </c>
      <c r="D28" s="112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/>
      <c r="K28" s="28">
        <f t="shared" si="0"/>
        <v>0</v>
      </c>
      <c r="L28" s="29" t="str">
        <f t="shared" si="1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31"/>
      <c r="B29" s="113">
        <v>5</v>
      </c>
      <c r="C29" s="43">
        <v>26</v>
      </c>
      <c r="D29" s="115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>
        <v>1</v>
      </c>
      <c r="K29" s="28">
        <f t="shared" si="0"/>
        <v>1</v>
      </c>
      <c r="L29" s="29" t="str">
        <f t="shared" si="1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31"/>
      <c r="B30" s="114"/>
      <c r="C30" s="43">
        <v>27</v>
      </c>
      <c r="D30" s="116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>
        <v>1</v>
      </c>
      <c r="K30" s="28">
        <f t="shared" si="0"/>
        <v>1</v>
      </c>
      <c r="L30" s="29" t="str">
        <f t="shared" si="1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31"/>
      <c r="B31" s="114"/>
      <c r="C31" s="43">
        <v>28</v>
      </c>
      <c r="D31" s="116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>
        <v>1</v>
      </c>
      <c r="K31" s="28">
        <f t="shared" si="0"/>
        <v>1</v>
      </c>
      <c r="L31" s="29" t="str">
        <f t="shared" si="1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31"/>
      <c r="B32" s="114"/>
      <c r="C32" s="43">
        <v>29</v>
      </c>
      <c r="D32" s="116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>
        <v>1</v>
      </c>
      <c r="K32" s="28">
        <f t="shared" si="0"/>
        <v>1</v>
      </c>
      <c r="L32" s="29" t="str">
        <f t="shared" si="1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31"/>
      <c r="B33" s="114"/>
      <c r="C33" s="43">
        <v>30</v>
      </c>
      <c r="D33" s="116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>
        <v>1</v>
      </c>
      <c r="K33" s="28">
        <f t="shared" si="0"/>
        <v>1</v>
      </c>
      <c r="L33" s="29" t="str">
        <f t="shared" si="1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31"/>
      <c r="B34" s="134"/>
      <c r="C34" s="43">
        <v>31</v>
      </c>
      <c r="D34" s="117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>
        <v>1</v>
      </c>
      <c r="K34" s="28">
        <f t="shared" si="0"/>
        <v>1</v>
      </c>
      <c r="L34" s="29" t="str">
        <f t="shared" si="1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31"/>
      <c r="B35" s="135">
        <v>6</v>
      </c>
      <c r="C35" s="55">
        <v>32</v>
      </c>
      <c r="D35" s="110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>
        <v>1</v>
      </c>
      <c r="K35" s="28">
        <f t="shared" si="0"/>
        <v>1</v>
      </c>
      <c r="L35" s="29" t="str">
        <f t="shared" si="1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31"/>
      <c r="B36" s="132"/>
      <c r="C36" s="55">
        <v>33</v>
      </c>
      <c r="D36" s="111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>
        <v>2</v>
      </c>
      <c r="K36" s="28">
        <f t="shared" si="0"/>
        <v>2</v>
      </c>
      <c r="L36" s="29" t="str">
        <f t="shared" si="1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31"/>
      <c r="B37" s="132"/>
      <c r="C37" s="55">
        <v>34</v>
      </c>
      <c r="D37" s="111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>
        <v>1</v>
      </c>
      <c r="K37" s="28">
        <f t="shared" si="0"/>
        <v>1</v>
      </c>
      <c r="L37" s="29" t="str">
        <f t="shared" si="1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31"/>
      <c r="B38" s="132"/>
      <c r="C38" s="55">
        <v>35</v>
      </c>
      <c r="D38" s="111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>
        <v>1</v>
      </c>
      <c r="K38" s="28">
        <f t="shared" si="0"/>
        <v>1</v>
      </c>
      <c r="L38" s="29" t="str">
        <f t="shared" si="1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31"/>
      <c r="B39" s="132"/>
      <c r="C39" s="55">
        <v>36</v>
      </c>
      <c r="D39" s="111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>
        <v>1</v>
      </c>
      <c r="K39" s="28">
        <f t="shared" si="0"/>
        <v>1</v>
      </c>
      <c r="L39" s="29" t="str">
        <f t="shared" si="1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31"/>
      <c r="B40" s="133"/>
      <c r="C40" s="55">
        <v>37</v>
      </c>
      <c r="D40" s="112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>
        <v>1</v>
      </c>
      <c r="K40" s="28">
        <f t="shared" si="0"/>
        <v>1</v>
      </c>
      <c r="L40" s="29" t="str">
        <f t="shared" si="1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31"/>
      <c r="B41" s="113">
        <v>7</v>
      </c>
      <c r="C41" s="43">
        <v>38</v>
      </c>
      <c r="D41" s="115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>
        <v>3</v>
      </c>
      <c r="K41" s="28">
        <f t="shared" si="0"/>
        <v>3</v>
      </c>
      <c r="L41" s="29" t="str">
        <f t="shared" si="1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31"/>
      <c r="B42" s="114"/>
      <c r="C42" s="43">
        <v>39</v>
      </c>
      <c r="D42" s="116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>
        <v>1</v>
      </c>
      <c r="K42" s="28">
        <f t="shared" si="0"/>
        <v>1</v>
      </c>
      <c r="L42" s="29" t="str">
        <f t="shared" si="1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31"/>
      <c r="B43" s="114"/>
      <c r="C43" s="43">
        <v>40</v>
      </c>
      <c r="D43" s="116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>
        <v>4</v>
      </c>
      <c r="K43" s="28">
        <f t="shared" si="0"/>
        <v>4</v>
      </c>
      <c r="L43" s="29" t="str">
        <f t="shared" si="1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31"/>
      <c r="B44" s="114"/>
      <c r="C44" s="43">
        <v>41</v>
      </c>
      <c r="D44" s="116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>
        <v>2</v>
      </c>
      <c r="K44" s="28">
        <f t="shared" si="0"/>
        <v>2</v>
      </c>
      <c r="L44" s="29" t="str">
        <f t="shared" si="1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31"/>
      <c r="B45" s="114"/>
      <c r="C45" s="43">
        <v>42</v>
      </c>
      <c r="D45" s="116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>
        <v>2</v>
      </c>
      <c r="K45" s="28">
        <f t="shared" si="0"/>
        <v>2</v>
      </c>
      <c r="L45" s="29" t="str">
        <f t="shared" si="1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31"/>
      <c r="B46" s="114"/>
      <c r="C46" s="43">
        <v>43</v>
      </c>
      <c r="D46" s="116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>
        <v>2</v>
      </c>
      <c r="K46" s="28">
        <f t="shared" si="0"/>
        <v>2</v>
      </c>
      <c r="L46" s="29" t="str">
        <f t="shared" si="1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31"/>
      <c r="B47" s="114"/>
      <c r="C47" s="43">
        <v>44</v>
      </c>
      <c r="D47" s="116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>
        <v>6</v>
      </c>
      <c r="K47" s="28">
        <f t="shared" si="0"/>
        <v>6</v>
      </c>
      <c r="L47" s="29" t="str">
        <f t="shared" si="1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31"/>
      <c r="B48" s="114"/>
      <c r="C48" s="43">
        <v>45</v>
      </c>
      <c r="D48" s="116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>
        <v>6</v>
      </c>
      <c r="K48" s="28">
        <f t="shared" si="0"/>
        <v>6</v>
      </c>
      <c r="L48" s="29" t="str">
        <f t="shared" si="1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31"/>
      <c r="B49" s="114"/>
      <c r="C49" s="43">
        <v>46</v>
      </c>
      <c r="D49" s="116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>
        <v>5</v>
      </c>
      <c r="K49" s="28">
        <f t="shared" si="0"/>
        <v>5</v>
      </c>
      <c r="L49" s="29" t="str">
        <f t="shared" si="1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31"/>
      <c r="B50" s="114"/>
      <c r="C50" s="43">
        <v>47</v>
      </c>
      <c r="D50" s="117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>
        <v>5</v>
      </c>
      <c r="K50" s="28">
        <f t="shared" si="0"/>
        <v>5</v>
      </c>
      <c r="L50" s="29" t="str">
        <f t="shared" si="1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31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>
        <v>1</v>
      </c>
      <c r="K51" s="28">
        <f t="shared" si="0"/>
        <v>1</v>
      </c>
      <c r="L51" s="29" t="str">
        <f t="shared" si="1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31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>
        <v>1</v>
      </c>
      <c r="K52" s="28">
        <f t="shared" si="0"/>
        <v>1</v>
      </c>
      <c r="L52" s="29" t="str">
        <f t="shared" si="1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31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>
        <v>10</v>
      </c>
      <c r="K53" s="28">
        <f t="shared" si="0"/>
        <v>10</v>
      </c>
      <c r="L53" s="29" t="str">
        <f t="shared" si="1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31"/>
      <c r="B54" s="118">
        <v>11</v>
      </c>
      <c r="C54" s="67">
        <v>51</v>
      </c>
      <c r="D54" s="121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/>
      <c r="K54" s="28">
        <f t="shared" si="0"/>
        <v>0</v>
      </c>
      <c r="L54" s="29" t="str">
        <f t="shared" si="1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31"/>
      <c r="B55" s="119"/>
      <c r="C55" s="67">
        <v>52</v>
      </c>
      <c r="D55" s="122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/>
      <c r="K55" s="28">
        <f t="shared" si="0"/>
        <v>0</v>
      </c>
      <c r="L55" s="29" t="str">
        <f t="shared" si="1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31"/>
      <c r="B56" s="119"/>
      <c r="C56" s="67">
        <v>53</v>
      </c>
      <c r="D56" s="122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/>
      <c r="K56" s="28">
        <f t="shared" si="0"/>
        <v>0</v>
      </c>
      <c r="L56" s="29" t="str">
        <f t="shared" si="1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31"/>
      <c r="B57" s="120"/>
      <c r="C57" s="72">
        <v>54</v>
      </c>
      <c r="D57" s="123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/>
      <c r="K57" s="28">
        <f t="shared" si="0"/>
        <v>0</v>
      </c>
      <c r="L57" s="29" t="str">
        <f t="shared" si="1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31"/>
      <c r="B58" s="124">
        <v>12</v>
      </c>
      <c r="C58" s="76">
        <v>55</v>
      </c>
      <c r="D58" s="110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/>
      <c r="K58" s="28">
        <f t="shared" si="0"/>
        <v>0</v>
      </c>
      <c r="L58" s="29" t="str">
        <f t="shared" si="1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31"/>
      <c r="B59" s="125"/>
      <c r="C59" s="76">
        <v>56</v>
      </c>
      <c r="D59" s="111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/>
      <c r="K59" s="28">
        <f t="shared" si="0"/>
        <v>0</v>
      </c>
      <c r="L59" s="29" t="str">
        <f t="shared" si="1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31"/>
      <c r="B60" s="125"/>
      <c r="C60" s="76">
        <v>57</v>
      </c>
      <c r="D60" s="111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/>
      <c r="K60" s="28">
        <f t="shared" si="0"/>
        <v>0</v>
      </c>
      <c r="L60" s="29" t="str">
        <f t="shared" si="1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31"/>
      <c r="B61" s="125"/>
      <c r="C61" s="76">
        <v>58</v>
      </c>
      <c r="D61" s="111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/>
      <c r="K61" s="28">
        <f t="shared" si="0"/>
        <v>0</v>
      </c>
      <c r="L61" s="29" t="str">
        <f t="shared" si="1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31"/>
      <c r="B62" s="125"/>
      <c r="C62" s="76">
        <v>59</v>
      </c>
      <c r="D62" s="111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/>
      <c r="K62" s="28">
        <f t="shared" si="0"/>
        <v>0</v>
      </c>
      <c r="L62" s="29" t="str">
        <f t="shared" si="1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31"/>
      <c r="B63" s="125"/>
      <c r="C63" s="76">
        <v>60</v>
      </c>
      <c r="D63" s="111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/>
      <c r="K63" s="28">
        <f t="shared" si="0"/>
        <v>0</v>
      </c>
      <c r="L63" s="29" t="str">
        <f t="shared" si="1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31"/>
      <c r="B64" s="126"/>
      <c r="C64" s="76">
        <v>61</v>
      </c>
      <c r="D64" s="112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/>
      <c r="K64" s="28">
        <f t="shared" si="0"/>
        <v>0</v>
      </c>
      <c r="L64" s="29" t="str">
        <f t="shared" si="1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31"/>
      <c r="B65" s="127">
        <v>13</v>
      </c>
      <c r="C65" s="78">
        <v>62</v>
      </c>
      <c r="D65" s="121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/>
      <c r="K65" s="28">
        <f t="shared" si="0"/>
        <v>0</v>
      </c>
      <c r="L65" s="29" t="str">
        <f t="shared" si="1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31"/>
      <c r="B66" s="128"/>
      <c r="C66" s="78">
        <v>63</v>
      </c>
      <c r="D66" s="122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/>
      <c r="K66" s="28">
        <f t="shared" si="0"/>
        <v>0</v>
      </c>
      <c r="L66" s="29" t="str">
        <f t="shared" si="1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31"/>
      <c r="B67" s="129"/>
      <c r="C67" s="78">
        <v>64</v>
      </c>
      <c r="D67" s="123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/>
      <c r="K67" s="28">
        <f t="shared" si="0"/>
        <v>0</v>
      </c>
      <c r="L67" s="29" t="str">
        <f t="shared" si="1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/>
      <c r="N68" s="50"/>
    </row>
  </sheetData>
  <mergeCells count="37">
    <mergeCell ref="D54:D57"/>
    <mergeCell ref="B58:B64"/>
    <mergeCell ref="D58:D64"/>
    <mergeCell ref="B65:B67"/>
    <mergeCell ref="D65:D67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  <mergeCell ref="D35:D40"/>
    <mergeCell ref="B41:B50"/>
    <mergeCell ref="D41:D50"/>
    <mergeCell ref="B54:B57"/>
    <mergeCell ref="D1:H1"/>
    <mergeCell ref="I1:L1"/>
    <mergeCell ref="W1:W2"/>
    <mergeCell ref="X1:X2"/>
    <mergeCell ref="A2:L2"/>
    <mergeCell ref="T1:T2"/>
    <mergeCell ref="U1:U2"/>
    <mergeCell ref="V1:V2"/>
    <mergeCell ref="N1:N2"/>
    <mergeCell ref="O1:O2"/>
    <mergeCell ref="P1:P2"/>
    <mergeCell ref="Q1:Q2"/>
    <mergeCell ref="R1:R2"/>
    <mergeCell ref="S1:S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8"/>
  <sheetViews>
    <sheetView zoomScale="80" zoomScaleNormal="80" workbookViewId="0">
      <selection activeCell="O9" sqref="O9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2.7304687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02" t="s">
        <v>93</v>
      </c>
      <c r="B1" s="103"/>
      <c r="C1" s="104"/>
      <c r="D1" s="102" t="s">
        <v>36</v>
      </c>
      <c r="E1" s="103"/>
      <c r="F1" s="103"/>
      <c r="G1" s="103"/>
      <c r="H1" s="103"/>
      <c r="I1" s="106" t="s">
        <v>94</v>
      </c>
      <c r="J1" s="106"/>
      <c r="K1" s="106"/>
      <c r="L1" s="106"/>
      <c r="M1" s="105" t="s">
        <v>96</v>
      </c>
      <c r="N1" s="105" t="s">
        <v>96</v>
      </c>
      <c r="O1" s="105" t="s">
        <v>96</v>
      </c>
      <c r="P1" s="105" t="s">
        <v>96</v>
      </c>
      <c r="Q1" s="105" t="s">
        <v>96</v>
      </c>
      <c r="R1" s="105" t="s">
        <v>96</v>
      </c>
      <c r="S1" s="105" t="s">
        <v>96</v>
      </c>
      <c r="T1" s="105" t="s">
        <v>96</v>
      </c>
      <c r="U1" s="105" t="s">
        <v>96</v>
      </c>
      <c r="V1" s="105" t="s">
        <v>96</v>
      </c>
      <c r="W1" s="105" t="s">
        <v>96</v>
      </c>
      <c r="X1" s="105" t="s">
        <v>96</v>
      </c>
    </row>
    <row r="2" spans="1:24" ht="31.5" customHeight="1" x14ac:dyDescent="0.45">
      <c r="A2" s="107" t="s">
        <v>95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</row>
    <row r="3" spans="1:24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30" t="s">
        <v>37</v>
      </c>
      <c r="B4" s="113">
        <v>1</v>
      </c>
      <c r="C4" s="43">
        <v>1</v>
      </c>
      <c r="D4" s="115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/>
      <c r="K4" s="28">
        <f>J4-(SUM(M4:X4))</f>
        <v>0</v>
      </c>
      <c r="L4" s="29" t="str">
        <f>IF(K4&lt;0,"ATENÇÃO","OK")</f>
        <v>OK</v>
      </c>
      <c r="M4" s="81"/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31"/>
      <c r="B5" s="114"/>
      <c r="C5" s="43">
        <v>2</v>
      </c>
      <c r="D5" s="116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/>
      <c r="K5" s="28">
        <f t="shared" ref="K5:K67" si="0">J5-(SUM(M5:X5))</f>
        <v>0</v>
      </c>
      <c r="L5" s="29" t="str">
        <f t="shared" ref="L5:L67" si="1">IF(K5&lt;0,"ATENÇÃO","OK")</f>
        <v>OK</v>
      </c>
      <c r="M5" s="81"/>
      <c r="N5" s="82"/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31"/>
      <c r="B6" s="114"/>
      <c r="C6" s="43">
        <v>3</v>
      </c>
      <c r="D6" s="116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/>
      <c r="K6" s="28">
        <f t="shared" si="0"/>
        <v>0</v>
      </c>
      <c r="L6" s="29" t="str">
        <f t="shared" si="1"/>
        <v>OK</v>
      </c>
      <c r="M6" s="81"/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31"/>
      <c r="B7" s="114"/>
      <c r="C7" s="43">
        <v>4</v>
      </c>
      <c r="D7" s="116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/>
      <c r="K7" s="28">
        <f t="shared" si="0"/>
        <v>0</v>
      </c>
      <c r="L7" s="29" t="str">
        <f t="shared" si="1"/>
        <v>OK</v>
      </c>
      <c r="M7" s="81"/>
      <c r="N7" s="82"/>
      <c r="O7" s="82"/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31"/>
      <c r="B8" s="114"/>
      <c r="C8" s="43">
        <v>5</v>
      </c>
      <c r="D8" s="116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/>
      <c r="K8" s="28">
        <f t="shared" si="0"/>
        <v>0</v>
      </c>
      <c r="L8" s="29" t="str">
        <f t="shared" si="1"/>
        <v>OK</v>
      </c>
      <c r="M8" s="81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31"/>
      <c r="B9" s="114"/>
      <c r="C9" s="43">
        <v>6</v>
      </c>
      <c r="D9" s="116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/>
      <c r="K9" s="28">
        <f t="shared" si="0"/>
        <v>0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31"/>
      <c r="B10" s="114"/>
      <c r="C10" s="43">
        <v>7</v>
      </c>
      <c r="D10" s="116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/>
      <c r="K10" s="28">
        <f t="shared" si="0"/>
        <v>0</v>
      </c>
      <c r="L10" s="29" t="str">
        <f t="shared" si="1"/>
        <v>OK</v>
      </c>
      <c r="M10" s="81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31"/>
      <c r="B11" s="114"/>
      <c r="C11" s="43">
        <v>8</v>
      </c>
      <c r="D11" s="117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/>
      <c r="K11" s="28">
        <f t="shared" si="0"/>
        <v>0</v>
      </c>
      <c r="L11" s="29" t="str">
        <f t="shared" si="1"/>
        <v>OK</v>
      </c>
      <c r="M11" s="81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31"/>
      <c r="B12" s="132">
        <v>2</v>
      </c>
      <c r="C12" s="55">
        <v>9</v>
      </c>
      <c r="D12" s="110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/>
      <c r="K12" s="28">
        <f t="shared" si="0"/>
        <v>0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31"/>
      <c r="B13" s="132"/>
      <c r="C13" s="55">
        <v>10</v>
      </c>
      <c r="D13" s="111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/>
      <c r="K13" s="28">
        <f t="shared" si="0"/>
        <v>0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31"/>
      <c r="B14" s="133"/>
      <c r="C14" s="55">
        <v>11</v>
      </c>
      <c r="D14" s="112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/>
      <c r="K14" s="28">
        <f t="shared" si="0"/>
        <v>0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31"/>
      <c r="B15" s="113">
        <v>3</v>
      </c>
      <c r="C15" s="43">
        <v>12</v>
      </c>
      <c r="D15" s="115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/>
      <c r="K15" s="28">
        <f t="shared" si="0"/>
        <v>0</v>
      </c>
      <c r="L15" s="29" t="str">
        <f t="shared" si="1"/>
        <v>OK</v>
      </c>
      <c r="M15" s="81"/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31"/>
      <c r="B16" s="114"/>
      <c r="C16" s="43">
        <v>13</v>
      </c>
      <c r="D16" s="116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/>
      <c r="K16" s="28">
        <f t="shared" si="0"/>
        <v>0</v>
      </c>
      <c r="L16" s="29" t="str">
        <f t="shared" si="1"/>
        <v>OK</v>
      </c>
      <c r="M16" s="81"/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31"/>
      <c r="B17" s="114"/>
      <c r="C17" s="43">
        <v>14</v>
      </c>
      <c r="D17" s="116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/>
      <c r="K17" s="28">
        <f t="shared" si="0"/>
        <v>0</v>
      </c>
      <c r="L17" s="29" t="str">
        <f t="shared" si="1"/>
        <v>OK</v>
      </c>
      <c r="M17" s="81"/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31"/>
      <c r="B18" s="114"/>
      <c r="C18" s="43">
        <v>15</v>
      </c>
      <c r="D18" s="116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/>
      <c r="K18" s="28">
        <f t="shared" si="0"/>
        <v>0</v>
      </c>
      <c r="L18" s="29" t="str">
        <f t="shared" si="1"/>
        <v>OK</v>
      </c>
      <c r="M18" s="81"/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31"/>
      <c r="B19" s="114"/>
      <c r="C19" s="43">
        <v>16</v>
      </c>
      <c r="D19" s="116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/>
      <c r="K19" s="28">
        <f t="shared" si="0"/>
        <v>0</v>
      </c>
      <c r="L19" s="29" t="str">
        <f t="shared" si="1"/>
        <v>OK</v>
      </c>
      <c r="M19" s="81"/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31"/>
      <c r="B20" s="134"/>
      <c r="C20" s="43">
        <v>17</v>
      </c>
      <c r="D20" s="117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/>
      <c r="K20" s="28">
        <f t="shared" si="0"/>
        <v>0</v>
      </c>
      <c r="L20" s="29" t="str">
        <f t="shared" si="1"/>
        <v>OK</v>
      </c>
      <c r="M20" s="81"/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31"/>
      <c r="B21" s="135">
        <v>4</v>
      </c>
      <c r="C21" s="55">
        <v>18</v>
      </c>
      <c r="D21" s="110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/>
      <c r="K21" s="28">
        <f t="shared" si="0"/>
        <v>0</v>
      </c>
      <c r="L21" s="29" t="str">
        <f t="shared" si="1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31"/>
      <c r="B22" s="132"/>
      <c r="C22" s="55">
        <v>19</v>
      </c>
      <c r="D22" s="111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/>
      <c r="K22" s="28">
        <f t="shared" si="0"/>
        <v>0</v>
      </c>
      <c r="L22" s="29" t="str">
        <f t="shared" si="1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31"/>
      <c r="B23" s="132"/>
      <c r="C23" s="55">
        <v>20</v>
      </c>
      <c r="D23" s="111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/>
      <c r="K23" s="28">
        <f t="shared" si="0"/>
        <v>0</v>
      </c>
      <c r="L23" s="29" t="str">
        <f t="shared" si="1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31"/>
      <c r="B24" s="132"/>
      <c r="C24" s="55">
        <v>21</v>
      </c>
      <c r="D24" s="111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/>
      <c r="K24" s="28">
        <f t="shared" si="0"/>
        <v>0</v>
      </c>
      <c r="L24" s="29" t="str">
        <f t="shared" si="1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31"/>
      <c r="B25" s="132"/>
      <c r="C25" s="55">
        <v>22</v>
      </c>
      <c r="D25" s="111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/>
      <c r="K25" s="28">
        <f t="shared" si="0"/>
        <v>0</v>
      </c>
      <c r="L25" s="29" t="str">
        <f t="shared" si="1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31"/>
      <c r="B26" s="132"/>
      <c r="C26" s="55">
        <v>23</v>
      </c>
      <c r="D26" s="111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/>
      <c r="K26" s="28">
        <f t="shared" si="0"/>
        <v>0</v>
      </c>
      <c r="L26" s="29" t="str">
        <f t="shared" si="1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31"/>
      <c r="B27" s="132"/>
      <c r="C27" s="55">
        <v>24</v>
      </c>
      <c r="D27" s="111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/>
      <c r="K27" s="28">
        <f t="shared" si="0"/>
        <v>0</v>
      </c>
      <c r="L27" s="29" t="str">
        <f t="shared" si="1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31"/>
      <c r="B28" s="133"/>
      <c r="C28" s="55">
        <v>25</v>
      </c>
      <c r="D28" s="112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/>
      <c r="K28" s="28">
        <f t="shared" si="0"/>
        <v>0</v>
      </c>
      <c r="L28" s="29" t="str">
        <f t="shared" si="1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31"/>
      <c r="B29" s="113">
        <v>5</v>
      </c>
      <c r="C29" s="43">
        <v>26</v>
      </c>
      <c r="D29" s="115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/>
      <c r="K29" s="28">
        <f t="shared" si="0"/>
        <v>0</v>
      </c>
      <c r="L29" s="29" t="str">
        <f t="shared" si="1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31"/>
      <c r="B30" s="114"/>
      <c r="C30" s="43">
        <v>27</v>
      </c>
      <c r="D30" s="116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/>
      <c r="K30" s="28">
        <f t="shared" si="0"/>
        <v>0</v>
      </c>
      <c r="L30" s="29" t="str">
        <f t="shared" si="1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31"/>
      <c r="B31" s="114"/>
      <c r="C31" s="43">
        <v>28</v>
      </c>
      <c r="D31" s="116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/>
      <c r="K31" s="28">
        <f t="shared" si="0"/>
        <v>0</v>
      </c>
      <c r="L31" s="29" t="str">
        <f t="shared" si="1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31"/>
      <c r="B32" s="114"/>
      <c r="C32" s="43">
        <v>29</v>
      </c>
      <c r="D32" s="116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/>
      <c r="K32" s="28">
        <f t="shared" si="0"/>
        <v>0</v>
      </c>
      <c r="L32" s="29" t="str">
        <f t="shared" si="1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31"/>
      <c r="B33" s="114"/>
      <c r="C33" s="43">
        <v>30</v>
      </c>
      <c r="D33" s="116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/>
      <c r="K33" s="28">
        <f t="shared" si="0"/>
        <v>0</v>
      </c>
      <c r="L33" s="29" t="str">
        <f t="shared" si="1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31"/>
      <c r="B34" s="134"/>
      <c r="C34" s="43">
        <v>31</v>
      </c>
      <c r="D34" s="117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/>
      <c r="K34" s="28">
        <f t="shared" si="0"/>
        <v>0</v>
      </c>
      <c r="L34" s="29" t="str">
        <f t="shared" si="1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31"/>
      <c r="B35" s="135">
        <v>6</v>
      </c>
      <c r="C35" s="55">
        <v>32</v>
      </c>
      <c r="D35" s="110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/>
      <c r="K35" s="28">
        <f t="shared" si="0"/>
        <v>0</v>
      </c>
      <c r="L35" s="29" t="str">
        <f t="shared" si="1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31"/>
      <c r="B36" s="132"/>
      <c r="C36" s="55">
        <v>33</v>
      </c>
      <c r="D36" s="111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/>
      <c r="K36" s="28">
        <f t="shared" si="0"/>
        <v>0</v>
      </c>
      <c r="L36" s="29" t="str">
        <f t="shared" si="1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31"/>
      <c r="B37" s="132"/>
      <c r="C37" s="55">
        <v>34</v>
      </c>
      <c r="D37" s="111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/>
      <c r="K37" s="28">
        <f t="shared" si="0"/>
        <v>0</v>
      </c>
      <c r="L37" s="29" t="str">
        <f t="shared" si="1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31"/>
      <c r="B38" s="132"/>
      <c r="C38" s="55">
        <v>35</v>
      </c>
      <c r="D38" s="111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/>
      <c r="K38" s="28">
        <f t="shared" si="0"/>
        <v>0</v>
      </c>
      <c r="L38" s="29" t="str">
        <f t="shared" si="1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31"/>
      <c r="B39" s="132"/>
      <c r="C39" s="55">
        <v>36</v>
      </c>
      <c r="D39" s="111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/>
      <c r="K39" s="28">
        <f t="shared" si="0"/>
        <v>0</v>
      </c>
      <c r="L39" s="29" t="str">
        <f t="shared" si="1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31"/>
      <c r="B40" s="133"/>
      <c r="C40" s="55">
        <v>37</v>
      </c>
      <c r="D40" s="112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/>
      <c r="K40" s="28">
        <f t="shared" si="0"/>
        <v>0</v>
      </c>
      <c r="L40" s="29" t="str">
        <f t="shared" si="1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31"/>
      <c r="B41" s="113">
        <v>7</v>
      </c>
      <c r="C41" s="43">
        <v>38</v>
      </c>
      <c r="D41" s="115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/>
      <c r="K41" s="28">
        <f t="shared" si="0"/>
        <v>0</v>
      </c>
      <c r="L41" s="29" t="str">
        <f t="shared" si="1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31"/>
      <c r="B42" s="114"/>
      <c r="C42" s="43">
        <v>39</v>
      </c>
      <c r="D42" s="116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/>
      <c r="K42" s="28">
        <f t="shared" si="0"/>
        <v>0</v>
      </c>
      <c r="L42" s="29" t="str">
        <f t="shared" si="1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31"/>
      <c r="B43" s="114"/>
      <c r="C43" s="43">
        <v>40</v>
      </c>
      <c r="D43" s="116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/>
      <c r="K43" s="28">
        <f t="shared" si="0"/>
        <v>0</v>
      </c>
      <c r="L43" s="29" t="str">
        <f t="shared" si="1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31"/>
      <c r="B44" s="114"/>
      <c r="C44" s="43">
        <v>41</v>
      </c>
      <c r="D44" s="116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/>
      <c r="K44" s="28">
        <f t="shared" si="0"/>
        <v>0</v>
      </c>
      <c r="L44" s="29" t="str">
        <f t="shared" si="1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31"/>
      <c r="B45" s="114"/>
      <c r="C45" s="43">
        <v>42</v>
      </c>
      <c r="D45" s="116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/>
      <c r="K45" s="28">
        <f t="shared" si="0"/>
        <v>0</v>
      </c>
      <c r="L45" s="29" t="str">
        <f t="shared" si="1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31"/>
      <c r="B46" s="114"/>
      <c r="C46" s="43">
        <v>43</v>
      </c>
      <c r="D46" s="116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/>
      <c r="K46" s="28">
        <f t="shared" si="0"/>
        <v>0</v>
      </c>
      <c r="L46" s="29" t="str">
        <f t="shared" si="1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31"/>
      <c r="B47" s="114"/>
      <c r="C47" s="43">
        <v>44</v>
      </c>
      <c r="D47" s="116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/>
      <c r="K47" s="28">
        <f t="shared" si="0"/>
        <v>0</v>
      </c>
      <c r="L47" s="29" t="str">
        <f t="shared" si="1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31"/>
      <c r="B48" s="114"/>
      <c r="C48" s="43">
        <v>45</v>
      </c>
      <c r="D48" s="116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/>
      <c r="K48" s="28">
        <f t="shared" si="0"/>
        <v>0</v>
      </c>
      <c r="L48" s="29" t="str">
        <f t="shared" si="1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31"/>
      <c r="B49" s="114"/>
      <c r="C49" s="43">
        <v>46</v>
      </c>
      <c r="D49" s="116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/>
      <c r="K49" s="28">
        <f t="shared" si="0"/>
        <v>0</v>
      </c>
      <c r="L49" s="29" t="str">
        <f t="shared" si="1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31"/>
      <c r="B50" s="114"/>
      <c r="C50" s="43">
        <v>47</v>
      </c>
      <c r="D50" s="117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/>
      <c r="K50" s="28">
        <f t="shared" si="0"/>
        <v>0</v>
      </c>
      <c r="L50" s="29" t="str">
        <f t="shared" si="1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31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/>
      <c r="K51" s="28">
        <f t="shared" si="0"/>
        <v>0</v>
      </c>
      <c r="L51" s="29" t="str">
        <f t="shared" si="1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31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/>
      <c r="K52" s="28">
        <f t="shared" si="0"/>
        <v>0</v>
      </c>
      <c r="L52" s="29" t="str">
        <f t="shared" si="1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31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/>
      <c r="K53" s="28">
        <f t="shared" si="0"/>
        <v>0</v>
      </c>
      <c r="L53" s="29" t="str">
        <f t="shared" si="1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31"/>
      <c r="B54" s="118">
        <v>11</v>
      </c>
      <c r="C54" s="67">
        <v>51</v>
      </c>
      <c r="D54" s="121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/>
      <c r="K54" s="28">
        <f t="shared" si="0"/>
        <v>0</v>
      </c>
      <c r="L54" s="29" t="str">
        <f t="shared" si="1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31"/>
      <c r="B55" s="119"/>
      <c r="C55" s="67">
        <v>52</v>
      </c>
      <c r="D55" s="122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/>
      <c r="K55" s="28">
        <f t="shared" si="0"/>
        <v>0</v>
      </c>
      <c r="L55" s="29" t="str">
        <f t="shared" si="1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31"/>
      <c r="B56" s="119"/>
      <c r="C56" s="67">
        <v>53</v>
      </c>
      <c r="D56" s="122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/>
      <c r="K56" s="28">
        <f t="shared" si="0"/>
        <v>0</v>
      </c>
      <c r="L56" s="29" t="str">
        <f t="shared" si="1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31"/>
      <c r="B57" s="120"/>
      <c r="C57" s="72">
        <v>54</v>
      </c>
      <c r="D57" s="123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/>
      <c r="K57" s="28">
        <f t="shared" si="0"/>
        <v>0</v>
      </c>
      <c r="L57" s="29" t="str">
        <f t="shared" si="1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31"/>
      <c r="B58" s="124">
        <v>12</v>
      </c>
      <c r="C58" s="76">
        <v>55</v>
      </c>
      <c r="D58" s="110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>
        <v>5</v>
      </c>
      <c r="K58" s="28">
        <f t="shared" si="0"/>
        <v>5</v>
      </c>
      <c r="L58" s="29" t="str">
        <f t="shared" si="1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31"/>
      <c r="B59" s="125"/>
      <c r="C59" s="76">
        <v>56</v>
      </c>
      <c r="D59" s="111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>
        <v>5</v>
      </c>
      <c r="K59" s="28">
        <f t="shared" si="0"/>
        <v>5</v>
      </c>
      <c r="L59" s="29" t="str">
        <f t="shared" si="1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31"/>
      <c r="B60" s="125"/>
      <c r="C60" s="76">
        <v>57</v>
      </c>
      <c r="D60" s="111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>
        <v>5</v>
      </c>
      <c r="K60" s="28">
        <f t="shared" si="0"/>
        <v>5</v>
      </c>
      <c r="L60" s="29" t="str">
        <f t="shared" si="1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31"/>
      <c r="B61" s="125"/>
      <c r="C61" s="76">
        <v>58</v>
      </c>
      <c r="D61" s="111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>
        <v>5</v>
      </c>
      <c r="K61" s="28">
        <f t="shared" si="0"/>
        <v>5</v>
      </c>
      <c r="L61" s="29" t="str">
        <f t="shared" si="1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31"/>
      <c r="B62" s="125"/>
      <c r="C62" s="76">
        <v>59</v>
      </c>
      <c r="D62" s="111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>
        <v>5</v>
      </c>
      <c r="K62" s="28">
        <f t="shared" si="0"/>
        <v>5</v>
      </c>
      <c r="L62" s="29" t="str">
        <f t="shared" si="1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31"/>
      <c r="B63" s="125"/>
      <c r="C63" s="76">
        <v>60</v>
      </c>
      <c r="D63" s="111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>
        <v>5</v>
      </c>
      <c r="K63" s="28">
        <f t="shared" si="0"/>
        <v>5</v>
      </c>
      <c r="L63" s="29" t="str">
        <f t="shared" si="1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31"/>
      <c r="B64" s="126"/>
      <c r="C64" s="76">
        <v>61</v>
      </c>
      <c r="D64" s="112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>
        <v>5</v>
      </c>
      <c r="K64" s="28">
        <f t="shared" si="0"/>
        <v>5</v>
      </c>
      <c r="L64" s="29" t="str">
        <f t="shared" si="1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31"/>
      <c r="B65" s="127">
        <v>13</v>
      </c>
      <c r="C65" s="78">
        <v>62</v>
      </c>
      <c r="D65" s="121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>
        <v>4</v>
      </c>
      <c r="K65" s="28">
        <f t="shared" si="0"/>
        <v>4</v>
      </c>
      <c r="L65" s="29" t="str">
        <f t="shared" si="1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31"/>
      <c r="B66" s="128"/>
      <c r="C66" s="78">
        <v>63</v>
      </c>
      <c r="D66" s="122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>
        <v>4</v>
      </c>
      <c r="K66" s="28">
        <f t="shared" si="0"/>
        <v>4</v>
      </c>
      <c r="L66" s="29" t="str">
        <f t="shared" si="1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31"/>
      <c r="B67" s="129"/>
      <c r="C67" s="78">
        <v>64</v>
      </c>
      <c r="D67" s="123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>
        <v>4</v>
      </c>
      <c r="K67" s="28">
        <f t="shared" si="0"/>
        <v>4</v>
      </c>
      <c r="L67" s="29" t="str">
        <f t="shared" si="1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/>
      <c r="N68" s="50"/>
    </row>
  </sheetData>
  <mergeCells count="37">
    <mergeCell ref="D35:D40"/>
    <mergeCell ref="B41:B50"/>
    <mergeCell ref="D41:D50"/>
    <mergeCell ref="B54:B57"/>
    <mergeCell ref="D54:D57"/>
    <mergeCell ref="D1:H1"/>
    <mergeCell ref="I1:L1"/>
    <mergeCell ref="W1:W2"/>
    <mergeCell ref="X1:X2"/>
    <mergeCell ref="A2:L2"/>
    <mergeCell ref="T1:T2"/>
    <mergeCell ref="U1:U2"/>
    <mergeCell ref="V1:V2"/>
    <mergeCell ref="N1:N2"/>
    <mergeCell ref="O1:O2"/>
    <mergeCell ref="P1:P2"/>
    <mergeCell ref="Q1:Q2"/>
    <mergeCell ref="R1:R2"/>
    <mergeCell ref="S1:S2"/>
    <mergeCell ref="A1:C1"/>
    <mergeCell ref="M1:M2"/>
    <mergeCell ref="A4:A67"/>
    <mergeCell ref="B4:B11"/>
    <mergeCell ref="D4:D11"/>
    <mergeCell ref="B65:B67"/>
    <mergeCell ref="D65:D67"/>
    <mergeCell ref="B29:B34"/>
    <mergeCell ref="D29:D34"/>
    <mergeCell ref="B35:B40"/>
    <mergeCell ref="B58:B64"/>
    <mergeCell ref="D58:D64"/>
    <mergeCell ref="B12:B14"/>
    <mergeCell ref="D12:D14"/>
    <mergeCell ref="B15:B20"/>
    <mergeCell ref="D15:D20"/>
    <mergeCell ref="B21:B28"/>
    <mergeCell ref="D21:D2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8"/>
  <sheetViews>
    <sheetView zoomScale="80" zoomScaleNormal="80" workbookViewId="0">
      <selection activeCell="L16" sqref="L16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27" style="30" customWidth="1"/>
    <col min="5" max="5" width="41.73046875" style="1" customWidth="1"/>
    <col min="6" max="6" width="11.265625" style="1" customWidth="1"/>
    <col min="7" max="7" width="16.3984375" style="97" customWidth="1"/>
    <col min="8" max="8" width="16" style="1" customWidth="1"/>
    <col min="9" max="9" width="19.86328125" style="18" customWidth="1"/>
    <col min="10" max="10" width="18" style="31" customWidth="1"/>
    <col min="11" max="11" width="20.3984375" style="15" customWidth="1"/>
    <col min="12" max="12" width="17" style="15" bestFit="1" customWidth="1"/>
    <col min="13" max="16384" width="9.73046875" style="15"/>
  </cols>
  <sheetData>
    <row r="1" spans="1:12" ht="42.75" customHeight="1" x14ac:dyDescent="0.45">
      <c r="A1" s="106" t="s">
        <v>93</v>
      </c>
      <c r="B1" s="106"/>
      <c r="C1" s="106"/>
      <c r="D1" s="106" t="s">
        <v>36</v>
      </c>
      <c r="E1" s="106"/>
      <c r="F1" s="106"/>
      <c r="G1" s="106" t="s">
        <v>94</v>
      </c>
      <c r="H1" s="106"/>
      <c r="I1" s="106"/>
      <c r="J1" s="106"/>
      <c r="K1" s="106"/>
      <c r="L1" s="106"/>
    </row>
    <row r="2" spans="1:12" ht="31.5" customHeight="1" x14ac:dyDescent="0.45">
      <c r="A2" s="143" t="s">
        <v>35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25</v>
      </c>
      <c r="G3" s="91" t="s">
        <v>92</v>
      </c>
      <c r="H3" s="45" t="s">
        <v>24</v>
      </c>
      <c r="I3" s="26" t="s">
        <v>26</v>
      </c>
      <c r="J3" s="22" t="s">
        <v>27</v>
      </c>
      <c r="K3" s="46" t="s">
        <v>28</v>
      </c>
      <c r="L3" s="46" t="s">
        <v>29</v>
      </c>
    </row>
    <row r="4" spans="1:12" ht="30" customHeight="1" x14ac:dyDescent="0.45">
      <c r="A4" s="130" t="s">
        <v>37</v>
      </c>
      <c r="B4" s="113">
        <v>1</v>
      </c>
      <c r="C4" s="43">
        <v>1</v>
      </c>
      <c r="D4" s="115" t="s">
        <v>40</v>
      </c>
      <c r="E4" s="41" t="s">
        <v>41</v>
      </c>
      <c r="F4" s="52" t="s">
        <v>38</v>
      </c>
      <c r="G4" s="92">
        <v>432.9</v>
      </c>
      <c r="H4" s="21">
        <f>Reitoria!J4+CEFID!J4+CERES!J4+CCT!J4+CAV!J4</f>
        <v>8</v>
      </c>
      <c r="I4" s="28">
        <f>(Reitoria!J4-Reitoria!K4)+(CEFID!J4-CEFID!K4)+(CERES!J4-CERES!K4)+(CCT!J4-CCT!K4)+(CAV!J4-CAV!K4)</f>
        <v>2</v>
      </c>
      <c r="J4" s="47">
        <f>H4-I4</f>
        <v>6</v>
      </c>
      <c r="K4" s="48">
        <f>G4*H4</f>
        <v>3463.2</v>
      </c>
      <c r="L4" s="48">
        <f>G4*I4</f>
        <v>865.8</v>
      </c>
    </row>
    <row r="5" spans="1:12" s="20" customFormat="1" ht="30" customHeight="1" x14ac:dyDescent="0.45">
      <c r="A5" s="131"/>
      <c r="B5" s="114"/>
      <c r="C5" s="43">
        <v>2</v>
      </c>
      <c r="D5" s="116"/>
      <c r="E5" s="42" t="s">
        <v>42</v>
      </c>
      <c r="F5" s="52" t="s">
        <v>38</v>
      </c>
      <c r="G5" s="92">
        <v>692.91</v>
      </c>
      <c r="H5" s="21">
        <f>Reitoria!J5+CEFID!J5+CERES!J5+CCT!J5+CAV!J5</f>
        <v>8</v>
      </c>
      <c r="I5" s="28">
        <f>(Reitoria!J5-Reitoria!K5)+(CEFID!J5-CEFID!K5)+(CERES!J5-CERES!K5)+(CCT!J5-CCT!K5)+(CAV!J5-CAV!K5)</f>
        <v>7</v>
      </c>
      <c r="J5" s="47">
        <f t="shared" ref="J5:J67" si="0">H5-I5</f>
        <v>1</v>
      </c>
      <c r="K5" s="48">
        <f t="shared" ref="K5:K67" si="1">G5*H5</f>
        <v>5543.28</v>
      </c>
      <c r="L5" s="48">
        <f t="shared" ref="L5:L67" si="2">G5*I5</f>
        <v>4850.37</v>
      </c>
    </row>
    <row r="6" spans="1:12" s="20" customFormat="1" ht="30" customHeight="1" x14ac:dyDescent="0.45">
      <c r="A6" s="131"/>
      <c r="B6" s="114"/>
      <c r="C6" s="43">
        <v>3</v>
      </c>
      <c r="D6" s="116"/>
      <c r="E6" s="42" t="s">
        <v>43</v>
      </c>
      <c r="F6" s="52" t="s">
        <v>38</v>
      </c>
      <c r="G6" s="92">
        <v>1044.26</v>
      </c>
      <c r="H6" s="21">
        <f>Reitoria!J6+CEFID!J6+CERES!J6+CCT!J6+CAV!J6</f>
        <v>10</v>
      </c>
      <c r="I6" s="28">
        <f>(Reitoria!J6-Reitoria!K6)+(CEFID!J6-CEFID!K6)+(CERES!J6-CERES!K6)+(CCT!J6-CCT!K6)+(CAV!J6-CAV!K6)</f>
        <v>8</v>
      </c>
      <c r="J6" s="47">
        <f t="shared" si="0"/>
        <v>2</v>
      </c>
      <c r="K6" s="48">
        <f t="shared" si="1"/>
        <v>10442.6</v>
      </c>
      <c r="L6" s="48">
        <f t="shared" si="2"/>
        <v>8354.08</v>
      </c>
    </row>
    <row r="7" spans="1:12" s="20" customFormat="1" ht="30" customHeight="1" x14ac:dyDescent="0.45">
      <c r="A7" s="131"/>
      <c r="B7" s="114"/>
      <c r="C7" s="43">
        <v>4</v>
      </c>
      <c r="D7" s="116"/>
      <c r="E7" s="54" t="s">
        <v>44</v>
      </c>
      <c r="F7" s="52" t="s">
        <v>38</v>
      </c>
      <c r="G7" s="92">
        <v>1520.13</v>
      </c>
      <c r="H7" s="21">
        <f>Reitoria!J7+CEFID!J7+CERES!J7+CCT!J7+CAV!J7</f>
        <v>8</v>
      </c>
      <c r="I7" s="28">
        <f>(Reitoria!J7-Reitoria!K7)+(CEFID!J7-CEFID!K7)+(CERES!J7-CERES!K7)+(CCT!J7-CCT!K7)+(CAV!J7-CAV!K7)</f>
        <v>6</v>
      </c>
      <c r="J7" s="47">
        <f t="shared" si="0"/>
        <v>2</v>
      </c>
      <c r="K7" s="48">
        <f t="shared" si="1"/>
        <v>12161.04</v>
      </c>
      <c r="L7" s="48">
        <f t="shared" si="2"/>
        <v>9120.7800000000007</v>
      </c>
    </row>
    <row r="8" spans="1:12" s="20" customFormat="1" ht="30" customHeight="1" x14ac:dyDescent="0.45">
      <c r="A8" s="131"/>
      <c r="B8" s="114"/>
      <c r="C8" s="43">
        <v>5</v>
      </c>
      <c r="D8" s="116"/>
      <c r="E8" s="42" t="s">
        <v>45</v>
      </c>
      <c r="F8" s="52" t="s">
        <v>38</v>
      </c>
      <c r="G8" s="92">
        <v>31.06</v>
      </c>
      <c r="H8" s="21">
        <f>Reitoria!J8+CEFID!J8+CERES!J8+CCT!J8+CAV!J8</f>
        <v>2</v>
      </c>
      <c r="I8" s="28">
        <f>(Reitoria!J8-Reitoria!K8)+(CEFID!J8-CEFID!K8)+(CERES!J8-CERES!K8)+(CCT!J8-CCT!K8)+(CAV!J8-CAV!K8)</f>
        <v>1</v>
      </c>
      <c r="J8" s="47">
        <f t="shared" si="0"/>
        <v>1</v>
      </c>
      <c r="K8" s="48">
        <f t="shared" si="1"/>
        <v>62.12</v>
      </c>
      <c r="L8" s="48">
        <f t="shared" si="2"/>
        <v>31.06</v>
      </c>
    </row>
    <row r="9" spans="1:12" s="20" customFormat="1" ht="30" customHeight="1" x14ac:dyDescent="0.45">
      <c r="A9" s="131"/>
      <c r="B9" s="114"/>
      <c r="C9" s="43">
        <v>6</v>
      </c>
      <c r="D9" s="116"/>
      <c r="E9" s="42" t="s">
        <v>48</v>
      </c>
      <c r="F9" s="52" t="s">
        <v>38</v>
      </c>
      <c r="G9" s="92">
        <v>288.16000000000003</v>
      </c>
      <c r="H9" s="21">
        <f>Reitoria!J9+CEFID!J9+CERES!J9+CCT!J9+CAV!J9</f>
        <v>4</v>
      </c>
      <c r="I9" s="28">
        <f>(Reitoria!J9-Reitoria!K9)+(CEFID!J9-CEFID!K9)+(CERES!J9-CERES!K9)+(CCT!J9-CCT!K9)+(CAV!J9-CAV!K9)</f>
        <v>0</v>
      </c>
      <c r="J9" s="47">
        <f t="shared" si="0"/>
        <v>4</v>
      </c>
      <c r="K9" s="48">
        <f t="shared" si="1"/>
        <v>1152.6400000000001</v>
      </c>
      <c r="L9" s="48">
        <f t="shared" si="2"/>
        <v>0</v>
      </c>
    </row>
    <row r="10" spans="1:12" s="20" customFormat="1" ht="30" customHeight="1" x14ac:dyDescent="0.45">
      <c r="A10" s="131"/>
      <c r="B10" s="114"/>
      <c r="C10" s="43">
        <v>7</v>
      </c>
      <c r="D10" s="116"/>
      <c r="E10" s="42" t="s">
        <v>49</v>
      </c>
      <c r="F10" s="52" t="s">
        <v>38</v>
      </c>
      <c r="G10" s="92">
        <v>101.12</v>
      </c>
      <c r="H10" s="21">
        <f>Reitoria!J10+CEFID!J10+CERES!J10+CCT!J10+CAV!J10</f>
        <v>12</v>
      </c>
      <c r="I10" s="28">
        <f>(Reitoria!J10-Reitoria!K10)+(CEFID!J10-CEFID!K10)+(CERES!J10-CERES!K10)+(CCT!J10-CCT!K10)+(CAV!J10-CAV!K10)</f>
        <v>3</v>
      </c>
      <c r="J10" s="47">
        <f t="shared" si="0"/>
        <v>9</v>
      </c>
      <c r="K10" s="48">
        <f t="shared" si="1"/>
        <v>1213.44</v>
      </c>
      <c r="L10" s="48">
        <f t="shared" si="2"/>
        <v>303.36</v>
      </c>
    </row>
    <row r="11" spans="1:12" s="20" customFormat="1" ht="30" customHeight="1" x14ac:dyDescent="0.45">
      <c r="A11" s="131"/>
      <c r="B11" s="114"/>
      <c r="C11" s="43">
        <v>8</v>
      </c>
      <c r="D11" s="117"/>
      <c r="E11" s="54" t="s">
        <v>50</v>
      </c>
      <c r="F11" s="52" t="s">
        <v>38</v>
      </c>
      <c r="G11" s="92">
        <v>495.2</v>
      </c>
      <c r="H11" s="21">
        <f>Reitoria!J11+CEFID!J11+CERES!J11+CCT!J11+CAV!J11</f>
        <v>8</v>
      </c>
      <c r="I11" s="28">
        <f>(Reitoria!J11-Reitoria!K11)+(CEFID!J11-CEFID!K11)+(CERES!J11-CERES!K11)+(CCT!J11-CCT!K11)+(CAV!J11-CAV!K11)</f>
        <v>4</v>
      </c>
      <c r="J11" s="47">
        <f t="shared" si="0"/>
        <v>4</v>
      </c>
      <c r="K11" s="48">
        <f t="shared" si="1"/>
        <v>3961.6</v>
      </c>
      <c r="L11" s="48">
        <f t="shared" si="2"/>
        <v>1980.8</v>
      </c>
    </row>
    <row r="12" spans="1:12" ht="30" customHeight="1" x14ac:dyDescent="0.45">
      <c r="A12" s="131"/>
      <c r="B12" s="132">
        <v>2</v>
      </c>
      <c r="C12" s="55">
        <v>9</v>
      </c>
      <c r="D12" s="110" t="s">
        <v>51</v>
      </c>
      <c r="E12" s="56" t="s">
        <v>52</v>
      </c>
      <c r="F12" s="57" t="s">
        <v>38</v>
      </c>
      <c r="G12" s="90">
        <v>25.09</v>
      </c>
      <c r="H12" s="21">
        <f>Reitoria!J12+CEFID!J12+CERES!J12+CCT!J12+CAV!J12</f>
        <v>5</v>
      </c>
      <c r="I12" s="28">
        <f>(Reitoria!J12-Reitoria!K12)+(CEFID!J12-CEFID!K12)+(CERES!J12-CERES!K12)+(CCT!J12-CCT!K12)+(CAV!J12-CAV!K12)</f>
        <v>0</v>
      </c>
      <c r="J12" s="47">
        <f t="shared" si="0"/>
        <v>5</v>
      </c>
      <c r="K12" s="48">
        <f t="shared" si="1"/>
        <v>125.45</v>
      </c>
      <c r="L12" s="48">
        <f t="shared" si="2"/>
        <v>0</v>
      </c>
    </row>
    <row r="13" spans="1:12" ht="30" customHeight="1" x14ac:dyDescent="0.45">
      <c r="A13" s="131"/>
      <c r="B13" s="132"/>
      <c r="C13" s="55">
        <v>10</v>
      </c>
      <c r="D13" s="111"/>
      <c r="E13" s="56" t="s">
        <v>104</v>
      </c>
      <c r="F13" s="57" t="s">
        <v>38</v>
      </c>
      <c r="G13" s="90">
        <v>62.84</v>
      </c>
      <c r="H13" s="21">
        <f>Reitoria!J13+CEFID!J13+CERES!J13+CCT!J13+CAV!J13</f>
        <v>5</v>
      </c>
      <c r="I13" s="28">
        <f>(Reitoria!J13-Reitoria!K13)+(CEFID!J13-CEFID!K13)+(CERES!J13-CERES!K13)+(CCT!J13-CCT!K13)+(CAV!J13-CAV!K13)</f>
        <v>0</v>
      </c>
      <c r="J13" s="47">
        <f t="shared" si="0"/>
        <v>5</v>
      </c>
      <c r="K13" s="48">
        <f t="shared" si="1"/>
        <v>314.20000000000005</v>
      </c>
      <c r="L13" s="48">
        <f t="shared" si="2"/>
        <v>0</v>
      </c>
    </row>
    <row r="14" spans="1:12" ht="30" customHeight="1" x14ac:dyDescent="0.45">
      <c r="A14" s="131"/>
      <c r="B14" s="133"/>
      <c r="C14" s="55">
        <v>11</v>
      </c>
      <c r="D14" s="112"/>
      <c r="E14" s="56" t="s">
        <v>105</v>
      </c>
      <c r="F14" s="57" t="s">
        <v>38</v>
      </c>
      <c r="G14" s="90">
        <v>12.05</v>
      </c>
      <c r="H14" s="21">
        <f>Reitoria!J14+CEFID!J14+CERES!J14+CCT!J14+CAV!J14</f>
        <v>5</v>
      </c>
      <c r="I14" s="28">
        <f>(Reitoria!J14-Reitoria!K14)+(CEFID!J14-CEFID!K14)+(CERES!J14-CERES!K14)+(CCT!J14-CCT!K14)+(CAV!J14-CAV!K14)</f>
        <v>0</v>
      </c>
      <c r="J14" s="47">
        <f t="shared" si="0"/>
        <v>5</v>
      </c>
      <c r="K14" s="48">
        <f t="shared" si="1"/>
        <v>60.25</v>
      </c>
      <c r="L14" s="48">
        <f t="shared" si="2"/>
        <v>0</v>
      </c>
    </row>
    <row r="15" spans="1:12" ht="30" customHeight="1" x14ac:dyDescent="0.45">
      <c r="A15" s="131"/>
      <c r="B15" s="113">
        <v>3</v>
      </c>
      <c r="C15" s="43">
        <v>12</v>
      </c>
      <c r="D15" s="115" t="s">
        <v>53</v>
      </c>
      <c r="E15" s="41" t="s">
        <v>41</v>
      </c>
      <c r="F15" s="52" t="s">
        <v>38</v>
      </c>
      <c r="G15" s="92">
        <v>500.17</v>
      </c>
      <c r="H15" s="21">
        <f>Reitoria!J15+CEFID!J15+CERES!J15+CCT!J15+CAV!J15</f>
        <v>3</v>
      </c>
      <c r="I15" s="28">
        <f>(Reitoria!J15-Reitoria!K15)+(CEFID!J15-CEFID!K15)+(CERES!J15-CERES!K15)+(CCT!J15-CCT!K15)+(CAV!J15-CAV!K15)</f>
        <v>3</v>
      </c>
      <c r="J15" s="47">
        <f t="shared" si="0"/>
        <v>0</v>
      </c>
      <c r="K15" s="48">
        <f t="shared" si="1"/>
        <v>1500.51</v>
      </c>
      <c r="L15" s="48">
        <f t="shared" si="2"/>
        <v>1500.51</v>
      </c>
    </row>
    <row r="16" spans="1:12" ht="30" customHeight="1" x14ac:dyDescent="0.45">
      <c r="A16" s="131"/>
      <c r="B16" s="114"/>
      <c r="C16" s="43">
        <v>13</v>
      </c>
      <c r="D16" s="116"/>
      <c r="E16" s="59" t="s">
        <v>44</v>
      </c>
      <c r="F16" s="52" t="s">
        <v>38</v>
      </c>
      <c r="G16" s="92">
        <v>1288.23</v>
      </c>
      <c r="H16" s="21">
        <f>Reitoria!J16+CEFID!J16+CERES!J16+CCT!J16+CAV!J16</f>
        <v>2</v>
      </c>
      <c r="I16" s="28">
        <f>(Reitoria!J16-Reitoria!K16)+(CEFID!J16-CEFID!K16)+(CERES!J16-CERES!K16)+(CCT!J16-CCT!K16)+(CAV!J16-CAV!K16)</f>
        <v>2</v>
      </c>
      <c r="J16" s="47">
        <f t="shared" si="0"/>
        <v>0</v>
      </c>
      <c r="K16" s="48">
        <f t="shared" si="1"/>
        <v>2576.46</v>
      </c>
      <c r="L16" s="48">
        <f t="shared" si="2"/>
        <v>2576.46</v>
      </c>
    </row>
    <row r="17" spans="1:12" ht="30" customHeight="1" x14ac:dyDescent="0.45">
      <c r="A17" s="131"/>
      <c r="B17" s="114"/>
      <c r="C17" s="43">
        <v>14</v>
      </c>
      <c r="D17" s="116"/>
      <c r="E17" s="42" t="s">
        <v>45</v>
      </c>
      <c r="F17" s="52" t="s">
        <v>38</v>
      </c>
      <c r="G17" s="92">
        <v>100.84</v>
      </c>
      <c r="H17" s="21">
        <f>Reitoria!J17+CEFID!J17+CERES!J17+CCT!J17+CAV!J17</f>
        <v>3</v>
      </c>
      <c r="I17" s="28">
        <f>(Reitoria!J17-Reitoria!K17)+(CEFID!J17-CEFID!K17)+(CERES!J17-CERES!K17)+(CCT!J17-CCT!K17)+(CAV!J17-CAV!K17)</f>
        <v>3</v>
      </c>
      <c r="J17" s="47">
        <f t="shared" si="0"/>
        <v>0</v>
      </c>
      <c r="K17" s="48">
        <f t="shared" si="1"/>
        <v>302.52</v>
      </c>
      <c r="L17" s="48">
        <f t="shared" si="2"/>
        <v>302.52</v>
      </c>
    </row>
    <row r="18" spans="1:12" ht="30" customHeight="1" x14ac:dyDescent="0.45">
      <c r="A18" s="131"/>
      <c r="B18" s="114"/>
      <c r="C18" s="43">
        <v>15</v>
      </c>
      <c r="D18" s="116"/>
      <c r="E18" s="42" t="s">
        <v>46</v>
      </c>
      <c r="F18" s="52" t="s">
        <v>38</v>
      </c>
      <c r="G18" s="92">
        <v>853.94</v>
      </c>
      <c r="H18" s="21">
        <f>Reitoria!J18+CEFID!J18+CERES!J18+CCT!J18+CAV!J18</f>
        <v>5</v>
      </c>
      <c r="I18" s="28">
        <f>(Reitoria!J18-Reitoria!K18)+(CEFID!J18-CEFID!K18)+(CERES!J18-CERES!K18)+(CCT!J18-CCT!K18)+(CAV!J18-CAV!K18)</f>
        <v>5</v>
      </c>
      <c r="J18" s="47">
        <f t="shared" si="0"/>
        <v>0</v>
      </c>
      <c r="K18" s="48">
        <f t="shared" si="1"/>
        <v>4269.7000000000007</v>
      </c>
      <c r="L18" s="48">
        <f t="shared" si="2"/>
        <v>4269.7000000000007</v>
      </c>
    </row>
    <row r="19" spans="1:12" ht="30" customHeight="1" x14ac:dyDescent="0.45">
      <c r="A19" s="131"/>
      <c r="B19" s="114"/>
      <c r="C19" s="43">
        <v>16</v>
      </c>
      <c r="D19" s="116"/>
      <c r="E19" s="42" t="s">
        <v>47</v>
      </c>
      <c r="F19" s="52" t="s">
        <v>38</v>
      </c>
      <c r="G19" s="92">
        <v>1594.02</v>
      </c>
      <c r="H19" s="21">
        <f>Reitoria!J19+CEFID!J19+CERES!J19+CCT!J19+CAV!J19</f>
        <v>3</v>
      </c>
      <c r="I19" s="28">
        <f>(Reitoria!J19-Reitoria!K19)+(CEFID!J19-CEFID!K19)+(CERES!J19-CERES!K19)+(CCT!J19-CCT!K19)+(CAV!J19-CAV!K19)</f>
        <v>3</v>
      </c>
      <c r="J19" s="47">
        <f t="shared" si="0"/>
        <v>0</v>
      </c>
      <c r="K19" s="48">
        <f t="shared" si="1"/>
        <v>4782.0599999999995</v>
      </c>
      <c r="L19" s="48">
        <f t="shared" si="2"/>
        <v>4782.0599999999995</v>
      </c>
    </row>
    <row r="20" spans="1:12" ht="30" customHeight="1" x14ac:dyDescent="0.45">
      <c r="A20" s="131"/>
      <c r="B20" s="134"/>
      <c r="C20" s="43">
        <v>17</v>
      </c>
      <c r="D20" s="117"/>
      <c r="E20" s="59" t="s">
        <v>50</v>
      </c>
      <c r="F20" s="52" t="s">
        <v>38</v>
      </c>
      <c r="G20" s="92">
        <v>422.9</v>
      </c>
      <c r="H20" s="21">
        <f>Reitoria!J20+CEFID!J20+CERES!J20+CCT!J20+CAV!J20</f>
        <v>3</v>
      </c>
      <c r="I20" s="28">
        <f>(Reitoria!J20-Reitoria!K20)+(CEFID!J20-CEFID!K20)+(CERES!J20-CERES!K20)+(CCT!J20-CCT!K20)+(CAV!J20-CAV!K20)</f>
        <v>3</v>
      </c>
      <c r="J20" s="47">
        <f t="shared" si="0"/>
        <v>0</v>
      </c>
      <c r="K20" s="48">
        <f t="shared" si="1"/>
        <v>1268.6999999999998</v>
      </c>
      <c r="L20" s="48">
        <f t="shared" si="2"/>
        <v>1268.6999999999998</v>
      </c>
    </row>
    <row r="21" spans="1:12" ht="30" customHeight="1" x14ac:dyDescent="0.45">
      <c r="A21" s="131"/>
      <c r="B21" s="135">
        <v>4</v>
      </c>
      <c r="C21" s="55">
        <v>18</v>
      </c>
      <c r="D21" s="110" t="s">
        <v>54</v>
      </c>
      <c r="E21" s="60" t="s">
        <v>55</v>
      </c>
      <c r="F21" s="57" t="s">
        <v>38</v>
      </c>
      <c r="G21" s="90">
        <v>420.07</v>
      </c>
      <c r="H21" s="21">
        <f>Reitoria!J21+CEFID!J21+CERES!J21+CCT!J21+CAV!J21</f>
        <v>1</v>
      </c>
      <c r="I21" s="28">
        <f>(Reitoria!J21-Reitoria!K21)+(CEFID!J21-CEFID!K21)+(CERES!J21-CERES!K21)+(CCT!J21-CCT!K21)+(CAV!J21-CAV!K21)</f>
        <v>0</v>
      </c>
      <c r="J21" s="47">
        <f t="shared" si="0"/>
        <v>1</v>
      </c>
      <c r="K21" s="48">
        <f t="shared" si="1"/>
        <v>420.07</v>
      </c>
      <c r="L21" s="48">
        <f t="shared" si="2"/>
        <v>0</v>
      </c>
    </row>
    <row r="22" spans="1:12" ht="30" customHeight="1" x14ac:dyDescent="0.45">
      <c r="A22" s="131"/>
      <c r="B22" s="132"/>
      <c r="C22" s="55">
        <v>19</v>
      </c>
      <c r="D22" s="111"/>
      <c r="E22" s="60" t="s">
        <v>56</v>
      </c>
      <c r="F22" s="57" t="s">
        <v>38</v>
      </c>
      <c r="G22" s="90">
        <v>609.41999999999996</v>
      </c>
      <c r="H22" s="21">
        <f>Reitoria!J22+CEFID!J22+CERES!J22+CCT!J22+CAV!J22</f>
        <v>1</v>
      </c>
      <c r="I22" s="28">
        <f>(Reitoria!J22-Reitoria!K22)+(CEFID!J22-CEFID!K22)+(CERES!J22-CERES!K22)+(CCT!J22-CCT!K22)+(CAV!J22-CAV!K22)</f>
        <v>0</v>
      </c>
      <c r="J22" s="47">
        <f t="shared" si="0"/>
        <v>1</v>
      </c>
      <c r="K22" s="48">
        <f t="shared" si="1"/>
        <v>609.41999999999996</v>
      </c>
      <c r="L22" s="48">
        <f t="shared" si="2"/>
        <v>0</v>
      </c>
    </row>
    <row r="23" spans="1:12" ht="30" customHeight="1" x14ac:dyDescent="0.45">
      <c r="A23" s="131"/>
      <c r="B23" s="132"/>
      <c r="C23" s="55">
        <v>20</v>
      </c>
      <c r="D23" s="111"/>
      <c r="E23" s="60" t="s">
        <v>57</v>
      </c>
      <c r="F23" s="57" t="s">
        <v>38</v>
      </c>
      <c r="G23" s="90">
        <v>16.86</v>
      </c>
      <c r="H23" s="21">
        <f>Reitoria!J23+CEFID!J23+CERES!J23+CCT!J23+CAV!J23</f>
        <v>1</v>
      </c>
      <c r="I23" s="28">
        <f>(Reitoria!J23-Reitoria!K23)+(CEFID!J23-CEFID!K23)+(CERES!J23-CERES!K23)+(CCT!J23-CCT!K23)+(CAV!J23-CAV!K23)</f>
        <v>0</v>
      </c>
      <c r="J23" s="47">
        <f t="shared" si="0"/>
        <v>1</v>
      </c>
      <c r="K23" s="48">
        <f t="shared" si="1"/>
        <v>16.86</v>
      </c>
      <c r="L23" s="48">
        <f t="shared" si="2"/>
        <v>0</v>
      </c>
    </row>
    <row r="24" spans="1:12" ht="30" customHeight="1" x14ac:dyDescent="0.45">
      <c r="A24" s="131"/>
      <c r="B24" s="132"/>
      <c r="C24" s="55">
        <v>21</v>
      </c>
      <c r="D24" s="111"/>
      <c r="E24" s="60" t="s">
        <v>58</v>
      </c>
      <c r="F24" s="57" t="s">
        <v>38</v>
      </c>
      <c r="G24" s="90">
        <v>17.170000000000002</v>
      </c>
      <c r="H24" s="21">
        <f>Reitoria!J24+CEFID!J24+CERES!J24+CCT!J24+CAV!J24</f>
        <v>1</v>
      </c>
      <c r="I24" s="28">
        <f>(Reitoria!J24-Reitoria!K24)+(CEFID!J24-CEFID!K24)+(CERES!J24-CERES!K24)+(CCT!J24-CCT!K24)+(CAV!J24-CAV!K24)</f>
        <v>0</v>
      </c>
      <c r="J24" s="47">
        <f t="shared" si="0"/>
        <v>1</v>
      </c>
      <c r="K24" s="48">
        <f t="shared" si="1"/>
        <v>17.170000000000002</v>
      </c>
      <c r="L24" s="48">
        <f t="shared" si="2"/>
        <v>0</v>
      </c>
    </row>
    <row r="25" spans="1:12" ht="30" customHeight="1" x14ac:dyDescent="0.45">
      <c r="A25" s="131"/>
      <c r="B25" s="132"/>
      <c r="C25" s="55">
        <v>22</v>
      </c>
      <c r="D25" s="111"/>
      <c r="E25" s="60" t="s">
        <v>59</v>
      </c>
      <c r="F25" s="57" t="s">
        <v>38</v>
      </c>
      <c r="G25" s="90">
        <v>70.52</v>
      </c>
      <c r="H25" s="21">
        <f>Reitoria!J25+CEFID!J25+CERES!J25+CCT!J25+CAV!J25</f>
        <v>1</v>
      </c>
      <c r="I25" s="28">
        <f>(Reitoria!J25-Reitoria!K25)+(CEFID!J25-CEFID!K25)+(CERES!J25-CERES!K25)+(CCT!J25-CCT!K25)+(CAV!J25-CAV!K25)</f>
        <v>0</v>
      </c>
      <c r="J25" s="47">
        <f t="shared" si="0"/>
        <v>1</v>
      </c>
      <c r="K25" s="48">
        <f t="shared" si="1"/>
        <v>70.52</v>
      </c>
      <c r="L25" s="48">
        <f t="shared" si="2"/>
        <v>0</v>
      </c>
    </row>
    <row r="26" spans="1:12" ht="30" customHeight="1" x14ac:dyDescent="0.45">
      <c r="A26" s="131"/>
      <c r="B26" s="132"/>
      <c r="C26" s="55">
        <v>23</v>
      </c>
      <c r="D26" s="111"/>
      <c r="E26" s="60" t="s">
        <v>60</v>
      </c>
      <c r="F26" s="57" t="s">
        <v>38</v>
      </c>
      <c r="G26" s="90">
        <v>26.45</v>
      </c>
      <c r="H26" s="21">
        <f>Reitoria!J26+CEFID!J26+CERES!J26+CCT!J26+CAV!J26</f>
        <v>1</v>
      </c>
      <c r="I26" s="28">
        <f>(Reitoria!J26-Reitoria!K26)+(CEFID!J26-CEFID!K26)+(CERES!J26-CERES!K26)+(CCT!J26-CCT!K26)+(CAV!J26-CAV!K26)</f>
        <v>0</v>
      </c>
      <c r="J26" s="47">
        <f t="shared" si="0"/>
        <v>1</v>
      </c>
      <c r="K26" s="48">
        <f t="shared" si="1"/>
        <v>26.45</v>
      </c>
      <c r="L26" s="48">
        <f t="shared" si="2"/>
        <v>0</v>
      </c>
    </row>
    <row r="27" spans="1:12" ht="30" customHeight="1" x14ac:dyDescent="0.45">
      <c r="A27" s="131"/>
      <c r="B27" s="132"/>
      <c r="C27" s="55">
        <v>24</v>
      </c>
      <c r="D27" s="111"/>
      <c r="E27" s="60" t="s">
        <v>61</v>
      </c>
      <c r="F27" s="57" t="s">
        <v>39</v>
      </c>
      <c r="G27" s="90">
        <v>42.92</v>
      </c>
      <c r="H27" s="21">
        <f>Reitoria!J27+CEFID!J27+CERES!J27+CCT!J27+CAV!J27</f>
        <v>1</v>
      </c>
      <c r="I27" s="28">
        <f>(Reitoria!J27-Reitoria!K27)+(CEFID!J27-CEFID!K27)+(CERES!J27-CERES!K27)+(CCT!J27-CCT!K27)+(CAV!J27-CAV!K27)</f>
        <v>0</v>
      </c>
      <c r="J27" s="47">
        <f t="shared" si="0"/>
        <v>1</v>
      </c>
      <c r="K27" s="48">
        <f t="shared" si="1"/>
        <v>42.92</v>
      </c>
      <c r="L27" s="48">
        <f t="shared" si="2"/>
        <v>0</v>
      </c>
    </row>
    <row r="28" spans="1:12" ht="30" customHeight="1" x14ac:dyDescent="0.45">
      <c r="A28" s="131"/>
      <c r="B28" s="133"/>
      <c r="C28" s="55">
        <v>25</v>
      </c>
      <c r="D28" s="112"/>
      <c r="E28" s="60" t="s">
        <v>62</v>
      </c>
      <c r="F28" s="57" t="s">
        <v>39</v>
      </c>
      <c r="G28" s="90">
        <v>96.59</v>
      </c>
      <c r="H28" s="21">
        <f>Reitoria!J28+CEFID!J28+CERES!J28+CCT!J28+CAV!J28</f>
        <v>1</v>
      </c>
      <c r="I28" s="28">
        <f>(Reitoria!J28-Reitoria!K28)+(CEFID!J28-CEFID!K28)+(CERES!J28-CERES!K28)+(CCT!J28-CCT!K28)+(CAV!J28-CAV!K28)</f>
        <v>0</v>
      </c>
      <c r="J28" s="47">
        <f t="shared" si="0"/>
        <v>1</v>
      </c>
      <c r="K28" s="48">
        <f t="shared" si="1"/>
        <v>96.59</v>
      </c>
      <c r="L28" s="48">
        <f t="shared" si="2"/>
        <v>0</v>
      </c>
    </row>
    <row r="29" spans="1:12" ht="30" customHeight="1" x14ac:dyDescent="0.45">
      <c r="A29" s="131"/>
      <c r="B29" s="113">
        <v>5</v>
      </c>
      <c r="C29" s="43">
        <v>26</v>
      </c>
      <c r="D29" s="115" t="s">
        <v>63</v>
      </c>
      <c r="E29" s="41" t="s">
        <v>64</v>
      </c>
      <c r="F29" s="52" t="s">
        <v>38</v>
      </c>
      <c r="G29" s="92">
        <v>85.56</v>
      </c>
      <c r="H29" s="21">
        <f>Reitoria!J29+CEFID!J29+CERES!J29+CCT!J29+CAV!J29</f>
        <v>1</v>
      </c>
      <c r="I29" s="28">
        <f>(Reitoria!J29-Reitoria!K29)+(CEFID!J29-CEFID!K29)+(CERES!J29-CERES!K29)+(CCT!J29-CCT!K29)+(CAV!J29-CAV!K29)</f>
        <v>0</v>
      </c>
      <c r="J29" s="47">
        <f t="shared" si="0"/>
        <v>1</v>
      </c>
      <c r="K29" s="48">
        <f t="shared" si="1"/>
        <v>85.56</v>
      </c>
      <c r="L29" s="48">
        <f t="shared" si="2"/>
        <v>0</v>
      </c>
    </row>
    <row r="30" spans="1:12" ht="30" customHeight="1" x14ac:dyDescent="0.45">
      <c r="A30" s="131"/>
      <c r="B30" s="114"/>
      <c r="C30" s="43">
        <v>27</v>
      </c>
      <c r="D30" s="116"/>
      <c r="E30" s="41" t="s">
        <v>65</v>
      </c>
      <c r="F30" s="52" t="s">
        <v>38</v>
      </c>
      <c r="G30" s="92">
        <v>40.94</v>
      </c>
      <c r="H30" s="21">
        <f>Reitoria!J30+CEFID!J30+CERES!J30+CCT!J30+CAV!J30</f>
        <v>1</v>
      </c>
      <c r="I30" s="28">
        <f>(Reitoria!J30-Reitoria!K30)+(CEFID!J30-CEFID!K30)+(CERES!J30-CERES!K30)+(CCT!J30-CCT!K30)+(CAV!J30-CAV!K30)</f>
        <v>0</v>
      </c>
      <c r="J30" s="47">
        <f t="shared" si="0"/>
        <v>1</v>
      </c>
      <c r="K30" s="48">
        <f t="shared" si="1"/>
        <v>40.94</v>
      </c>
      <c r="L30" s="48">
        <f t="shared" si="2"/>
        <v>0</v>
      </c>
    </row>
    <row r="31" spans="1:12" ht="30" customHeight="1" x14ac:dyDescent="0.45">
      <c r="A31" s="131"/>
      <c r="B31" s="114"/>
      <c r="C31" s="43">
        <v>28</v>
      </c>
      <c r="D31" s="116"/>
      <c r="E31" s="41" t="s">
        <v>66</v>
      </c>
      <c r="F31" s="52" t="s">
        <v>38</v>
      </c>
      <c r="G31" s="92">
        <v>383.59</v>
      </c>
      <c r="H31" s="21">
        <f>Reitoria!J31+CEFID!J31+CERES!J31+CCT!J31+CAV!J31</f>
        <v>1</v>
      </c>
      <c r="I31" s="28">
        <f>(Reitoria!J31-Reitoria!K31)+(CEFID!J31-CEFID!K31)+(CERES!J31-CERES!K31)+(CCT!J31-CCT!K31)+(CAV!J31-CAV!K31)</f>
        <v>0</v>
      </c>
      <c r="J31" s="47">
        <f t="shared" si="0"/>
        <v>1</v>
      </c>
      <c r="K31" s="48">
        <f t="shared" si="1"/>
        <v>383.59</v>
      </c>
      <c r="L31" s="48">
        <f t="shared" si="2"/>
        <v>0</v>
      </c>
    </row>
    <row r="32" spans="1:12" ht="30" customHeight="1" x14ac:dyDescent="0.45">
      <c r="A32" s="131"/>
      <c r="B32" s="114"/>
      <c r="C32" s="43">
        <v>29</v>
      </c>
      <c r="D32" s="116"/>
      <c r="E32" s="41" t="s">
        <v>67</v>
      </c>
      <c r="F32" s="52" t="s">
        <v>38</v>
      </c>
      <c r="G32" s="92">
        <v>89.63</v>
      </c>
      <c r="H32" s="21">
        <f>Reitoria!J32+CEFID!J32+CERES!J32+CCT!J32+CAV!J32</f>
        <v>1</v>
      </c>
      <c r="I32" s="28">
        <f>(Reitoria!J32-Reitoria!K32)+(CEFID!J32-CEFID!K32)+(CERES!J32-CERES!K32)+(CCT!J32-CCT!K32)+(CAV!J32-CAV!K32)</f>
        <v>0</v>
      </c>
      <c r="J32" s="47">
        <f t="shared" si="0"/>
        <v>1</v>
      </c>
      <c r="K32" s="48">
        <f t="shared" si="1"/>
        <v>89.63</v>
      </c>
      <c r="L32" s="48">
        <f t="shared" si="2"/>
        <v>0</v>
      </c>
    </row>
    <row r="33" spans="1:12" ht="30" customHeight="1" x14ac:dyDescent="0.45">
      <c r="A33" s="131"/>
      <c r="B33" s="114"/>
      <c r="C33" s="43">
        <v>30</v>
      </c>
      <c r="D33" s="116"/>
      <c r="E33" s="41" t="s">
        <v>68</v>
      </c>
      <c r="F33" s="52" t="s">
        <v>38</v>
      </c>
      <c r="G33" s="92">
        <v>119.97</v>
      </c>
      <c r="H33" s="21">
        <f>Reitoria!J33+CEFID!J33+CERES!J33+CCT!J33+CAV!J33</f>
        <v>1</v>
      </c>
      <c r="I33" s="28">
        <f>(Reitoria!J33-Reitoria!K33)+(CEFID!J33-CEFID!K33)+(CERES!J33-CERES!K33)+(CCT!J33-CCT!K33)+(CAV!J33-CAV!K33)</f>
        <v>0</v>
      </c>
      <c r="J33" s="47">
        <f t="shared" si="0"/>
        <v>1</v>
      </c>
      <c r="K33" s="48">
        <f t="shared" si="1"/>
        <v>119.97</v>
      </c>
      <c r="L33" s="48">
        <f t="shared" si="2"/>
        <v>0</v>
      </c>
    </row>
    <row r="34" spans="1:12" ht="30" customHeight="1" x14ac:dyDescent="0.45">
      <c r="A34" s="131"/>
      <c r="B34" s="134"/>
      <c r="C34" s="43">
        <v>31</v>
      </c>
      <c r="D34" s="117"/>
      <c r="E34" s="41" t="s">
        <v>69</v>
      </c>
      <c r="F34" s="52" t="s">
        <v>38</v>
      </c>
      <c r="G34" s="92">
        <v>280.31</v>
      </c>
      <c r="H34" s="21">
        <f>Reitoria!J34+CEFID!J34+CERES!J34+CCT!J34+CAV!J34</f>
        <v>1</v>
      </c>
      <c r="I34" s="28">
        <f>(Reitoria!J34-Reitoria!K34)+(CEFID!J34-CEFID!K34)+(CERES!J34-CERES!K34)+(CCT!J34-CCT!K34)+(CAV!J34-CAV!K34)</f>
        <v>0</v>
      </c>
      <c r="J34" s="47">
        <f t="shared" si="0"/>
        <v>1</v>
      </c>
      <c r="K34" s="48">
        <f t="shared" si="1"/>
        <v>280.31</v>
      </c>
      <c r="L34" s="48">
        <f t="shared" si="2"/>
        <v>0</v>
      </c>
    </row>
    <row r="35" spans="1:12" ht="30" customHeight="1" x14ac:dyDescent="0.45">
      <c r="A35" s="131"/>
      <c r="B35" s="135">
        <v>6</v>
      </c>
      <c r="C35" s="55">
        <v>32</v>
      </c>
      <c r="D35" s="110" t="s">
        <v>70</v>
      </c>
      <c r="E35" s="60" t="s">
        <v>71</v>
      </c>
      <c r="F35" s="57" t="s">
        <v>38</v>
      </c>
      <c r="G35" s="90">
        <v>118.75</v>
      </c>
      <c r="H35" s="21">
        <f>Reitoria!J35+CEFID!J35+CERES!J35+CCT!J35+CAV!J35</f>
        <v>1</v>
      </c>
      <c r="I35" s="28">
        <f>(Reitoria!J35-Reitoria!K35)+(CEFID!J35-CEFID!K35)+(CERES!J35-CERES!K35)+(CCT!J35-CCT!K35)+(CAV!J35-CAV!K35)</f>
        <v>0</v>
      </c>
      <c r="J35" s="47">
        <f t="shared" si="0"/>
        <v>1</v>
      </c>
      <c r="K35" s="48">
        <f t="shared" si="1"/>
        <v>118.75</v>
      </c>
      <c r="L35" s="48">
        <f t="shared" si="2"/>
        <v>0</v>
      </c>
    </row>
    <row r="36" spans="1:12" ht="30" customHeight="1" x14ac:dyDescent="0.45">
      <c r="A36" s="131"/>
      <c r="B36" s="132"/>
      <c r="C36" s="55">
        <v>33</v>
      </c>
      <c r="D36" s="111"/>
      <c r="E36" s="60" t="s">
        <v>72</v>
      </c>
      <c r="F36" s="57" t="s">
        <v>38</v>
      </c>
      <c r="G36" s="90">
        <v>170.14</v>
      </c>
      <c r="H36" s="21">
        <f>Reitoria!J36+CEFID!J36+CERES!J36+CCT!J36+CAV!J36</f>
        <v>2</v>
      </c>
      <c r="I36" s="28">
        <f>(Reitoria!J36-Reitoria!K36)+(CEFID!J36-CEFID!K36)+(CERES!J36-CERES!K36)+(CCT!J36-CCT!K36)+(CAV!J36-CAV!K36)</f>
        <v>0</v>
      </c>
      <c r="J36" s="47">
        <f t="shared" si="0"/>
        <v>2</v>
      </c>
      <c r="K36" s="48">
        <f t="shared" si="1"/>
        <v>340.28</v>
      </c>
      <c r="L36" s="48">
        <f t="shared" si="2"/>
        <v>0</v>
      </c>
    </row>
    <row r="37" spans="1:12" ht="30" customHeight="1" x14ac:dyDescent="0.45">
      <c r="A37" s="131"/>
      <c r="B37" s="132"/>
      <c r="C37" s="55">
        <v>34</v>
      </c>
      <c r="D37" s="111"/>
      <c r="E37" s="60" t="s">
        <v>73</v>
      </c>
      <c r="F37" s="57" t="s">
        <v>38</v>
      </c>
      <c r="G37" s="90">
        <v>69.75</v>
      </c>
      <c r="H37" s="21">
        <f>Reitoria!J37+CEFID!J37+CERES!J37+CCT!J37+CAV!J37</f>
        <v>1</v>
      </c>
      <c r="I37" s="28">
        <f>(Reitoria!J37-Reitoria!K37)+(CEFID!J37-CEFID!K37)+(CERES!J37-CERES!K37)+(CCT!J37-CCT!K37)+(CAV!J37-CAV!K37)</f>
        <v>0</v>
      </c>
      <c r="J37" s="47">
        <f t="shared" si="0"/>
        <v>1</v>
      </c>
      <c r="K37" s="48">
        <f t="shared" si="1"/>
        <v>69.75</v>
      </c>
      <c r="L37" s="48">
        <f t="shared" si="2"/>
        <v>0</v>
      </c>
    </row>
    <row r="38" spans="1:12" ht="30" customHeight="1" x14ac:dyDescent="0.45">
      <c r="A38" s="131"/>
      <c r="B38" s="132"/>
      <c r="C38" s="55">
        <v>35</v>
      </c>
      <c r="D38" s="111"/>
      <c r="E38" s="60" t="s">
        <v>74</v>
      </c>
      <c r="F38" s="57" t="s">
        <v>38</v>
      </c>
      <c r="G38" s="90">
        <v>52.46</v>
      </c>
      <c r="H38" s="21">
        <f>Reitoria!J38+CEFID!J38+CERES!J38+CCT!J38+CAV!J38</f>
        <v>1</v>
      </c>
      <c r="I38" s="28">
        <f>(Reitoria!J38-Reitoria!K38)+(CEFID!J38-CEFID!K38)+(CERES!J38-CERES!K38)+(CCT!J38-CCT!K38)+(CAV!J38-CAV!K38)</f>
        <v>0</v>
      </c>
      <c r="J38" s="47">
        <f t="shared" si="0"/>
        <v>1</v>
      </c>
      <c r="K38" s="48">
        <f t="shared" si="1"/>
        <v>52.46</v>
      </c>
      <c r="L38" s="48">
        <f t="shared" si="2"/>
        <v>0</v>
      </c>
    </row>
    <row r="39" spans="1:12" ht="30" customHeight="1" x14ac:dyDescent="0.45">
      <c r="A39" s="131"/>
      <c r="B39" s="132"/>
      <c r="C39" s="55">
        <v>36</v>
      </c>
      <c r="D39" s="111"/>
      <c r="E39" s="60" t="s">
        <v>75</v>
      </c>
      <c r="F39" s="57" t="s">
        <v>38</v>
      </c>
      <c r="G39" s="90">
        <v>82.87</v>
      </c>
      <c r="H39" s="21">
        <f>Reitoria!J39+CEFID!J39+CERES!J39+CCT!J39+CAV!J39</f>
        <v>1</v>
      </c>
      <c r="I39" s="28">
        <f>(Reitoria!J39-Reitoria!K39)+(CEFID!J39-CEFID!K39)+(CERES!J39-CERES!K39)+(CCT!J39-CCT!K39)+(CAV!J39-CAV!K39)</f>
        <v>0</v>
      </c>
      <c r="J39" s="47">
        <f t="shared" si="0"/>
        <v>1</v>
      </c>
      <c r="K39" s="48">
        <f t="shared" si="1"/>
        <v>82.87</v>
      </c>
      <c r="L39" s="48">
        <f t="shared" si="2"/>
        <v>0</v>
      </c>
    </row>
    <row r="40" spans="1:12" ht="30" customHeight="1" x14ac:dyDescent="0.45">
      <c r="A40" s="131"/>
      <c r="B40" s="133"/>
      <c r="C40" s="55">
        <v>37</v>
      </c>
      <c r="D40" s="112"/>
      <c r="E40" s="60" t="s">
        <v>76</v>
      </c>
      <c r="F40" s="57" t="s">
        <v>38</v>
      </c>
      <c r="G40" s="90">
        <v>35.880000000000003</v>
      </c>
      <c r="H40" s="21">
        <f>Reitoria!J40+CEFID!J40+CERES!J40+CCT!J40+CAV!J40</f>
        <v>1</v>
      </c>
      <c r="I40" s="28">
        <f>(Reitoria!J40-Reitoria!K40)+(CEFID!J40-CEFID!K40)+(CERES!J40-CERES!K40)+(CCT!J40-CCT!K40)+(CAV!J40-CAV!K40)</f>
        <v>0</v>
      </c>
      <c r="J40" s="47">
        <f t="shared" si="0"/>
        <v>1</v>
      </c>
      <c r="K40" s="48">
        <f t="shared" si="1"/>
        <v>35.880000000000003</v>
      </c>
      <c r="L40" s="48">
        <f t="shared" si="2"/>
        <v>0</v>
      </c>
    </row>
    <row r="41" spans="1:12" ht="30" customHeight="1" x14ac:dyDescent="0.45">
      <c r="A41" s="131"/>
      <c r="B41" s="113">
        <v>7</v>
      </c>
      <c r="C41" s="43">
        <v>38</v>
      </c>
      <c r="D41" s="115" t="s">
        <v>77</v>
      </c>
      <c r="E41" s="41" t="s">
        <v>78</v>
      </c>
      <c r="F41" s="52" t="s">
        <v>38</v>
      </c>
      <c r="G41" s="92">
        <v>484.75</v>
      </c>
      <c r="H41" s="21">
        <f>Reitoria!J41+CEFID!J41+CERES!J41+CCT!J41+CAV!J41</f>
        <v>3</v>
      </c>
      <c r="I41" s="28">
        <f>(Reitoria!J41-Reitoria!K41)+(CEFID!J41-CEFID!K41)+(CERES!J41-CERES!K41)+(CCT!J41-CCT!K41)+(CAV!J41-CAV!K41)</f>
        <v>0</v>
      </c>
      <c r="J41" s="47">
        <f t="shared" si="0"/>
        <v>3</v>
      </c>
      <c r="K41" s="48">
        <f t="shared" si="1"/>
        <v>1454.25</v>
      </c>
      <c r="L41" s="48">
        <f t="shared" si="2"/>
        <v>0</v>
      </c>
    </row>
    <row r="42" spans="1:12" ht="30" customHeight="1" x14ac:dyDescent="0.45">
      <c r="A42" s="131"/>
      <c r="B42" s="114"/>
      <c r="C42" s="43">
        <v>39</v>
      </c>
      <c r="D42" s="116"/>
      <c r="E42" s="41" t="s">
        <v>79</v>
      </c>
      <c r="F42" s="52" t="s">
        <v>38</v>
      </c>
      <c r="G42" s="92">
        <v>1179.99</v>
      </c>
      <c r="H42" s="21">
        <f>Reitoria!J42+CEFID!J42+CERES!J42+CCT!J42+CAV!J42</f>
        <v>1</v>
      </c>
      <c r="I42" s="28">
        <f>(Reitoria!J42-Reitoria!K42)+(CEFID!J42-CEFID!K42)+(CERES!J42-CERES!K42)+(CCT!J42-CCT!K42)+(CAV!J42-CAV!K42)</f>
        <v>0</v>
      </c>
      <c r="J42" s="47">
        <f t="shared" si="0"/>
        <v>1</v>
      </c>
      <c r="K42" s="48">
        <f t="shared" si="1"/>
        <v>1179.99</v>
      </c>
      <c r="L42" s="48">
        <f t="shared" si="2"/>
        <v>0</v>
      </c>
    </row>
    <row r="43" spans="1:12" ht="30" customHeight="1" x14ac:dyDescent="0.45">
      <c r="A43" s="131"/>
      <c r="B43" s="114"/>
      <c r="C43" s="43">
        <v>40</v>
      </c>
      <c r="D43" s="116"/>
      <c r="E43" s="41" t="s">
        <v>80</v>
      </c>
      <c r="F43" s="52" t="s">
        <v>38</v>
      </c>
      <c r="G43" s="92">
        <v>53.58</v>
      </c>
      <c r="H43" s="21">
        <f>Reitoria!J43+CEFID!J43+CERES!J43+CCT!J43+CAV!J43</f>
        <v>4</v>
      </c>
      <c r="I43" s="28">
        <f>(Reitoria!J43-Reitoria!K43)+(CEFID!J43-CEFID!K43)+(CERES!J43-CERES!K43)+(CCT!J43-CCT!K43)+(CAV!J43-CAV!K43)</f>
        <v>0</v>
      </c>
      <c r="J43" s="47">
        <f t="shared" si="0"/>
        <v>4</v>
      </c>
      <c r="K43" s="48">
        <f t="shared" si="1"/>
        <v>214.32</v>
      </c>
      <c r="L43" s="48">
        <f t="shared" si="2"/>
        <v>0</v>
      </c>
    </row>
    <row r="44" spans="1:12" ht="30" customHeight="1" x14ac:dyDescent="0.45">
      <c r="A44" s="131"/>
      <c r="B44" s="114"/>
      <c r="C44" s="43">
        <v>41</v>
      </c>
      <c r="D44" s="116"/>
      <c r="E44" s="41" t="s">
        <v>42</v>
      </c>
      <c r="F44" s="52" t="s">
        <v>38</v>
      </c>
      <c r="G44" s="92">
        <v>928.05</v>
      </c>
      <c r="H44" s="21">
        <f>Reitoria!J44+CEFID!J44+CERES!J44+CCT!J44+CAV!J44</f>
        <v>2</v>
      </c>
      <c r="I44" s="28">
        <f>(Reitoria!J44-Reitoria!K44)+(CEFID!J44-CEFID!K44)+(CERES!J44-CERES!K44)+(CCT!J44-CCT!K44)+(CAV!J44-CAV!K44)</f>
        <v>0</v>
      </c>
      <c r="J44" s="47">
        <f t="shared" si="0"/>
        <v>2</v>
      </c>
      <c r="K44" s="48">
        <f t="shared" si="1"/>
        <v>1856.1</v>
      </c>
      <c r="L44" s="48">
        <f t="shared" si="2"/>
        <v>0</v>
      </c>
    </row>
    <row r="45" spans="1:12" ht="30" customHeight="1" x14ac:dyDescent="0.45">
      <c r="A45" s="131"/>
      <c r="B45" s="114"/>
      <c r="C45" s="43">
        <v>42</v>
      </c>
      <c r="D45" s="116"/>
      <c r="E45" s="41" t="s">
        <v>81</v>
      </c>
      <c r="F45" s="52" t="s">
        <v>38</v>
      </c>
      <c r="G45" s="92">
        <v>1889.59</v>
      </c>
      <c r="H45" s="21">
        <f>Reitoria!J45+CEFID!J45+CERES!J45+CCT!J45+CAV!J45</f>
        <v>2</v>
      </c>
      <c r="I45" s="28">
        <f>(Reitoria!J45-Reitoria!K45)+(CEFID!J45-CEFID!K45)+(CERES!J45-CERES!K45)+(CCT!J45-CCT!K45)+(CAV!J45-CAV!K45)</f>
        <v>0</v>
      </c>
      <c r="J45" s="47">
        <f t="shared" si="0"/>
        <v>2</v>
      </c>
      <c r="K45" s="48">
        <f t="shared" si="1"/>
        <v>3779.18</v>
      </c>
      <c r="L45" s="48">
        <f t="shared" si="2"/>
        <v>0</v>
      </c>
    </row>
    <row r="46" spans="1:12" ht="30" customHeight="1" x14ac:dyDescent="0.45">
      <c r="A46" s="131"/>
      <c r="B46" s="114"/>
      <c r="C46" s="43">
        <v>43</v>
      </c>
      <c r="D46" s="116"/>
      <c r="E46" s="41" t="s">
        <v>46</v>
      </c>
      <c r="F46" s="52" t="s">
        <v>38</v>
      </c>
      <c r="G46" s="92">
        <v>932.83</v>
      </c>
      <c r="H46" s="21">
        <f>Reitoria!J46+CEFID!J46+CERES!J46+CCT!J46+CAV!J46</f>
        <v>2</v>
      </c>
      <c r="I46" s="28">
        <f>(Reitoria!J46-Reitoria!K46)+(CEFID!J46-CEFID!K46)+(CERES!J46-CERES!K46)+(CCT!J46-CCT!K46)+(CAV!J46-CAV!K46)</f>
        <v>0</v>
      </c>
      <c r="J46" s="47">
        <f t="shared" si="0"/>
        <v>2</v>
      </c>
      <c r="K46" s="48">
        <f t="shared" si="1"/>
        <v>1865.66</v>
      </c>
      <c r="L46" s="48">
        <f t="shared" si="2"/>
        <v>0</v>
      </c>
    </row>
    <row r="47" spans="1:12" ht="30" customHeight="1" x14ac:dyDescent="0.45">
      <c r="A47" s="131"/>
      <c r="B47" s="114"/>
      <c r="C47" s="43">
        <v>44</v>
      </c>
      <c r="D47" s="116"/>
      <c r="E47" s="41" t="s">
        <v>48</v>
      </c>
      <c r="F47" s="52" t="s">
        <v>38</v>
      </c>
      <c r="G47" s="92">
        <v>815.63</v>
      </c>
      <c r="H47" s="21">
        <f>Reitoria!J47+CEFID!J47+CERES!J47+CCT!J47+CAV!J47</f>
        <v>6</v>
      </c>
      <c r="I47" s="28">
        <f>(Reitoria!J47-Reitoria!K47)+(CEFID!J47-CEFID!K47)+(CERES!J47-CERES!K47)+(CCT!J47-CCT!K47)+(CAV!J47-CAV!K47)</f>
        <v>0</v>
      </c>
      <c r="J47" s="47">
        <f t="shared" si="0"/>
        <v>6</v>
      </c>
      <c r="K47" s="48">
        <f t="shared" si="1"/>
        <v>4893.78</v>
      </c>
      <c r="L47" s="48">
        <f t="shared" si="2"/>
        <v>0</v>
      </c>
    </row>
    <row r="48" spans="1:12" ht="30" customHeight="1" x14ac:dyDescent="0.45">
      <c r="A48" s="131"/>
      <c r="B48" s="114"/>
      <c r="C48" s="43">
        <v>45</v>
      </c>
      <c r="D48" s="116"/>
      <c r="E48" s="41" t="s">
        <v>82</v>
      </c>
      <c r="F48" s="52" t="s">
        <v>38</v>
      </c>
      <c r="G48" s="92">
        <v>815.63</v>
      </c>
      <c r="H48" s="21">
        <f>Reitoria!J48+CEFID!J48+CERES!J48+CCT!J48+CAV!J48</f>
        <v>6</v>
      </c>
      <c r="I48" s="28">
        <f>(Reitoria!J48-Reitoria!K48)+(CEFID!J48-CEFID!K48)+(CERES!J48-CERES!K48)+(CCT!J48-CCT!K48)+(CAV!J48-CAV!K48)</f>
        <v>0</v>
      </c>
      <c r="J48" s="47">
        <f t="shared" si="0"/>
        <v>6</v>
      </c>
      <c r="K48" s="48">
        <f t="shared" si="1"/>
        <v>4893.78</v>
      </c>
      <c r="L48" s="48">
        <f t="shared" si="2"/>
        <v>0</v>
      </c>
    </row>
    <row r="49" spans="1:12" ht="30" customHeight="1" x14ac:dyDescent="0.45">
      <c r="A49" s="131"/>
      <c r="B49" s="114"/>
      <c r="C49" s="43">
        <v>46</v>
      </c>
      <c r="D49" s="116"/>
      <c r="E49" s="41" t="s">
        <v>107</v>
      </c>
      <c r="F49" s="52" t="s">
        <v>38</v>
      </c>
      <c r="G49" s="92">
        <v>162.65</v>
      </c>
      <c r="H49" s="21">
        <f>Reitoria!J49+CEFID!J49+CERES!J49+CCT!J49+CAV!J49</f>
        <v>5</v>
      </c>
      <c r="I49" s="28">
        <f>(Reitoria!J49-Reitoria!K49)+(CEFID!J49-CEFID!K49)+(CERES!J49-CERES!K49)+(CCT!J49-CCT!K49)+(CAV!J49-CAV!K49)</f>
        <v>0</v>
      </c>
      <c r="J49" s="47">
        <f t="shared" si="0"/>
        <v>5</v>
      </c>
      <c r="K49" s="48">
        <f t="shared" si="1"/>
        <v>813.25</v>
      </c>
      <c r="L49" s="48">
        <f t="shared" si="2"/>
        <v>0</v>
      </c>
    </row>
    <row r="50" spans="1:12" ht="30" customHeight="1" x14ac:dyDescent="0.45">
      <c r="A50" s="131"/>
      <c r="B50" s="114"/>
      <c r="C50" s="43">
        <v>47</v>
      </c>
      <c r="D50" s="117"/>
      <c r="E50" s="41" t="s">
        <v>83</v>
      </c>
      <c r="F50" s="52" t="s">
        <v>38</v>
      </c>
      <c r="G50" s="92">
        <v>609.92999999999995</v>
      </c>
      <c r="H50" s="21">
        <f>Reitoria!J50+CEFID!J50+CERES!J50+CCT!J50+CAV!J50</f>
        <v>5</v>
      </c>
      <c r="I50" s="28">
        <f>(Reitoria!J50-Reitoria!K50)+(CEFID!J50-CEFID!K50)+(CERES!J50-CERES!K50)+(CCT!J50-CCT!K50)+(CAV!J50-CAV!K50)</f>
        <v>0</v>
      </c>
      <c r="J50" s="47">
        <f t="shared" si="0"/>
        <v>5</v>
      </c>
      <c r="K50" s="48">
        <f t="shared" si="1"/>
        <v>3049.6499999999996</v>
      </c>
      <c r="L50" s="48">
        <f t="shared" si="2"/>
        <v>0</v>
      </c>
    </row>
    <row r="51" spans="1:12" ht="30" customHeight="1" x14ac:dyDescent="0.45">
      <c r="A51" s="131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90">
        <v>550</v>
      </c>
      <c r="H51" s="21">
        <f>Reitoria!J51+CEFID!J51+CERES!J51+CCT!J51+CAV!J51</f>
        <v>1</v>
      </c>
      <c r="I51" s="28">
        <f>(Reitoria!J51-Reitoria!K51)+(CEFID!J51-CEFID!K51)+(CERES!J51-CERES!K51)+(CCT!J51-CCT!K51)+(CAV!J51-CAV!K51)</f>
        <v>0</v>
      </c>
      <c r="J51" s="47">
        <f t="shared" si="0"/>
        <v>1</v>
      </c>
      <c r="K51" s="48">
        <f t="shared" si="1"/>
        <v>550</v>
      </c>
      <c r="L51" s="48">
        <f t="shared" si="2"/>
        <v>0</v>
      </c>
    </row>
    <row r="52" spans="1:12" ht="30" customHeight="1" x14ac:dyDescent="0.45">
      <c r="A52" s="131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92">
        <v>900</v>
      </c>
      <c r="H52" s="21">
        <f>Reitoria!J52+CEFID!J52+CERES!J52+CCT!J52+CAV!J52</f>
        <v>1</v>
      </c>
      <c r="I52" s="28">
        <f>(Reitoria!J52-Reitoria!K52)+(CEFID!J52-CEFID!K52)+(CERES!J52-CERES!K52)+(CCT!J52-CCT!K52)+(CAV!J52-CAV!K52)</f>
        <v>0</v>
      </c>
      <c r="J52" s="47">
        <f t="shared" si="0"/>
        <v>1</v>
      </c>
      <c r="K52" s="48">
        <f t="shared" si="1"/>
        <v>900</v>
      </c>
      <c r="L52" s="48">
        <f t="shared" si="2"/>
        <v>0</v>
      </c>
    </row>
    <row r="53" spans="1:12" ht="30" customHeight="1" x14ac:dyDescent="0.45">
      <c r="A53" s="131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90">
        <v>18</v>
      </c>
      <c r="H53" s="21">
        <f>Reitoria!J53+CEFID!J53+CERES!J53+CCT!J53+CAV!J53</f>
        <v>50</v>
      </c>
      <c r="I53" s="28">
        <f>(Reitoria!J53-Reitoria!K53)+(CEFID!J53-CEFID!K53)+(CERES!J53-CERES!K53)+(CCT!J53-CCT!K53)+(CAV!J53-CAV!K53)</f>
        <v>0</v>
      </c>
      <c r="J53" s="47">
        <f t="shared" si="0"/>
        <v>50</v>
      </c>
      <c r="K53" s="48">
        <f t="shared" si="1"/>
        <v>900</v>
      </c>
      <c r="L53" s="48">
        <f t="shared" si="2"/>
        <v>0</v>
      </c>
    </row>
    <row r="54" spans="1:12" ht="30" customHeight="1" x14ac:dyDescent="0.45">
      <c r="A54" s="131"/>
      <c r="B54" s="118">
        <v>11</v>
      </c>
      <c r="C54" s="67">
        <v>51</v>
      </c>
      <c r="D54" s="121" t="s">
        <v>111</v>
      </c>
      <c r="E54" s="68" t="s">
        <v>112</v>
      </c>
      <c r="F54" s="69" t="s">
        <v>38</v>
      </c>
      <c r="G54" s="93">
        <v>235.3</v>
      </c>
      <c r="H54" s="21">
        <f>Reitoria!J54+CEFID!J54+CERES!J54+CCT!J54+CAV!J54</f>
        <v>3</v>
      </c>
      <c r="I54" s="28">
        <f>(Reitoria!J54-Reitoria!K54)+(CEFID!J54-CEFID!K54)+(CERES!J54-CERES!K54)+(CCT!J54-CCT!K54)+(CAV!J54-CAV!K54)</f>
        <v>0</v>
      </c>
      <c r="J54" s="47">
        <f t="shared" si="0"/>
        <v>3</v>
      </c>
      <c r="K54" s="48">
        <f t="shared" si="1"/>
        <v>705.90000000000009</v>
      </c>
      <c r="L54" s="48">
        <f t="shared" si="2"/>
        <v>0</v>
      </c>
    </row>
    <row r="55" spans="1:12" ht="30" customHeight="1" x14ac:dyDescent="0.45">
      <c r="A55" s="131"/>
      <c r="B55" s="119"/>
      <c r="C55" s="67">
        <v>52</v>
      </c>
      <c r="D55" s="122"/>
      <c r="E55" s="71" t="s">
        <v>113</v>
      </c>
      <c r="F55" s="69" t="s">
        <v>38</v>
      </c>
      <c r="G55" s="94">
        <v>150.82</v>
      </c>
      <c r="H55" s="21">
        <f>Reitoria!J55+CEFID!J55+CERES!J55+CCT!J55+CAV!J55</f>
        <v>3</v>
      </c>
      <c r="I55" s="28">
        <f>(Reitoria!J55-Reitoria!K55)+(CEFID!J55-CEFID!K55)+(CERES!J55-CERES!K55)+(CCT!J55-CCT!K55)+(CAV!J55-CAV!K55)</f>
        <v>0</v>
      </c>
      <c r="J55" s="47">
        <f t="shared" si="0"/>
        <v>3</v>
      </c>
      <c r="K55" s="48">
        <f t="shared" si="1"/>
        <v>452.46</v>
      </c>
      <c r="L55" s="48">
        <f t="shared" si="2"/>
        <v>0</v>
      </c>
    </row>
    <row r="56" spans="1:12" ht="30" customHeight="1" x14ac:dyDescent="0.45">
      <c r="A56" s="131"/>
      <c r="B56" s="119"/>
      <c r="C56" s="67">
        <v>53</v>
      </c>
      <c r="D56" s="122"/>
      <c r="E56" s="68" t="s">
        <v>114</v>
      </c>
      <c r="F56" s="69" t="s">
        <v>38</v>
      </c>
      <c r="G56" s="94">
        <v>69.38</v>
      </c>
      <c r="H56" s="21">
        <f>Reitoria!J56+CEFID!J56+CERES!J56+CCT!J56+CAV!J56</f>
        <v>3</v>
      </c>
      <c r="I56" s="28">
        <f>(Reitoria!J56-Reitoria!K56)+(CEFID!J56-CEFID!K56)+(CERES!J56-CERES!K56)+(CCT!J56-CCT!K56)+(CAV!J56-CAV!K56)</f>
        <v>0</v>
      </c>
      <c r="J56" s="47">
        <f t="shared" si="0"/>
        <v>3</v>
      </c>
      <c r="K56" s="48">
        <f t="shared" si="1"/>
        <v>208.14</v>
      </c>
      <c r="L56" s="48">
        <f t="shared" si="2"/>
        <v>0</v>
      </c>
    </row>
    <row r="57" spans="1:12" ht="30" customHeight="1" x14ac:dyDescent="0.45">
      <c r="A57" s="131"/>
      <c r="B57" s="120"/>
      <c r="C57" s="72">
        <v>54</v>
      </c>
      <c r="D57" s="123"/>
      <c r="E57" s="73" t="s">
        <v>115</v>
      </c>
      <c r="F57" s="74" t="s">
        <v>38</v>
      </c>
      <c r="G57" s="95">
        <v>211.16</v>
      </c>
      <c r="H57" s="21">
        <f>Reitoria!J57+CEFID!J57+CERES!J57+CCT!J57+CAV!J57</f>
        <v>3</v>
      </c>
      <c r="I57" s="28">
        <f>(Reitoria!J57-Reitoria!K57)+(CEFID!J57-CEFID!K57)+(CERES!J57-CERES!K57)+(CCT!J57-CCT!K57)+(CAV!J57-CAV!K57)</f>
        <v>0</v>
      </c>
      <c r="J57" s="47">
        <f t="shared" si="0"/>
        <v>3</v>
      </c>
      <c r="K57" s="48">
        <f t="shared" si="1"/>
        <v>633.48</v>
      </c>
      <c r="L57" s="48">
        <f t="shared" si="2"/>
        <v>0</v>
      </c>
    </row>
    <row r="58" spans="1:12" ht="30" customHeight="1" x14ac:dyDescent="0.45">
      <c r="A58" s="131"/>
      <c r="B58" s="124">
        <v>12</v>
      </c>
      <c r="C58" s="76">
        <v>55</v>
      </c>
      <c r="D58" s="110" t="s">
        <v>116</v>
      </c>
      <c r="E58" s="77" t="s">
        <v>41</v>
      </c>
      <c r="F58" s="57" t="s">
        <v>38</v>
      </c>
      <c r="G58" s="96">
        <v>643.83000000000004</v>
      </c>
      <c r="H58" s="21">
        <f>Reitoria!J58+CEFID!J58+CERES!J58+CCT!J58+CAV!J58</f>
        <v>5</v>
      </c>
      <c r="I58" s="28">
        <f>(Reitoria!J58-Reitoria!K58)+(CEFID!J58-CEFID!K58)+(CERES!J58-CERES!K58)+(CCT!J58-CCT!K58)+(CAV!J58-CAV!K58)</f>
        <v>0</v>
      </c>
      <c r="J58" s="47">
        <f t="shared" si="0"/>
        <v>5</v>
      </c>
      <c r="K58" s="48">
        <f t="shared" si="1"/>
        <v>3219.15</v>
      </c>
      <c r="L58" s="48">
        <f t="shared" si="2"/>
        <v>0</v>
      </c>
    </row>
    <row r="59" spans="1:12" ht="30" customHeight="1" x14ac:dyDescent="0.45">
      <c r="A59" s="131"/>
      <c r="B59" s="125"/>
      <c r="C59" s="76">
        <v>56</v>
      </c>
      <c r="D59" s="111"/>
      <c r="E59" s="77" t="s">
        <v>44</v>
      </c>
      <c r="F59" s="57" t="s">
        <v>38</v>
      </c>
      <c r="G59" s="96">
        <v>1416.43</v>
      </c>
      <c r="H59" s="21">
        <f>Reitoria!J59+CEFID!J59+CERES!J59+CCT!J59+CAV!J59</f>
        <v>5</v>
      </c>
      <c r="I59" s="28">
        <f>(Reitoria!J59-Reitoria!K59)+(CEFID!J59-CEFID!K59)+(CERES!J59-CERES!K59)+(CCT!J59-CCT!K59)+(CAV!J59-CAV!K59)</f>
        <v>0</v>
      </c>
      <c r="J59" s="47">
        <f t="shared" si="0"/>
        <v>5</v>
      </c>
      <c r="K59" s="48">
        <f t="shared" si="1"/>
        <v>7082.1500000000005</v>
      </c>
      <c r="L59" s="48">
        <f t="shared" si="2"/>
        <v>0</v>
      </c>
    </row>
    <row r="60" spans="1:12" ht="30" customHeight="1" x14ac:dyDescent="0.45">
      <c r="A60" s="131"/>
      <c r="B60" s="125"/>
      <c r="C60" s="76">
        <v>57</v>
      </c>
      <c r="D60" s="111"/>
      <c r="E60" s="77" t="s">
        <v>117</v>
      </c>
      <c r="F60" s="57" t="s">
        <v>38</v>
      </c>
      <c r="G60" s="96">
        <v>95.93</v>
      </c>
      <c r="H60" s="21">
        <f>Reitoria!J60+CEFID!J60+CERES!J60+CCT!J60+CAV!J60</f>
        <v>5</v>
      </c>
      <c r="I60" s="28">
        <f>(Reitoria!J60-Reitoria!K60)+(CEFID!J60-CEFID!K60)+(CERES!J60-CERES!K60)+(CCT!J60-CCT!K60)+(CAV!J60-CAV!K60)</f>
        <v>0</v>
      </c>
      <c r="J60" s="47">
        <f t="shared" si="0"/>
        <v>5</v>
      </c>
      <c r="K60" s="48">
        <f t="shared" si="1"/>
        <v>479.65000000000003</v>
      </c>
      <c r="L60" s="48">
        <f t="shared" si="2"/>
        <v>0</v>
      </c>
    </row>
    <row r="61" spans="1:12" ht="30" customHeight="1" x14ac:dyDescent="0.45">
      <c r="A61" s="131"/>
      <c r="B61" s="125"/>
      <c r="C61" s="76">
        <v>58</v>
      </c>
      <c r="D61" s="111"/>
      <c r="E61" s="77" t="s">
        <v>118</v>
      </c>
      <c r="F61" s="57" t="s">
        <v>38</v>
      </c>
      <c r="G61" s="96">
        <v>1384.24</v>
      </c>
      <c r="H61" s="21">
        <f>Reitoria!J61+CEFID!J61+CERES!J61+CCT!J61+CAV!J61</f>
        <v>5</v>
      </c>
      <c r="I61" s="28">
        <f>(Reitoria!J61-Reitoria!K61)+(CEFID!J61-CEFID!K61)+(CERES!J61-CERES!K61)+(CCT!J61-CCT!K61)+(CAV!J61-CAV!K61)</f>
        <v>0</v>
      </c>
      <c r="J61" s="47">
        <f t="shared" si="0"/>
        <v>5</v>
      </c>
      <c r="K61" s="48">
        <f t="shared" si="1"/>
        <v>6921.2</v>
      </c>
      <c r="L61" s="48">
        <f t="shared" si="2"/>
        <v>0</v>
      </c>
    </row>
    <row r="62" spans="1:12" ht="30" customHeight="1" x14ac:dyDescent="0.45">
      <c r="A62" s="131"/>
      <c r="B62" s="125"/>
      <c r="C62" s="76">
        <v>59</v>
      </c>
      <c r="D62" s="111"/>
      <c r="E62" s="77" t="s">
        <v>119</v>
      </c>
      <c r="F62" s="57" t="s">
        <v>120</v>
      </c>
      <c r="G62" s="96">
        <v>2189.0300000000002</v>
      </c>
      <c r="H62" s="21">
        <f>Reitoria!J62+CEFID!J62+CERES!J62+CCT!J62+CAV!J62</f>
        <v>5</v>
      </c>
      <c r="I62" s="28">
        <f>(Reitoria!J62-Reitoria!K62)+(CEFID!J62-CEFID!K62)+(CERES!J62-CERES!K62)+(CCT!J62-CCT!K62)+(CAV!J62-CAV!K62)</f>
        <v>0</v>
      </c>
      <c r="J62" s="47">
        <f t="shared" si="0"/>
        <v>5</v>
      </c>
      <c r="K62" s="48">
        <f t="shared" si="1"/>
        <v>10945.150000000001</v>
      </c>
      <c r="L62" s="48">
        <f t="shared" si="2"/>
        <v>0</v>
      </c>
    </row>
    <row r="63" spans="1:12" ht="30" customHeight="1" x14ac:dyDescent="0.45">
      <c r="A63" s="131"/>
      <c r="B63" s="125"/>
      <c r="C63" s="76">
        <v>60</v>
      </c>
      <c r="D63" s="111"/>
      <c r="E63" s="77" t="s">
        <v>50</v>
      </c>
      <c r="F63" s="57" t="s">
        <v>38</v>
      </c>
      <c r="G63" s="96">
        <v>482.88</v>
      </c>
      <c r="H63" s="21">
        <f>Reitoria!J63+CEFID!J63+CERES!J63+CCT!J63+CAV!J63</f>
        <v>5</v>
      </c>
      <c r="I63" s="28">
        <f>(Reitoria!J63-Reitoria!K63)+(CEFID!J63-CEFID!K63)+(CERES!J63-CERES!K63)+(CCT!J63-CCT!K63)+(CAV!J63-CAV!K63)</f>
        <v>0</v>
      </c>
      <c r="J63" s="47">
        <f t="shared" si="0"/>
        <v>5</v>
      </c>
      <c r="K63" s="48">
        <f t="shared" si="1"/>
        <v>2414.4</v>
      </c>
      <c r="L63" s="48">
        <f t="shared" si="2"/>
        <v>0</v>
      </c>
    </row>
    <row r="64" spans="1:12" ht="30" customHeight="1" x14ac:dyDescent="0.45">
      <c r="A64" s="131"/>
      <c r="B64" s="126"/>
      <c r="C64" s="76">
        <v>61</v>
      </c>
      <c r="D64" s="112"/>
      <c r="E64" s="77" t="s">
        <v>121</v>
      </c>
      <c r="F64" s="57" t="s">
        <v>38</v>
      </c>
      <c r="G64" s="96">
        <v>1133.33</v>
      </c>
      <c r="H64" s="21">
        <f>Reitoria!J64+CEFID!J64+CERES!J64+CCT!J64+CAV!J64</f>
        <v>5</v>
      </c>
      <c r="I64" s="28">
        <f>(Reitoria!J64-Reitoria!K64)+(CEFID!J64-CEFID!K64)+(CERES!J64-CERES!K64)+(CCT!J64-CCT!K64)+(CAV!J64-CAV!K64)</f>
        <v>0</v>
      </c>
      <c r="J64" s="47">
        <f t="shared" si="0"/>
        <v>5</v>
      </c>
      <c r="K64" s="48">
        <f t="shared" si="1"/>
        <v>5666.65</v>
      </c>
      <c r="L64" s="48">
        <f t="shared" si="2"/>
        <v>0</v>
      </c>
    </row>
    <row r="65" spans="1:12" ht="30" customHeight="1" x14ac:dyDescent="0.45">
      <c r="A65" s="131"/>
      <c r="B65" s="127">
        <v>13</v>
      </c>
      <c r="C65" s="78">
        <v>62</v>
      </c>
      <c r="D65" s="121" t="s">
        <v>122</v>
      </c>
      <c r="E65" s="79" t="s">
        <v>113</v>
      </c>
      <c r="F65" s="74" t="s">
        <v>38</v>
      </c>
      <c r="G65" s="94">
        <v>166.67</v>
      </c>
      <c r="H65" s="21">
        <f>Reitoria!J65+CEFID!J65+CERES!J65+CCT!J65+CAV!J65</f>
        <v>4</v>
      </c>
      <c r="I65" s="28">
        <f>(Reitoria!J65-Reitoria!K65)+(CEFID!J65-CEFID!K65)+(CERES!J65-CERES!K65)+(CCT!J65-CCT!K65)+(CAV!J65-CAV!K65)</f>
        <v>0</v>
      </c>
      <c r="J65" s="47">
        <f t="shared" si="0"/>
        <v>4</v>
      </c>
      <c r="K65" s="48">
        <f t="shared" si="1"/>
        <v>666.68</v>
      </c>
      <c r="L65" s="48">
        <f t="shared" si="2"/>
        <v>0</v>
      </c>
    </row>
    <row r="66" spans="1:12" ht="30" customHeight="1" x14ac:dyDescent="0.45">
      <c r="A66" s="131"/>
      <c r="B66" s="128"/>
      <c r="C66" s="78">
        <v>63</v>
      </c>
      <c r="D66" s="122"/>
      <c r="E66" s="80" t="s">
        <v>114</v>
      </c>
      <c r="F66" s="74" t="s">
        <v>38</v>
      </c>
      <c r="G66" s="94">
        <v>87.87</v>
      </c>
      <c r="H66" s="21">
        <f>Reitoria!J66+CEFID!J66+CERES!J66+CCT!J66+CAV!J66</f>
        <v>4</v>
      </c>
      <c r="I66" s="28">
        <f>(Reitoria!J66-Reitoria!K66)+(CEFID!J66-CEFID!K66)+(CERES!J66-CERES!K66)+(CCT!J66-CCT!K66)+(CAV!J66-CAV!K66)</f>
        <v>0</v>
      </c>
      <c r="J66" s="47">
        <f t="shared" si="0"/>
        <v>4</v>
      </c>
      <c r="K66" s="48">
        <f t="shared" si="1"/>
        <v>351.48</v>
      </c>
      <c r="L66" s="48">
        <f t="shared" si="2"/>
        <v>0</v>
      </c>
    </row>
    <row r="67" spans="1:12" ht="30" customHeight="1" x14ac:dyDescent="0.45">
      <c r="A67" s="144"/>
      <c r="B67" s="129"/>
      <c r="C67" s="78">
        <v>64</v>
      </c>
      <c r="D67" s="123"/>
      <c r="E67" s="80" t="s">
        <v>115</v>
      </c>
      <c r="F67" s="69" t="s">
        <v>38</v>
      </c>
      <c r="G67" s="94">
        <v>245.46</v>
      </c>
      <c r="H67" s="21">
        <f>Reitoria!J67+CEFID!J67+CERES!J67+CCT!J67+CAV!J67</f>
        <v>4</v>
      </c>
      <c r="I67" s="28">
        <f>(Reitoria!J67-Reitoria!K67)+(CEFID!J67-CEFID!K67)+(CERES!J67-CERES!K67)+(CCT!J67-CCT!K67)+(CAV!J67-CAV!K67)</f>
        <v>0</v>
      </c>
      <c r="J67" s="47">
        <f t="shared" si="0"/>
        <v>4</v>
      </c>
      <c r="K67" s="48">
        <f t="shared" si="1"/>
        <v>981.84</v>
      </c>
      <c r="L67" s="48">
        <f t="shared" si="2"/>
        <v>0</v>
      </c>
    </row>
    <row r="68" spans="1:12" ht="30" customHeight="1" x14ac:dyDescent="0.45">
      <c r="K68" s="48">
        <f>SUM(K4:K67)</f>
        <v>123278.04999999992</v>
      </c>
      <c r="L68" s="48">
        <f>SUM(L4:L67)</f>
        <v>40206.199999999997</v>
      </c>
    </row>
    <row r="69" spans="1:12" ht="30" customHeight="1" x14ac:dyDescent="0.45"/>
    <row r="71" spans="1:12" ht="24" customHeight="1" x14ac:dyDescent="0.45">
      <c r="H71" s="142" t="str">
        <f>A1</f>
        <v>PROCESSO: 638/2019/UDESC</v>
      </c>
      <c r="I71" s="142"/>
      <c r="J71" s="142"/>
      <c r="K71" s="142"/>
      <c r="L71" s="142"/>
    </row>
    <row r="72" spans="1:12" ht="15.75" x14ac:dyDescent="0.45">
      <c r="H72" s="142" t="str">
        <f>D1</f>
        <v>OBJETO: AQUISIÇÃO DE PEÇAS PARA ACADEMIAS DA UDESC</v>
      </c>
      <c r="I72" s="142"/>
      <c r="J72" s="142"/>
      <c r="K72" s="142"/>
      <c r="L72" s="142"/>
    </row>
    <row r="73" spans="1:12" ht="15.75" x14ac:dyDescent="0.45">
      <c r="H73" s="136" t="str">
        <f>G1</f>
        <v>VIGÊNCIA DA ATA: 07/06/2019 até 06/06/2020</v>
      </c>
      <c r="I73" s="137"/>
      <c r="J73" s="137"/>
      <c r="K73" s="137"/>
      <c r="L73" s="138"/>
    </row>
    <row r="74" spans="1:12" ht="15.75" x14ac:dyDescent="0.5">
      <c r="H74" s="35" t="s">
        <v>30</v>
      </c>
      <c r="I74" s="36"/>
      <c r="J74" s="36"/>
      <c r="K74" s="36"/>
      <c r="L74" s="32">
        <f>K68</f>
        <v>123278.04999999992</v>
      </c>
    </row>
    <row r="75" spans="1:12" ht="15.75" x14ac:dyDescent="0.5">
      <c r="H75" s="37" t="s">
        <v>31</v>
      </c>
      <c r="I75" s="38"/>
      <c r="J75" s="38"/>
      <c r="K75" s="38"/>
      <c r="L75" s="33">
        <f>L68</f>
        <v>40206.199999999997</v>
      </c>
    </row>
    <row r="76" spans="1:12" ht="15.75" x14ac:dyDescent="0.5">
      <c r="H76" s="37" t="s">
        <v>32</v>
      </c>
      <c r="I76" s="38"/>
      <c r="J76" s="38"/>
      <c r="K76" s="38"/>
      <c r="L76" s="34"/>
    </row>
    <row r="77" spans="1:12" ht="15.75" x14ac:dyDescent="0.5">
      <c r="H77" s="39" t="s">
        <v>33</v>
      </c>
      <c r="I77" s="40"/>
      <c r="J77" s="40"/>
      <c r="K77" s="40"/>
      <c r="L77" s="51">
        <f>L75/L74</f>
        <v>0.32614240734664462</v>
      </c>
    </row>
    <row r="78" spans="1:12" ht="15.75" x14ac:dyDescent="0.5">
      <c r="H78" s="139" t="s">
        <v>125</v>
      </c>
      <c r="I78" s="140"/>
      <c r="J78" s="140"/>
      <c r="K78" s="140"/>
      <c r="L78" s="141"/>
    </row>
  </sheetData>
  <mergeCells count="29">
    <mergeCell ref="G1:L1"/>
    <mergeCell ref="A2:L2"/>
    <mergeCell ref="B65:B67"/>
    <mergeCell ref="D65:D67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  <mergeCell ref="D54:D57"/>
    <mergeCell ref="D41:D50"/>
    <mergeCell ref="B54:B57"/>
    <mergeCell ref="A1:C1"/>
    <mergeCell ref="D1:F1"/>
    <mergeCell ref="D35:D40"/>
    <mergeCell ref="B41:B50"/>
    <mergeCell ref="B58:B64"/>
    <mergeCell ref="D58:D64"/>
    <mergeCell ref="H73:L73"/>
    <mergeCell ref="H78:L78"/>
    <mergeCell ref="H71:L71"/>
    <mergeCell ref="H72:L7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46" t="s">
        <v>7</v>
      </c>
      <c r="B1" s="146"/>
      <c r="C1" s="146"/>
      <c r="D1" s="146"/>
      <c r="E1" s="146"/>
      <c r="F1" s="146"/>
      <c r="G1" s="146"/>
      <c r="H1" s="146"/>
    </row>
    <row r="2" spans="1:8" ht="20.65" x14ac:dyDescent="0.35">
      <c r="B2" s="3"/>
    </row>
    <row r="3" spans="1:8" ht="47.25" customHeight="1" x14ac:dyDescent="0.35">
      <c r="A3" s="147" t="s">
        <v>8</v>
      </c>
      <c r="B3" s="147"/>
      <c r="C3" s="147"/>
      <c r="D3" s="147"/>
      <c r="E3" s="147"/>
      <c r="F3" s="147"/>
      <c r="G3" s="147"/>
      <c r="H3" s="147"/>
    </row>
    <row r="4" spans="1:8" ht="35.25" customHeight="1" x14ac:dyDescent="0.35">
      <c r="B4" s="4"/>
    </row>
    <row r="5" spans="1:8" ht="15" customHeight="1" x14ac:dyDescent="0.35">
      <c r="A5" s="148" t="s">
        <v>9</v>
      </c>
      <c r="B5" s="148"/>
      <c r="C5" s="148"/>
      <c r="D5" s="148"/>
      <c r="E5" s="148"/>
      <c r="F5" s="148"/>
      <c r="G5" s="148"/>
      <c r="H5" s="148"/>
    </row>
    <row r="6" spans="1:8" ht="15" customHeight="1" x14ac:dyDescent="0.35">
      <c r="A6" s="148" t="s">
        <v>10</v>
      </c>
      <c r="B6" s="148"/>
      <c r="C6" s="148"/>
      <c r="D6" s="148"/>
      <c r="E6" s="148"/>
      <c r="F6" s="148"/>
      <c r="G6" s="148"/>
      <c r="H6" s="148"/>
    </row>
    <row r="7" spans="1:8" ht="15" customHeight="1" x14ac:dyDescent="0.35">
      <c r="A7" s="148" t="s">
        <v>11</v>
      </c>
      <c r="B7" s="148"/>
      <c r="C7" s="148"/>
      <c r="D7" s="148"/>
      <c r="E7" s="148"/>
      <c r="F7" s="148"/>
      <c r="G7" s="148"/>
      <c r="H7" s="148"/>
    </row>
    <row r="8" spans="1:8" ht="15" customHeight="1" x14ac:dyDescent="0.35">
      <c r="A8" s="148" t="s">
        <v>12</v>
      </c>
      <c r="B8" s="148"/>
      <c r="C8" s="148"/>
      <c r="D8" s="148"/>
      <c r="E8" s="148"/>
      <c r="F8" s="148"/>
      <c r="G8" s="148"/>
      <c r="H8" s="148"/>
    </row>
    <row r="9" spans="1:8" ht="30" customHeight="1" x14ac:dyDescent="0.35">
      <c r="B9" s="5"/>
    </row>
    <row r="10" spans="1:8" ht="105" customHeight="1" x14ac:dyDescent="0.35">
      <c r="A10" s="149" t="s">
        <v>13</v>
      </c>
      <c r="B10" s="149"/>
      <c r="C10" s="149"/>
      <c r="D10" s="149"/>
      <c r="E10" s="149"/>
      <c r="F10" s="149"/>
      <c r="G10" s="149"/>
      <c r="H10" s="149"/>
    </row>
    <row r="11" spans="1:8" ht="15.75" thickBot="1" x14ac:dyDescent="0.4">
      <c r="B11" s="6"/>
    </row>
    <row r="12" spans="1:8" ht="46.9" thickBot="1" x14ac:dyDescent="0.4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50" t="s">
        <v>19</v>
      </c>
      <c r="B19" s="150"/>
      <c r="C19" s="150"/>
      <c r="D19" s="150"/>
      <c r="E19" s="150"/>
      <c r="F19" s="150"/>
      <c r="G19" s="150"/>
      <c r="H19" s="150"/>
    </row>
    <row r="20" spans="1:8" ht="13.9" x14ac:dyDescent="0.35">
      <c r="A20" s="151" t="s">
        <v>20</v>
      </c>
      <c r="B20" s="151"/>
      <c r="C20" s="151"/>
      <c r="D20" s="151"/>
      <c r="E20" s="151"/>
      <c r="F20" s="151"/>
      <c r="G20" s="151"/>
      <c r="H20" s="151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52" t="s">
        <v>21</v>
      </c>
      <c r="B24" s="152"/>
      <c r="C24" s="152"/>
      <c r="D24" s="152"/>
      <c r="E24" s="152"/>
      <c r="F24" s="152"/>
      <c r="G24" s="152"/>
      <c r="H24" s="152"/>
    </row>
    <row r="25" spans="1:8" ht="15" customHeight="1" x14ac:dyDescent="0.35">
      <c r="A25" s="152" t="s">
        <v>22</v>
      </c>
      <c r="B25" s="152"/>
      <c r="C25" s="152"/>
      <c r="D25" s="152"/>
      <c r="E25" s="152"/>
      <c r="F25" s="152"/>
      <c r="G25" s="152"/>
      <c r="H25" s="152"/>
    </row>
    <row r="26" spans="1:8" ht="15" customHeight="1" x14ac:dyDescent="0.35">
      <c r="A26" s="145" t="s">
        <v>23</v>
      </c>
      <c r="B26" s="145"/>
      <c r="C26" s="145"/>
      <c r="D26" s="145"/>
      <c r="E26" s="145"/>
      <c r="F26" s="145"/>
      <c r="G26" s="145"/>
      <c r="H26" s="14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Reitoria</vt:lpstr>
      <vt:lpstr>CEFID</vt:lpstr>
      <vt:lpstr>CERES</vt:lpstr>
      <vt:lpstr>CCT</vt:lpstr>
      <vt:lpstr>CAV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2020-07-26T01:41:37Z</dcterms:modified>
</cp:coreProperties>
</file>