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8.2022 SRP SGPE 4148.2022 - Locação de Veículos - VIG 11.04.2023\"/>
    </mc:Choice>
  </mc:AlternateContent>
  <xr:revisionPtr revIDLastSave="0" documentId="13_ncr:1_{091BCC26-868B-4125-81FD-E8CB9A2177C0}" xr6:coauthVersionLast="36" xr6:coauthVersionMax="47" xr10:uidLastSave="{00000000-0000-0000-0000-000000000000}"/>
  <bookViews>
    <workbookView xWindow="43080" yWindow="3795" windowWidth="29040" windowHeight="15840" tabRatio="857" activeTab="13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GESTOR" sheetId="162" r:id="rId14"/>
  </sheets>
  <definedNames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3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2">#REF!</definedName>
    <definedName name="Ferias" localSheetId="13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8" i="166" l="1"/>
  <c r="L41" i="171" l="1"/>
  <c r="M41" i="171" s="1"/>
  <c r="L40" i="171"/>
  <c r="M40" i="171" s="1"/>
  <c r="L39" i="171"/>
  <c r="M39" i="171" s="1"/>
  <c r="L38" i="171"/>
  <c r="M38" i="171" s="1"/>
  <c r="M37" i="171"/>
  <c r="L37" i="17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41" i="170"/>
  <c r="M41" i="170" s="1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L20" i="170"/>
  <c r="M20" i="170" s="1"/>
  <c r="L19" i="170"/>
  <c r="M19" i="170" s="1"/>
  <c r="L18" i="170"/>
  <c r="M18" i="170" s="1"/>
  <c r="L17" i="170"/>
  <c r="M17" i="170" s="1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L8" i="170"/>
  <c r="M8" i="170" s="1"/>
  <c r="L7" i="170"/>
  <c r="M7" i="170" s="1"/>
  <c r="L6" i="170"/>
  <c r="M6" i="170" s="1"/>
  <c r="L5" i="170"/>
  <c r="M5" i="170" s="1"/>
  <c r="L4" i="170"/>
  <c r="M4" i="170" s="1"/>
  <c r="L41" i="169"/>
  <c r="M41" i="169" s="1"/>
  <c r="M40" i="169"/>
  <c r="L40" i="169"/>
  <c r="L39" i="169"/>
  <c r="M39" i="169" s="1"/>
  <c r="L38" i="169"/>
  <c r="M38" i="169" s="1"/>
  <c r="L37" i="169"/>
  <c r="M37" i="169" s="1"/>
  <c r="L36" i="169"/>
  <c r="M36" i="169" s="1"/>
  <c r="M35" i="169"/>
  <c r="L35" i="169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M26" i="169"/>
  <c r="L26" i="169"/>
  <c r="L25" i="169"/>
  <c r="M25" i="169" s="1"/>
  <c r="L24" i="169"/>
  <c r="M24" i="169" s="1"/>
  <c r="L23" i="169"/>
  <c r="M23" i="169" s="1"/>
  <c r="L22" i="169"/>
  <c r="M22" i="169" s="1"/>
  <c r="L21" i="169"/>
  <c r="M21" i="169" s="1"/>
  <c r="M20" i="169"/>
  <c r="L20" i="169"/>
  <c r="M19" i="169"/>
  <c r="L19" i="169"/>
  <c r="L18" i="169"/>
  <c r="M18" i="169" s="1"/>
  <c r="L17" i="169"/>
  <c r="M17" i="169" s="1"/>
  <c r="L16" i="169"/>
  <c r="M16" i="169" s="1"/>
  <c r="L15" i="169"/>
  <c r="M15" i="169" s="1"/>
  <c r="L14" i="169"/>
  <c r="M14" i="169" s="1"/>
  <c r="M13" i="169"/>
  <c r="L13" i="169"/>
  <c r="L12" i="169"/>
  <c r="M12" i="169" s="1"/>
  <c r="L11" i="169"/>
  <c r="M11" i="169" s="1"/>
  <c r="L10" i="169"/>
  <c r="M10" i="169" s="1"/>
  <c r="L9" i="169"/>
  <c r="M9" i="169" s="1"/>
  <c r="M8" i="169"/>
  <c r="L8" i="169"/>
  <c r="L7" i="169"/>
  <c r="M7" i="169" s="1"/>
  <c r="L6" i="169"/>
  <c r="M6" i="169" s="1"/>
  <c r="L5" i="169"/>
  <c r="M5" i="169" s="1"/>
  <c r="L4" i="169"/>
  <c r="M4" i="169" s="1"/>
  <c r="L41" i="168"/>
  <c r="M41" i="168" s="1"/>
  <c r="M40" i="168"/>
  <c r="L40" i="168"/>
  <c r="L39" i="168"/>
  <c r="M39" i="168" s="1"/>
  <c r="L38" i="168"/>
  <c r="M38" i="168" s="1"/>
  <c r="M37" i="168"/>
  <c r="L37" i="168"/>
  <c r="L36" i="168"/>
  <c r="M36" i="168" s="1"/>
  <c r="L35" i="168"/>
  <c r="M35" i="168" s="1"/>
  <c r="M34" i="168"/>
  <c r="L34" i="168"/>
  <c r="L33" i="168"/>
  <c r="M33" i="168" s="1"/>
  <c r="L32" i="168"/>
  <c r="M32" i="168" s="1"/>
  <c r="M31" i="168"/>
  <c r="L31" i="168"/>
  <c r="L30" i="168"/>
  <c r="M30" i="168" s="1"/>
  <c r="L29" i="168"/>
  <c r="M29" i="168" s="1"/>
  <c r="M28" i="168"/>
  <c r="L28" i="168"/>
  <c r="L27" i="168"/>
  <c r="M27" i="168" s="1"/>
  <c r="L26" i="168"/>
  <c r="M26" i="168" s="1"/>
  <c r="M25" i="168"/>
  <c r="L25" i="168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M13" i="168"/>
  <c r="L13" i="168"/>
  <c r="L12" i="168"/>
  <c r="M12" i="168" s="1"/>
  <c r="L11" i="168"/>
  <c r="M11" i="168" s="1"/>
  <c r="M10" i="168"/>
  <c r="L10" i="168"/>
  <c r="L9" i="168"/>
  <c r="M9" i="168" s="1"/>
  <c r="L8" i="168"/>
  <c r="M8" i="168" s="1"/>
  <c r="M7" i="168"/>
  <c r="L7" i="168"/>
  <c r="L6" i="168"/>
  <c r="M6" i="168" s="1"/>
  <c r="L5" i="168"/>
  <c r="M5" i="168" s="1"/>
  <c r="M4" i="168"/>
  <c r="L4" i="168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M17" i="167"/>
  <c r="L17" i="167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1" i="166"/>
  <c r="M41" i="166" s="1"/>
  <c r="M40" i="166"/>
  <c r="L40" i="166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M10" i="166"/>
  <c r="L10" i="166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1" i="152"/>
  <c r="M41" i="152" s="1"/>
  <c r="M40" i="152"/>
  <c r="L40" i="152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M31" i="152"/>
  <c r="L31" i="152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M22" i="152"/>
  <c r="L22" i="152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41" i="153"/>
  <c r="M41" i="153" s="1"/>
  <c r="L40" i="153"/>
  <c r="M40" i="153" s="1"/>
  <c r="L39" i="153"/>
  <c r="M39" i="153" s="1"/>
  <c r="L38" i="153"/>
  <c r="M38" i="153" s="1"/>
  <c r="L37" i="153"/>
  <c r="M37" i="153" s="1"/>
  <c r="L36" i="153"/>
  <c r="M36" i="153" s="1"/>
  <c r="L35" i="153"/>
  <c r="M35" i="153" s="1"/>
  <c r="L34" i="153"/>
  <c r="M34" i="153" s="1"/>
  <c r="L33" i="153"/>
  <c r="M33" i="153" s="1"/>
  <c r="L32" i="153"/>
  <c r="M32" i="153" s="1"/>
  <c r="L31" i="153"/>
  <c r="M31" i="153" s="1"/>
  <c r="L30" i="153"/>
  <c r="M30" i="153" s="1"/>
  <c r="L29" i="153"/>
  <c r="M29" i="153" s="1"/>
  <c r="L28" i="153"/>
  <c r="M28" i="153" s="1"/>
  <c r="L27" i="153"/>
  <c r="M27" i="153" s="1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M21" i="153" s="1"/>
  <c r="L20" i="153"/>
  <c r="M20" i="153" s="1"/>
  <c r="L19" i="153"/>
  <c r="M19" i="153" s="1"/>
  <c r="L18" i="153"/>
  <c r="M18" i="153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M34" i="154"/>
  <c r="L34" i="154"/>
  <c r="L33" i="154"/>
  <c r="M33" i="154" s="1"/>
  <c r="L32" i="154"/>
  <c r="M32" i="154" s="1"/>
  <c r="M31" i="154"/>
  <c r="L31" i="154"/>
  <c r="L30" i="154"/>
  <c r="M30" i="154" s="1"/>
  <c r="L29" i="154"/>
  <c r="M29" i="154" s="1"/>
  <c r="L28" i="154"/>
  <c r="M28" i="154" s="1"/>
  <c r="L27" i="154"/>
  <c r="M27" i="154" s="1"/>
  <c r="L26" i="154"/>
  <c r="M26" i="154" s="1"/>
  <c r="M25" i="154"/>
  <c r="L25" i="154"/>
  <c r="L24" i="154"/>
  <c r="M24" i="154" s="1"/>
  <c r="L23" i="154"/>
  <c r="M23" i="154" s="1"/>
  <c r="M22" i="154"/>
  <c r="L22" i="154"/>
  <c r="L21" i="154"/>
  <c r="M21" i="154" s="1"/>
  <c r="L20" i="154"/>
  <c r="M20" i="154" s="1"/>
  <c r="L19" i="154"/>
  <c r="M19" i="154" s="1"/>
  <c r="L18" i="154"/>
  <c r="M18" i="154" s="1"/>
  <c r="L17" i="154"/>
  <c r="M17" i="154" s="1"/>
  <c r="M16" i="154"/>
  <c r="L16" i="154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M7" i="154"/>
  <c r="L7" i="154"/>
  <c r="L6" i="154"/>
  <c r="M6" i="154" s="1"/>
  <c r="L5" i="154"/>
  <c r="M5" i="154" s="1"/>
  <c r="L4" i="154"/>
  <c r="M4" i="154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M34" i="151"/>
  <c r="L34" i="151"/>
  <c r="L33" i="151"/>
  <c r="M33" i="151" s="1"/>
  <c r="L32" i="151"/>
  <c r="M32" i="151" s="1"/>
  <c r="L31" i="151"/>
  <c r="M31" i="151" s="1"/>
  <c r="L30" i="151"/>
  <c r="M30" i="151" s="1"/>
  <c r="L29" i="151"/>
  <c r="M29" i="151" s="1"/>
  <c r="M28" i="151"/>
  <c r="L28" i="151"/>
  <c r="L27" i="151"/>
  <c r="M27" i="151" s="1"/>
  <c r="L26" i="151"/>
  <c r="M26" i="151" s="1"/>
  <c r="M25" i="151"/>
  <c r="L25" i="151"/>
  <c r="L24" i="151"/>
  <c r="M24" i="151" s="1"/>
  <c r="L23" i="151"/>
  <c r="M23" i="151" s="1"/>
  <c r="L22" i="151"/>
  <c r="M22" i="151" s="1"/>
  <c r="L21" i="151"/>
  <c r="M21" i="151" s="1"/>
  <c r="L20" i="151"/>
  <c r="M20" i="151" s="1"/>
  <c r="M19" i="151"/>
  <c r="L19" i="151"/>
  <c r="L18" i="151"/>
  <c r="M18" i="151" s="1"/>
  <c r="L17" i="151"/>
  <c r="M17" i="151" s="1"/>
  <c r="M16" i="151"/>
  <c r="L16" i="15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M41" i="165"/>
  <c r="L41" i="165"/>
  <c r="M40" i="165"/>
  <c r="L40" i="165"/>
  <c r="L39" i="165"/>
  <c r="M39" i="165" s="1"/>
  <c r="L38" i="165"/>
  <c r="M38" i="165" s="1"/>
  <c r="L37" i="165"/>
  <c r="M37" i="165" s="1"/>
  <c r="L36" i="165"/>
  <c r="M36" i="165" s="1"/>
  <c r="L35" i="165"/>
  <c r="M35" i="165" s="1"/>
  <c r="M34" i="165"/>
  <c r="L34" i="165"/>
  <c r="L33" i="165"/>
  <c r="M33" i="165" s="1"/>
  <c r="L32" i="165"/>
  <c r="M32" i="165" s="1"/>
  <c r="L31" i="165"/>
  <c r="M31" i="165" s="1"/>
  <c r="L30" i="165"/>
  <c r="M30" i="165" s="1"/>
  <c r="L29" i="165"/>
  <c r="M29" i="165" s="1"/>
  <c r="L28" i="165"/>
  <c r="M28" i="165" s="1"/>
  <c r="L27" i="165"/>
  <c r="M27" i="165" s="1"/>
  <c r="L26" i="165"/>
  <c r="M26" i="165" s="1"/>
  <c r="L25" i="165"/>
  <c r="M25" i="165" s="1"/>
  <c r="L24" i="165"/>
  <c r="M24" i="165" s="1"/>
  <c r="M23" i="165"/>
  <c r="L23" i="165"/>
  <c r="L22" i="165"/>
  <c r="M22" i="165" s="1"/>
  <c r="L21" i="165"/>
  <c r="M21" i="165" s="1"/>
  <c r="L20" i="165"/>
  <c r="M20" i="165" s="1"/>
  <c r="L19" i="165"/>
  <c r="M19" i="165" s="1"/>
  <c r="L18" i="165"/>
  <c r="M18" i="165" s="1"/>
  <c r="L17" i="165"/>
  <c r="M17" i="165" s="1"/>
  <c r="M16" i="165"/>
  <c r="L16" i="165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M7" i="165"/>
  <c r="L7" i="165"/>
  <c r="L6" i="165"/>
  <c r="M6" i="165" s="1"/>
  <c r="L5" i="165"/>
  <c r="M5" i="165" s="1"/>
  <c r="L4" i="165"/>
  <c r="M4" i="165" s="1"/>
  <c r="H4" i="162" l="1"/>
  <c r="H5" i="162"/>
  <c r="K5" i="162" s="1"/>
  <c r="H6" i="162"/>
  <c r="H7" i="162"/>
  <c r="H8" i="162"/>
  <c r="K8" i="162" s="1"/>
  <c r="H9" i="162"/>
  <c r="K9" i="162" s="1"/>
  <c r="H10" i="162"/>
  <c r="K10" i="162" s="1"/>
  <c r="H11" i="162"/>
  <c r="K11" i="162" s="1"/>
  <c r="H12" i="162"/>
  <c r="K12" i="162" s="1"/>
  <c r="H13" i="162"/>
  <c r="H14" i="162"/>
  <c r="K14" i="162" s="1"/>
  <c r="H15" i="162"/>
  <c r="H16" i="162"/>
  <c r="K16" i="162" s="1"/>
  <c r="H17" i="162"/>
  <c r="K17" i="162" s="1"/>
  <c r="H18" i="162"/>
  <c r="K18" i="162" s="1"/>
  <c r="H19" i="162"/>
  <c r="K19" i="162" s="1"/>
  <c r="H20" i="162"/>
  <c r="K20" i="162" s="1"/>
  <c r="H21" i="162"/>
  <c r="H22" i="162"/>
  <c r="K22" i="162" s="1"/>
  <c r="H23" i="162"/>
  <c r="K23" i="162" s="1"/>
  <c r="H24" i="162"/>
  <c r="K24" i="162" s="1"/>
  <c r="H25" i="162"/>
  <c r="K25" i="162" s="1"/>
  <c r="H26" i="162"/>
  <c r="H27" i="162"/>
  <c r="H28" i="162"/>
  <c r="H29" i="162"/>
  <c r="K29" i="162" s="1"/>
  <c r="H30" i="162"/>
  <c r="K30" i="162" s="1"/>
  <c r="H31" i="162"/>
  <c r="H32" i="162"/>
  <c r="H33" i="162"/>
  <c r="H34" i="162"/>
  <c r="H35" i="162"/>
  <c r="H36" i="162"/>
  <c r="H37" i="162"/>
  <c r="H38" i="162"/>
  <c r="H39" i="162"/>
  <c r="H40" i="162"/>
  <c r="H3" i="162"/>
  <c r="K3" i="162" s="1"/>
  <c r="K28" i="162"/>
  <c r="K13" i="162"/>
  <c r="L37" i="163"/>
  <c r="M37" i="163" s="1"/>
  <c r="L36" i="163"/>
  <c r="M3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32" i="163"/>
  <c r="M32" i="163" s="1"/>
  <c r="L33" i="163"/>
  <c r="M33" i="163" s="1"/>
  <c r="L34" i="163"/>
  <c r="M34" i="163" s="1"/>
  <c r="L35" i="163"/>
  <c r="I34" i="162" s="1"/>
  <c r="L38" i="163"/>
  <c r="M38" i="163" s="1"/>
  <c r="L39" i="163"/>
  <c r="M39" i="163" s="1"/>
  <c r="L40" i="163"/>
  <c r="M40" i="163" s="1"/>
  <c r="L41" i="163"/>
  <c r="M4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3" i="162" l="1"/>
  <c r="J3" i="162" s="1"/>
  <c r="I39" i="162"/>
  <c r="J39" i="162" s="1"/>
  <c r="J34" i="162"/>
  <c r="I37" i="162"/>
  <c r="J37" i="162" s="1"/>
  <c r="I29" i="162"/>
  <c r="I17" i="162"/>
  <c r="L17" i="162" s="1"/>
  <c r="I5" i="162"/>
  <c r="J5" i="162" s="1"/>
  <c r="I40" i="162"/>
  <c r="J40" i="162" s="1"/>
  <c r="I32" i="162"/>
  <c r="J32" i="162" s="1"/>
  <c r="I24" i="162"/>
  <c r="I12" i="162"/>
  <c r="I4" i="162"/>
  <c r="J4" i="162" s="1"/>
  <c r="I35" i="162"/>
  <c r="J35" i="162" s="1"/>
  <c r="I31" i="162"/>
  <c r="J31" i="162" s="1"/>
  <c r="I27" i="162"/>
  <c r="L27" i="162" s="1"/>
  <c r="I23" i="162"/>
  <c r="I19" i="162"/>
  <c r="I15" i="162"/>
  <c r="L15" i="162" s="1"/>
  <c r="I11" i="162"/>
  <c r="I7" i="162"/>
  <c r="I33" i="162"/>
  <c r="J33" i="162" s="1"/>
  <c r="I25" i="162"/>
  <c r="L25" i="162" s="1"/>
  <c r="I21" i="162"/>
  <c r="L21" i="162" s="1"/>
  <c r="I13" i="162"/>
  <c r="I9" i="162"/>
  <c r="L9" i="162" s="1"/>
  <c r="I36" i="162"/>
  <c r="J36" i="162" s="1"/>
  <c r="I28" i="162"/>
  <c r="I20" i="162"/>
  <c r="I16" i="162"/>
  <c r="I8" i="162"/>
  <c r="J8" i="162" s="1"/>
  <c r="M35" i="163"/>
  <c r="K26" i="162"/>
  <c r="I38" i="162"/>
  <c r="J38" i="162" s="1"/>
  <c r="I30" i="162"/>
  <c r="I26" i="162"/>
  <c r="L26" i="162" s="1"/>
  <c r="I22" i="162"/>
  <c r="L22" i="162" s="1"/>
  <c r="I18" i="162"/>
  <c r="L18" i="162" s="1"/>
  <c r="I14" i="162"/>
  <c r="I10" i="162"/>
  <c r="I6" i="162"/>
  <c r="L6" i="162" s="1"/>
  <c r="K21" i="162"/>
  <c r="K15" i="162"/>
  <c r="K6" i="162"/>
  <c r="K27" i="162"/>
  <c r="K7" i="162"/>
  <c r="K4" i="162"/>
  <c r="K39" i="162"/>
  <c r="K40" i="162"/>
  <c r="J27" i="162" l="1"/>
  <c r="L3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40" i="162"/>
  <c r="L39" i="162" l="1"/>
  <c r="H45" i="162"/>
  <c r="H44" i="162"/>
  <c r="H43" i="162"/>
  <c r="K35" i="162" l="1"/>
  <c r="K36" i="162"/>
  <c r="K31" i="162"/>
  <c r="K32" i="162"/>
  <c r="L31" i="162" l="1"/>
  <c r="K37" i="162"/>
  <c r="K38" i="162"/>
  <c r="L32" i="162" l="1"/>
  <c r="K34" i="162"/>
  <c r="L35" i="162" l="1"/>
  <c r="L36" i="162"/>
  <c r="L38" i="162"/>
  <c r="L37" i="162"/>
  <c r="L33" i="162"/>
  <c r="K33" i="162"/>
  <c r="K41" i="162" s="1"/>
  <c r="L34" i="162" l="1"/>
  <c r="L41" i="162" s="1"/>
  <c r="L46" i="162"/>
  <c r="L47" i="162" l="1"/>
  <c r="L49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BOTEGA DE SOUZA</author>
  </authors>
  <commentList>
    <comment ref="N8" authorId="0" shapeId="0" xr:uid="{AA18EA3F-BF1A-4F7B-80BE-F2E97416D041}">
      <text>
        <r>
          <rPr>
            <b/>
            <sz val="9"/>
            <color indexed="81"/>
            <rFont val="Segoe UI"/>
            <family val="2"/>
          </rPr>
          <t>MARCEL BOTEGA DE SOUZA:</t>
        </r>
        <r>
          <rPr>
            <sz val="9"/>
            <color indexed="81"/>
            <rFont val="Segoe UI"/>
            <family val="2"/>
          </rPr>
          <t xml:space="preserve">
600km referente Empenho 2862 + 426km referente ao Reforço  3369</t>
        </r>
      </text>
    </comment>
  </commentList>
</comments>
</file>

<file path=xl/sharedStrings.xml><?xml version="1.0" encoding="utf-8"?>
<sst xmlns="http://schemas.openxmlformats.org/spreadsheetml/2006/main" count="3283" uniqueCount="90">
  <si>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</si>
  <si>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</si>
  <si>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</si>
  <si>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</si>
  <si>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</si>
  <si>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</si>
  <si>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</si>
  <si>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</si>
  <si>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</si>
  <si>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</si>
  <si>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</si>
  <si>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</si>
  <si>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</si>
  <si>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</si>
  <si>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</si>
  <si>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</si>
  <si>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</si>
  <si>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</si>
  <si>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</si>
  <si>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</si>
  <si>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</si>
  <si>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</si>
  <si>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</si>
  <si>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</si>
  <si>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</si>
  <si>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</si>
  <si>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</si>
  <si>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</si>
  <si>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</si>
  <si>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</si>
  <si>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</si>
  <si>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</si>
  <si>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Carro de Passeio</t>
  </si>
  <si>
    <t>LOCALIDADE</t>
  </si>
  <si>
    <t>PROCESSO: 638/2022 /UDESC</t>
  </si>
  <si>
    <t>VIGÊNCIA DA ATA: 11/04/22 até 11/04/2023.</t>
  </si>
  <si>
    <t>OBJETO: CONTRATAÇÃO DE EMPRESA PARA LOCAÇÃO DE VEÍCULOS COM MOTORISTA (VAN, MICROÔNIBUS,
ÔNIBUS CONVENCIONAL E ÔNIBUS EXECUTIVO) PARA A UDESC</t>
  </si>
  <si>
    <t>PROCESSO: 638/2022/UDESC</t>
  </si>
  <si>
    <t xml:space="preserve"> AF nº  xxxx/2022 Qtde. DT</t>
  </si>
  <si>
    <t xml:space="preserve">CAMPUS 1 - Florianópolis - CERES - CESFI </t>
  </si>
  <si>
    <t>CEAVI - Ibirama</t>
  </si>
  <si>
    <t xml:space="preserve">CCT - CEPLAN </t>
  </si>
  <si>
    <t>CAV - Lages</t>
  </si>
  <si>
    <t>LUA TUR TURISMO EIRELI</t>
  </si>
  <si>
    <t>CANTUR TURISMO LTDA - EPP</t>
  </si>
  <si>
    <t>GVTUR TRANSPORTES LTDA - ME</t>
  </si>
  <si>
    <t>SILVETUR AGENCIA DE VIAGEM E TURISMO LTDA - ME</t>
  </si>
  <si>
    <t>REUNIDAS TRANSPORTES S/A</t>
  </si>
  <si>
    <t>50041 0 002</t>
  </si>
  <si>
    <t>50041 0 003</t>
  </si>
  <si>
    <t xml:space="preserve"> AF nº  0764/2022 Qtde. DT</t>
  </si>
  <si>
    <t xml:space="preserve"> AF nº  1103/2022 Qtde. DT</t>
  </si>
  <si>
    <t xml:space="preserve"> AF nº  1443/2022 Qtde. DT</t>
  </si>
  <si>
    <t xml:space="preserve"> AF nº  1786/2022 Qtde. DT</t>
  </si>
  <si>
    <t xml:space="preserve">OS nº  469/2022 Qtde. DT </t>
  </si>
  <si>
    <t>OS nº  891/2022 Qtde. DT</t>
  </si>
  <si>
    <t xml:space="preserve"> OS nº 909/2022 Qtde. DT</t>
  </si>
  <si>
    <t xml:space="preserve"> OS nº 1303/2022 Qtde. DT</t>
  </si>
  <si>
    <t xml:space="preserve"> OS nº 487/2022 Qtde. DT</t>
  </si>
  <si>
    <t xml:space="preserve"> OS nº  450/2022 Qtde. DT</t>
  </si>
  <si>
    <t>OS nº      738/2022 Qtde. DT</t>
  </si>
  <si>
    <t>OS nº 867/2022 Qtde. DT</t>
  </si>
  <si>
    <t>OS 638/2022 Qtde. DT</t>
  </si>
  <si>
    <t xml:space="preserve"> AF nº  466/2022 Qtde. DT</t>
  </si>
  <si>
    <t xml:space="preserve"> AF nº  530/2022 Qtde. DT</t>
  </si>
  <si>
    <t xml:space="preserve"> AF nº  851/2022 Qtde. DT</t>
  </si>
  <si>
    <t xml:space="preserve"> AF nº  1371/2022 Qtde. DT - CAPES UAB 897613/2020 - Biblioteconomia</t>
  </si>
  <si>
    <t xml:space="preserve"> AF nº  1672/2022 Qtde. DT</t>
  </si>
  <si>
    <t xml:space="preserve"> AF nº  1814/2022 Qtde. DT - CAPES UAB 897613/2020 - Biblioteconomia</t>
  </si>
  <si>
    <t xml:space="preserve"> AF nº  860/2022 </t>
  </si>
  <si>
    <t xml:space="preserve"> AF nº  862/2022</t>
  </si>
  <si>
    <t xml:space="preserve"> AF nº  663/2022 Qtde. DT</t>
  </si>
  <si>
    <t xml:space="preserve"> AF nº  1620/2022 Qtde. DT</t>
  </si>
  <si>
    <t xml:space="preserve"> AF nº 1842/2022 Qtde. DT</t>
  </si>
  <si>
    <t xml:space="preserve"> OS nº  600/2022 Qtde. DT</t>
  </si>
  <si>
    <t xml:space="preserve"> OS nº  0802/2022 Qtde. DT</t>
  </si>
  <si>
    <t xml:space="preserve"> OS nº  1281/2022 Qtde. DT</t>
  </si>
  <si>
    <t xml:space="preserve"> AF nº  766/2022 Qtde. DT</t>
  </si>
  <si>
    <t xml:space="preserve"> AF nº  859/2022 Qtde. DT</t>
  </si>
  <si>
    <t xml:space="preserve"> AF nº  1064/2022 Qtde. DT</t>
  </si>
  <si>
    <t xml:space="preserve"> AF nº  1114/2022 Qtde. DT</t>
  </si>
  <si>
    <t xml:space="preserve"> AF nº  1365/2022 Qtde. DT</t>
  </si>
  <si>
    <t xml:space="preserve"> AF nº  1641/2022 Qtde. DT</t>
  </si>
  <si>
    <t xml:space="preserve"> AF nº  865/2022 Qtde. DT</t>
  </si>
  <si>
    <t>Resumo Atualizado  13/10/2022</t>
  </si>
  <si>
    <t xml:space="preserve"> AF nº  473/2022 Qtde. DT</t>
  </si>
  <si>
    <t xml:space="preserve"> AF nº  8952022 Qtde. DT</t>
  </si>
  <si>
    <t xml:space="preserve"> AF nº  1130/2022 Qtde. DT</t>
  </si>
  <si>
    <t xml:space="preserve"> AF nº 1478/2022 Qtde. DT</t>
  </si>
  <si>
    <t xml:space="preserve"> AF nº  1585/2022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</si>
</sst>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_-&quot;R$&quot;* #,##0.00_-;\-&quot;R$&quot;* #,##0.00_-;_-&quot;R$&quot;* &quot;-&quot;??_-;_-@_-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</cellStyleXfs>
  <cellXfs count="230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3" borderId="0" xfId="1" applyFont="1" applyFill="1" applyAlignment="1">
      <alignment horizontal="center" vertical="center" wrapText="1"/>
    </xf>
    <xf numFmtId="0" fontId="9" fillId="12" borderId="0" xfId="0" applyFont="1" applyFill="1" applyBorder="1" applyAlignment="1">
      <alignment horizontal="left" vertical="distributed"/>
    </xf>
    <xf numFmtId="0" fontId="12" fillId="14" borderId="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4" borderId="13" xfId="1" applyFont="1" applyFill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 wrapText="1"/>
    </xf>
    <xf numFmtId="0" fontId="10" fillId="14" borderId="6" xfId="1" applyFont="1" applyFill="1" applyBorder="1" applyAlignment="1">
      <alignment vertical="center" wrapText="1"/>
    </xf>
    <xf numFmtId="41" fontId="8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2" borderId="23" xfId="0" applyFont="1" applyFill="1" applyBorder="1" applyAlignment="1">
      <alignment horizontal="center" vertical="center"/>
    </xf>
    <xf numFmtId="0" fontId="0" fillId="15" borderId="22" xfId="0" applyFont="1" applyFill="1" applyBorder="1" applyAlignment="1">
      <alignment horizontal="center" vertical="center"/>
    </xf>
    <xf numFmtId="0" fontId="0" fillId="15" borderId="23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49" fontId="8" fillId="15" borderId="1" xfId="0" applyNumberFormat="1" applyFont="1" applyFill="1" applyBorder="1" applyAlignment="1">
      <alignment horizontal="center" vertical="center"/>
    </xf>
    <xf numFmtId="44" fontId="8" fillId="15" borderId="1" xfId="8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49" fontId="8" fillId="12" borderId="23" xfId="0" applyNumberFormat="1" applyFont="1" applyFill="1" applyBorder="1" applyAlignment="1">
      <alignment horizontal="center" vertical="center"/>
    </xf>
    <xf numFmtId="44" fontId="8" fillId="12" borderId="23" xfId="8" applyFont="1" applyFill="1" applyBorder="1" applyAlignment="1">
      <alignment horizontal="center" vertical="center"/>
    </xf>
    <xf numFmtId="41" fontId="8" fillId="12" borderId="23" xfId="0" applyNumberFormat="1" applyFont="1" applyFill="1" applyBorder="1" applyAlignment="1">
      <alignment horizontal="center" vertical="center"/>
    </xf>
    <xf numFmtId="166" fontId="3" fillId="4" borderId="23" xfId="0" applyNumberFormat="1" applyFont="1" applyFill="1" applyBorder="1" applyAlignment="1">
      <alignment horizontal="center" vertical="center" wrapText="1"/>
    </xf>
    <xf numFmtId="3" fontId="3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3" xfId="0" applyFont="1" applyFill="1" applyBorder="1" applyAlignment="1">
      <alignment horizontal="center" vertical="center" wrapText="1"/>
    </xf>
    <xf numFmtId="49" fontId="8" fillId="12" borderId="3" xfId="0" applyNumberFormat="1" applyFont="1" applyFill="1" applyBorder="1" applyAlignment="1">
      <alignment horizontal="center" vertical="center"/>
    </xf>
    <xf numFmtId="44" fontId="8" fillId="12" borderId="3" xfId="8" applyFont="1" applyFill="1" applyBorder="1" applyAlignment="1">
      <alignment horizontal="center" vertical="center"/>
    </xf>
    <xf numFmtId="41" fontId="8" fillId="12" borderId="3" xfId="0" applyNumberFormat="1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23" xfId="3" applyFont="1" applyFill="1" applyBorder="1" applyAlignment="1" applyProtection="1">
      <alignment horizontal="center" vertical="center" wrapText="1"/>
    </xf>
    <xf numFmtId="1" fontId="3" fillId="2" borderId="23" xfId="1" applyNumberFormat="1" applyFont="1" applyFill="1" applyBorder="1" applyAlignment="1" applyProtection="1">
      <alignment horizontal="center" vertical="center" wrapText="1"/>
    </xf>
    <xf numFmtId="166" fontId="3" fillId="2" borderId="23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169" fontId="14" fillId="15" borderId="1" xfId="0" applyNumberFormat="1" applyFont="1" applyFill="1" applyBorder="1" applyAlignment="1">
      <alignment horizontal="right" vertical="center"/>
    </xf>
    <xf numFmtId="44" fontId="8" fillId="12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8" fillId="15" borderId="1" xfId="8" applyFont="1" applyFill="1" applyBorder="1" applyAlignment="1">
      <alignment horizontal="right" vertical="center"/>
    </xf>
    <xf numFmtId="169" fontId="14" fillId="12" borderId="1" xfId="0" applyNumberFormat="1" applyFont="1" applyFill="1" applyBorder="1" applyAlignment="1">
      <alignment horizontal="right" vertical="center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12" borderId="1" xfId="1" applyNumberFormat="1" applyFont="1" applyFill="1" applyBorder="1" applyAlignment="1" applyProtection="1">
      <alignment wrapText="1"/>
      <protection locked="0"/>
    </xf>
    <xf numFmtId="170" fontId="3" fillId="0" borderId="1" xfId="1" applyNumberFormat="1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1" xfId="19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15" borderId="22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10" fillId="6" borderId="0" xfId="0" applyNumberFormat="1" applyFont="1" applyFill="1" applyBorder="1" applyAlignment="1">
      <alignment horizontal="left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left" vertical="center" wrapText="1"/>
    </xf>
    <xf numFmtId="0" fontId="10" fillId="6" borderId="1" xfId="0" applyNumberFormat="1" applyFont="1" applyFill="1" applyBorder="1" applyAlignment="1">
      <alignment horizontal="left" vertical="center" wrapText="1"/>
    </xf>
    <xf numFmtId="0" fontId="16" fillId="12" borderId="16" xfId="0" applyFont="1" applyFill="1" applyBorder="1" applyAlignment="1">
      <alignment horizontal="center" vertical="center" textRotation="90" wrapText="1"/>
    </xf>
    <xf numFmtId="0" fontId="16" fillId="12" borderId="17" xfId="0" applyFont="1" applyFill="1" applyBorder="1" applyAlignment="1">
      <alignment horizontal="center" vertical="center" textRotation="90" wrapText="1"/>
    </xf>
    <xf numFmtId="0" fontId="16" fillId="12" borderId="18" xfId="0" applyFont="1" applyFill="1" applyBorder="1" applyAlignment="1">
      <alignment horizontal="center" vertical="center" textRotation="90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5" fillId="15" borderId="22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textRotation="90"/>
    </xf>
    <xf numFmtId="0" fontId="16" fillId="12" borderId="17" xfId="0" applyFont="1" applyFill="1" applyBorder="1" applyAlignment="1">
      <alignment horizontal="center" vertical="center" textRotation="90"/>
    </xf>
    <xf numFmtId="0" fontId="16" fillId="12" borderId="18" xfId="0" applyFont="1" applyFill="1" applyBorder="1" applyAlignment="1">
      <alignment horizontal="center" vertical="center" textRotation="90"/>
    </xf>
    <xf numFmtId="0" fontId="15" fillId="15" borderId="23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textRotation="90"/>
    </xf>
    <xf numFmtId="0" fontId="16" fillId="12" borderId="20" xfId="0" applyFont="1" applyFill="1" applyBorder="1" applyAlignment="1">
      <alignment horizontal="center" vertical="center" textRotation="90"/>
    </xf>
    <xf numFmtId="0" fontId="16" fillId="12" borderId="21" xfId="0" applyFont="1" applyFill="1" applyBorder="1" applyAlignment="1">
      <alignment horizontal="center" vertical="center" textRotation="90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center" vertical="center" wrapText="1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173" fontId="3" fillId="0" borderId="1" xfId="2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</cellXfs>
  <cellStyles count="3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5" xfId="22" xr:uid="{00000000-0005-0000-0000-00003E000000}"/>
    <cellStyle name="Moeda 6" xfId="31" xr:uid="{00000000-0005-0000-0000-000047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4" xfId="18" xr:uid="{00000000-0005-0000-0000-000009000000}"/>
    <cellStyle name="Separador de milhares 2 2 5" xfId="27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4" xfId="17" xr:uid="{00000000-0005-0000-0000-00000C000000}"/>
    <cellStyle name="Separador de milhares 2 3 5" xfId="26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zoomScale="80" zoomScaleNormal="80" workbookViewId="0">
      <selection activeCell="P16" sqref="P16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58</v>
      </c>
      <c r="O1" s="161" t="s">
        <v>38</v>
      </c>
      <c r="P1" s="161" t="s">
        <v>38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07">
        <v>44685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12000</v>
      </c>
      <c r="L4" s="78">
        <f>K4-(SUM(N4:AE4))</f>
        <v>10500</v>
      </c>
      <c r="M4" s="79" t="str">
        <f t="shared" ref="M4:M11" si="0">IF(L4&lt;0,"ATENÇÃO","OK")</f>
        <v>OK</v>
      </c>
      <c r="N4" s="108">
        <v>1500</v>
      </c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100</v>
      </c>
      <c r="L5" s="23">
        <f t="shared" ref="L5" si="1">K5-(SUM(N5:AE5))</f>
        <v>95</v>
      </c>
      <c r="M5" s="24" t="str">
        <f t="shared" si="0"/>
        <v>OK</v>
      </c>
      <c r="N5" s="108">
        <v>5</v>
      </c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6000</v>
      </c>
      <c r="L6" s="23">
        <f>K6-(SUM(N6:AE6))</f>
        <v>6000</v>
      </c>
      <c r="M6" s="24" t="str">
        <f t="shared" si="0"/>
        <v>OK</v>
      </c>
      <c r="N6" s="109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30</v>
      </c>
      <c r="L7" s="23">
        <f t="shared" ref="L7" si="2">K7-(SUM(N7:AE7))</f>
        <v>30</v>
      </c>
      <c r="M7" s="24" t="str">
        <f t="shared" si="0"/>
        <v>OK</v>
      </c>
      <c r="N7" s="109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15000</v>
      </c>
      <c r="L8" s="23">
        <f>K8-(SUM(N8:AE8))</f>
        <v>15000</v>
      </c>
      <c r="M8" s="24" t="str">
        <f t="shared" si="0"/>
        <v>OK</v>
      </c>
      <c r="N8" s="109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20</v>
      </c>
      <c r="L9" s="23">
        <f t="shared" ref="L9" si="3">K9-(SUM(N9:AE9))</f>
        <v>20</v>
      </c>
      <c r="M9" s="24" t="str">
        <f t="shared" si="0"/>
        <v>OK</v>
      </c>
      <c r="N9" s="109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8000</v>
      </c>
      <c r="L10" s="23">
        <f>K10-(SUM(N10:AE10))</f>
        <v>6500</v>
      </c>
      <c r="M10" s="24" t="str">
        <f t="shared" si="0"/>
        <v>OK</v>
      </c>
      <c r="N10" s="108">
        <v>1500</v>
      </c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30</v>
      </c>
      <c r="L11" s="23">
        <f t="shared" ref="L11" si="4">K11-(SUM(N11:AE11))</f>
        <v>25</v>
      </c>
      <c r="M11" s="24" t="str">
        <f t="shared" si="0"/>
        <v>OK</v>
      </c>
      <c r="N11" s="108">
        <v>5</v>
      </c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20000</v>
      </c>
      <c r="L12" s="23">
        <f>K12-(SUM(N12:AE12))</f>
        <v>20000</v>
      </c>
      <c r="M12" s="24" t="str">
        <f t="shared" ref="M12:M33" si="5">IF(L12&lt;0,"ATENÇÃO","OK")</f>
        <v>OK</v>
      </c>
      <c r="N12" s="109"/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60</v>
      </c>
      <c r="L13" s="23">
        <f t="shared" ref="L13:L39" si="6">K13-(SUM(N13:AE13))</f>
        <v>60</v>
      </c>
      <c r="M13" s="24" t="str">
        <f t="shared" si="5"/>
        <v>OK</v>
      </c>
      <c r="N13" s="104"/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7">K14-(SUM(N14:AE14))</f>
        <v>0</v>
      </c>
      <c r="M14" s="24" t="str">
        <f t="shared" ref="M14:M31" si="8">IF(L14&lt;0,"ATENÇÃO","OK")</f>
        <v>OK</v>
      </c>
      <c r="N14" s="104"/>
      <c r="O14" s="34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7"/>
        <v>0</v>
      </c>
      <c r="M15" s="24" t="str">
        <f t="shared" si="8"/>
        <v>OK</v>
      </c>
      <c r="N15" s="104"/>
      <c r="O15" s="34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2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7"/>
        <v>0</v>
      </c>
      <c r="M16" s="24" t="str">
        <f t="shared" si="8"/>
        <v>OK</v>
      </c>
      <c r="N16" s="104"/>
      <c r="O16" s="34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2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7"/>
        <v>0</v>
      </c>
      <c r="M17" s="24" t="str">
        <f t="shared" si="8"/>
        <v>OK</v>
      </c>
      <c r="N17" s="104"/>
      <c r="O17" s="34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7"/>
        <v>0</v>
      </c>
      <c r="M18" s="24" t="str">
        <f t="shared" si="8"/>
        <v>OK</v>
      </c>
      <c r="N18" s="104"/>
      <c r="O18" s="34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7"/>
        <v>0</v>
      </c>
      <c r="M19" s="24" t="str">
        <f t="shared" si="8"/>
        <v>OK</v>
      </c>
      <c r="N19" s="104"/>
      <c r="O19" s="34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2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9">K20-(SUM(N20:AE20))</f>
        <v>0</v>
      </c>
      <c r="M20" s="24" t="str">
        <f t="shared" ref="M20:M21" si="10">IF(L20&lt;0,"ATENÇÃO","OK")</f>
        <v>OK</v>
      </c>
      <c r="N20" s="105"/>
      <c r="O20" s="43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2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9"/>
        <v>0</v>
      </c>
      <c r="M21" s="24" t="str">
        <f t="shared" si="10"/>
        <v>OK</v>
      </c>
      <c r="N21" s="106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7"/>
        <v>0</v>
      </c>
      <c r="M22" s="24" t="str">
        <f t="shared" si="8"/>
        <v>OK</v>
      </c>
      <c r="N22" s="105"/>
      <c r="O22" s="43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7"/>
        <v>0</v>
      </c>
      <c r="M23" s="24" t="str">
        <f t="shared" si="8"/>
        <v>OK</v>
      </c>
      <c r="N23" s="106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2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7"/>
        <v>0</v>
      </c>
      <c r="M24" s="24" t="str">
        <f t="shared" si="8"/>
        <v>OK</v>
      </c>
      <c r="N24" s="104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2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7"/>
        <v>0</v>
      </c>
      <c r="M25" s="24" t="str">
        <f t="shared" si="8"/>
        <v>OK</v>
      </c>
      <c r="N25" s="104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7"/>
        <v>0</v>
      </c>
      <c r="M26" s="24" t="str">
        <f t="shared" si="8"/>
        <v>OK</v>
      </c>
      <c r="N26" s="104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7"/>
        <v>0</v>
      </c>
      <c r="M27" s="24" t="str">
        <f t="shared" si="8"/>
        <v>OK</v>
      </c>
      <c r="N27" s="104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2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7"/>
        <v>0</v>
      </c>
      <c r="M28" s="24" t="str">
        <f t="shared" si="8"/>
        <v>OK</v>
      </c>
      <c r="N28" s="104"/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2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7"/>
        <v>0</v>
      </c>
      <c r="M29" s="24" t="str">
        <f t="shared" si="8"/>
        <v>OK</v>
      </c>
      <c r="N29" s="104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7"/>
        <v>0</v>
      </c>
      <c r="M30" s="24" t="str">
        <f t="shared" si="8"/>
        <v>OK</v>
      </c>
      <c r="N30" s="105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7"/>
        <v>0</v>
      </c>
      <c r="M31" s="24" t="str">
        <f t="shared" si="8"/>
        <v>OK</v>
      </c>
      <c r="N31" s="106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2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6"/>
        <v>0</v>
      </c>
      <c r="M32" s="24" t="str">
        <f t="shared" si="5"/>
        <v>OK</v>
      </c>
      <c r="N32" s="104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2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6"/>
        <v>0</v>
      </c>
      <c r="M33" s="24" t="str">
        <f t="shared" si="5"/>
        <v>OK</v>
      </c>
      <c r="N33" s="104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6"/>
        <v>0</v>
      </c>
      <c r="M34" s="24" t="str">
        <f t="shared" ref="M34:M37" si="11">IF(L34&lt;0,"ATENÇÃO","OK")</f>
        <v>OK</v>
      </c>
      <c r="N34" s="104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6"/>
        <v>0</v>
      </c>
      <c r="M35" s="24" t="str">
        <f t="shared" si="11"/>
        <v>OK</v>
      </c>
      <c r="N35" s="104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2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ref="L36:L37" si="12">K36-(SUM(N36:AE36))</f>
        <v>0</v>
      </c>
      <c r="M36" s="24" t="str">
        <f t="shared" si="11"/>
        <v>OK</v>
      </c>
      <c r="N36" s="104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2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12"/>
        <v>0</v>
      </c>
      <c r="M37" s="24" t="str">
        <f t="shared" si="11"/>
        <v>OK</v>
      </c>
      <c r="N37" s="104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6"/>
        <v>0</v>
      </c>
      <c r="M38" s="24" t="str">
        <f t="shared" ref="M38:M39" si="13">IF(L38&lt;0,"ATENÇÃO","OK")</f>
        <v>OK</v>
      </c>
      <c r="N38" s="104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6"/>
        <v>0</v>
      </c>
      <c r="M39" s="24" t="str">
        <f t="shared" si="13"/>
        <v>OK</v>
      </c>
      <c r="N39" s="104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2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ref="L40:L41" si="14">K40-(SUM(N40:AE40))</f>
        <v>0</v>
      </c>
      <c r="M40" s="24" t="str">
        <f t="shared" ref="M40:M41" si="15">IF(L40&lt;0,"ATENÇÃO","OK")</f>
        <v>OK</v>
      </c>
      <c r="N40" s="105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14"/>
        <v>0</v>
      </c>
      <c r="M41" s="73" t="str">
        <f t="shared" si="15"/>
        <v>OK</v>
      </c>
      <c r="N41" s="106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B36:B37"/>
    <mergeCell ref="C36:C37"/>
    <mergeCell ref="E36:E37"/>
    <mergeCell ref="A32:A41"/>
    <mergeCell ref="B28:B29"/>
    <mergeCell ref="C28:C29"/>
    <mergeCell ref="E28:E29"/>
    <mergeCell ref="B30:B31"/>
    <mergeCell ref="C30:C31"/>
    <mergeCell ref="E30:E31"/>
    <mergeCell ref="E38:E39"/>
    <mergeCell ref="B38:B39"/>
    <mergeCell ref="C38:C39"/>
    <mergeCell ref="A14:A23"/>
    <mergeCell ref="B24:B25"/>
    <mergeCell ref="C24:C25"/>
    <mergeCell ref="E24:E25"/>
    <mergeCell ref="B26:B27"/>
    <mergeCell ref="C26:C27"/>
    <mergeCell ref="E26:E27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E20:E21"/>
    <mergeCell ref="B14:B15"/>
    <mergeCell ref="C14:C15"/>
    <mergeCell ref="E14:E15"/>
    <mergeCell ref="B16:B17"/>
    <mergeCell ref="C16:C17"/>
    <mergeCell ref="E16:E17"/>
    <mergeCell ref="K1:M1"/>
    <mergeCell ref="A4:A13"/>
    <mergeCell ref="AE1:AE2"/>
    <mergeCell ref="AA1:AA2"/>
    <mergeCell ref="AB1:AB2"/>
    <mergeCell ref="U1:U2"/>
    <mergeCell ref="AD1:AD2"/>
    <mergeCell ref="Y1:Y2"/>
    <mergeCell ref="Z1:Z2"/>
    <mergeCell ref="V1:V2"/>
    <mergeCell ref="AC1:AC2"/>
    <mergeCell ref="W1:W2"/>
    <mergeCell ref="O1:O2"/>
    <mergeCell ref="B6:B7"/>
    <mergeCell ref="C6:C7"/>
    <mergeCell ref="E6:E7"/>
    <mergeCell ref="Q1:Q2"/>
    <mergeCell ref="R1:R2"/>
    <mergeCell ref="S1:S2"/>
    <mergeCell ref="T1:T2"/>
    <mergeCell ref="B10:B11"/>
    <mergeCell ref="C10:C11"/>
    <mergeCell ref="E10:E11"/>
    <mergeCell ref="B8:B9"/>
    <mergeCell ref="C8:C9"/>
    <mergeCell ref="E8:E9"/>
    <mergeCell ref="A1:G1"/>
    <mergeCell ref="A2:M2"/>
    <mergeCell ref="B4:B5"/>
    <mergeCell ref="C4:C5"/>
    <mergeCell ref="E4:E5"/>
    <mergeCell ref="H1:J1"/>
    <mergeCell ref="N1:N2"/>
    <mergeCell ref="X1:X2"/>
    <mergeCell ref="C34:C35"/>
    <mergeCell ref="G45:T45"/>
    <mergeCell ref="B12:B13"/>
    <mergeCell ref="B32:B33"/>
    <mergeCell ref="E32:E33"/>
    <mergeCell ref="C12:C13"/>
    <mergeCell ref="C32:C33"/>
    <mergeCell ref="B40:B41"/>
    <mergeCell ref="C40:C41"/>
    <mergeCell ref="E40:E41"/>
    <mergeCell ref="B34:B35"/>
    <mergeCell ref="E34:E35"/>
    <mergeCell ref="E12:E13"/>
    <mergeCell ref="P1:P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5"/>
  <sheetViews>
    <sheetView topLeftCell="A10" zoomScale="80" zoomScaleNormal="80" workbookViewId="0">
      <selection activeCell="O23" sqref="O2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77</v>
      </c>
      <c r="O1" s="161" t="s">
        <v>78</v>
      </c>
      <c r="P1" s="161" t="s">
        <v>79</v>
      </c>
      <c r="Q1" s="161" t="s">
        <v>80</v>
      </c>
      <c r="R1" s="161" t="s">
        <v>81</v>
      </c>
      <c r="S1" s="161" t="s">
        <v>82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49">
        <v>44718</v>
      </c>
      <c r="O3" s="149">
        <v>44725</v>
      </c>
      <c r="P3" s="149">
        <v>44750</v>
      </c>
      <c r="Q3" s="149">
        <v>44756</v>
      </c>
      <c r="R3" s="149">
        <v>44785</v>
      </c>
      <c r="S3" s="149">
        <v>44818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34"/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34"/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34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34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34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34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34"/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34"/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34"/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34"/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>
        <v>1500</v>
      </c>
      <c r="L14" s="23">
        <f t="shared" ref="L14:L31" si="6">K14-(SUM(N14:AE14))</f>
        <v>990</v>
      </c>
      <c r="M14" s="24" t="str">
        <f t="shared" si="0"/>
        <v>OK</v>
      </c>
      <c r="N14" s="152"/>
      <c r="O14" s="152"/>
      <c r="P14" s="152"/>
      <c r="Q14" s="152"/>
      <c r="R14" s="150">
        <v>510</v>
      </c>
      <c r="S14" s="15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>
        <v>10</v>
      </c>
      <c r="L15" s="23">
        <f t="shared" si="6"/>
        <v>10</v>
      </c>
      <c r="M15" s="24" t="str">
        <f t="shared" si="0"/>
        <v>OK</v>
      </c>
      <c r="N15" s="152"/>
      <c r="O15" s="152"/>
      <c r="P15" s="152"/>
      <c r="Q15" s="152"/>
      <c r="R15" s="152"/>
      <c r="S15" s="15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>
        <v>2000</v>
      </c>
      <c r="L16" s="23">
        <f t="shared" si="6"/>
        <v>1228</v>
      </c>
      <c r="M16" s="24" t="str">
        <f t="shared" si="0"/>
        <v>OK</v>
      </c>
      <c r="N16" s="151"/>
      <c r="O16" s="150">
        <v>600</v>
      </c>
      <c r="P16" s="150">
        <v>32</v>
      </c>
      <c r="Q16" s="152"/>
      <c r="R16" s="152"/>
      <c r="S16" s="152">
        <v>140</v>
      </c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>
        <v>10</v>
      </c>
      <c r="L17" s="23">
        <f t="shared" si="6"/>
        <v>4</v>
      </c>
      <c r="M17" s="24" t="str">
        <f t="shared" si="0"/>
        <v>OK</v>
      </c>
      <c r="N17" s="152"/>
      <c r="O17" s="150">
        <v>4</v>
      </c>
      <c r="P17" s="152"/>
      <c r="Q17" s="150">
        <v>1</v>
      </c>
      <c r="R17" s="152"/>
      <c r="S17" s="152">
        <v>1</v>
      </c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>
        <v>2000</v>
      </c>
      <c r="L18" s="23">
        <f t="shared" si="6"/>
        <v>1000</v>
      </c>
      <c r="M18" s="24" t="str">
        <f t="shared" si="0"/>
        <v>OK</v>
      </c>
      <c r="N18" s="153">
        <v>1000</v>
      </c>
      <c r="O18" s="152"/>
      <c r="P18" s="152"/>
      <c r="Q18" s="152"/>
      <c r="R18" s="152"/>
      <c r="S18" s="152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>
        <v>20</v>
      </c>
      <c r="L19" s="23">
        <f t="shared" si="6"/>
        <v>14</v>
      </c>
      <c r="M19" s="24" t="str">
        <f t="shared" si="0"/>
        <v>OK</v>
      </c>
      <c r="N19" s="150">
        <v>6</v>
      </c>
      <c r="O19" s="152"/>
      <c r="P19" s="152"/>
      <c r="Q19" s="152"/>
      <c r="R19" s="152"/>
      <c r="S19" s="152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>
        <v>1500</v>
      </c>
      <c r="L20" s="23">
        <f t="shared" ref="L20:L21" si="7">K20-(SUM(N20:AE20))</f>
        <v>1430</v>
      </c>
      <c r="M20" s="24" t="str">
        <f t="shared" si="0"/>
        <v>OK</v>
      </c>
      <c r="N20" s="154"/>
      <c r="O20" s="154"/>
      <c r="P20" s="155"/>
      <c r="Q20" s="155"/>
      <c r="R20" s="155"/>
      <c r="S20" s="155">
        <v>70</v>
      </c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>
        <v>15</v>
      </c>
      <c r="L21" s="23">
        <f t="shared" si="7"/>
        <v>9</v>
      </c>
      <c r="M21" s="24" t="str">
        <f t="shared" si="0"/>
        <v>OK</v>
      </c>
      <c r="N21" s="155"/>
      <c r="O21" s="155"/>
      <c r="P21" s="155"/>
      <c r="Q21" s="155"/>
      <c r="R21" s="155"/>
      <c r="S21" s="155">
        <v>6</v>
      </c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>
        <v>1500</v>
      </c>
      <c r="L22" s="23">
        <f t="shared" si="6"/>
        <v>1500</v>
      </c>
      <c r="M22" s="24" t="str">
        <f t="shared" si="0"/>
        <v>OK</v>
      </c>
      <c r="N22" s="154"/>
      <c r="O22" s="154"/>
      <c r="P22" s="155"/>
      <c r="Q22" s="155"/>
      <c r="R22" s="155"/>
      <c r="S22" s="155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>
        <v>5</v>
      </c>
      <c r="L23" s="23">
        <f t="shared" si="6"/>
        <v>5</v>
      </c>
      <c r="M23" s="24" t="str">
        <f t="shared" si="0"/>
        <v>OK</v>
      </c>
      <c r="N23" s="155"/>
      <c r="O23" s="155"/>
      <c r="P23" s="155"/>
      <c r="Q23" s="155"/>
      <c r="R23" s="155"/>
      <c r="S23" s="155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34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34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34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34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34"/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34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34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34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34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34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34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34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34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34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43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B6:B7"/>
    <mergeCell ref="B8:B9"/>
    <mergeCell ref="B10:B11"/>
    <mergeCell ref="B12:B13"/>
    <mergeCell ref="Z1:Z2"/>
    <mergeCell ref="A1:G1"/>
    <mergeCell ref="H1:J1"/>
    <mergeCell ref="K1:M1"/>
    <mergeCell ref="AA1:AA2"/>
    <mergeCell ref="AB1:AB2"/>
    <mergeCell ref="T1:T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45"/>
  <sheetViews>
    <sheetView zoomScale="80" zoomScaleNormal="80" workbookViewId="0">
      <selection activeCell="R37" sqref="R3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50</v>
      </c>
      <c r="O1" s="161" t="s">
        <v>51</v>
      </c>
      <c r="P1" s="161" t="s">
        <v>52</v>
      </c>
      <c r="Q1" s="161" t="s">
        <v>53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94">
        <v>44715</v>
      </c>
      <c r="O3" s="94">
        <v>44749</v>
      </c>
      <c r="P3" s="94">
        <v>44795</v>
      </c>
      <c r="Q3" s="94">
        <v>44831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90"/>
      <c r="O4" s="90"/>
      <c r="P4" s="89"/>
      <c r="Q4" s="89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90"/>
      <c r="O5" s="90"/>
      <c r="P5" s="89"/>
      <c r="Q5" s="89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90"/>
      <c r="O6" s="90"/>
      <c r="P6" s="89"/>
      <c r="Q6" s="89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90"/>
      <c r="O7" s="90"/>
      <c r="P7" s="89"/>
      <c r="Q7" s="89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90"/>
      <c r="O8" s="90"/>
      <c r="P8" s="89"/>
      <c r="Q8" s="89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90"/>
      <c r="O9" s="90"/>
      <c r="P9" s="89"/>
      <c r="Q9" s="89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90"/>
      <c r="O10" s="90"/>
      <c r="P10" s="89"/>
      <c r="Q10" s="89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90"/>
      <c r="O11" s="90"/>
      <c r="P11" s="89"/>
      <c r="Q11" s="89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90"/>
      <c r="O12" s="90"/>
      <c r="P12" s="89"/>
      <c r="Q12" s="89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90"/>
      <c r="O13" s="90"/>
      <c r="P13" s="89"/>
      <c r="Q13" s="89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90"/>
      <c r="O14" s="90"/>
      <c r="P14" s="90"/>
      <c r="Q14" s="89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90"/>
      <c r="O15" s="90"/>
      <c r="P15" s="90"/>
      <c r="Q15" s="89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90"/>
      <c r="O16" s="90"/>
      <c r="P16" s="89"/>
      <c r="Q16" s="89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90"/>
      <c r="O17" s="90"/>
      <c r="P17" s="89"/>
      <c r="Q17" s="89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90"/>
      <c r="O18" s="90"/>
      <c r="P18" s="89"/>
      <c r="Q18" s="90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90"/>
      <c r="O19" s="90"/>
      <c r="P19" s="89"/>
      <c r="Q19" s="90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91"/>
      <c r="O20" s="91"/>
      <c r="P20" s="92"/>
      <c r="Q20" s="92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92"/>
      <c r="O21" s="92"/>
      <c r="P21" s="92"/>
      <c r="Q21" s="92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91"/>
      <c r="O22" s="91"/>
      <c r="P22" s="92"/>
      <c r="Q22" s="92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92"/>
      <c r="O23" s="92"/>
      <c r="P23" s="92"/>
      <c r="Q23" s="92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90"/>
      <c r="O24" s="90"/>
      <c r="P24" s="90"/>
      <c r="Q24" s="89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90"/>
      <c r="O25" s="90"/>
      <c r="P25" s="90"/>
      <c r="Q25" s="89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>
        <v>3000</v>
      </c>
      <c r="L26" s="23">
        <f t="shared" si="6"/>
        <v>3000</v>
      </c>
      <c r="M26" s="24" t="str">
        <f t="shared" si="0"/>
        <v>OK</v>
      </c>
      <c r="N26" s="90"/>
      <c r="O26" s="90"/>
      <c r="P26" s="89"/>
      <c r="Q26" s="89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>
        <v>30</v>
      </c>
      <c r="L27" s="23">
        <f t="shared" si="6"/>
        <v>30</v>
      </c>
      <c r="M27" s="24" t="str">
        <f t="shared" si="0"/>
        <v>OK</v>
      </c>
      <c r="N27" s="90"/>
      <c r="O27" s="90"/>
      <c r="P27" s="89"/>
      <c r="Q27" s="89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>
        <v>6000</v>
      </c>
      <c r="L28" s="23">
        <f t="shared" si="6"/>
        <v>1650</v>
      </c>
      <c r="M28" s="24" t="str">
        <f t="shared" si="0"/>
        <v>OK</v>
      </c>
      <c r="N28" s="93">
        <v>2400</v>
      </c>
      <c r="O28" s="93">
        <v>1600</v>
      </c>
      <c r="P28" s="95"/>
      <c r="Q28" s="93">
        <v>350</v>
      </c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>
        <v>20</v>
      </c>
      <c r="L29" s="23">
        <f t="shared" si="6"/>
        <v>18</v>
      </c>
      <c r="M29" s="24" t="str">
        <f t="shared" si="0"/>
        <v>OK</v>
      </c>
      <c r="N29" s="90"/>
      <c r="O29" s="93">
        <v>2</v>
      </c>
      <c r="P29" s="95"/>
      <c r="Q29" s="93">
        <v>0</v>
      </c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>
        <v>2000</v>
      </c>
      <c r="L30" s="23">
        <f t="shared" si="6"/>
        <v>2000</v>
      </c>
      <c r="M30" s="24" t="str">
        <f t="shared" si="0"/>
        <v>OK</v>
      </c>
      <c r="N30" s="91"/>
      <c r="O30" s="91"/>
      <c r="P30" s="93">
        <v>0</v>
      </c>
      <c r="Q30" s="92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>
        <v>30</v>
      </c>
      <c r="L31" s="23">
        <f t="shared" si="6"/>
        <v>24</v>
      </c>
      <c r="M31" s="24" t="str">
        <f t="shared" si="0"/>
        <v>OK</v>
      </c>
      <c r="N31" s="92"/>
      <c r="O31" s="92"/>
      <c r="P31" s="93">
        <v>6</v>
      </c>
      <c r="Q31" s="96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90"/>
      <c r="O32" s="90"/>
      <c r="P32" s="90"/>
      <c r="Q32" s="89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90"/>
      <c r="O33" s="90"/>
      <c r="P33" s="90"/>
      <c r="Q33" s="89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90"/>
      <c r="O34" s="90"/>
      <c r="P34" s="89"/>
      <c r="Q34" s="89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90"/>
      <c r="O35" s="90"/>
      <c r="P35" s="89"/>
      <c r="Q35" s="89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90"/>
      <c r="O36" s="90"/>
      <c r="P36" s="89"/>
      <c r="Q36" s="90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90"/>
      <c r="O37" s="90"/>
      <c r="P37" s="89"/>
      <c r="Q37" s="90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90"/>
      <c r="O38" s="90"/>
      <c r="P38" s="89"/>
      <c r="Q38" s="90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90"/>
      <c r="O39" s="90"/>
      <c r="P39" s="89"/>
      <c r="Q39" s="90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91"/>
      <c r="O40" s="91"/>
      <c r="P40" s="92"/>
      <c r="Q40" s="92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92"/>
      <c r="O41" s="92"/>
      <c r="P41" s="92"/>
      <c r="Q41" s="92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A1:G1"/>
    <mergeCell ref="H1:J1"/>
    <mergeCell ref="K1:M1"/>
    <mergeCell ref="R1:R2"/>
    <mergeCell ref="S1:S2"/>
    <mergeCell ref="N1:N2"/>
    <mergeCell ref="O1:O2"/>
    <mergeCell ref="P1:P2"/>
    <mergeCell ref="Q1:Q2"/>
    <mergeCell ref="V1:V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45"/>
  <sheetViews>
    <sheetView topLeftCell="A13" zoomScale="80" zoomScaleNormal="80" workbookViewId="0">
      <selection activeCell="Q11" sqref="Q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204" t="s">
        <v>83</v>
      </c>
      <c r="O1" s="161" t="s">
        <v>38</v>
      </c>
      <c r="P1" s="161" t="s">
        <v>38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205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60">
        <v>44725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156"/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156"/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56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56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156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156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156"/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156"/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56"/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56"/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56"/>
      <c r="O14" s="34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56"/>
      <c r="O15" s="34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56"/>
      <c r="O16" s="34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56"/>
      <c r="O17" s="34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56"/>
      <c r="O18" s="34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56"/>
      <c r="O19" s="34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57"/>
      <c r="O20" s="43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58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57"/>
      <c r="O22" s="43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58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>
        <v>1500</v>
      </c>
      <c r="L24" s="23">
        <f t="shared" si="6"/>
        <v>1500</v>
      </c>
      <c r="M24" s="24" t="str">
        <f t="shared" si="0"/>
        <v>OK</v>
      </c>
      <c r="N24" s="156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>
        <v>20</v>
      </c>
      <c r="L25" s="23">
        <f t="shared" si="6"/>
        <v>20</v>
      </c>
      <c r="M25" s="24" t="str">
        <f t="shared" si="0"/>
        <v>OK</v>
      </c>
      <c r="N25" s="156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56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56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>
        <v>5000</v>
      </c>
      <c r="L28" s="23">
        <f t="shared" si="6"/>
        <v>2750</v>
      </c>
      <c r="M28" s="24" t="str">
        <f t="shared" si="0"/>
        <v>OK</v>
      </c>
      <c r="N28" s="159">
        <v>2250</v>
      </c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>
        <v>30</v>
      </c>
      <c r="L29" s="23">
        <f t="shared" si="6"/>
        <v>30</v>
      </c>
      <c r="M29" s="24" t="str">
        <f t="shared" si="0"/>
        <v>OK</v>
      </c>
      <c r="N29" s="156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57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58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56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56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56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56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56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56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56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56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57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58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O1:O2"/>
    <mergeCell ref="P1:P2"/>
    <mergeCell ref="Q1:Q2"/>
    <mergeCell ref="R1:R2"/>
    <mergeCell ref="S1:S2"/>
    <mergeCell ref="T1:T2"/>
    <mergeCell ref="U1:U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45"/>
  <sheetViews>
    <sheetView topLeftCell="A28" zoomScale="80" zoomScaleNormal="80" workbookViewId="0">
      <selection activeCell="O52" sqref="O52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85</v>
      </c>
      <c r="O1" s="161" t="s">
        <v>86</v>
      </c>
      <c r="P1" s="161" t="s">
        <v>87</v>
      </c>
      <c r="Q1" s="161" t="s">
        <v>88</v>
      </c>
      <c r="R1" s="161" t="s">
        <v>89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228">
        <v>44676</v>
      </c>
      <c r="O3" s="228">
        <v>44728</v>
      </c>
      <c r="P3" s="228">
        <v>44756</v>
      </c>
      <c r="Q3" s="228">
        <v>44799</v>
      </c>
      <c r="R3" s="228">
        <v>44813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223"/>
      <c r="O4" s="223"/>
      <c r="P4" s="222"/>
      <c r="Q4" s="222"/>
      <c r="R4" s="22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223"/>
      <c r="O5" s="223"/>
      <c r="P5" s="222"/>
      <c r="Q5" s="222"/>
      <c r="R5" s="22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223"/>
      <c r="O6" s="223"/>
      <c r="P6" s="222"/>
      <c r="Q6" s="222"/>
      <c r="R6" s="22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223"/>
      <c r="O7" s="223"/>
      <c r="P7" s="222"/>
      <c r="Q7" s="222"/>
      <c r="R7" s="22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223"/>
      <c r="O8" s="223"/>
      <c r="P8" s="222"/>
      <c r="Q8" s="222"/>
      <c r="R8" s="22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223"/>
      <c r="O9" s="223"/>
      <c r="P9" s="222"/>
      <c r="Q9" s="222"/>
      <c r="R9" s="22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223"/>
      <c r="O10" s="223"/>
      <c r="P10" s="222"/>
      <c r="Q10" s="222"/>
      <c r="R10" s="22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223"/>
      <c r="O11" s="223"/>
      <c r="P11" s="222"/>
      <c r="Q11" s="222"/>
      <c r="R11" s="22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223"/>
      <c r="O12" s="223"/>
      <c r="P12" s="222"/>
      <c r="Q12" s="222"/>
      <c r="R12" s="22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223"/>
      <c r="O13" s="223"/>
      <c r="P13" s="222"/>
      <c r="Q13" s="222"/>
      <c r="R13" s="22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223"/>
      <c r="O14" s="223"/>
      <c r="P14" s="223"/>
      <c r="Q14" s="222"/>
      <c r="R14" s="223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223"/>
      <c r="O15" s="223"/>
      <c r="P15" s="223"/>
      <c r="Q15" s="222"/>
      <c r="R15" s="223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223"/>
      <c r="O16" s="223"/>
      <c r="P16" s="222"/>
      <c r="Q16" s="222"/>
      <c r="R16" s="22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223"/>
      <c r="O17" s="223"/>
      <c r="P17" s="222"/>
      <c r="Q17" s="222"/>
      <c r="R17" s="22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223"/>
      <c r="O18" s="223"/>
      <c r="P18" s="222"/>
      <c r="Q18" s="223"/>
      <c r="R18" s="22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223"/>
      <c r="O19" s="223"/>
      <c r="P19" s="222"/>
      <c r="Q19" s="223"/>
      <c r="R19" s="22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224"/>
      <c r="O20" s="224"/>
      <c r="P20" s="225"/>
      <c r="Q20" s="225"/>
      <c r="R20" s="225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225"/>
      <c r="O21" s="225"/>
      <c r="P21" s="225"/>
      <c r="Q21" s="225"/>
      <c r="R21" s="225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224"/>
      <c r="O22" s="224"/>
      <c r="P22" s="225"/>
      <c r="Q22" s="225"/>
      <c r="R22" s="225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225"/>
      <c r="O23" s="225"/>
      <c r="P23" s="225"/>
      <c r="Q23" s="225"/>
      <c r="R23" s="225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223"/>
      <c r="O24" s="223"/>
      <c r="P24" s="223"/>
      <c r="Q24" s="222"/>
      <c r="R24" s="223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223"/>
      <c r="O25" s="223"/>
      <c r="P25" s="223"/>
      <c r="Q25" s="222"/>
      <c r="R25" s="223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223"/>
      <c r="O26" s="223"/>
      <c r="P26" s="222"/>
      <c r="Q26" s="222"/>
      <c r="R26" s="22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223"/>
      <c r="O27" s="223"/>
      <c r="P27" s="222"/>
      <c r="Q27" s="222"/>
      <c r="R27" s="22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223"/>
      <c r="O28" s="223"/>
      <c r="P28" s="222"/>
      <c r="Q28" s="223"/>
      <c r="R28" s="22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223"/>
      <c r="O29" s="223"/>
      <c r="P29" s="222"/>
      <c r="Q29" s="223"/>
      <c r="R29" s="22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224"/>
      <c r="O30" s="224"/>
      <c r="P30" s="225"/>
      <c r="Q30" s="225"/>
      <c r="R30" s="225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225"/>
      <c r="O31" s="225"/>
      <c r="P31" s="225"/>
      <c r="Q31" s="225"/>
      <c r="R31" s="225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>
        <v>15000</v>
      </c>
      <c r="L32" s="23">
        <f t="shared" si="5"/>
        <v>15000</v>
      </c>
      <c r="M32" s="24" t="str">
        <f t="shared" si="0"/>
        <v>OK</v>
      </c>
      <c r="N32" s="223"/>
      <c r="O32" s="223"/>
      <c r="P32" s="223"/>
      <c r="Q32" s="222"/>
      <c r="R32" s="223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>
        <v>50</v>
      </c>
      <c r="L33" s="23">
        <f t="shared" si="5"/>
        <v>50</v>
      </c>
      <c r="M33" s="24" t="str">
        <f t="shared" si="0"/>
        <v>OK</v>
      </c>
      <c r="N33" s="223"/>
      <c r="O33" s="223"/>
      <c r="P33" s="223"/>
      <c r="Q33" s="222"/>
      <c r="R33" s="223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>
        <v>15000</v>
      </c>
      <c r="L34" s="23">
        <f t="shared" si="5"/>
        <v>9500</v>
      </c>
      <c r="M34" s="24" t="str">
        <f t="shared" si="0"/>
        <v>OK</v>
      </c>
      <c r="N34" s="226">
        <v>2000</v>
      </c>
      <c r="O34" s="229"/>
      <c r="P34" s="226">
        <v>2500</v>
      </c>
      <c r="Q34" s="222"/>
      <c r="R34" s="226">
        <v>1000</v>
      </c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>
        <v>50</v>
      </c>
      <c r="L35" s="23">
        <f t="shared" si="5"/>
        <v>40</v>
      </c>
      <c r="M35" s="24" t="str">
        <f t="shared" si="0"/>
        <v>OK</v>
      </c>
      <c r="N35" s="227"/>
      <c r="O35" s="226">
        <v>10</v>
      </c>
      <c r="P35" s="227"/>
      <c r="Q35" s="222"/>
      <c r="R35" s="22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>
        <v>20000</v>
      </c>
      <c r="L36" s="23">
        <f t="shared" si="5"/>
        <v>17500</v>
      </c>
      <c r="M36" s="24" t="str">
        <f t="shared" si="0"/>
        <v>OK</v>
      </c>
      <c r="N36" s="226">
        <v>1000</v>
      </c>
      <c r="O36" s="226">
        <v>1500</v>
      </c>
      <c r="P36" s="227"/>
      <c r="Q36" s="223"/>
      <c r="R36" s="22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>
        <v>50</v>
      </c>
      <c r="L37" s="23">
        <f t="shared" si="5"/>
        <v>50</v>
      </c>
      <c r="M37" s="24" t="str">
        <f t="shared" si="0"/>
        <v>OK</v>
      </c>
      <c r="N37" s="227"/>
      <c r="O37" s="227"/>
      <c r="P37" s="227"/>
      <c r="Q37" s="223"/>
      <c r="R37" s="22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>
        <v>20000</v>
      </c>
      <c r="L38" s="23">
        <f t="shared" si="5"/>
        <v>16000</v>
      </c>
      <c r="M38" s="24" t="str">
        <f t="shared" si="0"/>
        <v>OK</v>
      </c>
      <c r="N38" s="226">
        <v>1500</v>
      </c>
      <c r="O38" s="229"/>
      <c r="P38" s="226">
        <v>500</v>
      </c>
      <c r="Q38" s="226">
        <v>500</v>
      </c>
      <c r="R38" s="226">
        <v>1500</v>
      </c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>
        <v>50</v>
      </c>
      <c r="L39" s="23">
        <f t="shared" si="5"/>
        <v>50</v>
      </c>
      <c r="M39" s="24" t="str">
        <f t="shared" si="0"/>
        <v>OK</v>
      </c>
      <c r="N39" s="223"/>
      <c r="O39" s="223"/>
      <c r="P39" s="222"/>
      <c r="Q39" s="223"/>
      <c r="R39" s="22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>
        <v>15000</v>
      </c>
      <c r="L40" s="23">
        <f t="shared" si="5"/>
        <v>15000</v>
      </c>
      <c r="M40" s="24" t="str">
        <f t="shared" si="0"/>
        <v>OK</v>
      </c>
      <c r="N40" s="224"/>
      <c r="O40" s="224"/>
      <c r="P40" s="225"/>
      <c r="Q40" s="225"/>
      <c r="R40" s="225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>
        <v>50</v>
      </c>
      <c r="L41" s="72">
        <f t="shared" si="5"/>
        <v>50</v>
      </c>
      <c r="M41" s="73" t="str">
        <f t="shared" si="0"/>
        <v>OK</v>
      </c>
      <c r="N41" s="225"/>
      <c r="O41" s="225"/>
      <c r="P41" s="225"/>
      <c r="Q41" s="225"/>
      <c r="R41" s="225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R1:R2"/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S1:S2"/>
    <mergeCell ref="T1:T2"/>
    <mergeCell ref="U1:U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9"/>
  <sheetViews>
    <sheetView tabSelected="1" topLeftCell="A28" zoomScale="86" zoomScaleNormal="86" workbookViewId="0">
      <selection activeCell="S37" sqref="S37"/>
    </sheetView>
  </sheetViews>
  <sheetFormatPr defaultColWidth="9.7109375" defaultRowHeight="15" x14ac:dyDescent="0.25"/>
  <cols>
    <col min="1" max="1" width="13.7109375" style="2" customWidth="1"/>
    <col min="2" max="2" width="10" style="1" customWidth="1"/>
    <col min="3" max="3" width="34" style="1" customWidth="1"/>
    <col min="4" max="4" width="10.85546875" style="26" customWidth="1"/>
    <col min="5" max="5" width="17.42578125" style="1" customWidth="1"/>
    <col min="6" max="6" width="17.5703125" style="1" customWidth="1"/>
    <col min="7" max="7" width="15.42578125" style="1" customWidth="1"/>
    <col min="8" max="8" width="12" style="6" customWidth="1"/>
    <col min="9" max="9" width="13.28515625" style="25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220" t="s">
        <v>34</v>
      </c>
      <c r="B1" s="220"/>
      <c r="C1" s="220"/>
      <c r="D1" s="221"/>
      <c r="E1" s="219" t="s">
        <v>36</v>
      </c>
      <c r="F1" s="219"/>
      <c r="G1" s="219"/>
      <c r="H1" s="218" t="s">
        <v>35</v>
      </c>
      <c r="I1" s="218"/>
      <c r="J1" s="218"/>
      <c r="K1" s="218"/>
      <c r="L1" s="218"/>
    </row>
    <row r="2" spans="1:12" s="3" customFormat="1" ht="30.75" thickBot="1" x14ac:dyDescent="0.25">
      <c r="A2" s="54" t="s">
        <v>33</v>
      </c>
      <c r="B2" s="53" t="s">
        <v>24</v>
      </c>
      <c r="C2" s="53" t="s">
        <v>25</v>
      </c>
      <c r="D2" s="53" t="s">
        <v>26</v>
      </c>
      <c r="E2" s="41" t="s">
        <v>27</v>
      </c>
      <c r="F2" s="41" t="s">
        <v>5</v>
      </c>
      <c r="G2" s="39" t="s">
        <v>23</v>
      </c>
      <c r="H2" s="27" t="s">
        <v>4</v>
      </c>
      <c r="I2" s="21" t="s">
        <v>6</v>
      </c>
      <c r="J2" s="20" t="s">
        <v>7</v>
      </c>
      <c r="K2" s="28" t="s">
        <v>8</v>
      </c>
      <c r="L2" s="28" t="s">
        <v>9</v>
      </c>
    </row>
    <row r="3" spans="1:12" ht="30" customHeight="1" x14ac:dyDescent="0.25">
      <c r="A3" s="189" t="s">
        <v>39</v>
      </c>
      <c r="B3" s="170">
        <v>1</v>
      </c>
      <c r="C3" s="173" t="s">
        <v>43</v>
      </c>
      <c r="D3" s="52">
        <v>1</v>
      </c>
      <c r="E3" s="171" t="s">
        <v>18</v>
      </c>
      <c r="F3" s="59" t="s">
        <v>14</v>
      </c>
      <c r="G3" s="85">
        <v>5.0199999999999996</v>
      </c>
      <c r="H3" s="29">
        <f>Reitoria!K4+PROEX!K4+ESAG!K4+CEAVI!K4+CEART!K4+FAED!K4+CEAD!K4+CEFID!K4+CERES!K4+CESFI!K4+CCT!K4+CEPLAN!K4+CAV!K4</f>
        <v>73400</v>
      </c>
      <c r="I3" s="46">
        <f>(Reitoria!K4-Reitoria!L4)+(ESAG!K4-ESAG!L4)+(CEAVI!K4-CEAVI!L4)+(CEART!K4-CEART!L4)+(FAED!K4-FAED!L4)+(CEAD!K4-CEAD!L4)+(CEFID!K4-CEFID!L4)+(PROEX!K4-PROEX!L4)+(CERES!K4-CERES!L4)+(CESFI!K4-CESFI!L4)+(CCT!K4-CCT!L4)+(CEPLAN!K4-CEPLAN!L4)+(CAV!K4-CAV!L4)</f>
        <v>11600</v>
      </c>
      <c r="J3" s="19">
        <f t="shared" ref="J3:J40" si="0">H3-I3</f>
        <v>61800</v>
      </c>
      <c r="K3" s="30">
        <f t="shared" ref="K3:K30" si="1">G3*H3</f>
        <v>368467.99999999994</v>
      </c>
      <c r="L3" s="30">
        <f t="shared" ref="L3:L30" si="2">I3*G3</f>
        <v>58231.999999999993</v>
      </c>
    </row>
    <row r="4" spans="1:12" ht="30" customHeight="1" thickBot="1" x14ac:dyDescent="0.3">
      <c r="A4" s="190"/>
      <c r="B4" s="170"/>
      <c r="C4" s="174"/>
      <c r="D4" s="52">
        <v>2</v>
      </c>
      <c r="E4" s="172"/>
      <c r="F4" s="60" t="s">
        <v>22</v>
      </c>
      <c r="G4" s="86">
        <v>485.2</v>
      </c>
      <c r="H4" s="29">
        <f>Reitoria!K5+PROEX!K5+ESAG!K5+CEAVI!K5+CEART!K5+FAED!K5+CEAD!K5+CEFID!K5+CERES!K5+CESFI!K5+CCT!K5+CEPLAN!K5+CAV!K5</f>
        <v>285</v>
      </c>
      <c r="I4" s="46">
        <f>(Reitoria!K5-Reitoria!L5)+(ESAG!K5-ESAG!L5)+(CEAVI!K5-CEAVI!L5)+(CEART!K5-CEART!L5)+(FAED!K5-FAED!L5)+(CEAD!K5-CEAD!L5)+(CEFID!K5-CEFID!L5)+(PROEX!K5-PROEX!L5)+(CERES!K5-CERES!L5)+(CESFI!K5-CESFI!L5)+(CCT!K5-CCT!L5)+(CEPLAN!K5-CEPLAN!L5)+(CAV!K5-CAV!L5)</f>
        <v>106</v>
      </c>
      <c r="J4" s="19">
        <f t="shared" si="0"/>
        <v>179</v>
      </c>
      <c r="K4" s="30">
        <f t="shared" si="1"/>
        <v>138282</v>
      </c>
      <c r="L4" s="30">
        <f t="shared" si="2"/>
        <v>51431.199999999997</v>
      </c>
    </row>
    <row r="5" spans="1:12" ht="30" customHeight="1" x14ac:dyDescent="0.25">
      <c r="A5" s="190"/>
      <c r="B5" s="178">
        <v>2</v>
      </c>
      <c r="C5" s="163" t="s">
        <v>44</v>
      </c>
      <c r="D5" s="57">
        <v>3</v>
      </c>
      <c r="E5" s="179" t="s">
        <v>19</v>
      </c>
      <c r="F5" s="61" t="s">
        <v>14</v>
      </c>
      <c r="G5" s="87">
        <v>6.8</v>
      </c>
      <c r="H5" s="29">
        <f>Reitoria!K6+PROEX!K6+ESAG!K6+CEAVI!K6+CEART!K6+FAED!K6+CEAD!K6+CEFID!K6+CERES!K6+CESFI!K6+CCT!K6+CEPLAN!K6+CAV!K6</f>
        <v>24200</v>
      </c>
      <c r="I5" s="46">
        <f>(Reitoria!K6-Reitoria!L6)+(ESAG!K6-ESAG!L6)+(CEAVI!K6-CEAVI!L6)+(CEART!K6-CEART!L6)+(FAED!K6-FAED!L6)+(CEAD!K6-CEAD!L6)+(CEFID!K6-CEFID!L6)+(PROEX!K6-PROEX!L6)+(CERES!K6-CERES!L6)+(CESFI!K6-CESFI!L6)+(CCT!K6-CCT!L6)+(CEPLAN!K6-CEPLAN!L6)+(CAV!K6-CAV!L6)</f>
        <v>3100</v>
      </c>
      <c r="J5" s="19">
        <f t="shared" si="0"/>
        <v>21100</v>
      </c>
      <c r="K5" s="30">
        <f t="shared" si="1"/>
        <v>164560</v>
      </c>
      <c r="L5" s="30">
        <f t="shared" si="2"/>
        <v>21080</v>
      </c>
    </row>
    <row r="6" spans="1:12" ht="30" customHeight="1" thickBot="1" x14ac:dyDescent="0.3">
      <c r="A6" s="190"/>
      <c r="B6" s="178"/>
      <c r="C6" s="164"/>
      <c r="D6" s="57">
        <v>4</v>
      </c>
      <c r="E6" s="179"/>
      <c r="F6" s="61" t="s">
        <v>22</v>
      </c>
      <c r="G6" s="87">
        <v>622.25</v>
      </c>
      <c r="H6" s="29">
        <f>Reitoria!K7+PROEX!K7+ESAG!K7+CEAVI!K7+CEART!K7+FAED!K7+CEAD!K7+CEFID!K7+CERES!K7+CESFI!K7+CCT!K7+CEPLAN!K7+CAV!K7</f>
        <v>96</v>
      </c>
      <c r="I6" s="46">
        <f>(Reitoria!K7-Reitoria!L7)+(ESAG!K7-ESAG!L7)+(CEAVI!K7-CEAVI!L7)+(CEART!K7-CEART!L7)+(FAED!K7-FAED!L7)+(CEAD!K7-CEAD!L7)+(CEFID!K7-CEFID!L7)+(PROEX!K7-PROEX!L7)+(CERES!K7-CERES!L7)+(CESFI!K7-CESFI!L7)+(CCT!K7-CCT!L7)+(CEPLAN!K7-CEPLAN!L7)+(CAV!K7-CAV!L7)</f>
        <v>18</v>
      </c>
      <c r="J6" s="19">
        <f t="shared" si="0"/>
        <v>78</v>
      </c>
      <c r="K6" s="30">
        <f t="shared" si="1"/>
        <v>59736</v>
      </c>
      <c r="L6" s="30">
        <f t="shared" si="2"/>
        <v>11200.5</v>
      </c>
    </row>
    <row r="7" spans="1:12" ht="30" customHeight="1" x14ac:dyDescent="0.25">
      <c r="A7" s="190"/>
      <c r="B7" s="170">
        <v>3</v>
      </c>
      <c r="C7" s="173" t="s">
        <v>44</v>
      </c>
      <c r="D7" s="52">
        <v>5</v>
      </c>
      <c r="E7" s="172" t="s">
        <v>20</v>
      </c>
      <c r="F7" s="60" t="s">
        <v>14</v>
      </c>
      <c r="G7" s="85">
        <v>8.6999999999999993</v>
      </c>
      <c r="H7" s="29">
        <f>Reitoria!K8+PROEX!K8+ESAG!K8+CEAVI!K8+CEART!K8+FAED!K8+CEAD!K8+CEFID!K8+CERES!K8+CESFI!K8+CCT!K8+CEPLAN!K8+CAV!K8</f>
        <v>83200</v>
      </c>
      <c r="I7" s="46">
        <f>(Reitoria!K8-Reitoria!L8)+(ESAG!K8-ESAG!L8)+(CEAVI!K8-CEAVI!L8)+(CEART!K8-CEART!L8)+(FAED!K8-FAED!L8)+(CEAD!K8-CEAD!L8)+(CEFID!K8-CEFID!L8)+(PROEX!K8-PROEX!L8)+(CERES!K8-CERES!L8)+(CESFI!K8-CESFI!L8)+(CCT!K8-CCT!L8)+(CEPLAN!K8-CEPLAN!L8)+(CAV!K8-CAV!L8)</f>
        <v>10558</v>
      </c>
      <c r="J7" s="19">
        <f t="shared" si="0"/>
        <v>72642</v>
      </c>
      <c r="K7" s="30">
        <f t="shared" si="1"/>
        <v>723839.99999999988</v>
      </c>
      <c r="L7" s="30">
        <f t="shared" si="2"/>
        <v>91854.599999999991</v>
      </c>
    </row>
    <row r="8" spans="1:12" ht="30" customHeight="1" thickBot="1" x14ac:dyDescent="0.3">
      <c r="A8" s="190"/>
      <c r="B8" s="170"/>
      <c r="C8" s="174"/>
      <c r="D8" s="52">
        <v>6</v>
      </c>
      <c r="E8" s="172"/>
      <c r="F8" s="60" t="s">
        <v>22</v>
      </c>
      <c r="G8" s="85">
        <v>1053.8699999999999</v>
      </c>
      <c r="H8" s="29">
        <f>Reitoria!K9+PROEX!K9+ESAG!K9+CEAVI!K9+CEART!K9+FAED!K9+CEAD!K9+CEFID!K9+CERES!K9+CESFI!K9+CCT!K9+CEPLAN!K9+CAV!K9</f>
        <v>126</v>
      </c>
      <c r="I8" s="46">
        <f>(Reitoria!K9-Reitoria!L9)+(ESAG!K9-ESAG!L9)+(CEAVI!K9-CEAVI!L9)+(CEART!K9-CEART!L9)+(FAED!K9-FAED!L9)+(CEAD!K9-CEAD!L9)+(CEFID!K9-CEFID!L9)+(PROEX!K9-PROEX!L9)+(CERES!K9-CERES!L9)+(CESFI!K9-CESFI!L9)+(CCT!K9-CCT!L9)+(CEPLAN!K9-CEPLAN!L9)+(CAV!K9-CAV!L9)</f>
        <v>19</v>
      </c>
      <c r="J8" s="19">
        <f t="shared" si="0"/>
        <v>107</v>
      </c>
      <c r="K8" s="30">
        <f t="shared" si="1"/>
        <v>132787.62</v>
      </c>
      <c r="L8" s="30">
        <f t="shared" si="2"/>
        <v>20023.53</v>
      </c>
    </row>
    <row r="9" spans="1:12" ht="30" customHeight="1" x14ac:dyDescent="0.25">
      <c r="A9" s="190"/>
      <c r="B9" s="178">
        <v>4</v>
      </c>
      <c r="C9" s="163" t="s">
        <v>43</v>
      </c>
      <c r="D9" s="57">
        <v>7</v>
      </c>
      <c r="E9" s="179" t="s">
        <v>15</v>
      </c>
      <c r="F9" s="61" t="s">
        <v>14</v>
      </c>
      <c r="G9" s="87">
        <v>8.4700000000000006</v>
      </c>
      <c r="H9" s="29">
        <f>Reitoria!K10+PROEX!K10+ESAG!K10+CEAVI!K10+CEART!K10+FAED!K10+CEAD!K10+CEFID!K10+CERES!K10+CESFI!K10+CCT!K10+CEPLAN!K10+CAV!K10</f>
        <v>83600</v>
      </c>
      <c r="I9" s="46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</f>
        <v>4114</v>
      </c>
      <c r="J9" s="19">
        <f t="shared" si="0"/>
        <v>79486</v>
      </c>
      <c r="K9" s="30">
        <f t="shared" ref="K9:K10" si="3">G9*H9</f>
        <v>708092</v>
      </c>
      <c r="L9" s="30">
        <f t="shared" ref="L9:L10" si="4">I9*G9</f>
        <v>34845.58</v>
      </c>
    </row>
    <row r="10" spans="1:12" ht="30" customHeight="1" thickBot="1" x14ac:dyDescent="0.3">
      <c r="A10" s="190"/>
      <c r="B10" s="178"/>
      <c r="C10" s="164"/>
      <c r="D10" s="57">
        <v>8</v>
      </c>
      <c r="E10" s="179"/>
      <c r="F10" s="61" t="s">
        <v>22</v>
      </c>
      <c r="G10" s="87">
        <v>848.57</v>
      </c>
      <c r="H10" s="29">
        <f>Reitoria!K11+PROEX!K11+ESAG!K11+CEAVI!K11+CEART!K11+FAED!K11+CEAD!K11+CEFID!K11+CERES!K11+CESFI!K11+CCT!K11+CEPLAN!K11+CAV!K11</f>
        <v>158</v>
      </c>
      <c r="I10" s="46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</f>
        <v>23</v>
      </c>
      <c r="J10" s="19">
        <f t="shared" si="0"/>
        <v>135</v>
      </c>
      <c r="K10" s="30">
        <f t="shared" si="3"/>
        <v>134074.06</v>
      </c>
      <c r="L10" s="30">
        <f t="shared" si="4"/>
        <v>19517.11</v>
      </c>
    </row>
    <row r="11" spans="1:12" ht="30" customHeight="1" x14ac:dyDescent="0.25">
      <c r="A11" s="190"/>
      <c r="B11" s="170">
        <v>5</v>
      </c>
      <c r="C11" s="173" t="s">
        <v>44</v>
      </c>
      <c r="D11" s="52">
        <v>9</v>
      </c>
      <c r="E11" s="172" t="s">
        <v>32</v>
      </c>
      <c r="F11" s="60" t="s">
        <v>14</v>
      </c>
      <c r="G11" s="85">
        <v>4.2300000000000004</v>
      </c>
      <c r="H11" s="29">
        <f>Reitoria!K12+PROEX!K12+ESAG!K12+CEAVI!K12+CEART!K12+FAED!K12+CEAD!K12+CEFID!K12+CERES!K12+CESFI!K12+CCT!K12+CEPLAN!K12+CAV!K12</f>
        <v>56600</v>
      </c>
      <c r="I11" s="46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</f>
        <v>6600</v>
      </c>
      <c r="J11" s="19">
        <f t="shared" si="0"/>
        <v>50000</v>
      </c>
      <c r="K11" s="30">
        <f t="shared" si="1"/>
        <v>239418.00000000003</v>
      </c>
      <c r="L11" s="30">
        <f t="shared" si="2"/>
        <v>27918.000000000004</v>
      </c>
    </row>
    <row r="12" spans="1:12" ht="30" customHeight="1" thickBot="1" x14ac:dyDescent="0.3">
      <c r="A12" s="191"/>
      <c r="B12" s="170"/>
      <c r="C12" s="174"/>
      <c r="D12" s="52">
        <v>10</v>
      </c>
      <c r="E12" s="177"/>
      <c r="F12" s="62" t="s">
        <v>22</v>
      </c>
      <c r="G12" s="85">
        <v>372.82</v>
      </c>
      <c r="H12" s="29">
        <f>Reitoria!K13+PROEX!K13+ESAG!K13+CEAVI!K13+CEART!K13+FAED!K13+CEAD!K13+CEFID!K13+CERES!K13+CESFI!K13+CCT!K13+CEPLAN!K13+CAV!K13</f>
        <v>181</v>
      </c>
      <c r="I12" s="46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</f>
        <v>12</v>
      </c>
      <c r="J12" s="19">
        <f t="shared" si="0"/>
        <v>169</v>
      </c>
      <c r="K12" s="30">
        <f t="shared" si="1"/>
        <v>67480.42</v>
      </c>
      <c r="L12" s="30">
        <f t="shared" si="2"/>
        <v>4473.84</v>
      </c>
    </row>
    <row r="13" spans="1:12" ht="30" customHeight="1" x14ac:dyDescent="0.25">
      <c r="A13" s="195" t="s">
        <v>40</v>
      </c>
      <c r="B13" s="178">
        <v>6</v>
      </c>
      <c r="C13" s="163" t="s">
        <v>43</v>
      </c>
      <c r="D13" s="57">
        <v>11</v>
      </c>
      <c r="E13" s="194" t="s">
        <v>18</v>
      </c>
      <c r="F13" s="63" t="s">
        <v>14</v>
      </c>
      <c r="G13" s="84">
        <v>5.0199999999999996</v>
      </c>
      <c r="H13" s="29">
        <f>Reitoria!K14+PROEX!K14+ESAG!K14+CEAVI!K14+CEART!K14+FAED!K14+CEAD!K14+CEFID!K14+CERES!K14+CESFI!K14+CCT!K14+CEPLAN!K14+CAV!K14</f>
        <v>1500</v>
      </c>
      <c r="I13" s="46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</f>
        <v>510</v>
      </c>
      <c r="J13" s="19">
        <f t="shared" si="0"/>
        <v>990</v>
      </c>
      <c r="K13" s="30">
        <f t="shared" si="1"/>
        <v>7529.9999999999991</v>
      </c>
      <c r="L13" s="30">
        <f t="shared" si="2"/>
        <v>2560.1999999999998</v>
      </c>
    </row>
    <row r="14" spans="1:12" ht="30" customHeight="1" thickBot="1" x14ac:dyDescent="0.3">
      <c r="A14" s="196"/>
      <c r="B14" s="178"/>
      <c r="C14" s="164"/>
      <c r="D14" s="57">
        <v>12</v>
      </c>
      <c r="E14" s="179"/>
      <c r="F14" s="61" t="s">
        <v>22</v>
      </c>
      <c r="G14" s="84">
        <v>550</v>
      </c>
      <c r="H14" s="29">
        <f>Reitoria!K15+PROEX!K15+ESAG!K15+CEAVI!K15+CEART!K15+FAED!K15+CEAD!K15+CEFID!K15+CERES!K15+CESFI!K15+CCT!K15+CEPLAN!K15+CAV!K15</f>
        <v>10</v>
      </c>
      <c r="I14" s="46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</f>
        <v>0</v>
      </c>
      <c r="J14" s="19">
        <f t="shared" si="0"/>
        <v>10</v>
      </c>
      <c r="K14" s="30">
        <f t="shared" si="1"/>
        <v>5500</v>
      </c>
      <c r="L14" s="30">
        <f t="shared" si="2"/>
        <v>0</v>
      </c>
    </row>
    <row r="15" spans="1:12" ht="30" customHeight="1" x14ac:dyDescent="0.25">
      <c r="A15" s="196"/>
      <c r="B15" s="170">
        <v>7</v>
      </c>
      <c r="C15" s="173" t="s">
        <v>43</v>
      </c>
      <c r="D15" s="52">
        <v>13</v>
      </c>
      <c r="E15" s="172" t="s">
        <v>19</v>
      </c>
      <c r="F15" s="60" t="s">
        <v>14</v>
      </c>
      <c r="G15" s="88">
        <v>5.81</v>
      </c>
      <c r="H15" s="29">
        <f>Reitoria!K16+PROEX!K16+ESAG!K16+CEAVI!K16+CEART!K16+FAED!K16+CEAD!K16+CEFID!K16+CERES!K16+CESFI!K16+CCT!K16+CEPLAN!K16+CAV!K16</f>
        <v>2000</v>
      </c>
      <c r="I15" s="46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</f>
        <v>772</v>
      </c>
      <c r="J15" s="19">
        <f t="shared" si="0"/>
        <v>1228</v>
      </c>
      <c r="K15" s="30">
        <f t="shared" si="1"/>
        <v>11620</v>
      </c>
      <c r="L15" s="30">
        <f t="shared" si="2"/>
        <v>4485.32</v>
      </c>
    </row>
    <row r="16" spans="1:12" ht="30" customHeight="1" thickBot="1" x14ac:dyDescent="0.3">
      <c r="A16" s="196"/>
      <c r="B16" s="170"/>
      <c r="C16" s="174"/>
      <c r="D16" s="52">
        <v>14</v>
      </c>
      <c r="E16" s="172"/>
      <c r="F16" s="60" t="s">
        <v>22</v>
      </c>
      <c r="G16" s="88">
        <v>581.66</v>
      </c>
      <c r="H16" s="29">
        <f>Reitoria!K17+PROEX!K17+ESAG!K17+CEAVI!K17+CEART!K17+FAED!K17+CEAD!K17+CEFID!K17+CERES!K17+CESFI!K17+CCT!K17+CEPLAN!K17+CAV!K17</f>
        <v>10</v>
      </c>
      <c r="I16" s="46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</f>
        <v>6</v>
      </c>
      <c r="J16" s="19">
        <f t="shared" si="0"/>
        <v>4</v>
      </c>
      <c r="K16" s="30">
        <f t="shared" si="1"/>
        <v>5816.5999999999995</v>
      </c>
      <c r="L16" s="30">
        <f t="shared" si="2"/>
        <v>3489.96</v>
      </c>
    </row>
    <row r="17" spans="1:12" ht="30" customHeight="1" x14ac:dyDescent="0.25">
      <c r="A17" s="196"/>
      <c r="B17" s="178">
        <v>8</v>
      </c>
      <c r="C17" s="163" t="s">
        <v>44</v>
      </c>
      <c r="D17" s="51">
        <v>15</v>
      </c>
      <c r="E17" s="179" t="s">
        <v>20</v>
      </c>
      <c r="F17" s="61" t="s">
        <v>14</v>
      </c>
      <c r="G17" s="84">
        <v>8.7100000000000009</v>
      </c>
      <c r="H17" s="29">
        <f>Reitoria!K18+PROEX!K18+ESAG!K18+CEAVI!K18+CEART!K18+FAED!K18+CEAD!K18+CEFID!K18+CERES!K18+CESFI!K18+CCT!K18+CEPLAN!K18+CAV!K18</f>
        <v>2000</v>
      </c>
      <c r="I17" s="46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</f>
        <v>1000</v>
      </c>
      <c r="J17" s="19">
        <f t="shared" si="0"/>
        <v>1000</v>
      </c>
      <c r="K17" s="30">
        <f t="shared" si="1"/>
        <v>17420</v>
      </c>
      <c r="L17" s="30">
        <f t="shared" si="2"/>
        <v>8710</v>
      </c>
    </row>
    <row r="18" spans="1:12" ht="30" customHeight="1" thickBot="1" x14ac:dyDescent="0.3">
      <c r="A18" s="196"/>
      <c r="B18" s="178"/>
      <c r="C18" s="164"/>
      <c r="D18" s="51">
        <v>16</v>
      </c>
      <c r="E18" s="179"/>
      <c r="F18" s="61" t="s">
        <v>22</v>
      </c>
      <c r="G18" s="84">
        <v>1101</v>
      </c>
      <c r="H18" s="29">
        <f>Reitoria!K19+PROEX!K19+ESAG!K19+CEAVI!K19+CEART!K19+FAED!K19+CEAD!K19+CEFID!K19+CERES!K19+CESFI!K19+CCT!K19+CEPLAN!K19+CAV!K19</f>
        <v>20</v>
      </c>
      <c r="I18" s="46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</f>
        <v>6</v>
      </c>
      <c r="J18" s="19">
        <f t="shared" si="0"/>
        <v>14</v>
      </c>
      <c r="K18" s="30">
        <f t="shared" si="1"/>
        <v>22020</v>
      </c>
      <c r="L18" s="30">
        <f t="shared" si="2"/>
        <v>6606</v>
      </c>
    </row>
    <row r="19" spans="1:12" ht="30" customHeight="1" x14ac:dyDescent="0.25">
      <c r="A19" s="196"/>
      <c r="B19" s="170">
        <v>9</v>
      </c>
      <c r="C19" s="173" t="s">
        <v>43</v>
      </c>
      <c r="D19" s="52">
        <v>17</v>
      </c>
      <c r="E19" s="192" t="s">
        <v>15</v>
      </c>
      <c r="F19" s="60" t="s">
        <v>14</v>
      </c>
      <c r="G19" s="88">
        <v>7.6</v>
      </c>
      <c r="H19" s="29">
        <f>Reitoria!K20+PROEX!K20+ESAG!K20+CEAVI!K20+CEART!K20+FAED!K20+CEAD!K20+CEFID!K20+CERES!K20+CESFI!K20+CCT!K20+CEPLAN!K20+CAV!K20</f>
        <v>1500</v>
      </c>
      <c r="I19" s="46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</f>
        <v>70</v>
      </c>
      <c r="J19" s="19">
        <f t="shared" si="0"/>
        <v>1430</v>
      </c>
      <c r="K19" s="30">
        <f t="shared" ref="K19:K20" si="5">G19*H19</f>
        <v>11400</v>
      </c>
      <c r="L19" s="30">
        <f t="shared" ref="L19:L20" si="6">I19*G19</f>
        <v>532</v>
      </c>
    </row>
    <row r="20" spans="1:12" ht="30" customHeight="1" thickBot="1" x14ac:dyDescent="0.3">
      <c r="A20" s="196"/>
      <c r="B20" s="170"/>
      <c r="C20" s="174"/>
      <c r="D20" s="52">
        <v>18</v>
      </c>
      <c r="E20" s="193"/>
      <c r="F20" s="60" t="s">
        <v>22</v>
      </c>
      <c r="G20" s="88">
        <v>1014.05</v>
      </c>
      <c r="H20" s="29">
        <f>Reitoria!K21+PROEX!K21+ESAG!K21+CEAVI!K21+CEART!K21+FAED!K21+CEAD!K21+CEFID!K21+CERES!K21+CESFI!K21+CCT!K21+CEPLAN!K21+CAV!K21</f>
        <v>15</v>
      </c>
      <c r="I20" s="46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</f>
        <v>6</v>
      </c>
      <c r="J20" s="19">
        <f t="shared" si="0"/>
        <v>9</v>
      </c>
      <c r="K20" s="30">
        <f t="shared" si="5"/>
        <v>15210.75</v>
      </c>
      <c r="L20" s="30">
        <f t="shared" si="6"/>
        <v>6084.2999999999993</v>
      </c>
    </row>
    <row r="21" spans="1:12" ht="30" customHeight="1" x14ac:dyDescent="0.25">
      <c r="A21" s="196"/>
      <c r="B21" s="178">
        <v>10</v>
      </c>
      <c r="C21" s="163" t="s">
        <v>43</v>
      </c>
      <c r="D21" s="51">
        <v>19</v>
      </c>
      <c r="E21" s="179" t="s">
        <v>32</v>
      </c>
      <c r="F21" s="61" t="s">
        <v>14</v>
      </c>
      <c r="G21" s="84">
        <v>4.37</v>
      </c>
      <c r="H21" s="29">
        <f>Reitoria!K22+PROEX!K22+ESAG!K22+CEAVI!K22+CEART!K22+FAED!K22+CEAD!K22+CEFID!K22+CERES!K22+CESFI!K22+CCT!K22+CEPLAN!K22+CAV!K22</f>
        <v>1500</v>
      </c>
      <c r="I21" s="46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</f>
        <v>0</v>
      </c>
      <c r="J21" s="19">
        <f t="shared" si="0"/>
        <v>1500</v>
      </c>
      <c r="K21" s="30">
        <f t="shared" si="1"/>
        <v>6555</v>
      </c>
      <c r="L21" s="30">
        <f t="shared" si="2"/>
        <v>0</v>
      </c>
    </row>
    <row r="22" spans="1:12" ht="30" customHeight="1" thickBot="1" x14ac:dyDescent="0.3">
      <c r="A22" s="197"/>
      <c r="B22" s="178"/>
      <c r="C22" s="164"/>
      <c r="D22" s="51">
        <v>20</v>
      </c>
      <c r="E22" s="198"/>
      <c r="F22" s="64" t="s">
        <v>22</v>
      </c>
      <c r="G22" s="84">
        <v>373.31</v>
      </c>
      <c r="H22" s="29">
        <f>Reitoria!K23+PROEX!K23+ESAG!K23+CEAVI!K23+CEART!K23+FAED!K23+CEAD!K23+CEFID!K23+CERES!K23+CESFI!K23+CCT!K23+CEPLAN!K23+CAV!K23</f>
        <v>5</v>
      </c>
      <c r="I22" s="46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</f>
        <v>0</v>
      </c>
      <c r="J22" s="19">
        <f t="shared" si="0"/>
        <v>5</v>
      </c>
      <c r="K22" s="30">
        <f t="shared" si="1"/>
        <v>1866.55</v>
      </c>
      <c r="L22" s="30">
        <f t="shared" si="2"/>
        <v>0</v>
      </c>
    </row>
    <row r="23" spans="1:12" ht="30" customHeight="1" x14ac:dyDescent="0.25">
      <c r="A23" s="195" t="s">
        <v>41</v>
      </c>
      <c r="B23" s="170">
        <v>11</v>
      </c>
      <c r="C23" s="173" t="s">
        <v>43</v>
      </c>
      <c r="D23" s="52">
        <v>21</v>
      </c>
      <c r="E23" s="171" t="s">
        <v>18</v>
      </c>
      <c r="F23" s="59" t="s">
        <v>14</v>
      </c>
      <c r="G23" s="85">
        <v>5.03</v>
      </c>
      <c r="H23" s="29">
        <f>Reitoria!K24+PROEX!K24+ESAG!K24+CEAVI!K24+CEART!K24+FAED!K24+CEAD!K24+CEFID!K24+CERES!K24+CESFI!K24+CCT!K24+CEPLAN!K24+CAV!K24</f>
        <v>1500</v>
      </c>
      <c r="I23" s="46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</f>
        <v>0</v>
      </c>
      <c r="J23" s="19">
        <f t="shared" si="0"/>
        <v>1500</v>
      </c>
      <c r="K23" s="30">
        <f t="shared" si="1"/>
        <v>7545</v>
      </c>
      <c r="L23" s="30">
        <f t="shared" si="2"/>
        <v>0</v>
      </c>
    </row>
    <row r="24" spans="1:12" ht="30" customHeight="1" thickBot="1" x14ac:dyDescent="0.3">
      <c r="A24" s="196"/>
      <c r="B24" s="170"/>
      <c r="C24" s="174"/>
      <c r="D24" s="52">
        <v>22</v>
      </c>
      <c r="E24" s="172"/>
      <c r="F24" s="60" t="s">
        <v>22</v>
      </c>
      <c r="G24" s="86">
        <v>556</v>
      </c>
      <c r="H24" s="29">
        <f>Reitoria!K25+PROEX!K25+ESAG!K25+CEAVI!K25+CEART!K25+FAED!K25+CEAD!K25+CEFID!K25+CERES!K25+CESFI!K25+CCT!K25+CEPLAN!K25+CAV!K25</f>
        <v>20</v>
      </c>
      <c r="I24" s="46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</f>
        <v>0</v>
      </c>
      <c r="J24" s="19">
        <f t="shared" si="0"/>
        <v>20</v>
      </c>
      <c r="K24" s="30">
        <f t="shared" si="1"/>
        <v>11120</v>
      </c>
      <c r="L24" s="30">
        <f t="shared" si="2"/>
        <v>0</v>
      </c>
    </row>
    <row r="25" spans="1:12" ht="30" customHeight="1" x14ac:dyDescent="0.25">
      <c r="A25" s="196"/>
      <c r="B25" s="178">
        <v>12</v>
      </c>
      <c r="C25" s="163" t="s">
        <v>43</v>
      </c>
      <c r="D25" s="57">
        <v>23</v>
      </c>
      <c r="E25" s="179" t="s">
        <v>19</v>
      </c>
      <c r="F25" s="61" t="s">
        <v>14</v>
      </c>
      <c r="G25" s="87">
        <v>6.04</v>
      </c>
      <c r="H25" s="29">
        <f>Reitoria!K26+PROEX!K26+ESAG!K26+CEAVI!K26+CEART!K26+FAED!K26+CEAD!K26+CEFID!K26+CERES!K26+CESFI!K26+CCT!K26+CEPLAN!K26+CAV!K26</f>
        <v>3000</v>
      </c>
      <c r="I25" s="46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</f>
        <v>0</v>
      </c>
      <c r="J25" s="19">
        <f t="shared" si="0"/>
        <v>3000</v>
      </c>
      <c r="K25" s="30">
        <f t="shared" si="1"/>
        <v>18120</v>
      </c>
      <c r="L25" s="30">
        <f t="shared" si="2"/>
        <v>0</v>
      </c>
    </row>
    <row r="26" spans="1:12" ht="30" customHeight="1" thickBot="1" x14ac:dyDescent="0.3">
      <c r="A26" s="196"/>
      <c r="B26" s="178"/>
      <c r="C26" s="164"/>
      <c r="D26" s="57">
        <v>24</v>
      </c>
      <c r="E26" s="179"/>
      <c r="F26" s="61" t="s">
        <v>22</v>
      </c>
      <c r="G26" s="87">
        <v>623.46</v>
      </c>
      <c r="H26" s="29">
        <f>Reitoria!K27+PROEX!K27+ESAG!K27+CEAVI!K27+CEART!K27+FAED!K27+CEAD!K27+CEFID!K27+CERES!K27+CESFI!K27+CCT!K27+CEPLAN!K27+CAV!K27</f>
        <v>30</v>
      </c>
      <c r="I26" s="46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</f>
        <v>0</v>
      </c>
      <c r="J26" s="19">
        <f t="shared" si="0"/>
        <v>30</v>
      </c>
      <c r="K26" s="30">
        <f t="shared" si="1"/>
        <v>18703.800000000003</v>
      </c>
      <c r="L26" s="30">
        <f t="shared" si="2"/>
        <v>0</v>
      </c>
    </row>
    <row r="27" spans="1:12" ht="30" customHeight="1" x14ac:dyDescent="0.25">
      <c r="A27" s="196"/>
      <c r="B27" s="170">
        <v>13</v>
      </c>
      <c r="C27" s="173" t="s">
        <v>45</v>
      </c>
      <c r="D27" s="52">
        <v>25</v>
      </c>
      <c r="E27" s="192" t="s">
        <v>20</v>
      </c>
      <c r="F27" s="60" t="s">
        <v>14</v>
      </c>
      <c r="G27" s="85">
        <v>8.61</v>
      </c>
      <c r="H27" s="29">
        <f>Reitoria!K28+PROEX!K28+ESAG!K28+CEAVI!K28+CEART!K28+FAED!K28+CEAD!K28+CEFID!K28+CERES!K28+CESFI!K28+CCT!K28+CEPLAN!K28+CAV!K28</f>
        <v>11000</v>
      </c>
      <c r="I27" s="46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</f>
        <v>6600</v>
      </c>
      <c r="J27" s="19">
        <f t="shared" si="0"/>
        <v>4400</v>
      </c>
      <c r="K27" s="30">
        <f t="shared" si="1"/>
        <v>94710</v>
      </c>
      <c r="L27" s="30">
        <f t="shared" si="2"/>
        <v>56825.999999999993</v>
      </c>
    </row>
    <row r="28" spans="1:12" ht="30" customHeight="1" thickBot="1" x14ac:dyDescent="0.3">
      <c r="A28" s="196"/>
      <c r="B28" s="170"/>
      <c r="C28" s="174"/>
      <c r="D28" s="52">
        <v>26</v>
      </c>
      <c r="E28" s="193"/>
      <c r="F28" s="60" t="s">
        <v>22</v>
      </c>
      <c r="G28" s="85">
        <v>1109.93</v>
      </c>
      <c r="H28" s="29">
        <f>Reitoria!K29+PROEX!K29+ESAG!K29+CEAVI!K29+CEART!K29+FAED!K29+CEAD!K29+CEFID!K29+CERES!K29+CESFI!K29+CCT!K29+CEPLAN!K29+CAV!K29</f>
        <v>50</v>
      </c>
      <c r="I28" s="46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</f>
        <v>2</v>
      </c>
      <c r="J28" s="19">
        <f t="shared" si="0"/>
        <v>48</v>
      </c>
      <c r="K28" s="30">
        <f t="shared" si="1"/>
        <v>55496.5</v>
      </c>
      <c r="L28" s="30">
        <f t="shared" si="2"/>
        <v>2219.86</v>
      </c>
    </row>
    <row r="29" spans="1:12" ht="30" customHeight="1" x14ac:dyDescent="0.25">
      <c r="A29" s="196"/>
      <c r="B29" s="178">
        <v>14</v>
      </c>
      <c r="C29" s="163" t="s">
        <v>46</v>
      </c>
      <c r="D29" s="57">
        <v>27</v>
      </c>
      <c r="E29" s="202" t="s">
        <v>15</v>
      </c>
      <c r="F29" s="61" t="s">
        <v>14</v>
      </c>
      <c r="G29" s="87">
        <v>7.95</v>
      </c>
      <c r="H29" s="29">
        <f>Reitoria!K30+PROEX!K30+ESAG!K30+CEAVI!K30+CEART!K30+FAED!K30+CEAD!K30+CEFID!K30+CERES!K30+CESFI!K30+CCT!K30+CEPLAN!K30+CAV!K30</f>
        <v>2000</v>
      </c>
      <c r="I29" s="46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</f>
        <v>0</v>
      </c>
      <c r="J29" s="19">
        <f t="shared" si="0"/>
        <v>2000</v>
      </c>
      <c r="K29" s="30">
        <f t="shared" si="1"/>
        <v>15900</v>
      </c>
      <c r="L29" s="30">
        <f t="shared" si="2"/>
        <v>0</v>
      </c>
    </row>
    <row r="30" spans="1:12" ht="30" customHeight="1" thickBot="1" x14ac:dyDescent="0.3">
      <c r="A30" s="197"/>
      <c r="B30" s="178"/>
      <c r="C30" s="164"/>
      <c r="D30" s="57">
        <v>28</v>
      </c>
      <c r="E30" s="203"/>
      <c r="F30" s="64" t="s">
        <v>22</v>
      </c>
      <c r="G30" s="87">
        <v>974.16</v>
      </c>
      <c r="H30" s="29">
        <f>Reitoria!K31+PROEX!K31+ESAG!K31+CEAVI!K31+CEART!K31+FAED!K31+CEAD!K31+CEFID!K31+CERES!K31+CESFI!K31+CCT!K31+CEPLAN!K31+CAV!K31</f>
        <v>30</v>
      </c>
      <c r="I30" s="46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</f>
        <v>6</v>
      </c>
      <c r="J30" s="19">
        <f t="shared" si="0"/>
        <v>24</v>
      </c>
      <c r="K30" s="30">
        <f t="shared" si="1"/>
        <v>29224.799999999999</v>
      </c>
      <c r="L30" s="30">
        <f t="shared" si="2"/>
        <v>5844.96</v>
      </c>
    </row>
    <row r="31" spans="1:12" ht="30" customHeight="1" x14ac:dyDescent="0.25">
      <c r="A31" s="199" t="s">
        <v>42</v>
      </c>
      <c r="B31" s="170">
        <v>15</v>
      </c>
      <c r="C31" s="173" t="s">
        <v>46</v>
      </c>
      <c r="D31" s="52">
        <v>29</v>
      </c>
      <c r="E31" s="171" t="s">
        <v>18</v>
      </c>
      <c r="F31" s="59" t="s">
        <v>14</v>
      </c>
      <c r="G31" s="85">
        <v>3.34</v>
      </c>
      <c r="H31" s="29">
        <f>Reitoria!K32+PROEX!K32+ESAG!K32+CEAVI!K32+CEART!K32+FAED!K32+CEAD!K32+CEFID!K32+CERES!K32+CESFI!K32+CCT!K32+CEPLAN!K32+CAV!K32</f>
        <v>15000</v>
      </c>
      <c r="I31" s="46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</f>
        <v>0</v>
      </c>
      <c r="J31" s="19">
        <f t="shared" si="0"/>
        <v>15000</v>
      </c>
      <c r="K31" s="30">
        <f t="shared" ref="K31:K38" si="7">G31*H31</f>
        <v>50100</v>
      </c>
      <c r="L31" s="30">
        <f t="shared" ref="L31:L38" si="8">I31*G31</f>
        <v>0</v>
      </c>
    </row>
    <row r="32" spans="1:12" ht="30" customHeight="1" thickBot="1" x14ac:dyDescent="0.3">
      <c r="A32" s="200"/>
      <c r="B32" s="170"/>
      <c r="C32" s="174"/>
      <c r="D32" s="52">
        <v>30</v>
      </c>
      <c r="E32" s="172"/>
      <c r="F32" s="60" t="s">
        <v>22</v>
      </c>
      <c r="G32" s="86">
        <v>371.1</v>
      </c>
      <c r="H32" s="29">
        <f>Reitoria!K33+PROEX!K33+ESAG!K33+CEAVI!K33+CEART!K33+FAED!K33+CEAD!K33+CEFID!K33+CERES!K33+CESFI!K33+CCT!K33+CEPLAN!K33+CAV!K33</f>
        <v>50</v>
      </c>
      <c r="I32" s="46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</f>
        <v>0</v>
      </c>
      <c r="J32" s="19">
        <f t="shared" si="0"/>
        <v>50</v>
      </c>
      <c r="K32" s="30">
        <f t="shared" si="7"/>
        <v>18555</v>
      </c>
      <c r="L32" s="30">
        <f t="shared" si="8"/>
        <v>0</v>
      </c>
    </row>
    <row r="33" spans="1:12" ht="30" customHeight="1" x14ac:dyDescent="0.25">
      <c r="A33" s="200"/>
      <c r="B33" s="178">
        <v>16</v>
      </c>
      <c r="C33" s="163" t="s">
        <v>47</v>
      </c>
      <c r="D33" s="57">
        <v>31</v>
      </c>
      <c r="E33" s="179" t="s">
        <v>19</v>
      </c>
      <c r="F33" s="61" t="s">
        <v>14</v>
      </c>
      <c r="G33" s="87">
        <v>5.4</v>
      </c>
      <c r="H33" s="29">
        <f>Reitoria!K34+PROEX!K34+ESAG!K34+CEAVI!K34+CEART!K34+FAED!K34+CEAD!K34+CEFID!K34+CERES!K34+CESFI!K34+CCT!K34+CEPLAN!K34+CAV!K34</f>
        <v>15000</v>
      </c>
      <c r="I33" s="46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</f>
        <v>5500</v>
      </c>
      <c r="J33" s="19">
        <f t="shared" si="0"/>
        <v>9500</v>
      </c>
      <c r="K33" s="30">
        <f t="shared" si="7"/>
        <v>81000</v>
      </c>
      <c r="L33" s="30">
        <f t="shared" si="8"/>
        <v>29700.000000000004</v>
      </c>
    </row>
    <row r="34" spans="1:12" ht="30" customHeight="1" thickBot="1" x14ac:dyDescent="0.3">
      <c r="A34" s="200"/>
      <c r="B34" s="178"/>
      <c r="C34" s="164"/>
      <c r="D34" s="57">
        <v>32</v>
      </c>
      <c r="E34" s="179"/>
      <c r="F34" s="61" t="s">
        <v>22</v>
      </c>
      <c r="G34" s="87">
        <v>500</v>
      </c>
      <c r="H34" s="29">
        <f>Reitoria!K35+PROEX!K35+ESAG!K35+CEAVI!K35+CEART!K35+FAED!K35+CEAD!K35+CEFID!K35+CERES!K35+CESFI!K35+CCT!K35+CEPLAN!K35+CAV!K35</f>
        <v>50</v>
      </c>
      <c r="I34" s="46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</f>
        <v>10</v>
      </c>
      <c r="J34" s="19">
        <f t="shared" si="0"/>
        <v>40</v>
      </c>
      <c r="K34" s="30">
        <f t="shared" si="7"/>
        <v>25000</v>
      </c>
      <c r="L34" s="30">
        <f t="shared" si="8"/>
        <v>5000</v>
      </c>
    </row>
    <row r="35" spans="1:12" ht="30" customHeight="1" x14ac:dyDescent="0.25">
      <c r="A35" s="200"/>
      <c r="B35" s="170">
        <v>17</v>
      </c>
      <c r="C35" s="173" t="s">
        <v>47</v>
      </c>
      <c r="D35" s="52">
        <v>33</v>
      </c>
      <c r="E35" s="172" t="s">
        <v>20</v>
      </c>
      <c r="F35" s="60" t="s">
        <v>14</v>
      </c>
      <c r="G35" s="85">
        <v>7.8</v>
      </c>
      <c r="H35" s="29">
        <f>Reitoria!K36+PROEX!K36+ESAG!K36+CEAVI!K36+CEART!K36+FAED!K36+CEAD!K36+CEFID!K36+CERES!K36+CESFI!K36+CCT!K36+CEPLAN!K36+CAV!K36</f>
        <v>20000</v>
      </c>
      <c r="I35" s="46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</f>
        <v>2500</v>
      </c>
      <c r="J35" s="19">
        <f t="shared" si="0"/>
        <v>17500</v>
      </c>
      <c r="K35" s="30">
        <f t="shared" si="7"/>
        <v>156000</v>
      </c>
      <c r="L35" s="30">
        <f t="shared" si="8"/>
        <v>19500</v>
      </c>
    </row>
    <row r="36" spans="1:12" ht="30" customHeight="1" thickBot="1" x14ac:dyDescent="0.3">
      <c r="A36" s="200"/>
      <c r="B36" s="170"/>
      <c r="C36" s="174"/>
      <c r="D36" s="52">
        <v>34</v>
      </c>
      <c r="E36" s="172"/>
      <c r="F36" s="60" t="s">
        <v>22</v>
      </c>
      <c r="G36" s="85">
        <v>1000</v>
      </c>
      <c r="H36" s="29">
        <f>Reitoria!K37+PROEX!K37+ESAG!K37+CEAVI!K37+CEART!K37+FAED!K37+CEAD!K37+CEFID!K37+CERES!K37+CESFI!K37+CCT!K37+CEPLAN!K37+CAV!K37</f>
        <v>50</v>
      </c>
      <c r="I36" s="46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</f>
        <v>0</v>
      </c>
      <c r="J36" s="19">
        <f t="shared" si="0"/>
        <v>50</v>
      </c>
      <c r="K36" s="30">
        <f t="shared" si="7"/>
        <v>50000</v>
      </c>
      <c r="L36" s="30">
        <f t="shared" si="8"/>
        <v>0</v>
      </c>
    </row>
    <row r="37" spans="1:12" ht="30" customHeight="1" x14ac:dyDescent="0.25">
      <c r="A37" s="200"/>
      <c r="B37" s="178">
        <v>18</v>
      </c>
      <c r="C37" s="163" t="s">
        <v>47</v>
      </c>
      <c r="D37" s="57">
        <v>35</v>
      </c>
      <c r="E37" s="179" t="s">
        <v>15</v>
      </c>
      <c r="F37" s="61" t="s">
        <v>14</v>
      </c>
      <c r="G37" s="87">
        <v>7.05</v>
      </c>
      <c r="H37" s="29">
        <f>Reitoria!K38+PROEX!K38+ESAG!K38+CEAVI!K38+CEART!K38+FAED!K38+CEAD!K38+CEFID!K38+CERES!K38+CESFI!K38+CCT!K38+CEPLAN!K38+CAV!K38</f>
        <v>20000</v>
      </c>
      <c r="I37" s="46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</f>
        <v>4000</v>
      </c>
      <c r="J37" s="19">
        <f t="shared" si="0"/>
        <v>16000</v>
      </c>
      <c r="K37" s="30">
        <f t="shared" si="7"/>
        <v>141000</v>
      </c>
      <c r="L37" s="30">
        <f t="shared" si="8"/>
        <v>28200</v>
      </c>
    </row>
    <row r="38" spans="1:12" ht="30" customHeight="1" thickBot="1" x14ac:dyDescent="0.3">
      <c r="A38" s="200"/>
      <c r="B38" s="178"/>
      <c r="C38" s="164"/>
      <c r="D38" s="57">
        <v>36</v>
      </c>
      <c r="E38" s="179"/>
      <c r="F38" s="61" t="s">
        <v>22</v>
      </c>
      <c r="G38" s="87">
        <v>900</v>
      </c>
      <c r="H38" s="29">
        <f>Reitoria!K39+PROEX!K39+ESAG!K39+CEAVI!K39+CEART!K39+FAED!K39+CEAD!K39+CEFID!K39+CERES!K39+CESFI!K39+CCT!K39+CEPLAN!K39+CAV!K39</f>
        <v>50</v>
      </c>
      <c r="I38" s="46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</f>
        <v>0</v>
      </c>
      <c r="J38" s="19">
        <f t="shared" si="0"/>
        <v>50</v>
      </c>
      <c r="K38" s="30">
        <f t="shared" si="7"/>
        <v>45000</v>
      </c>
      <c r="L38" s="30">
        <f t="shared" si="8"/>
        <v>0</v>
      </c>
    </row>
    <row r="39" spans="1:12" ht="18.75" customHeight="1" x14ac:dyDescent="0.25">
      <c r="A39" s="200"/>
      <c r="B39" s="170">
        <v>19</v>
      </c>
      <c r="C39" s="173" t="s">
        <v>43</v>
      </c>
      <c r="D39" s="52">
        <v>37</v>
      </c>
      <c r="E39" s="172" t="s">
        <v>32</v>
      </c>
      <c r="F39" s="60" t="s">
        <v>14</v>
      </c>
      <c r="G39" s="86">
        <v>4.38</v>
      </c>
      <c r="H39" s="29">
        <f>Reitoria!K40+PROEX!K40+ESAG!K40+CEAVI!K40+CEART!K40+FAED!K40+CEAD!K40+CEFID!K40+CERES!K40+CESFI!K40+CCT!K40+CEPLAN!K40+CAV!K40</f>
        <v>15000</v>
      </c>
      <c r="I39" s="46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</f>
        <v>0</v>
      </c>
      <c r="J39" s="19">
        <f t="shared" si="0"/>
        <v>15000</v>
      </c>
      <c r="K39" s="30">
        <f t="shared" ref="K39:K40" si="9">G39*H39</f>
        <v>65700</v>
      </c>
      <c r="L39" s="30">
        <f t="shared" ref="L39:L40" si="10">I39*G39</f>
        <v>0</v>
      </c>
    </row>
    <row r="40" spans="1:12" ht="18.75" customHeight="1" thickBot="1" x14ac:dyDescent="0.3">
      <c r="A40" s="201"/>
      <c r="B40" s="170"/>
      <c r="C40" s="174"/>
      <c r="D40" s="52">
        <v>38</v>
      </c>
      <c r="E40" s="177"/>
      <c r="F40" s="62" t="s">
        <v>22</v>
      </c>
      <c r="G40" s="47">
        <v>373.31</v>
      </c>
      <c r="H40" s="29">
        <f>Reitoria!K41+PROEX!K41+ESAG!K41+CEAVI!K41+CEART!K41+FAED!K41+CEAD!K41+CEFID!K41+CERES!K41+CESFI!K41+CCT!K41+CEPLAN!K41+CAV!K41</f>
        <v>50</v>
      </c>
      <c r="I40" s="46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</f>
        <v>0</v>
      </c>
      <c r="J40" s="19">
        <f t="shared" si="0"/>
        <v>50</v>
      </c>
      <c r="K40" s="30">
        <f t="shared" si="9"/>
        <v>18665.5</v>
      </c>
      <c r="L40" s="30">
        <f t="shared" si="10"/>
        <v>0</v>
      </c>
    </row>
    <row r="41" spans="1:12" ht="34.5" customHeight="1" x14ac:dyDescent="0.25">
      <c r="K41" s="31">
        <f>SUM(K3:K40)</f>
        <v>3743517.5999999996</v>
      </c>
      <c r="L41" s="31">
        <f>SUM(L3:L40)</f>
        <v>520334.96</v>
      </c>
    </row>
    <row r="42" spans="1:12" s="7" customFormat="1" ht="50.25" customHeight="1" x14ac:dyDescent="0.25">
      <c r="B42" s="1"/>
      <c r="C42" s="1"/>
      <c r="D42" s="26"/>
      <c r="E42" s="1"/>
      <c r="F42" s="1"/>
      <c r="G42" s="1"/>
    </row>
    <row r="43" spans="1:12" s="7" customFormat="1" ht="15.75" x14ac:dyDescent="0.25">
      <c r="B43" s="1"/>
      <c r="C43" s="1"/>
      <c r="D43" s="26"/>
      <c r="E43" s="1"/>
      <c r="F43" s="1"/>
      <c r="G43" s="1"/>
      <c r="H43" s="209" t="str">
        <f>A1</f>
        <v>PROCESSO: 638/2022 /UDESC</v>
      </c>
      <c r="I43" s="210"/>
      <c r="J43" s="210"/>
      <c r="K43" s="210"/>
      <c r="L43" s="211"/>
    </row>
    <row r="44" spans="1:12" s="7" customFormat="1" ht="15.75" x14ac:dyDescent="0.25">
      <c r="B44" s="1"/>
      <c r="C44" s="1"/>
      <c r="D44" s="26"/>
      <c r="E44" s="1"/>
      <c r="F44" s="1"/>
      <c r="G44" s="1"/>
      <c r="H44" s="212" t="str">
        <f>E1</f>
        <v>OBJETO: CONTRATAÇÃO DE EMPRESA PARA LOCAÇÃO DE VEÍCULOS COM MOTORISTA (VAN, MICROÔNIBUS,
ÔNIBUS CONVENCIONAL E ÔNIBUS EXECUTIVO) PARA A UDESC</v>
      </c>
      <c r="I44" s="213"/>
      <c r="J44" s="213"/>
      <c r="K44" s="213"/>
      <c r="L44" s="214"/>
    </row>
    <row r="45" spans="1:12" s="7" customFormat="1" ht="15.75" x14ac:dyDescent="0.25">
      <c r="B45" s="1"/>
      <c r="C45" s="1"/>
      <c r="D45" s="26"/>
      <c r="E45" s="1"/>
      <c r="F45" s="1"/>
      <c r="G45" s="1"/>
      <c r="H45" s="215" t="str">
        <f>H1</f>
        <v>VIGÊNCIA DA ATA: 11/04/22 até 11/04/2023.</v>
      </c>
      <c r="I45" s="216"/>
      <c r="J45" s="216"/>
      <c r="K45" s="216"/>
      <c r="L45" s="217"/>
    </row>
    <row r="46" spans="1:12" s="7" customFormat="1" ht="15.75" x14ac:dyDescent="0.25">
      <c r="B46" s="1"/>
      <c r="C46" s="1"/>
      <c r="D46" s="26"/>
      <c r="E46" s="1"/>
      <c r="F46" s="1"/>
      <c r="G46" s="1"/>
      <c r="H46" s="13" t="s">
        <v>10</v>
      </c>
      <c r="I46" s="14"/>
      <c r="J46" s="14"/>
      <c r="K46" s="14"/>
      <c r="L46" s="9">
        <f>K41</f>
        <v>3743517.5999999996</v>
      </c>
    </row>
    <row r="47" spans="1:12" s="7" customFormat="1" ht="15.75" x14ac:dyDescent="0.25">
      <c r="B47" s="1"/>
      <c r="C47" s="1"/>
      <c r="D47" s="26"/>
      <c r="E47" s="1"/>
      <c r="F47" s="1"/>
      <c r="G47" s="1"/>
      <c r="H47" s="15" t="s">
        <v>11</v>
      </c>
      <c r="I47" s="16"/>
      <c r="J47" s="16"/>
      <c r="K47" s="16"/>
      <c r="L47" s="10">
        <f>L41</f>
        <v>520334.96</v>
      </c>
    </row>
    <row r="48" spans="1:12" s="7" customFormat="1" ht="15.75" x14ac:dyDescent="0.25">
      <c r="B48" s="1"/>
      <c r="C48" s="1"/>
      <c r="D48" s="26"/>
      <c r="E48" s="1"/>
      <c r="F48" s="1"/>
      <c r="G48" s="1"/>
      <c r="H48" s="15" t="s">
        <v>12</v>
      </c>
      <c r="I48" s="16"/>
      <c r="J48" s="16"/>
      <c r="K48" s="16"/>
      <c r="L48" s="12"/>
    </row>
    <row r="49" spans="2:12" s="7" customFormat="1" ht="15.75" x14ac:dyDescent="0.25">
      <c r="B49" s="1"/>
      <c r="C49" s="1"/>
      <c r="D49" s="26"/>
      <c r="E49" s="1"/>
      <c r="F49" s="1"/>
      <c r="G49" s="1"/>
      <c r="H49" s="17" t="s">
        <v>13</v>
      </c>
      <c r="I49" s="18"/>
      <c r="J49" s="18"/>
      <c r="K49" s="18"/>
      <c r="L49" s="11">
        <f>L47/L46</f>
        <v>0.13899626383484884</v>
      </c>
    </row>
    <row r="50" spans="2:12" s="7" customFormat="1" ht="15.75" x14ac:dyDescent="0.25">
      <c r="B50" s="1"/>
      <c r="C50" s="1"/>
      <c r="D50" s="26"/>
      <c r="E50" s="1"/>
      <c r="F50" s="1"/>
      <c r="G50" s="1"/>
      <c r="H50" s="206" t="s">
        <v>84</v>
      </c>
      <c r="I50" s="207"/>
      <c r="J50" s="207"/>
      <c r="K50" s="207"/>
      <c r="L50" s="208"/>
    </row>
    <row r="51" spans="2:12" s="7" customFormat="1" x14ac:dyDescent="0.25">
      <c r="B51" s="1"/>
      <c r="C51" s="1"/>
      <c r="D51" s="26"/>
      <c r="E51" s="1"/>
      <c r="F51" s="1"/>
      <c r="G51" s="1"/>
      <c r="H51" s="6"/>
      <c r="I51" s="25"/>
      <c r="J51" s="8"/>
    </row>
    <row r="52" spans="2:12" s="7" customFormat="1" x14ac:dyDescent="0.25">
      <c r="B52" s="1"/>
      <c r="C52" s="1"/>
      <c r="D52" s="26"/>
      <c r="E52" s="1"/>
      <c r="F52" s="1"/>
      <c r="G52" s="1"/>
      <c r="H52" s="6"/>
      <c r="I52" s="25"/>
      <c r="J52" s="8"/>
    </row>
    <row r="53" spans="2:12" s="7" customFormat="1" x14ac:dyDescent="0.25">
      <c r="B53" s="1"/>
      <c r="C53" s="1"/>
      <c r="D53" s="26"/>
      <c r="E53" s="1"/>
      <c r="F53" s="1"/>
      <c r="G53" s="1"/>
      <c r="H53" s="6"/>
      <c r="I53" s="25"/>
      <c r="J53" s="8"/>
    </row>
    <row r="54" spans="2:12" s="7" customFormat="1" x14ac:dyDescent="0.25">
      <c r="B54" s="1"/>
      <c r="C54" s="1"/>
      <c r="D54" s="26"/>
      <c r="E54" s="1"/>
      <c r="F54" s="1"/>
      <c r="G54" s="1"/>
    </row>
    <row r="55" spans="2:12" s="7" customFormat="1" x14ac:dyDescent="0.25">
      <c r="B55" s="1"/>
      <c r="C55" s="1"/>
      <c r="D55" s="26"/>
      <c r="E55" s="1"/>
      <c r="F55" s="1"/>
      <c r="G55" s="1"/>
    </row>
    <row r="56" spans="2:12" s="7" customFormat="1" x14ac:dyDescent="0.25">
      <c r="B56" s="1"/>
      <c r="C56" s="1"/>
      <c r="D56" s="26"/>
      <c r="E56" s="1"/>
      <c r="F56" s="1"/>
      <c r="G56" s="1"/>
    </row>
    <row r="57" spans="2:12" s="7" customFormat="1" x14ac:dyDescent="0.25">
      <c r="B57" s="1"/>
      <c r="C57" s="1"/>
      <c r="D57" s="26"/>
      <c r="E57" s="1"/>
      <c r="F57" s="1"/>
      <c r="G57" s="1"/>
    </row>
    <row r="58" spans="2:12" s="7" customFormat="1" x14ac:dyDescent="0.25">
      <c r="B58" s="1"/>
      <c r="C58" s="1"/>
      <c r="D58" s="26"/>
      <c r="E58" s="1"/>
      <c r="F58" s="1"/>
      <c r="G58" s="1"/>
    </row>
    <row r="59" spans="2:12" s="7" customFormat="1" x14ac:dyDescent="0.25">
      <c r="B59" s="1"/>
      <c r="C59" s="1"/>
      <c r="D59" s="26"/>
      <c r="E59" s="1"/>
      <c r="F59" s="1"/>
      <c r="G59" s="1"/>
    </row>
    <row r="60" spans="2:12" s="7" customFormat="1" x14ac:dyDescent="0.25">
      <c r="B60" s="1"/>
      <c r="C60" s="1"/>
      <c r="D60" s="26"/>
      <c r="E60" s="1"/>
      <c r="F60" s="1"/>
      <c r="G60" s="1"/>
    </row>
    <row r="61" spans="2:12" s="7" customFormat="1" x14ac:dyDescent="0.25">
      <c r="B61" s="1"/>
      <c r="C61" s="1"/>
      <c r="D61" s="26"/>
      <c r="E61" s="1"/>
      <c r="F61" s="1"/>
      <c r="G61" s="1"/>
    </row>
    <row r="62" spans="2:12" s="7" customFormat="1" x14ac:dyDescent="0.25">
      <c r="B62" s="1"/>
      <c r="C62" s="1"/>
      <c r="D62" s="26"/>
      <c r="E62" s="1"/>
      <c r="F62" s="1"/>
      <c r="G62" s="1"/>
      <c r="H62" s="6"/>
      <c r="I62" s="25"/>
      <c r="J62" s="8"/>
    </row>
    <row r="63" spans="2:12" s="7" customFormat="1" x14ac:dyDescent="0.25">
      <c r="B63" s="1"/>
      <c r="C63" s="1"/>
      <c r="D63" s="26"/>
      <c r="E63" s="1"/>
      <c r="F63" s="1"/>
      <c r="G63" s="1"/>
      <c r="H63" s="6"/>
      <c r="I63" s="25"/>
      <c r="J63" s="8"/>
    </row>
    <row r="64" spans="2:12" s="7" customFormat="1" x14ac:dyDescent="0.25">
      <c r="B64" s="1"/>
      <c r="C64" s="1"/>
      <c r="D64" s="26"/>
      <c r="E64" s="1"/>
      <c r="F64" s="1"/>
      <c r="G64" s="1"/>
      <c r="H64" s="6"/>
      <c r="I64" s="25"/>
      <c r="J64" s="8"/>
    </row>
    <row r="65" spans="2:10" s="7" customFormat="1" x14ac:dyDescent="0.25">
      <c r="B65" s="1"/>
      <c r="C65" s="1"/>
      <c r="D65" s="26"/>
      <c r="E65" s="1"/>
      <c r="F65" s="1"/>
      <c r="G65" s="1"/>
      <c r="H65" s="6"/>
      <c r="I65" s="25"/>
      <c r="J65" s="8"/>
    </row>
    <row r="66" spans="2:10" s="7" customFormat="1" x14ac:dyDescent="0.25">
      <c r="B66" s="1"/>
      <c r="C66" s="1"/>
      <c r="D66" s="26"/>
      <c r="E66" s="1"/>
      <c r="F66" s="1"/>
      <c r="G66" s="1"/>
      <c r="H66" s="6"/>
      <c r="I66" s="25"/>
      <c r="J66" s="8"/>
    </row>
    <row r="67" spans="2:10" s="7" customFormat="1" x14ac:dyDescent="0.25">
      <c r="B67" s="1"/>
      <c r="C67" s="1"/>
      <c r="D67" s="26"/>
      <c r="E67" s="1"/>
      <c r="F67" s="1"/>
      <c r="G67" s="1"/>
      <c r="H67" s="6"/>
      <c r="I67" s="25"/>
      <c r="J67" s="8"/>
    </row>
    <row r="68" spans="2:10" s="7" customFormat="1" x14ac:dyDescent="0.25">
      <c r="B68" s="1"/>
      <c r="C68" s="1"/>
      <c r="D68" s="26"/>
      <c r="E68" s="1"/>
      <c r="F68" s="1"/>
      <c r="G68" s="1"/>
      <c r="H68" s="6"/>
      <c r="I68" s="25"/>
      <c r="J68" s="8"/>
    </row>
    <row r="69" spans="2:10" s="7" customFormat="1" x14ac:dyDescent="0.25">
      <c r="B69" s="1"/>
      <c r="C69" s="1"/>
      <c r="D69" s="26"/>
      <c r="E69" s="1"/>
      <c r="F69" s="1"/>
      <c r="G69" s="1"/>
      <c r="H69" s="6"/>
      <c r="I69" s="25"/>
      <c r="J69" s="8"/>
    </row>
    <row r="70" spans="2:10" s="7" customFormat="1" x14ac:dyDescent="0.25">
      <c r="B70" s="1"/>
      <c r="C70" s="1"/>
      <c r="D70" s="26"/>
      <c r="E70" s="1"/>
      <c r="F70" s="1"/>
      <c r="G70" s="1"/>
      <c r="H70" s="6"/>
      <c r="I70" s="25"/>
      <c r="J70" s="8"/>
    </row>
    <row r="71" spans="2:10" s="7" customFormat="1" x14ac:dyDescent="0.25">
      <c r="B71" s="1"/>
      <c r="C71" s="1"/>
      <c r="D71" s="26"/>
      <c r="E71" s="1"/>
      <c r="F71" s="1"/>
      <c r="G71" s="1"/>
      <c r="H71" s="6"/>
      <c r="I71" s="25"/>
      <c r="J71" s="8"/>
    </row>
    <row r="72" spans="2:10" s="7" customFormat="1" x14ac:dyDescent="0.25">
      <c r="B72" s="1"/>
      <c r="C72" s="1"/>
      <c r="D72" s="26"/>
      <c r="E72" s="1"/>
      <c r="F72" s="1"/>
      <c r="G72" s="1"/>
      <c r="H72" s="6"/>
      <c r="I72" s="25"/>
      <c r="J72" s="8"/>
    </row>
    <row r="73" spans="2:10" s="7" customFormat="1" x14ac:dyDescent="0.25">
      <c r="B73" s="1"/>
      <c r="C73" s="1"/>
      <c r="D73" s="26"/>
      <c r="E73" s="1"/>
      <c r="F73" s="1"/>
      <c r="G73" s="1"/>
      <c r="H73" s="6"/>
      <c r="I73" s="25"/>
      <c r="J73" s="8"/>
    </row>
    <row r="74" spans="2:10" s="7" customFormat="1" x14ac:dyDescent="0.25">
      <c r="B74" s="1"/>
      <c r="C74" s="1"/>
      <c r="D74" s="26"/>
      <c r="E74" s="1"/>
      <c r="F74" s="1"/>
      <c r="G74" s="1"/>
      <c r="H74" s="6"/>
      <c r="I74" s="25"/>
      <c r="J74" s="8"/>
    </row>
    <row r="75" spans="2:10" s="7" customFormat="1" x14ac:dyDescent="0.25">
      <c r="B75" s="1"/>
      <c r="C75" s="1"/>
      <c r="D75" s="26"/>
      <c r="E75" s="1"/>
      <c r="F75" s="1"/>
      <c r="G75" s="1"/>
      <c r="H75" s="6"/>
      <c r="I75" s="25"/>
      <c r="J75" s="8"/>
    </row>
    <row r="76" spans="2:10" s="7" customFormat="1" x14ac:dyDescent="0.25">
      <c r="B76" s="1"/>
      <c r="C76" s="1"/>
      <c r="D76" s="26"/>
      <c r="E76" s="1"/>
      <c r="F76" s="1"/>
      <c r="G76" s="1"/>
      <c r="H76" s="6"/>
      <c r="I76" s="25"/>
      <c r="J76" s="8"/>
    </row>
    <row r="77" spans="2:10" s="7" customFormat="1" x14ac:dyDescent="0.25">
      <c r="B77" s="1"/>
      <c r="C77" s="1"/>
      <c r="D77" s="26"/>
      <c r="E77" s="1"/>
      <c r="F77" s="1"/>
      <c r="G77" s="1"/>
      <c r="H77" s="6"/>
      <c r="I77" s="25"/>
      <c r="J77" s="8"/>
    </row>
    <row r="78" spans="2:10" s="7" customFormat="1" x14ac:dyDescent="0.25">
      <c r="B78" s="1"/>
      <c r="C78" s="1"/>
      <c r="D78" s="26"/>
      <c r="E78" s="1"/>
      <c r="F78" s="1"/>
      <c r="G78" s="1"/>
      <c r="H78" s="6"/>
      <c r="I78" s="25"/>
      <c r="J78" s="8"/>
    </row>
    <row r="79" spans="2:10" s="7" customFormat="1" x14ac:dyDescent="0.25">
      <c r="B79" s="1"/>
      <c r="C79" s="1"/>
      <c r="D79" s="26"/>
      <c r="E79" s="1"/>
      <c r="F79" s="1"/>
      <c r="G79" s="1"/>
      <c r="H79" s="6"/>
      <c r="I79" s="25"/>
      <c r="J79" s="8"/>
    </row>
    <row r="80" spans="2:10" s="7" customFormat="1" x14ac:dyDescent="0.25">
      <c r="B80" s="1"/>
      <c r="C80" s="1"/>
      <c r="D80" s="26"/>
      <c r="E80" s="1"/>
      <c r="F80" s="1"/>
      <c r="G80" s="1"/>
      <c r="H80" s="6"/>
      <c r="I80" s="25"/>
      <c r="J80" s="8"/>
    </row>
    <row r="81" spans="2:10" s="7" customFormat="1" x14ac:dyDescent="0.25">
      <c r="B81" s="1"/>
      <c r="C81" s="1"/>
      <c r="D81" s="26"/>
      <c r="E81" s="1"/>
      <c r="F81" s="1"/>
      <c r="G81" s="1"/>
      <c r="H81" s="6"/>
      <c r="I81" s="25"/>
      <c r="J81" s="8"/>
    </row>
    <row r="82" spans="2:10" s="7" customFormat="1" x14ac:dyDescent="0.25">
      <c r="B82" s="1"/>
      <c r="C82" s="1"/>
      <c r="D82" s="26"/>
      <c r="E82" s="1"/>
      <c r="F82" s="1"/>
      <c r="G82" s="1"/>
      <c r="H82" s="6"/>
      <c r="I82" s="25"/>
      <c r="J82" s="8"/>
    </row>
    <row r="83" spans="2:10" s="7" customFormat="1" x14ac:dyDescent="0.25">
      <c r="B83" s="1"/>
      <c r="C83" s="1"/>
      <c r="D83" s="26"/>
      <c r="E83" s="1"/>
      <c r="F83" s="1"/>
      <c r="G83" s="1"/>
      <c r="H83" s="6"/>
      <c r="I83" s="25"/>
      <c r="J83" s="8"/>
    </row>
    <row r="84" spans="2:10" s="7" customFormat="1" x14ac:dyDescent="0.25">
      <c r="B84" s="1"/>
      <c r="C84" s="1"/>
      <c r="D84" s="26"/>
      <c r="E84" s="1"/>
      <c r="F84" s="1"/>
      <c r="G84" s="1"/>
      <c r="H84" s="6"/>
      <c r="I84" s="25"/>
      <c r="J84" s="8"/>
    </row>
    <row r="85" spans="2:10" s="7" customFormat="1" x14ac:dyDescent="0.25">
      <c r="B85" s="1"/>
      <c r="C85" s="1"/>
      <c r="D85" s="26"/>
      <c r="E85" s="1"/>
      <c r="F85" s="1"/>
      <c r="G85" s="1"/>
      <c r="H85" s="6"/>
      <c r="I85" s="25"/>
      <c r="J85" s="8"/>
    </row>
    <row r="86" spans="2:10" s="7" customFormat="1" x14ac:dyDescent="0.25">
      <c r="B86" s="1"/>
      <c r="C86" s="1"/>
      <c r="D86" s="26"/>
      <c r="E86" s="1"/>
      <c r="F86" s="1"/>
      <c r="G86" s="1"/>
      <c r="H86" s="6"/>
      <c r="I86" s="25"/>
      <c r="J86" s="8"/>
    </row>
    <row r="87" spans="2:10" s="7" customFormat="1" x14ac:dyDescent="0.25">
      <c r="B87" s="1"/>
      <c r="C87" s="1"/>
      <c r="D87" s="26"/>
      <c r="E87" s="1"/>
      <c r="F87" s="1"/>
      <c r="G87" s="1"/>
      <c r="H87" s="6"/>
      <c r="I87" s="25"/>
      <c r="J87" s="8"/>
    </row>
    <row r="88" spans="2:10" s="7" customFormat="1" x14ac:dyDescent="0.25">
      <c r="B88" s="1"/>
      <c r="C88" s="1"/>
      <c r="D88" s="26"/>
      <c r="E88" s="1"/>
      <c r="F88" s="1"/>
      <c r="G88" s="1"/>
      <c r="H88" s="6"/>
      <c r="I88" s="25"/>
      <c r="J88" s="8"/>
    </row>
    <row r="89" spans="2:10" s="7" customFormat="1" x14ac:dyDescent="0.25">
      <c r="B89" s="1"/>
      <c r="C89" s="1"/>
      <c r="D89" s="26"/>
      <c r="E89" s="1"/>
      <c r="F89" s="1"/>
      <c r="G89" s="1"/>
      <c r="H89" s="6"/>
      <c r="I89" s="25"/>
      <c r="J89" s="8"/>
    </row>
    <row r="90" spans="2:10" s="7" customFormat="1" x14ac:dyDescent="0.25">
      <c r="B90" s="1"/>
      <c r="C90" s="1"/>
      <c r="D90" s="26"/>
      <c r="E90" s="1"/>
      <c r="F90" s="1"/>
      <c r="G90" s="1"/>
      <c r="H90" s="6"/>
      <c r="I90" s="25"/>
      <c r="J90" s="8"/>
    </row>
    <row r="91" spans="2:10" s="7" customFormat="1" x14ac:dyDescent="0.25">
      <c r="B91" s="1"/>
      <c r="C91" s="1"/>
      <c r="D91" s="26"/>
      <c r="E91" s="1"/>
      <c r="F91" s="1"/>
      <c r="G91" s="1"/>
      <c r="H91" s="6"/>
      <c r="I91" s="25"/>
      <c r="J91" s="8"/>
    </row>
    <row r="92" spans="2:10" s="7" customFormat="1" x14ac:dyDescent="0.25">
      <c r="B92" s="1"/>
      <c r="C92" s="1"/>
      <c r="D92" s="26"/>
      <c r="E92" s="1"/>
      <c r="F92" s="1"/>
      <c r="G92" s="1"/>
      <c r="H92" s="6"/>
      <c r="I92" s="25"/>
      <c r="J92" s="8"/>
    </row>
    <row r="93" spans="2:10" s="7" customFormat="1" x14ac:dyDescent="0.25">
      <c r="B93" s="1"/>
      <c r="C93" s="1"/>
      <c r="D93" s="26"/>
      <c r="E93" s="1"/>
      <c r="F93" s="1"/>
      <c r="G93" s="1"/>
      <c r="H93" s="6"/>
      <c r="I93" s="25"/>
      <c r="J93" s="8"/>
    </row>
    <row r="94" spans="2:10" s="7" customFormat="1" x14ac:dyDescent="0.25">
      <c r="B94" s="1"/>
      <c r="C94" s="1"/>
      <c r="D94" s="26"/>
      <c r="E94" s="1"/>
      <c r="F94" s="1"/>
      <c r="G94" s="1"/>
      <c r="H94" s="6"/>
      <c r="I94" s="25"/>
      <c r="J94" s="8"/>
    </row>
    <row r="95" spans="2:10" s="7" customFormat="1" x14ac:dyDescent="0.25">
      <c r="B95" s="1"/>
      <c r="C95" s="1"/>
      <c r="D95" s="26"/>
      <c r="E95" s="1"/>
      <c r="F95" s="1"/>
      <c r="G95" s="1"/>
      <c r="H95" s="6"/>
      <c r="I95" s="25"/>
      <c r="J95" s="8"/>
    </row>
    <row r="96" spans="2:10" s="7" customFormat="1" x14ac:dyDescent="0.25">
      <c r="B96" s="1"/>
      <c r="C96" s="1"/>
      <c r="D96" s="26"/>
      <c r="E96" s="1"/>
      <c r="F96" s="1"/>
      <c r="G96" s="1"/>
      <c r="H96" s="6"/>
      <c r="I96" s="25"/>
      <c r="J96" s="8"/>
    </row>
    <row r="97" spans="2:10" s="7" customFormat="1" x14ac:dyDescent="0.25">
      <c r="B97" s="1"/>
      <c r="C97" s="1"/>
      <c r="D97" s="26"/>
      <c r="E97" s="1"/>
      <c r="F97" s="1"/>
      <c r="G97" s="1"/>
      <c r="H97" s="6"/>
      <c r="I97" s="25"/>
      <c r="J97" s="8"/>
    </row>
    <row r="98" spans="2:10" s="7" customFormat="1" x14ac:dyDescent="0.25">
      <c r="B98" s="1"/>
      <c r="C98" s="1"/>
      <c r="D98" s="26"/>
      <c r="E98" s="1"/>
      <c r="F98" s="1"/>
      <c r="G98" s="1"/>
      <c r="H98" s="6"/>
      <c r="I98" s="25"/>
      <c r="J98" s="8"/>
    </row>
    <row r="99" spans="2:10" s="7" customFormat="1" x14ac:dyDescent="0.25">
      <c r="B99" s="1"/>
      <c r="C99" s="1"/>
      <c r="D99" s="26"/>
      <c r="E99" s="1"/>
      <c r="F99" s="1"/>
      <c r="G99" s="1"/>
      <c r="H99" s="6"/>
      <c r="I99" s="25"/>
      <c r="J99" s="8"/>
    </row>
    <row r="100" spans="2:10" s="7" customFormat="1" x14ac:dyDescent="0.25">
      <c r="B100" s="1"/>
      <c r="C100" s="1"/>
      <c r="D100" s="26"/>
      <c r="E100" s="1"/>
      <c r="F100" s="1"/>
      <c r="G100" s="1"/>
      <c r="H100" s="6"/>
      <c r="I100" s="25"/>
      <c r="J100" s="8"/>
    </row>
    <row r="101" spans="2:10" s="7" customFormat="1" x14ac:dyDescent="0.25">
      <c r="B101" s="1"/>
      <c r="C101" s="1"/>
      <c r="D101" s="26"/>
      <c r="E101" s="1"/>
      <c r="F101" s="1"/>
      <c r="G101" s="1"/>
      <c r="H101" s="6"/>
      <c r="I101" s="25"/>
      <c r="J101" s="8"/>
    </row>
    <row r="102" spans="2:10" s="7" customFormat="1" x14ac:dyDescent="0.25">
      <c r="B102" s="1"/>
      <c r="C102" s="1"/>
      <c r="D102" s="26"/>
      <c r="E102" s="1"/>
      <c r="F102" s="1"/>
      <c r="G102" s="1"/>
      <c r="H102" s="6"/>
      <c r="I102" s="25"/>
      <c r="J102" s="8"/>
    </row>
    <row r="103" spans="2:10" s="7" customFormat="1" x14ac:dyDescent="0.25">
      <c r="B103" s="1"/>
      <c r="C103" s="1"/>
      <c r="D103" s="26"/>
      <c r="E103" s="1"/>
      <c r="F103" s="1"/>
      <c r="G103" s="1"/>
      <c r="H103" s="6"/>
      <c r="I103" s="25"/>
      <c r="J103" s="8"/>
    </row>
    <row r="104" spans="2:10" s="7" customFormat="1" x14ac:dyDescent="0.25">
      <c r="B104" s="1"/>
      <c r="C104" s="1"/>
      <c r="D104" s="26"/>
      <c r="E104" s="1"/>
      <c r="F104" s="1"/>
      <c r="G104" s="1"/>
      <c r="H104" s="6"/>
      <c r="I104" s="25"/>
      <c r="J104" s="8"/>
    </row>
    <row r="105" spans="2:10" s="7" customFormat="1" x14ac:dyDescent="0.25">
      <c r="B105" s="1"/>
      <c r="C105" s="1"/>
      <c r="D105" s="26"/>
      <c r="E105" s="1"/>
      <c r="F105" s="1"/>
      <c r="G105" s="1"/>
      <c r="H105" s="6"/>
      <c r="I105" s="25"/>
      <c r="J105" s="8"/>
    </row>
    <row r="106" spans="2:10" s="7" customFormat="1" x14ac:dyDescent="0.25">
      <c r="B106" s="1"/>
      <c r="C106" s="1"/>
      <c r="D106" s="26"/>
      <c r="E106" s="1"/>
      <c r="F106" s="1"/>
      <c r="G106" s="1"/>
      <c r="H106" s="6"/>
      <c r="I106" s="25"/>
      <c r="J106" s="8"/>
    </row>
    <row r="107" spans="2:10" s="7" customFormat="1" x14ac:dyDescent="0.25">
      <c r="B107" s="1"/>
      <c r="C107" s="1"/>
      <c r="D107" s="26"/>
      <c r="E107" s="1"/>
      <c r="F107" s="1"/>
      <c r="G107" s="1"/>
      <c r="H107" s="6"/>
      <c r="I107" s="25"/>
      <c r="J107" s="8"/>
    </row>
    <row r="108" spans="2:10" s="7" customFormat="1" x14ac:dyDescent="0.25">
      <c r="B108" s="1"/>
      <c r="C108" s="1"/>
      <c r="D108" s="26"/>
      <c r="E108" s="1"/>
      <c r="F108" s="1"/>
      <c r="G108" s="1"/>
      <c r="H108" s="6"/>
      <c r="I108" s="25"/>
      <c r="J108" s="8"/>
    </row>
    <row r="109" spans="2:10" s="7" customFormat="1" x14ac:dyDescent="0.25">
      <c r="B109" s="1"/>
      <c r="C109" s="1"/>
      <c r="D109" s="26"/>
      <c r="E109" s="1"/>
      <c r="F109" s="1"/>
      <c r="G109" s="1"/>
      <c r="H109" s="6"/>
      <c r="I109" s="25"/>
      <c r="J109" s="8"/>
    </row>
    <row r="110" spans="2:10" s="7" customFormat="1" x14ac:dyDescent="0.25">
      <c r="B110" s="1"/>
      <c r="C110" s="1"/>
      <c r="D110" s="26"/>
      <c r="E110" s="1"/>
      <c r="F110" s="1"/>
      <c r="G110" s="1"/>
      <c r="H110" s="6"/>
      <c r="I110" s="25"/>
      <c r="J110" s="8"/>
    </row>
    <row r="111" spans="2:10" s="7" customFormat="1" x14ac:dyDescent="0.25">
      <c r="B111" s="1"/>
      <c r="C111" s="1"/>
      <c r="D111" s="26"/>
      <c r="E111" s="1"/>
      <c r="F111" s="1"/>
      <c r="G111" s="1"/>
      <c r="H111" s="6"/>
      <c r="I111" s="25"/>
      <c r="J111" s="8"/>
    </row>
    <row r="112" spans="2:10" s="7" customFormat="1" x14ac:dyDescent="0.25">
      <c r="B112" s="1"/>
      <c r="C112" s="1"/>
      <c r="D112" s="26"/>
      <c r="E112" s="1"/>
      <c r="F112" s="1"/>
      <c r="G112" s="1"/>
      <c r="H112" s="6"/>
      <c r="I112" s="25"/>
      <c r="J112" s="8"/>
    </row>
    <row r="113" spans="2:10" s="7" customFormat="1" x14ac:dyDescent="0.25">
      <c r="B113" s="1"/>
      <c r="C113" s="1"/>
      <c r="D113" s="26"/>
      <c r="E113" s="1"/>
      <c r="F113" s="1"/>
      <c r="G113" s="1"/>
      <c r="H113" s="6"/>
      <c r="I113" s="25"/>
      <c r="J113" s="8"/>
    </row>
    <row r="114" spans="2:10" s="7" customFormat="1" x14ac:dyDescent="0.25">
      <c r="B114" s="1"/>
      <c r="C114" s="1"/>
      <c r="D114" s="26"/>
      <c r="E114" s="1"/>
      <c r="F114" s="1"/>
      <c r="G114" s="1"/>
      <c r="H114" s="6"/>
      <c r="I114" s="25"/>
      <c r="J114" s="8"/>
    </row>
    <row r="115" spans="2:10" s="7" customFormat="1" x14ac:dyDescent="0.25">
      <c r="B115" s="1"/>
      <c r="C115" s="1"/>
      <c r="D115" s="26"/>
      <c r="E115" s="1"/>
      <c r="F115" s="1"/>
      <c r="G115" s="1"/>
      <c r="H115" s="6"/>
      <c r="I115" s="25"/>
      <c r="J115" s="8"/>
    </row>
    <row r="116" spans="2:10" s="7" customFormat="1" x14ac:dyDescent="0.25">
      <c r="B116" s="1"/>
      <c r="C116" s="1"/>
      <c r="D116" s="26"/>
      <c r="E116" s="1"/>
      <c r="F116" s="1"/>
      <c r="G116" s="1"/>
      <c r="H116" s="6"/>
      <c r="I116" s="25"/>
      <c r="J116" s="8"/>
    </row>
    <row r="117" spans="2:10" s="7" customFormat="1" x14ac:dyDescent="0.25">
      <c r="B117" s="1"/>
      <c r="C117" s="1"/>
      <c r="D117" s="26"/>
      <c r="E117" s="1"/>
      <c r="F117" s="1"/>
      <c r="G117" s="1"/>
      <c r="H117" s="6"/>
      <c r="I117" s="25"/>
      <c r="J117" s="8"/>
    </row>
    <row r="118" spans="2:10" s="7" customFormat="1" x14ac:dyDescent="0.25">
      <c r="B118" s="1"/>
      <c r="C118" s="1"/>
      <c r="D118" s="26"/>
      <c r="E118" s="1"/>
      <c r="F118" s="1"/>
      <c r="G118" s="1"/>
      <c r="H118" s="6"/>
      <c r="I118" s="25"/>
      <c r="J118" s="8"/>
    </row>
    <row r="119" spans="2:10" s="7" customFormat="1" x14ac:dyDescent="0.25">
      <c r="B119" s="1"/>
      <c r="C119" s="1"/>
      <c r="D119" s="26"/>
      <c r="E119" s="1"/>
      <c r="F119" s="1"/>
      <c r="G119" s="1"/>
      <c r="H119" s="6"/>
      <c r="I119" s="25"/>
      <c r="J119" s="8"/>
    </row>
    <row r="120" spans="2:10" s="7" customFormat="1" x14ac:dyDescent="0.25">
      <c r="B120" s="1"/>
      <c r="C120" s="1"/>
      <c r="D120" s="26"/>
      <c r="E120" s="1"/>
      <c r="F120" s="1"/>
      <c r="G120" s="1"/>
      <c r="H120" s="6"/>
      <c r="I120" s="25"/>
      <c r="J120" s="8"/>
    </row>
    <row r="121" spans="2:10" s="7" customFormat="1" x14ac:dyDescent="0.25">
      <c r="B121" s="1"/>
      <c r="C121" s="1"/>
      <c r="D121" s="26"/>
      <c r="E121" s="1"/>
      <c r="F121" s="1"/>
      <c r="G121" s="1"/>
      <c r="H121" s="6"/>
      <c r="I121" s="25"/>
      <c r="J121" s="8"/>
    </row>
    <row r="122" spans="2:10" s="7" customFormat="1" x14ac:dyDescent="0.25">
      <c r="B122" s="1"/>
      <c r="C122" s="1"/>
      <c r="D122" s="26"/>
      <c r="E122" s="1"/>
      <c r="F122" s="1"/>
      <c r="G122" s="1"/>
      <c r="H122" s="6"/>
      <c r="I122" s="25"/>
      <c r="J122" s="8"/>
    </row>
    <row r="123" spans="2:10" s="7" customFormat="1" x14ac:dyDescent="0.25">
      <c r="B123" s="1"/>
      <c r="C123" s="1"/>
      <c r="D123" s="26"/>
      <c r="E123" s="1"/>
      <c r="F123" s="1"/>
      <c r="G123" s="1"/>
      <c r="H123" s="6"/>
      <c r="I123" s="25"/>
      <c r="J123" s="8"/>
    </row>
    <row r="124" spans="2:10" s="7" customFormat="1" x14ac:dyDescent="0.25">
      <c r="B124" s="1"/>
      <c r="C124" s="1"/>
      <c r="D124" s="26"/>
      <c r="E124" s="1"/>
      <c r="F124" s="1"/>
      <c r="G124" s="1"/>
      <c r="H124" s="6"/>
      <c r="I124" s="25"/>
      <c r="J124" s="8"/>
    </row>
    <row r="125" spans="2:10" s="7" customFormat="1" x14ac:dyDescent="0.25">
      <c r="B125" s="1"/>
      <c r="C125" s="1"/>
      <c r="D125" s="26"/>
      <c r="E125" s="1"/>
      <c r="F125" s="1"/>
      <c r="G125" s="1"/>
      <c r="H125" s="6"/>
      <c r="I125" s="25"/>
      <c r="J125" s="8"/>
    </row>
    <row r="126" spans="2:10" s="7" customFormat="1" x14ac:dyDescent="0.25">
      <c r="B126" s="1"/>
      <c r="C126" s="1"/>
      <c r="D126" s="26"/>
      <c r="E126" s="1"/>
      <c r="F126" s="1"/>
      <c r="G126" s="1"/>
      <c r="H126" s="6"/>
      <c r="I126" s="25"/>
      <c r="J126" s="8"/>
    </row>
    <row r="127" spans="2:10" s="7" customFormat="1" x14ac:dyDescent="0.25">
      <c r="B127" s="1"/>
      <c r="C127" s="1"/>
      <c r="D127" s="26"/>
      <c r="E127" s="1"/>
      <c r="F127" s="1"/>
      <c r="G127" s="1"/>
      <c r="H127" s="6"/>
      <c r="I127" s="25"/>
      <c r="J127" s="8"/>
    </row>
    <row r="128" spans="2:10" s="7" customFormat="1" x14ac:dyDescent="0.25">
      <c r="B128" s="1"/>
      <c r="C128" s="1"/>
      <c r="D128" s="26"/>
      <c r="E128" s="1"/>
      <c r="F128" s="1"/>
      <c r="G128" s="1"/>
      <c r="H128" s="6"/>
      <c r="I128" s="25"/>
      <c r="J128" s="8"/>
    </row>
    <row r="129" spans="2:10" s="7" customFormat="1" x14ac:dyDescent="0.25">
      <c r="B129" s="1"/>
      <c r="C129" s="1"/>
      <c r="D129" s="26"/>
      <c r="E129" s="1"/>
      <c r="F129" s="1"/>
      <c r="G129" s="1"/>
      <c r="H129" s="6"/>
      <c r="I129" s="25"/>
      <c r="J129" s="8"/>
    </row>
    <row r="130" spans="2:10" s="7" customFormat="1" x14ac:dyDescent="0.25">
      <c r="B130" s="1"/>
      <c r="C130" s="1"/>
      <c r="D130" s="26"/>
      <c r="E130" s="1"/>
      <c r="F130" s="1"/>
      <c r="G130" s="1"/>
      <c r="H130" s="6"/>
      <c r="I130" s="25"/>
      <c r="J130" s="8"/>
    </row>
    <row r="131" spans="2:10" s="7" customFormat="1" x14ac:dyDescent="0.25">
      <c r="B131" s="1"/>
      <c r="C131" s="1"/>
      <c r="D131" s="26"/>
      <c r="E131" s="1"/>
      <c r="F131" s="1"/>
      <c r="G131" s="1"/>
      <c r="H131" s="6"/>
      <c r="I131" s="25"/>
      <c r="J131" s="8"/>
    </row>
    <row r="132" spans="2:10" s="7" customFormat="1" x14ac:dyDescent="0.25">
      <c r="B132" s="1"/>
      <c r="C132" s="1"/>
      <c r="D132" s="26"/>
      <c r="E132" s="1"/>
      <c r="F132" s="1"/>
      <c r="G132" s="1"/>
      <c r="H132" s="6"/>
      <c r="I132" s="25"/>
      <c r="J132" s="8"/>
    </row>
    <row r="133" spans="2:10" s="7" customFormat="1" x14ac:dyDescent="0.25">
      <c r="B133" s="1"/>
      <c r="C133" s="1"/>
      <c r="D133" s="26"/>
      <c r="E133" s="1"/>
      <c r="F133" s="1"/>
      <c r="G133" s="1"/>
      <c r="H133" s="6"/>
      <c r="I133" s="25"/>
      <c r="J133" s="8"/>
    </row>
    <row r="134" spans="2:10" s="7" customFormat="1" x14ac:dyDescent="0.25">
      <c r="B134" s="1"/>
      <c r="C134" s="1"/>
      <c r="D134" s="26"/>
      <c r="E134" s="1"/>
      <c r="F134" s="1"/>
      <c r="G134" s="1"/>
      <c r="H134" s="6"/>
      <c r="I134" s="25"/>
      <c r="J134" s="8"/>
    </row>
    <row r="135" spans="2:10" s="7" customFormat="1" x14ac:dyDescent="0.25">
      <c r="B135" s="1"/>
      <c r="C135" s="1"/>
      <c r="D135" s="26"/>
      <c r="E135" s="1"/>
      <c r="F135" s="1"/>
      <c r="G135" s="1"/>
      <c r="H135" s="6"/>
      <c r="I135" s="25"/>
      <c r="J135" s="8"/>
    </row>
    <row r="136" spans="2:10" s="7" customFormat="1" x14ac:dyDescent="0.25">
      <c r="B136" s="1"/>
      <c r="C136" s="1"/>
      <c r="D136" s="26"/>
      <c r="E136" s="1"/>
      <c r="F136" s="1"/>
      <c r="G136" s="1"/>
      <c r="H136" s="6"/>
      <c r="I136" s="25"/>
      <c r="J136" s="8"/>
    </row>
    <row r="137" spans="2:10" s="7" customFormat="1" x14ac:dyDescent="0.25">
      <c r="B137" s="1"/>
      <c r="C137" s="1"/>
      <c r="D137" s="26"/>
      <c r="E137" s="1"/>
      <c r="F137" s="1"/>
      <c r="G137" s="1"/>
      <c r="H137" s="6"/>
      <c r="I137" s="25"/>
      <c r="J137" s="8"/>
    </row>
    <row r="138" spans="2:10" s="7" customFormat="1" x14ac:dyDescent="0.25">
      <c r="B138" s="1"/>
      <c r="C138" s="1"/>
      <c r="D138" s="26"/>
      <c r="E138" s="1"/>
      <c r="F138" s="1"/>
      <c r="G138" s="1"/>
      <c r="H138" s="6"/>
      <c r="I138" s="25"/>
      <c r="J138" s="8"/>
    </row>
    <row r="139" spans="2:10" s="7" customFormat="1" x14ac:dyDescent="0.25">
      <c r="B139" s="1"/>
      <c r="C139" s="1"/>
      <c r="D139" s="26"/>
      <c r="E139" s="1"/>
      <c r="F139" s="1"/>
      <c r="G139" s="1"/>
      <c r="H139" s="6"/>
      <c r="I139" s="25"/>
      <c r="J139" s="8"/>
    </row>
    <row r="140" spans="2:10" s="7" customFormat="1" x14ac:dyDescent="0.25">
      <c r="B140" s="1"/>
      <c r="C140" s="1"/>
      <c r="D140" s="26"/>
      <c r="E140" s="1"/>
      <c r="F140" s="1"/>
      <c r="G140" s="1"/>
      <c r="H140" s="6"/>
      <c r="I140" s="25"/>
      <c r="J140" s="8"/>
    </row>
    <row r="141" spans="2:10" s="7" customFormat="1" x14ac:dyDescent="0.25">
      <c r="B141" s="1"/>
      <c r="C141" s="1"/>
      <c r="D141" s="26"/>
      <c r="E141" s="1"/>
      <c r="F141" s="1"/>
      <c r="G141" s="1"/>
      <c r="H141" s="6"/>
      <c r="I141" s="25"/>
      <c r="J141" s="8"/>
    </row>
    <row r="142" spans="2:10" s="7" customFormat="1" x14ac:dyDescent="0.25">
      <c r="B142" s="1"/>
      <c r="C142" s="1"/>
      <c r="D142" s="26"/>
      <c r="E142" s="1"/>
      <c r="F142" s="1"/>
      <c r="G142" s="1"/>
      <c r="H142" s="6"/>
      <c r="I142" s="25"/>
      <c r="J142" s="8"/>
    </row>
    <row r="143" spans="2:10" s="7" customFormat="1" x14ac:dyDescent="0.25">
      <c r="B143" s="1"/>
      <c r="C143" s="1"/>
      <c r="D143" s="26"/>
      <c r="E143" s="1"/>
      <c r="F143" s="1"/>
      <c r="G143" s="1"/>
      <c r="H143" s="6"/>
      <c r="I143" s="25"/>
      <c r="J143" s="8"/>
    </row>
    <row r="144" spans="2:10" s="7" customFormat="1" x14ac:dyDescent="0.25">
      <c r="B144" s="1"/>
      <c r="C144" s="1"/>
      <c r="D144" s="26"/>
      <c r="E144" s="1"/>
      <c r="F144" s="1"/>
      <c r="G144" s="1"/>
      <c r="H144" s="6"/>
      <c r="I144" s="25"/>
      <c r="J144" s="8"/>
    </row>
    <row r="145" spans="2:10" s="7" customFormat="1" x14ac:dyDescent="0.25">
      <c r="B145" s="1"/>
      <c r="C145" s="1"/>
      <c r="D145" s="26"/>
      <c r="E145" s="1"/>
      <c r="F145" s="1"/>
      <c r="G145" s="1"/>
      <c r="H145" s="6"/>
      <c r="I145" s="25"/>
      <c r="J145" s="8"/>
    </row>
    <row r="146" spans="2:10" s="7" customFormat="1" x14ac:dyDescent="0.25">
      <c r="B146" s="1"/>
      <c r="C146" s="1"/>
      <c r="D146" s="26"/>
      <c r="E146" s="1"/>
      <c r="F146" s="1"/>
      <c r="G146" s="1"/>
      <c r="H146" s="6"/>
      <c r="I146" s="25"/>
      <c r="J146" s="8"/>
    </row>
    <row r="147" spans="2:10" s="7" customFormat="1" x14ac:dyDescent="0.25">
      <c r="B147" s="1"/>
      <c r="C147" s="1"/>
      <c r="D147" s="26"/>
      <c r="E147" s="1"/>
      <c r="F147" s="1"/>
      <c r="G147" s="1"/>
      <c r="H147" s="6"/>
      <c r="I147" s="25"/>
      <c r="J147" s="8"/>
    </row>
    <row r="148" spans="2:10" s="7" customFormat="1" x14ac:dyDescent="0.25">
      <c r="B148" s="1"/>
      <c r="C148" s="1"/>
      <c r="D148" s="26"/>
      <c r="E148" s="1"/>
      <c r="F148" s="1"/>
      <c r="G148" s="1"/>
      <c r="H148" s="6"/>
      <c r="I148" s="25"/>
      <c r="J148" s="8"/>
    </row>
    <row r="149" spans="2:10" s="7" customFormat="1" x14ac:dyDescent="0.25">
      <c r="B149" s="1"/>
      <c r="C149" s="1"/>
      <c r="D149" s="26"/>
      <c r="E149" s="1"/>
      <c r="F149" s="1"/>
      <c r="G149" s="1"/>
      <c r="H149" s="6"/>
      <c r="I149" s="25"/>
      <c r="J149" s="8"/>
    </row>
    <row r="150" spans="2:10" s="7" customFormat="1" x14ac:dyDescent="0.25">
      <c r="B150" s="1"/>
      <c r="C150" s="1"/>
      <c r="D150" s="26"/>
      <c r="E150" s="1"/>
      <c r="F150" s="1"/>
      <c r="G150" s="1"/>
      <c r="H150" s="6"/>
      <c r="I150" s="25"/>
      <c r="J150" s="8"/>
    </row>
    <row r="151" spans="2:10" s="7" customFormat="1" x14ac:dyDescent="0.25">
      <c r="B151" s="1"/>
      <c r="C151" s="1"/>
      <c r="D151" s="26"/>
      <c r="E151" s="1"/>
      <c r="F151" s="1"/>
      <c r="G151" s="1"/>
      <c r="H151" s="6"/>
      <c r="I151" s="25"/>
      <c r="J151" s="8"/>
    </row>
    <row r="152" spans="2:10" s="7" customFormat="1" x14ac:dyDescent="0.25">
      <c r="B152" s="1"/>
      <c r="C152" s="1"/>
      <c r="D152" s="26"/>
      <c r="E152" s="1"/>
      <c r="F152" s="1"/>
      <c r="G152" s="1"/>
      <c r="H152" s="6"/>
      <c r="I152" s="25"/>
      <c r="J152" s="8"/>
    </row>
    <row r="153" spans="2:10" s="7" customFormat="1" x14ac:dyDescent="0.25">
      <c r="B153" s="1"/>
      <c r="C153" s="1"/>
      <c r="D153" s="26"/>
      <c r="E153" s="1"/>
      <c r="F153" s="1"/>
      <c r="G153" s="1"/>
      <c r="H153" s="6"/>
      <c r="I153" s="25"/>
      <c r="J153" s="8"/>
    </row>
    <row r="154" spans="2:10" s="7" customFormat="1" x14ac:dyDescent="0.25">
      <c r="B154" s="1"/>
      <c r="C154" s="1"/>
      <c r="D154" s="26"/>
      <c r="E154" s="1"/>
      <c r="F154" s="1"/>
      <c r="G154" s="1"/>
      <c r="H154" s="6"/>
      <c r="I154" s="25"/>
      <c r="J154" s="8"/>
    </row>
    <row r="155" spans="2:10" s="7" customFormat="1" x14ac:dyDescent="0.25">
      <c r="B155" s="1"/>
      <c r="C155" s="1"/>
      <c r="D155" s="26"/>
      <c r="E155" s="1"/>
      <c r="F155" s="1"/>
      <c r="G155" s="1"/>
      <c r="H155" s="6"/>
      <c r="I155" s="25"/>
      <c r="J155" s="8"/>
    </row>
    <row r="156" spans="2:10" s="7" customFormat="1" x14ac:dyDescent="0.25">
      <c r="B156" s="1"/>
      <c r="C156" s="1"/>
      <c r="D156" s="26"/>
      <c r="E156" s="1"/>
      <c r="F156" s="1"/>
      <c r="G156" s="1"/>
      <c r="H156" s="6"/>
      <c r="I156" s="25"/>
      <c r="J156" s="8"/>
    </row>
    <row r="157" spans="2:10" s="7" customFormat="1" x14ac:dyDescent="0.25">
      <c r="B157" s="1"/>
      <c r="C157" s="1"/>
      <c r="D157" s="26"/>
      <c r="E157" s="1"/>
      <c r="F157" s="1"/>
      <c r="G157" s="1"/>
      <c r="H157" s="6"/>
      <c r="I157" s="25"/>
      <c r="J157" s="8"/>
    </row>
    <row r="158" spans="2:10" s="7" customFormat="1" x14ac:dyDescent="0.25">
      <c r="B158" s="1"/>
      <c r="C158" s="1"/>
      <c r="D158" s="26"/>
      <c r="E158" s="1"/>
      <c r="F158" s="1"/>
      <c r="G158" s="1"/>
      <c r="H158" s="6"/>
      <c r="I158" s="25"/>
      <c r="J158" s="8"/>
    </row>
    <row r="159" spans="2:10" s="7" customFormat="1" x14ac:dyDescent="0.25">
      <c r="B159" s="1"/>
      <c r="C159" s="1"/>
      <c r="D159" s="26"/>
      <c r="E159" s="1"/>
      <c r="F159" s="1"/>
      <c r="G159" s="1"/>
      <c r="H159" s="6"/>
      <c r="I159" s="25"/>
      <c r="J159" s="8"/>
    </row>
    <row r="160" spans="2:10" s="7" customFormat="1" x14ac:dyDescent="0.25">
      <c r="B160" s="1"/>
      <c r="C160" s="1"/>
      <c r="D160" s="26"/>
      <c r="E160" s="1"/>
      <c r="F160" s="1"/>
      <c r="G160" s="1"/>
      <c r="H160" s="6"/>
      <c r="I160" s="25"/>
      <c r="J160" s="8"/>
    </row>
    <row r="161" spans="2:10" s="7" customFormat="1" x14ac:dyDescent="0.25">
      <c r="B161" s="1"/>
      <c r="C161" s="1"/>
      <c r="D161" s="26"/>
      <c r="E161" s="1"/>
      <c r="F161" s="1"/>
      <c r="G161" s="1"/>
      <c r="H161" s="6"/>
      <c r="I161" s="25"/>
      <c r="J161" s="8"/>
    </row>
    <row r="162" spans="2:10" s="7" customFormat="1" x14ac:dyDescent="0.25">
      <c r="B162" s="1"/>
      <c r="C162" s="1"/>
      <c r="D162" s="26"/>
      <c r="E162" s="1"/>
      <c r="F162" s="1"/>
      <c r="G162" s="1"/>
      <c r="H162" s="6"/>
      <c r="I162" s="25"/>
      <c r="J162" s="8"/>
    </row>
    <row r="163" spans="2:10" s="7" customFormat="1" x14ac:dyDescent="0.25">
      <c r="B163" s="1"/>
      <c r="C163" s="1"/>
      <c r="D163" s="26"/>
      <c r="E163" s="1"/>
      <c r="F163" s="1"/>
      <c r="G163" s="1"/>
      <c r="H163" s="6"/>
      <c r="I163" s="25"/>
      <c r="J163" s="8"/>
    </row>
    <row r="164" spans="2:10" s="7" customFormat="1" x14ac:dyDescent="0.25">
      <c r="B164" s="1"/>
      <c r="C164" s="1"/>
      <c r="D164" s="26"/>
      <c r="E164" s="1"/>
      <c r="F164" s="1"/>
      <c r="G164" s="1"/>
      <c r="H164" s="6"/>
      <c r="I164" s="25"/>
      <c r="J164" s="8"/>
    </row>
    <row r="165" spans="2:10" s="7" customFormat="1" x14ac:dyDescent="0.25">
      <c r="B165" s="1"/>
      <c r="C165" s="1"/>
      <c r="D165" s="26"/>
      <c r="E165" s="1"/>
      <c r="F165" s="1"/>
      <c r="G165" s="1"/>
      <c r="H165" s="6"/>
      <c r="I165" s="25"/>
      <c r="J165" s="8"/>
    </row>
    <row r="166" spans="2:10" s="7" customFormat="1" x14ac:dyDescent="0.25">
      <c r="B166" s="1"/>
      <c r="C166" s="1"/>
      <c r="D166" s="26"/>
      <c r="E166" s="1"/>
      <c r="F166" s="1"/>
      <c r="G166" s="1"/>
      <c r="H166" s="6"/>
      <c r="I166" s="25"/>
      <c r="J166" s="8"/>
    </row>
    <row r="167" spans="2:10" s="7" customFormat="1" x14ac:dyDescent="0.25">
      <c r="B167" s="1"/>
      <c r="C167" s="1"/>
      <c r="D167" s="26"/>
      <c r="E167" s="1"/>
      <c r="F167" s="1"/>
      <c r="G167" s="1"/>
      <c r="H167" s="6"/>
      <c r="I167" s="25"/>
      <c r="J167" s="8"/>
    </row>
    <row r="168" spans="2:10" s="7" customFormat="1" x14ac:dyDescent="0.25">
      <c r="B168" s="1"/>
      <c r="C168" s="1"/>
      <c r="D168" s="26"/>
      <c r="E168" s="1"/>
      <c r="F168" s="1"/>
      <c r="G168" s="1"/>
      <c r="H168" s="6"/>
      <c r="I168" s="25"/>
      <c r="J168" s="8"/>
    </row>
    <row r="169" spans="2:10" s="7" customFormat="1" x14ac:dyDescent="0.25">
      <c r="B169" s="1"/>
      <c r="C169" s="1"/>
      <c r="D169" s="26"/>
      <c r="E169" s="1"/>
      <c r="F169" s="1"/>
      <c r="G169" s="1"/>
      <c r="H169" s="6"/>
      <c r="I169" s="25"/>
      <c r="J169" s="8"/>
    </row>
    <row r="170" spans="2:10" s="7" customFormat="1" x14ac:dyDescent="0.25">
      <c r="B170" s="1"/>
      <c r="C170" s="1"/>
      <c r="D170" s="26"/>
      <c r="E170" s="1"/>
      <c r="F170" s="1"/>
      <c r="G170" s="1"/>
      <c r="H170" s="6"/>
      <c r="I170" s="25"/>
      <c r="J170" s="8"/>
    </row>
    <row r="171" spans="2:10" s="7" customFormat="1" x14ac:dyDescent="0.25">
      <c r="B171" s="1"/>
      <c r="C171" s="1"/>
      <c r="D171" s="26"/>
      <c r="E171" s="1"/>
      <c r="F171" s="1"/>
      <c r="G171" s="1"/>
      <c r="H171" s="6"/>
      <c r="I171" s="25"/>
      <c r="J171" s="8"/>
    </row>
    <row r="172" spans="2:10" s="7" customFormat="1" x14ac:dyDescent="0.25">
      <c r="B172" s="1"/>
      <c r="C172" s="1"/>
      <c r="D172" s="26"/>
      <c r="E172" s="1"/>
      <c r="F172" s="1"/>
      <c r="G172" s="1"/>
      <c r="H172" s="6"/>
      <c r="I172" s="25"/>
      <c r="J172" s="8"/>
    </row>
    <row r="173" spans="2:10" s="7" customFormat="1" x14ac:dyDescent="0.25">
      <c r="B173" s="1"/>
      <c r="C173" s="1"/>
      <c r="D173" s="26"/>
      <c r="E173" s="1"/>
      <c r="F173" s="1"/>
      <c r="G173" s="1"/>
      <c r="H173" s="6"/>
      <c r="I173" s="25"/>
      <c r="J173" s="8"/>
    </row>
    <row r="174" spans="2:10" s="7" customFormat="1" x14ac:dyDescent="0.25">
      <c r="B174" s="1"/>
      <c r="C174" s="1"/>
      <c r="D174" s="26"/>
      <c r="E174" s="1"/>
      <c r="F174" s="1"/>
      <c r="G174" s="1"/>
      <c r="H174" s="6"/>
      <c r="I174" s="25"/>
      <c r="J174" s="8"/>
    </row>
    <row r="175" spans="2:10" s="7" customFormat="1" x14ac:dyDescent="0.25">
      <c r="B175" s="1"/>
      <c r="C175" s="1"/>
      <c r="D175" s="26"/>
      <c r="E175" s="1"/>
      <c r="F175" s="1"/>
      <c r="G175" s="1"/>
      <c r="H175" s="6"/>
      <c r="I175" s="25"/>
      <c r="J175" s="8"/>
    </row>
    <row r="176" spans="2:10" s="7" customFormat="1" x14ac:dyDescent="0.25">
      <c r="B176" s="1"/>
      <c r="C176" s="1"/>
      <c r="D176" s="26"/>
      <c r="E176" s="1"/>
      <c r="F176" s="1"/>
      <c r="G176" s="1"/>
      <c r="H176" s="6"/>
      <c r="I176" s="25"/>
      <c r="J176" s="8"/>
    </row>
    <row r="177" spans="2:10" s="7" customFormat="1" x14ac:dyDescent="0.25">
      <c r="B177" s="1"/>
      <c r="C177" s="1"/>
      <c r="D177" s="26"/>
      <c r="E177" s="1"/>
      <c r="F177" s="1"/>
      <c r="G177" s="1"/>
      <c r="H177" s="6"/>
      <c r="I177" s="25"/>
      <c r="J177" s="8"/>
    </row>
    <row r="178" spans="2:10" s="7" customFormat="1" x14ac:dyDescent="0.25">
      <c r="B178" s="1"/>
      <c r="C178" s="1"/>
      <c r="D178" s="26"/>
      <c r="E178" s="1"/>
      <c r="F178" s="1"/>
      <c r="G178" s="1"/>
      <c r="H178" s="6"/>
      <c r="I178" s="25"/>
      <c r="J178" s="8"/>
    </row>
    <row r="179" spans="2:10" s="7" customFormat="1" x14ac:dyDescent="0.25">
      <c r="B179" s="1"/>
      <c r="C179" s="1"/>
      <c r="D179" s="26"/>
      <c r="E179" s="1"/>
      <c r="F179" s="1"/>
      <c r="G179" s="1"/>
      <c r="H179" s="6"/>
      <c r="I179" s="25"/>
      <c r="J179" s="8"/>
    </row>
    <row r="180" spans="2:10" s="7" customFormat="1" x14ac:dyDescent="0.25">
      <c r="B180" s="1"/>
      <c r="C180" s="1"/>
      <c r="D180" s="26"/>
      <c r="E180" s="1"/>
      <c r="F180" s="1"/>
      <c r="G180" s="1"/>
      <c r="H180" s="6"/>
      <c r="I180" s="25"/>
      <c r="J180" s="8"/>
    </row>
    <row r="181" spans="2:10" s="7" customFormat="1" x14ac:dyDescent="0.25">
      <c r="B181" s="1"/>
      <c r="C181" s="1"/>
      <c r="D181" s="26"/>
      <c r="E181" s="1"/>
      <c r="F181" s="1"/>
      <c r="G181" s="1"/>
      <c r="H181" s="6"/>
      <c r="I181" s="25"/>
      <c r="J181" s="8"/>
    </row>
    <row r="182" spans="2:10" s="7" customFormat="1" x14ac:dyDescent="0.25">
      <c r="B182" s="1"/>
      <c r="C182" s="1"/>
      <c r="D182" s="26"/>
      <c r="E182" s="1"/>
      <c r="F182" s="1"/>
      <c r="G182" s="1"/>
      <c r="H182" s="6"/>
      <c r="I182" s="25"/>
      <c r="J182" s="8"/>
    </row>
    <row r="183" spans="2:10" s="7" customFormat="1" x14ac:dyDescent="0.25">
      <c r="B183" s="1"/>
      <c r="C183" s="1"/>
      <c r="D183" s="26"/>
      <c r="E183" s="1"/>
      <c r="F183" s="1"/>
      <c r="G183" s="1"/>
      <c r="H183" s="6"/>
      <c r="I183" s="25"/>
      <c r="J183" s="8"/>
    </row>
    <row r="184" spans="2:10" s="7" customFormat="1" x14ac:dyDescent="0.25">
      <c r="B184" s="1"/>
      <c r="C184" s="1"/>
      <c r="D184" s="26"/>
      <c r="E184" s="1"/>
      <c r="F184" s="1"/>
      <c r="G184" s="1"/>
      <c r="H184" s="6"/>
      <c r="I184" s="25"/>
      <c r="J184" s="8"/>
    </row>
    <row r="185" spans="2:10" s="7" customFormat="1" x14ac:dyDescent="0.25">
      <c r="B185" s="1"/>
      <c r="C185" s="1"/>
      <c r="D185" s="26"/>
      <c r="E185" s="1"/>
      <c r="F185" s="1"/>
      <c r="G185" s="1"/>
      <c r="H185" s="6"/>
      <c r="I185" s="25"/>
      <c r="J185" s="8"/>
    </row>
    <row r="186" spans="2:10" s="7" customFormat="1" x14ac:dyDescent="0.25">
      <c r="B186" s="1"/>
      <c r="C186" s="1"/>
      <c r="D186" s="26"/>
      <c r="E186" s="1"/>
      <c r="F186" s="1"/>
      <c r="G186" s="1"/>
      <c r="H186" s="6"/>
      <c r="I186" s="25"/>
      <c r="J186" s="8"/>
    </row>
    <row r="187" spans="2:10" s="7" customFormat="1" x14ac:dyDescent="0.25">
      <c r="B187" s="1"/>
      <c r="C187" s="1"/>
      <c r="D187" s="26"/>
      <c r="E187" s="1"/>
      <c r="F187" s="1"/>
      <c r="G187" s="1"/>
      <c r="H187" s="6"/>
      <c r="I187" s="25"/>
      <c r="J187" s="8"/>
    </row>
    <row r="188" spans="2:10" s="7" customFormat="1" x14ac:dyDescent="0.25">
      <c r="B188" s="1"/>
      <c r="C188" s="1"/>
      <c r="D188" s="26"/>
      <c r="E188" s="1"/>
      <c r="F188" s="1"/>
      <c r="G188" s="1"/>
      <c r="H188" s="6"/>
      <c r="I188" s="25"/>
      <c r="J188" s="8"/>
    </row>
    <row r="189" spans="2:10" s="7" customFormat="1" x14ac:dyDescent="0.25">
      <c r="B189" s="1"/>
      <c r="C189" s="1"/>
      <c r="D189" s="26"/>
      <c r="E189" s="1"/>
      <c r="F189" s="1"/>
      <c r="G189" s="1"/>
      <c r="H189" s="6"/>
      <c r="I189" s="25"/>
      <c r="J189" s="8"/>
    </row>
    <row r="190" spans="2:10" s="7" customFormat="1" x14ac:dyDescent="0.25">
      <c r="B190" s="1"/>
      <c r="C190" s="1"/>
      <c r="D190" s="26"/>
      <c r="E190" s="1"/>
      <c r="F190" s="1"/>
      <c r="G190" s="1"/>
      <c r="H190" s="6"/>
      <c r="I190" s="25"/>
      <c r="J190" s="8"/>
    </row>
    <row r="191" spans="2:10" s="7" customFormat="1" x14ac:dyDescent="0.25">
      <c r="B191" s="1"/>
      <c r="C191" s="1"/>
      <c r="D191" s="26"/>
      <c r="E191" s="1"/>
      <c r="F191" s="1"/>
      <c r="G191" s="1"/>
      <c r="H191" s="6"/>
      <c r="I191" s="25"/>
      <c r="J191" s="8"/>
    </row>
    <row r="192" spans="2:10" s="7" customFormat="1" x14ac:dyDescent="0.25">
      <c r="B192" s="1"/>
      <c r="C192" s="1"/>
      <c r="D192" s="26"/>
      <c r="E192" s="1"/>
      <c r="F192" s="1"/>
      <c r="G192" s="1"/>
      <c r="H192" s="6"/>
      <c r="I192" s="25"/>
      <c r="J192" s="8"/>
    </row>
    <row r="193" spans="2:10" s="7" customFormat="1" x14ac:dyDescent="0.25">
      <c r="B193" s="1"/>
      <c r="C193" s="1"/>
      <c r="D193" s="26"/>
      <c r="E193" s="1"/>
      <c r="F193" s="1"/>
      <c r="G193" s="1"/>
      <c r="H193" s="6"/>
      <c r="I193" s="25"/>
      <c r="J193" s="8"/>
    </row>
    <row r="194" spans="2:10" s="7" customFormat="1" x14ac:dyDescent="0.25">
      <c r="B194" s="1"/>
      <c r="C194" s="1"/>
      <c r="D194" s="26"/>
      <c r="E194" s="1"/>
      <c r="F194" s="1"/>
      <c r="G194" s="1"/>
      <c r="H194" s="6"/>
      <c r="I194" s="25"/>
      <c r="J194" s="8"/>
    </row>
    <row r="195" spans="2:10" s="7" customFormat="1" x14ac:dyDescent="0.25">
      <c r="B195" s="1"/>
      <c r="C195" s="1"/>
      <c r="D195" s="26"/>
      <c r="E195" s="1"/>
      <c r="F195" s="1"/>
      <c r="G195" s="1"/>
      <c r="H195" s="6"/>
      <c r="I195" s="25"/>
      <c r="J195" s="8"/>
    </row>
    <row r="196" spans="2:10" s="7" customFormat="1" x14ac:dyDescent="0.25">
      <c r="B196" s="1"/>
      <c r="C196" s="1"/>
      <c r="D196" s="26"/>
      <c r="E196" s="1"/>
      <c r="F196" s="1"/>
      <c r="G196" s="1"/>
      <c r="H196" s="6"/>
      <c r="I196" s="25"/>
      <c r="J196" s="8"/>
    </row>
    <row r="197" spans="2:10" s="7" customFormat="1" x14ac:dyDescent="0.25">
      <c r="B197" s="1"/>
      <c r="C197" s="1"/>
      <c r="D197" s="26"/>
      <c r="E197" s="1"/>
      <c r="F197" s="1"/>
      <c r="G197" s="1"/>
      <c r="H197" s="6"/>
      <c r="I197" s="25"/>
      <c r="J197" s="8"/>
    </row>
    <row r="198" spans="2:10" s="7" customFormat="1" x14ac:dyDescent="0.25">
      <c r="B198" s="1"/>
      <c r="C198" s="1"/>
      <c r="D198" s="26"/>
      <c r="E198" s="1"/>
      <c r="F198" s="1"/>
      <c r="G198" s="1"/>
      <c r="H198" s="6"/>
      <c r="I198" s="25"/>
      <c r="J198" s="8"/>
    </row>
    <row r="199" spans="2:10" s="7" customFormat="1" x14ac:dyDescent="0.25">
      <c r="B199" s="1"/>
      <c r="C199" s="1"/>
      <c r="D199" s="26"/>
      <c r="E199" s="1"/>
      <c r="F199" s="1"/>
      <c r="G199" s="1"/>
      <c r="H199" s="6"/>
      <c r="I199" s="25"/>
      <c r="J199" s="8"/>
    </row>
    <row r="200" spans="2:10" s="7" customFormat="1" x14ac:dyDescent="0.25">
      <c r="B200" s="1"/>
      <c r="C200" s="1"/>
      <c r="D200" s="26"/>
      <c r="E200" s="1"/>
      <c r="F200" s="1"/>
      <c r="G200" s="1"/>
      <c r="H200" s="6"/>
      <c r="I200" s="25"/>
      <c r="J200" s="8"/>
    </row>
    <row r="201" spans="2:10" s="7" customFormat="1" x14ac:dyDescent="0.25">
      <c r="B201" s="1"/>
      <c r="C201" s="1"/>
      <c r="D201" s="26"/>
      <c r="E201" s="1"/>
      <c r="F201" s="1"/>
      <c r="G201" s="1"/>
      <c r="H201" s="6"/>
      <c r="I201" s="25"/>
      <c r="J201" s="8"/>
    </row>
    <row r="202" spans="2:10" s="7" customFormat="1" x14ac:dyDescent="0.25">
      <c r="B202" s="1"/>
      <c r="C202" s="1"/>
      <c r="D202" s="26"/>
      <c r="E202" s="1"/>
      <c r="F202" s="1"/>
      <c r="G202" s="1"/>
      <c r="H202" s="6"/>
      <c r="I202" s="25"/>
      <c r="J202" s="8"/>
    </row>
    <row r="203" spans="2:10" s="7" customFormat="1" x14ac:dyDescent="0.25">
      <c r="B203" s="1"/>
      <c r="C203" s="1"/>
      <c r="D203" s="26"/>
      <c r="E203" s="1"/>
      <c r="F203" s="1"/>
      <c r="G203" s="1"/>
      <c r="H203" s="6"/>
      <c r="I203" s="25"/>
      <c r="J203" s="8"/>
    </row>
    <row r="204" spans="2:10" s="7" customFormat="1" x14ac:dyDescent="0.25">
      <c r="B204" s="1"/>
      <c r="C204" s="1"/>
      <c r="D204" s="26"/>
      <c r="E204" s="1"/>
      <c r="F204" s="1"/>
      <c r="G204" s="1"/>
      <c r="H204" s="6"/>
      <c r="I204" s="25"/>
      <c r="J204" s="8"/>
    </row>
    <row r="205" spans="2:10" s="7" customFormat="1" x14ac:dyDescent="0.25">
      <c r="B205" s="1"/>
      <c r="C205" s="1"/>
      <c r="D205" s="26"/>
      <c r="E205" s="1"/>
      <c r="F205" s="1"/>
      <c r="G205" s="1"/>
      <c r="H205" s="6"/>
      <c r="I205" s="25"/>
      <c r="J205" s="8"/>
    </row>
    <row r="206" spans="2:10" s="7" customFormat="1" x14ac:dyDescent="0.25">
      <c r="B206" s="1"/>
      <c r="C206" s="1"/>
      <c r="D206" s="26"/>
      <c r="E206" s="1"/>
      <c r="F206" s="1"/>
      <c r="G206" s="1"/>
      <c r="H206" s="6"/>
      <c r="I206" s="25"/>
      <c r="J206" s="8"/>
    </row>
    <row r="207" spans="2:10" s="7" customFormat="1" x14ac:dyDescent="0.25">
      <c r="B207" s="1"/>
      <c r="C207" s="1"/>
      <c r="D207" s="26"/>
      <c r="E207" s="1"/>
      <c r="F207" s="1"/>
      <c r="G207" s="1"/>
      <c r="H207" s="6"/>
      <c r="I207" s="25"/>
      <c r="J207" s="8"/>
    </row>
    <row r="208" spans="2:10" s="7" customFormat="1" x14ac:dyDescent="0.25">
      <c r="B208" s="1"/>
      <c r="C208" s="1"/>
      <c r="D208" s="26"/>
      <c r="E208" s="1"/>
      <c r="F208" s="1"/>
      <c r="G208" s="1"/>
      <c r="H208" s="6"/>
      <c r="I208" s="25"/>
      <c r="J208" s="8"/>
    </row>
    <row r="209" spans="2:10" s="7" customFormat="1" x14ac:dyDescent="0.25">
      <c r="B209" s="1"/>
      <c r="C209" s="1"/>
      <c r="D209" s="26"/>
      <c r="E209" s="1"/>
      <c r="F209" s="1"/>
      <c r="G209" s="1"/>
      <c r="H209" s="6"/>
      <c r="I209" s="25"/>
      <c r="J209" s="8"/>
    </row>
    <row r="210" spans="2:10" s="7" customFormat="1" x14ac:dyDescent="0.25">
      <c r="B210" s="1"/>
      <c r="C210" s="1"/>
      <c r="D210" s="26"/>
      <c r="E210" s="1"/>
      <c r="F210" s="1"/>
      <c r="G210" s="1"/>
      <c r="H210" s="6"/>
      <c r="I210" s="25"/>
      <c r="J210" s="8"/>
    </row>
    <row r="211" spans="2:10" s="7" customFormat="1" x14ac:dyDescent="0.25">
      <c r="B211" s="1"/>
      <c r="C211" s="1"/>
      <c r="D211" s="26"/>
      <c r="E211" s="1"/>
      <c r="F211" s="1"/>
      <c r="G211" s="1"/>
      <c r="H211" s="6"/>
      <c r="I211" s="25"/>
      <c r="J211" s="8"/>
    </row>
    <row r="212" spans="2:10" s="7" customFormat="1" x14ac:dyDescent="0.25">
      <c r="B212" s="1"/>
      <c r="C212" s="1"/>
      <c r="D212" s="26"/>
      <c r="E212" s="1"/>
      <c r="F212" s="1"/>
      <c r="G212" s="1"/>
      <c r="H212" s="6"/>
      <c r="I212" s="25"/>
      <c r="J212" s="8"/>
    </row>
    <row r="213" spans="2:10" s="7" customFormat="1" x14ac:dyDescent="0.25">
      <c r="B213" s="1"/>
      <c r="C213" s="1"/>
      <c r="D213" s="26"/>
      <c r="E213" s="1"/>
      <c r="F213" s="1"/>
      <c r="G213" s="1"/>
      <c r="H213" s="6"/>
      <c r="I213" s="25"/>
      <c r="J213" s="8"/>
    </row>
    <row r="214" spans="2:10" s="7" customFormat="1" x14ac:dyDescent="0.25">
      <c r="B214" s="1"/>
      <c r="C214" s="1"/>
      <c r="D214" s="26"/>
      <c r="E214" s="1"/>
      <c r="F214" s="1"/>
      <c r="G214" s="1"/>
      <c r="H214" s="6"/>
      <c r="I214" s="25"/>
      <c r="J214" s="8"/>
    </row>
    <row r="215" spans="2:10" s="7" customFormat="1" x14ac:dyDescent="0.25">
      <c r="B215" s="1"/>
      <c r="C215" s="1"/>
      <c r="D215" s="26"/>
      <c r="E215" s="1"/>
      <c r="F215" s="1"/>
      <c r="G215" s="1"/>
      <c r="H215" s="6"/>
      <c r="I215" s="25"/>
      <c r="J215" s="8"/>
    </row>
    <row r="216" spans="2:10" s="7" customFormat="1" x14ac:dyDescent="0.25">
      <c r="B216" s="1"/>
      <c r="C216" s="1"/>
      <c r="D216" s="26"/>
      <c r="E216" s="1"/>
      <c r="F216" s="1"/>
      <c r="G216" s="1"/>
      <c r="H216" s="6"/>
      <c r="I216" s="25"/>
      <c r="J216" s="8"/>
    </row>
    <row r="217" spans="2:10" s="7" customFormat="1" x14ac:dyDescent="0.25">
      <c r="B217" s="1"/>
      <c r="C217" s="1"/>
      <c r="D217" s="26"/>
      <c r="E217" s="1"/>
      <c r="F217" s="1"/>
      <c r="G217" s="1"/>
      <c r="H217" s="6"/>
      <c r="I217" s="25"/>
      <c r="J217" s="8"/>
    </row>
    <row r="218" spans="2:10" s="7" customFormat="1" x14ac:dyDescent="0.25">
      <c r="B218" s="1"/>
      <c r="C218" s="1"/>
      <c r="D218" s="26"/>
      <c r="E218" s="1"/>
      <c r="F218" s="1"/>
      <c r="G218" s="1"/>
      <c r="H218" s="6"/>
      <c r="I218" s="25"/>
      <c r="J218" s="8"/>
    </row>
    <row r="219" spans="2:10" s="7" customFormat="1" x14ac:dyDescent="0.25">
      <c r="B219" s="1"/>
      <c r="C219" s="1"/>
      <c r="D219" s="26"/>
      <c r="E219" s="1"/>
      <c r="F219" s="1"/>
      <c r="G219" s="1"/>
      <c r="H219" s="6"/>
      <c r="I219" s="25"/>
      <c r="J219" s="8"/>
    </row>
    <row r="220" spans="2:10" s="7" customFormat="1" x14ac:dyDescent="0.25">
      <c r="B220" s="1"/>
      <c r="C220" s="1"/>
      <c r="D220" s="26"/>
      <c r="E220" s="1"/>
      <c r="F220" s="1"/>
      <c r="G220" s="1"/>
      <c r="H220" s="6"/>
      <c r="I220" s="25"/>
      <c r="J220" s="8"/>
    </row>
    <row r="221" spans="2:10" s="7" customFormat="1" x14ac:dyDescent="0.25">
      <c r="B221" s="1"/>
      <c r="C221" s="1"/>
      <c r="D221" s="26"/>
      <c r="E221" s="1"/>
      <c r="F221" s="1"/>
      <c r="G221" s="1"/>
      <c r="H221" s="6"/>
      <c r="I221" s="25"/>
      <c r="J221" s="8"/>
    </row>
    <row r="222" spans="2:10" s="7" customFormat="1" x14ac:dyDescent="0.25">
      <c r="B222" s="1"/>
      <c r="C222" s="1"/>
      <c r="D222" s="26"/>
      <c r="E222" s="1"/>
      <c r="F222" s="1"/>
      <c r="G222" s="1"/>
      <c r="H222" s="6"/>
      <c r="I222" s="25"/>
      <c r="J222" s="8"/>
    </row>
    <row r="223" spans="2:10" s="7" customFormat="1" x14ac:dyDescent="0.25">
      <c r="B223" s="1"/>
      <c r="C223" s="1"/>
      <c r="D223" s="26"/>
      <c r="E223" s="1"/>
      <c r="F223" s="1"/>
      <c r="G223" s="1"/>
      <c r="H223" s="6"/>
      <c r="I223" s="25"/>
      <c r="J223" s="8"/>
    </row>
    <row r="224" spans="2:10" s="7" customFormat="1" x14ac:dyDescent="0.25">
      <c r="B224" s="1"/>
      <c r="C224" s="1"/>
      <c r="D224" s="26"/>
      <c r="E224" s="1"/>
      <c r="F224" s="1"/>
      <c r="G224" s="1"/>
      <c r="H224" s="6"/>
      <c r="I224" s="25"/>
      <c r="J224" s="8"/>
    </row>
    <row r="225" spans="2:12" s="7" customFormat="1" x14ac:dyDescent="0.25">
      <c r="B225" s="1"/>
      <c r="C225" s="1"/>
      <c r="D225" s="26"/>
      <c r="E225" s="1"/>
      <c r="F225" s="1"/>
      <c r="G225" s="1"/>
      <c r="H225" s="6"/>
      <c r="I225" s="25"/>
      <c r="J225" s="8"/>
    </row>
    <row r="226" spans="2:12" s="7" customFormat="1" x14ac:dyDescent="0.25">
      <c r="B226" s="1"/>
      <c r="C226" s="1"/>
      <c r="D226" s="26"/>
      <c r="E226" s="1"/>
      <c r="F226" s="1"/>
      <c r="G226" s="1"/>
      <c r="H226" s="6"/>
      <c r="I226" s="25"/>
      <c r="J226" s="8"/>
    </row>
    <row r="227" spans="2:12" s="7" customFormat="1" x14ac:dyDescent="0.25">
      <c r="B227" s="1"/>
      <c r="C227" s="1"/>
      <c r="D227" s="26"/>
      <c r="E227" s="1"/>
      <c r="F227" s="1"/>
      <c r="G227" s="1"/>
      <c r="H227" s="6"/>
      <c r="I227" s="25"/>
      <c r="J227" s="4"/>
      <c r="K227" s="2"/>
      <c r="L227" s="2"/>
    </row>
    <row r="228" spans="2:12" s="7" customFormat="1" x14ac:dyDescent="0.25">
      <c r="B228" s="1"/>
      <c r="C228" s="1"/>
      <c r="D228" s="26"/>
      <c r="E228" s="1"/>
      <c r="F228" s="1"/>
      <c r="G228" s="1"/>
      <c r="H228" s="6"/>
      <c r="I228" s="25"/>
      <c r="J228" s="4"/>
      <c r="K228" s="2"/>
      <c r="L228" s="2"/>
    </row>
    <row r="229" spans="2:12" s="7" customFormat="1" x14ac:dyDescent="0.25">
      <c r="B229" s="1"/>
      <c r="C229" s="1"/>
      <c r="D229" s="26"/>
      <c r="E229" s="1"/>
      <c r="F229" s="1"/>
      <c r="G229" s="1"/>
      <c r="H229" s="6"/>
      <c r="I229" s="25"/>
      <c r="J229" s="4"/>
      <c r="K229" s="2"/>
      <c r="L229" s="2"/>
    </row>
  </sheetData>
  <mergeCells count="68">
    <mergeCell ref="A23:A30"/>
    <mergeCell ref="A31:A4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39:B40"/>
    <mergeCell ref="C39:C40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H1:L1"/>
    <mergeCell ref="E1:G1"/>
    <mergeCell ref="A1:D1"/>
    <mergeCell ref="B3:B4"/>
    <mergeCell ref="C3:C4"/>
    <mergeCell ref="E3:E4"/>
    <mergeCell ref="E39:E4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H50:L50"/>
    <mergeCell ref="H43:L43"/>
    <mergeCell ref="H44:L44"/>
    <mergeCell ref="B31:B32"/>
    <mergeCell ref="E31:E32"/>
    <mergeCell ref="B33:B34"/>
    <mergeCell ref="E33:E34"/>
    <mergeCell ref="B35:B36"/>
    <mergeCell ref="E35:E36"/>
    <mergeCell ref="B37:B38"/>
    <mergeCell ref="E37:E38"/>
    <mergeCell ref="H45:L45"/>
    <mergeCell ref="C31:C32"/>
    <mergeCell ref="C33:C34"/>
    <mergeCell ref="C35:C36"/>
    <mergeCell ref="C37:C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5"/>
  <sheetViews>
    <sheetView zoomScale="80" zoomScaleNormal="80" workbookViewId="0">
      <selection activeCell="R11" sqref="R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54</v>
      </c>
      <c r="O1" s="161" t="s">
        <v>55</v>
      </c>
      <c r="P1" s="161" t="s">
        <v>56</v>
      </c>
      <c r="Q1" s="161" t="s">
        <v>57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01">
        <v>44671</v>
      </c>
      <c r="O3" s="101">
        <v>44727</v>
      </c>
      <c r="P3" s="101">
        <v>44733</v>
      </c>
      <c r="Q3" s="101">
        <v>44778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41100</v>
      </c>
      <c r="L4" s="78">
        <f>K4-(SUM(N4:AE4))</f>
        <v>32100</v>
      </c>
      <c r="M4" s="79" t="str">
        <f t="shared" ref="M4:M41" si="0">IF(L4&lt;0,"ATENÇÃO","OK")</f>
        <v>OK</v>
      </c>
      <c r="N4" s="103"/>
      <c r="O4" s="98"/>
      <c r="P4" s="97"/>
      <c r="Q4" s="102">
        <v>9000</v>
      </c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112</v>
      </c>
      <c r="L5" s="23">
        <f t="shared" ref="L5" si="1">K5-(SUM(N5:AE5))</f>
        <v>22</v>
      </c>
      <c r="M5" s="24" t="str">
        <f t="shared" si="0"/>
        <v>OK</v>
      </c>
      <c r="N5" s="103"/>
      <c r="O5" s="98"/>
      <c r="P5" s="97"/>
      <c r="Q5" s="102">
        <v>90</v>
      </c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1800</v>
      </c>
      <c r="L6" s="23">
        <f>K6-(SUM(N6:AE6))</f>
        <v>300</v>
      </c>
      <c r="M6" s="24" t="str">
        <f t="shared" si="0"/>
        <v>OK</v>
      </c>
      <c r="N6" s="102">
        <v>1500</v>
      </c>
      <c r="O6" s="98"/>
      <c r="P6" s="97"/>
      <c r="Q6" s="97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12</v>
      </c>
      <c r="L7" s="23">
        <f t="shared" ref="L7" si="2">K7-(SUM(N7:AE7))</f>
        <v>3</v>
      </c>
      <c r="M7" s="24" t="str">
        <f t="shared" si="0"/>
        <v>OK</v>
      </c>
      <c r="N7" s="102">
        <v>5</v>
      </c>
      <c r="O7" s="98"/>
      <c r="P7" s="102">
        <v>4</v>
      </c>
      <c r="Q7" s="97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21000</v>
      </c>
      <c r="L8" s="23">
        <f>K8-(SUM(N8:AE8))</f>
        <v>19500</v>
      </c>
      <c r="M8" s="24" t="str">
        <f t="shared" si="0"/>
        <v>OK</v>
      </c>
      <c r="N8" s="102">
        <v>1500</v>
      </c>
      <c r="O8" s="98"/>
      <c r="P8" s="97"/>
      <c r="Q8" s="97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21</v>
      </c>
      <c r="L9" s="23">
        <f t="shared" ref="L9" si="3">K9-(SUM(N9:AE9))</f>
        <v>16</v>
      </c>
      <c r="M9" s="24" t="str">
        <f t="shared" si="0"/>
        <v>OK</v>
      </c>
      <c r="N9" s="102">
        <v>5</v>
      </c>
      <c r="O9" s="98"/>
      <c r="P9" s="97"/>
      <c r="Q9" s="97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24000</v>
      </c>
      <c r="L10" s="23">
        <f>K10-(SUM(N10:AE10))</f>
        <v>24000</v>
      </c>
      <c r="M10" s="24" t="str">
        <f t="shared" si="0"/>
        <v>OK</v>
      </c>
      <c r="N10" s="103"/>
      <c r="O10" s="98"/>
      <c r="P10" s="97"/>
      <c r="Q10" s="97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44</v>
      </c>
      <c r="L11" s="23">
        <f t="shared" ref="L11" si="4">K11-(SUM(N11:AE11))</f>
        <v>35</v>
      </c>
      <c r="M11" s="24" t="str">
        <f t="shared" si="0"/>
        <v>OK</v>
      </c>
      <c r="N11" s="103"/>
      <c r="O11" s="102">
        <v>9</v>
      </c>
      <c r="P11" s="97"/>
      <c r="Q11" s="97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4000</v>
      </c>
      <c r="L12" s="23">
        <f>K12-(SUM(N12:AE12))</f>
        <v>2500</v>
      </c>
      <c r="M12" s="24" t="str">
        <f t="shared" si="0"/>
        <v>OK</v>
      </c>
      <c r="N12" s="102">
        <v>1500</v>
      </c>
      <c r="O12" s="98"/>
      <c r="P12" s="97"/>
      <c r="Q12" s="97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20</v>
      </c>
      <c r="L13" s="23">
        <f t="shared" ref="L13:L41" si="5">K13-(SUM(N13:AE13))</f>
        <v>15</v>
      </c>
      <c r="M13" s="24" t="str">
        <f t="shared" si="0"/>
        <v>OK</v>
      </c>
      <c r="N13" s="102">
        <v>5</v>
      </c>
      <c r="O13" s="98"/>
      <c r="P13" s="97"/>
      <c r="Q13" s="97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98"/>
      <c r="O14" s="98"/>
      <c r="P14" s="98"/>
      <c r="Q14" s="97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98"/>
      <c r="O15" s="98"/>
      <c r="P15" s="98"/>
      <c r="Q15" s="97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98"/>
      <c r="O16" s="98"/>
      <c r="P16" s="97"/>
      <c r="Q16" s="97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98"/>
      <c r="O17" s="98"/>
      <c r="P17" s="97"/>
      <c r="Q17" s="97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98"/>
      <c r="O18" s="98"/>
      <c r="P18" s="97"/>
      <c r="Q18" s="98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98"/>
      <c r="O19" s="98"/>
      <c r="P19" s="97"/>
      <c r="Q19" s="98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99"/>
      <c r="O20" s="99"/>
      <c r="P20" s="100"/>
      <c r="Q20" s="100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00"/>
      <c r="O21" s="100"/>
      <c r="P21" s="100"/>
      <c r="Q21" s="100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99"/>
      <c r="O22" s="99"/>
      <c r="P22" s="100"/>
      <c r="Q22" s="100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00"/>
      <c r="O23" s="100"/>
      <c r="P23" s="100"/>
      <c r="Q23" s="100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98"/>
      <c r="O24" s="98"/>
      <c r="P24" s="98"/>
      <c r="Q24" s="97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98"/>
      <c r="O25" s="98"/>
      <c r="P25" s="98"/>
      <c r="Q25" s="97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98"/>
      <c r="O26" s="98"/>
      <c r="P26" s="97"/>
      <c r="Q26" s="97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98"/>
      <c r="O27" s="98"/>
      <c r="P27" s="97"/>
      <c r="Q27" s="97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98"/>
      <c r="O28" s="98"/>
      <c r="P28" s="97"/>
      <c r="Q28" s="98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98"/>
      <c r="O29" s="98"/>
      <c r="P29" s="97"/>
      <c r="Q29" s="98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99"/>
      <c r="O30" s="99"/>
      <c r="P30" s="100"/>
      <c r="Q30" s="100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00"/>
      <c r="O31" s="100"/>
      <c r="P31" s="100"/>
      <c r="Q31" s="100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98"/>
      <c r="O32" s="98"/>
      <c r="P32" s="98"/>
      <c r="Q32" s="97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98"/>
      <c r="O33" s="98"/>
      <c r="P33" s="98"/>
      <c r="Q33" s="97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98"/>
      <c r="O34" s="98"/>
      <c r="P34" s="97"/>
      <c r="Q34" s="97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98"/>
      <c r="O35" s="98"/>
      <c r="P35" s="97"/>
      <c r="Q35" s="97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98"/>
      <c r="O36" s="98"/>
      <c r="P36" s="97"/>
      <c r="Q36" s="98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98"/>
      <c r="O37" s="98"/>
      <c r="P37" s="97"/>
      <c r="Q37" s="98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98"/>
      <c r="O38" s="98"/>
      <c r="P38" s="97"/>
      <c r="Q38" s="98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98"/>
      <c r="O39" s="98"/>
      <c r="P39" s="97"/>
      <c r="Q39" s="98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99"/>
      <c r="O40" s="99"/>
      <c r="P40" s="100"/>
      <c r="Q40" s="100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00"/>
      <c r="O41" s="100"/>
      <c r="P41" s="100"/>
      <c r="Q41" s="100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Z1:Z2"/>
    <mergeCell ref="Q1:Q2"/>
    <mergeCell ref="O1:O2"/>
    <mergeCell ref="P1:P2"/>
    <mergeCell ref="N1:N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R1:R2"/>
    <mergeCell ref="V1:V2"/>
    <mergeCell ref="W1:W2"/>
    <mergeCell ref="X1:X2"/>
    <mergeCell ref="Y1:Y2"/>
    <mergeCell ref="AB1:AB2"/>
    <mergeCell ref="AA1:AA2"/>
    <mergeCell ref="A1:G1"/>
    <mergeCell ref="H1:J1"/>
    <mergeCell ref="K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zoomScale="80" zoomScaleNormal="80" workbookViewId="0">
      <selection activeCell="S15" sqref="S15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59</v>
      </c>
      <c r="O1" s="161" t="s">
        <v>60</v>
      </c>
      <c r="P1" s="161" t="s">
        <v>61</v>
      </c>
      <c r="Q1" s="161"/>
      <c r="R1" s="161" t="s">
        <v>62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14">
        <v>44669</v>
      </c>
      <c r="O3" s="114">
        <v>44712</v>
      </c>
      <c r="P3" s="114">
        <v>44725</v>
      </c>
      <c r="Q3" s="114"/>
      <c r="R3" s="114">
        <v>44778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2500</v>
      </c>
      <c r="L4" s="78">
        <f>K4-(SUM(N4:AE4))</f>
        <v>2000</v>
      </c>
      <c r="M4" s="79" t="str">
        <f t="shared" ref="M4:M41" si="0">IF(L4&lt;0,"ATENÇÃO","OK")</f>
        <v>OK</v>
      </c>
      <c r="N4" s="111"/>
      <c r="O4" s="111"/>
      <c r="P4" s="110">
        <v>500</v>
      </c>
      <c r="Q4" s="110"/>
      <c r="R4" s="110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8</v>
      </c>
      <c r="L5" s="23">
        <f t="shared" ref="L5" si="1">K5-(SUM(N5:AE5))</f>
        <v>0</v>
      </c>
      <c r="M5" s="24" t="str">
        <f t="shared" si="0"/>
        <v>OK</v>
      </c>
      <c r="N5" s="111"/>
      <c r="O5" s="111"/>
      <c r="P5" s="110">
        <v>6</v>
      </c>
      <c r="Q5" s="110"/>
      <c r="R5" s="110">
        <v>2</v>
      </c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2000</v>
      </c>
      <c r="L6" s="23">
        <f>K6-(SUM(N6:AE6))</f>
        <v>1000</v>
      </c>
      <c r="M6" s="24" t="str">
        <f t="shared" si="0"/>
        <v>OK</v>
      </c>
      <c r="N6" s="111"/>
      <c r="O6" s="111">
        <v>1000</v>
      </c>
      <c r="P6" s="110"/>
      <c r="Q6" s="110"/>
      <c r="R6" s="110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5</v>
      </c>
      <c r="L7" s="23">
        <f t="shared" ref="L7" si="2">K7-(SUM(N7:AE7))</f>
        <v>2</v>
      </c>
      <c r="M7" s="24" t="str">
        <f t="shared" si="0"/>
        <v>OK</v>
      </c>
      <c r="N7" s="111"/>
      <c r="O7" s="111">
        <v>3</v>
      </c>
      <c r="P7" s="110"/>
      <c r="Q7" s="110"/>
      <c r="R7" s="110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8000</v>
      </c>
      <c r="L8" s="23">
        <f>K8-(SUM(N8:AE8))</f>
        <v>3800</v>
      </c>
      <c r="M8" s="24" t="str">
        <f t="shared" si="0"/>
        <v>OK</v>
      </c>
      <c r="N8" s="111"/>
      <c r="O8" s="111">
        <v>4200</v>
      </c>
      <c r="P8" s="110"/>
      <c r="Q8" s="110"/>
      <c r="R8" s="110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10</v>
      </c>
      <c r="L9" s="23">
        <f t="shared" ref="L9" si="3">K9-(SUM(N9:AE9))</f>
        <v>7</v>
      </c>
      <c r="M9" s="24" t="str">
        <f t="shared" si="0"/>
        <v>OK</v>
      </c>
      <c r="N9" s="111"/>
      <c r="O9" s="111">
        <v>3</v>
      </c>
      <c r="P9" s="110"/>
      <c r="Q9" s="110"/>
      <c r="R9" s="110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22000</v>
      </c>
      <c r="L10" s="23">
        <f>K10-(SUM(N10:AE10))</f>
        <v>20000</v>
      </c>
      <c r="M10" s="24" t="str">
        <f t="shared" si="0"/>
        <v>OK</v>
      </c>
      <c r="N10" s="111">
        <v>2000</v>
      </c>
      <c r="O10" s="111"/>
      <c r="P10" s="110"/>
      <c r="Q10" s="110"/>
      <c r="R10" s="110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10</v>
      </c>
      <c r="L11" s="23">
        <f t="shared" ref="L11" si="4">K11-(SUM(N11:AE11))</f>
        <v>4</v>
      </c>
      <c r="M11" s="24" t="str">
        <f t="shared" si="0"/>
        <v>OK</v>
      </c>
      <c r="N11" s="111">
        <v>3</v>
      </c>
      <c r="O11" s="111"/>
      <c r="P11" s="110"/>
      <c r="Q11" s="110"/>
      <c r="R11" s="110">
        <v>3</v>
      </c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1500</v>
      </c>
      <c r="L12" s="23">
        <f>K12-(SUM(N12:AE12))</f>
        <v>1500</v>
      </c>
      <c r="M12" s="24" t="str">
        <f t="shared" si="0"/>
        <v>OK</v>
      </c>
      <c r="N12" s="111"/>
      <c r="O12" s="111"/>
      <c r="P12" s="110"/>
      <c r="Q12" s="110"/>
      <c r="R12" s="110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3">
        <f t="shared" ref="L13:L41" si="5">K13-(SUM(N13:AE13))</f>
        <v>7</v>
      </c>
      <c r="M13" s="24" t="str">
        <f t="shared" si="0"/>
        <v>OK</v>
      </c>
      <c r="N13" s="111"/>
      <c r="O13" s="111"/>
      <c r="P13" s="110"/>
      <c r="Q13" s="110">
        <v>3</v>
      </c>
      <c r="R13" s="110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11"/>
      <c r="O14" s="111"/>
      <c r="P14" s="111"/>
      <c r="Q14" s="110"/>
      <c r="R14" s="111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11"/>
      <c r="O15" s="111"/>
      <c r="P15" s="111"/>
      <c r="Q15" s="110"/>
      <c r="R15" s="111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11"/>
      <c r="O16" s="111"/>
      <c r="P16" s="110"/>
      <c r="Q16" s="110"/>
      <c r="R16" s="110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11"/>
      <c r="O17" s="111"/>
      <c r="P17" s="110"/>
      <c r="Q17" s="110"/>
      <c r="R17" s="110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11"/>
      <c r="O18" s="111"/>
      <c r="P18" s="110"/>
      <c r="Q18" s="111"/>
      <c r="R18" s="110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11"/>
      <c r="O19" s="111"/>
      <c r="P19" s="110"/>
      <c r="Q19" s="111"/>
      <c r="R19" s="110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12"/>
      <c r="O20" s="112"/>
      <c r="P20" s="113"/>
      <c r="Q20" s="113"/>
      <c r="R20" s="113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13"/>
      <c r="O21" s="113"/>
      <c r="P21" s="113"/>
      <c r="Q21" s="113"/>
      <c r="R21" s="113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12"/>
      <c r="O22" s="112"/>
      <c r="P22" s="113"/>
      <c r="Q22" s="113"/>
      <c r="R22" s="113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13"/>
      <c r="O23" s="113"/>
      <c r="P23" s="113"/>
      <c r="Q23" s="113"/>
      <c r="R23" s="113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11"/>
      <c r="O24" s="111"/>
      <c r="P24" s="111"/>
      <c r="Q24" s="110"/>
      <c r="R24" s="111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11"/>
      <c r="O25" s="111"/>
      <c r="P25" s="111"/>
      <c r="Q25" s="110"/>
      <c r="R25" s="111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11"/>
      <c r="O26" s="111"/>
      <c r="P26" s="110"/>
      <c r="Q26" s="110"/>
      <c r="R26" s="110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11"/>
      <c r="O27" s="111"/>
      <c r="P27" s="110"/>
      <c r="Q27" s="110"/>
      <c r="R27" s="110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11"/>
      <c r="O28" s="111"/>
      <c r="P28" s="110"/>
      <c r="Q28" s="111"/>
      <c r="R28" s="110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11"/>
      <c r="O29" s="111"/>
      <c r="P29" s="110"/>
      <c r="Q29" s="111"/>
      <c r="R29" s="110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12"/>
      <c r="O30" s="112"/>
      <c r="P30" s="113"/>
      <c r="Q30" s="113"/>
      <c r="R30" s="113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13"/>
      <c r="O31" s="113"/>
      <c r="P31" s="113"/>
      <c r="Q31" s="113"/>
      <c r="R31" s="113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11"/>
      <c r="O32" s="111"/>
      <c r="P32" s="111"/>
      <c r="Q32" s="110"/>
      <c r="R32" s="111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11"/>
      <c r="O33" s="111"/>
      <c r="P33" s="111"/>
      <c r="Q33" s="110"/>
      <c r="R33" s="111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11"/>
      <c r="O34" s="111"/>
      <c r="P34" s="110"/>
      <c r="Q34" s="110"/>
      <c r="R34" s="110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11"/>
      <c r="O35" s="111"/>
      <c r="P35" s="110"/>
      <c r="Q35" s="110"/>
      <c r="R35" s="110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11"/>
      <c r="O36" s="111"/>
      <c r="P36" s="110"/>
      <c r="Q36" s="111"/>
      <c r="R36" s="110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11"/>
      <c r="O37" s="111"/>
      <c r="P37" s="110"/>
      <c r="Q37" s="111"/>
      <c r="R37" s="110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11"/>
      <c r="O38" s="111"/>
      <c r="P38" s="110"/>
      <c r="Q38" s="111"/>
      <c r="R38" s="110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11"/>
      <c r="O39" s="111"/>
      <c r="P39" s="110"/>
      <c r="Q39" s="111"/>
      <c r="R39" s="110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12"/>
      <c r="O40" s="112"/>
      <c r="P40" s="113"/>
      <c r="Q40" s="113"/>
      <c r="R40" s="113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13"/>
      <c r="O41" s="113"/>
      <c r="P41" s="113"/>
      <c r="Q41" s="113"/>
      <c r="R41" s="113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C1:AC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S1:S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Y1:Y2"/>
    <mergeCell ref="U1:U2"/>
    <mergeCell ref="T1:T2"/>
    <mergeCell ref="V1:V2"/>
    <mergeCell ref="W1:W2"/>
    <mergeCell ref="X1:X2"/>
    <mergeCell ref="O1:O2"/>
    <mergeCell ref="P1:P2"/>
    <mergeCell ref="N1:N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zoomScale="80" zoomScaleNormal="80" workbookViewId="0">
      <selection activeCell="S12" sqref="S12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63</v>
      </c>
      <c r="O1" s="161" t="s">
        <v>64</v>
      </c>
      <c r="P1" s="161" t="s">
        <v>38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18">
        <v>44671</v>
      </c>
      <c r="O3" s="120">
        <v>44684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1800</v>
      </c>
      <c r="L4" s="78">
        <f>K4-(SUM(N4:AE4))</f>
        <v>1200</v>
      </c>
      <c r="M4" s="79" t="str">
        <f t="shared" ref="M4:M41" si="0">IF(L4&lt;0,"ATENÇÃO","OK")</f>
        <v>OK</v>
      </c>
      <c r="N4" s="119">
        <v>600</v>
      </c>
      <c r="O4" s="115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20</v>
      </c>
      <c r="L5" s="23">
        <f t="shared" ref="L5" si="1">K5-(SUM(N5:AE5))</f>
        <v>17</v>
      </c>
      <c r="M5" s="24" t="str">
        <f t="shared" si="0"/>
        <v>OK</v>
      </c>
      <c r="N5" s="119">
        <v>3</v>
      </c>
      <c r="O5" s="115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1900</v>
      </c>
      <c r="L6" s="23">
        <f>K6-(SUM(N6:AE6))</f>
        <v>1300</v>
      </c>
      <c r="M6" s="24" t="str">
        <f t="shared" si="0"/>
        <v>OK</v>
      </c>
      <c r="N6" s="115"/>
      <c r="O6" s="119">
        <v>600</v>
      </c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16</v>
      </c>
      <c r="L7" s="23">
        <f t="shared" ref="L7" si="2">K7-(SUM(N7:AE7))</f>
        <v>10</v>
      </c>
      <c r="M7" s="24" t="str">
        <f t="shared" si="0"/>
        <v>OK</v>
      </c>
      <c r="N7" s="115"/>
      <c r="O7" s="119">
        <v>6</v>
      </c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5700</v>
      </c>
      <c r="L8" s="23">
        <f>K8-(SUM(N8:AE8))</f>
        <v>5700</v>
      </c>
      <c r="M8" s="24" t="str">
        <f t="shared" si="0"/>
        <v>OK</v>
      </c>
      <c r="N8" s="115"/>
      <c r="O8" s="115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22</v>
      </c>
      <c r="L9" s="23">
        <f t="shared" ref="L9" si="3">K9-(SUM(N9:AE9))</f>
        <v>22</v>
      </c>
      <c r="M9" s="24" t="str">
        <f t="shared" si="0"/>
        <v>OK</v>
      </c>
      <c r="N9" s="115"/>
      <c r="O9" s="115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4600</v>
      </c>
      <c r="L10" s="23">
        <f>K10-(SUM(N10:AE10))</f>
        <v>4600</v>
      </c>
      <c r="M10" s="24" t="str">
        <f t="shared" si="0"/>
        <v>OK</v>
      </c>
      <c r="N10" s="115"/>
      <c r="O10" s="115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24</v>
      </c>
      <c r="L11" s="23">
        <f t="shared" ref="L11" si="4">K11-(SUM(N11:AE11))</f>
        <v>24</v>
      </c>
      <c r="M11" s="24" t="str">
        <f t="shared" si="0"/>
        <v>OK</v>
      </c>
      <c r="N11" s="115"/>
      <c r="O11" s="115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900</v>
      </c>
      <c r="L12" s="23">
        <f>K12-(SUM(N12:AE12))</f>
        <v>900</v>
      </c>
      <c r="M12" s="24" t="str">
        <f t="shared" si="0"/>
        <v>OK</v>
      </c>
      <c r="N12" s="115"/>
      <c r="O12" s="115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30</v>
      </c>
      <c r="L13" s="23">
        <f t="shared" ref="L13:L41" si="5">K13-(SUM(N13:AE13))</f>
        <v>30</v>
      </c>
      <c r="M13" s="24" t="str">
        <f t="shared" si="0"/>
        <v>OK</v>
      </c>
      <c r="N13" s="115"/>
      <c r="O13" s="115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15"/>
      <c r="O14" s="115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15"/>
      <c r="O15" s="115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15"/>
      <c r="O16" s="115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15"/>
      <c r="O17" s="115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15"/>
      <c r="O18" s="115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15"/>
      <c r="O19" s="115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16"/>
      <c r="O20" s="116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17"/>
      <c r="O21" s="117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16"/>
      <c r="O22" s="116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17"/>
      <c r="O23" s="117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15"/>
      <c r="O24" s="115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15"/>
      <c r="O25" s="115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15"/>
      <c r="O26" s="115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15"/>
      <c r="O27" s="115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15"/>
      <c r="O28" s="115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15"/>
      <c r="O29" s="115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16"/>
      <c r="O30" s="116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17"/>
      <c r="O31" s="117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15"/>
      <c r="O32" s="115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15"/>
      <c r="O33" s="115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15"/>
      <c r="O34" s="115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15"/>
      <c r="O35" s="115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15"/>
      <c r="O36" s="115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15"/>
      <c r="O37" s="115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15"/>
      <c r="O38" s="115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15"/>
      <c r="O39" s="115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16"/>
      <c r="O40" s="116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17"/>
      <c r="O41" s="117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16:E17"/>
    <mergeCell ref="B18:B19"/>
    <mergeCell ref="C18:C19"/>
    <mergeCell ref="E18:E19"/>
    <mergeCell ref="B20:B21"/>
    <mergeCell ref="C20:C21"/>
    <mergeCell ref="E20:E2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A14:A23"/>
    <mergeCell ref="B14:B15"/>
    <mergeCell ref="C14:C15"/>
    <mergeCell ref="E14:E15"/>
    <mergeCell ref="B16:B17"/>
    <mergeCell ref="C16:C17"/>
    <mergeCell ref="AC1:AC2"/>
    <mergeCell ref="AD1:AD2"/>
    <mergeCell ref="B4:B5"/>
    <mergeCell ref="B6:B7"/>
    <mergeCell ref="W1:W2"/>
    <mergeCell ref="U1:U2"/>
    <mergeCell ref="Y1:Y2"/>
    <mergeCell ref="X1:X2"/>
    <mergeCell ref="Z1:Z2"/>
    <mergeCell ref="AA1:AA2"/>
    <mergeCell ref="AB1:AB2"/>
    <mergeCell ref="V1:V2"/>
    <mergeCell ref="S1:S2"/>
    <mergeCell ref="P1:P2"/>
    <mergeCell ref="Q1:Q2"/>
    <mergeCell ref="R1:R2"/>
    <mergeCell ref="T1:T2"/>
    <mergeCell ref="A1:G1"/>
    <mergeCell ref="H1:J1"/>
    <mergeCell ref="K1:M1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zoomScale="80" zoomScaleNormal="80" workbookViewId="0">
      <selection activeCell="R10" sqref="R10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65</v>
      </c>
      <c r="O1" s="161" t="s">
        <v>38</v>
      </c>
      <c r="P1" s="161" t="s">
        <v>38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25">
        <v>44722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2500</v>
      </c>
      <c r="L4" s="78">
        <f>K4-(SUM(N4:AE4))</f>
        <v>2500</v>
      </c>
      <c r="M4" s="79" t="str">
        <f t="shared" ref="M4:M41" si="0">IF(L4&lt;0,"ATENÇÃO","OK")</f>
        <v>OK</v>
      </c>
      <c r="N4" s="121"/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10</v>
      </c>
      <c r="L5" s="23">
        <f t="shared" ref="L5" si="1">K5-(SUM(N5:AE5))</f>
        <v>10</v>
      </c>
      <c r="M5" s="24" t="str">
        <f t="shared" si="0"/>
        <v>OK</v>
      </c>
      <c r="N5" s="121"/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21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21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121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121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121"/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121"/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26200</v>
      </c>
      <c r="L12" s="23">
        <f>K12-(SUM(N12:AE12))</f>
        <v>22200</v>
      </c>
      <c r="M12" s="24" t="str">
        <f t="shared" si="0"/>
        <v>OK</v>
      </c>
      <c r="N12" s="124">
        <v>4000</v>
      </c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41</v>
      </c>
      <c r="L13" s="23">
        <f t="shared" ref="L13:L41" si="5">K13-(SUM(N13:AE13))</f>
        <v>37</v>
      </c>
      <c r="M13" s="24" t="str">
        <f t="shared" si="0"/>
        <v>OK</v>
      </c>
      <c r="N13" s="124">
        <v>4</v>
      </c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21"/>
      <c r="O14" s="34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21"/>
      <c r="O15" s="34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21"/>
      <c r="O16" s="34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21"/>
      <c r="O17" s="34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21"/>
      <c r="O18" s="34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21"/>
      <c r="O19" s="34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22"/>
      <c r="O20" s="43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23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22"/>
      <c r="O22" s="43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23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21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21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21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21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21"/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21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22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23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21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21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21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21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21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21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21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21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22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23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R1:R2"/>
    <mergeCell ref="T1:T2"/>
    <mergeCell ref="V1:V2"/>
    <mergeCell ref="W1:W2"/>
    <mergeCell ref="X1:X2"/>
    <mergeCell ref="S1:S2"/>
    <mergeCell ref="N1:N2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Y1:Y2"/>
    <mergeCell ref="U1:U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5"/>
  <sheetViews>
    <sheetView zoomScale="80" zoomScaleNormal="80" workbookViewId="0">
      <selection activeCell="S12" sqref="S12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66</v>
      </c>
      <c r="O1" s="161" t="s">
        <v>67</v>
      </c>
      <c r="P1" s="161" t="s">
        <v>68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31">
        <v>44788</v>
      </c>
      <c r="O3" s="131">
        <v>44823</v>
      </c>
      <c r="P3" s="131">
        <v>44833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10000</v>
      </c>
      <c r="L4" s="78">
        <f>K4-(SUM(N4:AE4))</f>
        <v>10000</v>
      </c>
      <c r="M4" s="79" t="str">
        <f t="shared" ref="M4:M41" si="0">IF(L4&lt;0,"ATENÇÃO","OK")</f>
        <v>OK</v>
      </c>
      <c r="N4" s="128"/>
      <c r="O4" s="126"/>
      <c r="P4" s="128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10</v>
      </c>
      <c r="L5" s="23">
        <f t="shared" ref="L5" si="1">K5-(SUM(N5:AE5))</f>
        <v>10</v>
      </c>
      <c r="M5" s="24" t="str">
        <f t="shared" si="0"/>
        <v>OK</v>
      </c>
      <c r="N5" s="128"/>
      <c r="O5" s="126"/>
      <c r="P5" s="128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10000</v>
      </c>
      <c r="L6" s="23">
        <f>K6-(SUM(N6:AE6))</f>
        <v>10000</v>
      </c>
      <c r="M6" s="24" t="str">
        <f t="shared" si="0"/>
        <v>OK</v>
      </c>
      <c r="N6" s="128"/>
      <c r="O6" s="126"/>
      <c r="P6" s="128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12</v>
      </c>
      <c r="L7" s="23">
        <f t="shared" ref="L7" si="2">K7-(SUM(N7:AE7))</f>
        <v>12</v>
      </c>
      <c r="M7" s="24" t="str">
        <f t="shared" si="0"/>
        <v>OK</v>
      </c>
      <c r="N7" s="128"/>
      <c r="O7" s="126"/>
      <c r="P7" s="128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10000</v>
      </c>
      <c r="L8" s="23">
        <f>K8-(SUM(N8:AE8))</f>
        <v>9168</v>
      </c>
      <c r="M8" s="24" t="str">
        <f t="shared" si="0"/>
        <v>OK</v>
      </c>
      <c r="N8" s="128"/>
      <c r="O8" s="132">
        <v>832</v>
      </c>
      <c r="P8" s="128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10</v>
      </c>
      <c r="L9" s="23">
        <f t="shared" ref="L9" si="3">K9-(SUM(N9:AE9))</f>
        <v>8</v>
      </c>
      <c r="M9" s="24" t="str">
        <f t="shared" si="0"/>
        <v>OK</v>
      </c>
      <c r="N9" s="128"/>
      <c r="O9" s="132">
        <v>2</v>
      </c>
      <c r="P9" s="128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5000</v>
      </c>
      <c r="L10" s="23">
        <f>K10-(SUM(N10:AE10))</f>
        <v>5000</v>
      </c>
      <c r="M10" s="24" t="str">
        <f t="shared" si="0"/>
        <v>OK</v>
      </c>
      <c r="N10" s="128"/>
      <c r="O10" s="126"/>
      <c r="P10" s="128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5</v>
      </c>
      <c r="L11" s="23">
        <f t="shared" ref="L11" si="4">K11-(SUM(N11:AE11))</f>
        <v>5</v>
      </c>
      <c r="M11" s="24" t="str">
        <f t="shared" si="0"/>
        <v>OK</v>
      </c>
      <c r="N11" s="128"/>
      <c r="O11" s="126"/>
      <c r="P11" s="128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3000</v>
      </c>
      <c r="L12" s="23">
        <f>K12-(SUM(N12:AE12))</f>
        <v>1900</v>
      </c>
      <c r="M12" s="24" t="str">
        <f t="shared" si="0"/>
        <v>OK</v>
      </c>
      <c r="N12" s="132">
        <v>400</v>
      </c>
      <c r="O12" s="126"/>
      <c r="P12" s="132">
        <v>700</v>
      </c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3">
        <f t="shared" ref="L13:L41" si="5">K13-(SUM(N13:AE13))</f>
        <v>10</v>
      </c>
      <c r="M13" s="24" t="str">
        <f t="shared" si="0"/>
        <v>OK</v>
      </c>
      <c r="N13" s="128"/>
      <c r="O13" s="126"/>
      <c r="P13" s="128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28"/>
      <c r="O14" s="126"/>
      <c r="P14" s="128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28"/>
      <c r="O15" s="126"/>
      <c r="P15" s="128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28"/>
      <c r="O16" s="127"/>
      <c r="P16" s="128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28"/>
      <c r="O17" s="127"/>
      <c r="P17" s="128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28"/>
      <c r="O18" s="126"/>
      <c r="P18" s="128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28"/>
      <c r="O19" s="126"/>
      <c r="P19" s="128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29"/>
      <c r="O20" s="130"/>
      <c r="P20" s="130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29"/>
      <c r="O21" s="130"/>
      <c r="P21" s="130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29"/>
      <c r="O22" s="130"/>
      <c r="P22" s="130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29"/>
      <c r="O23" s="130"/>
      <c r="P23" s="130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28"/>
      <c r="O24" s="126"/>
      <c r="P24" s="128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28"/>
      <c r="O25" s="126"/>
      <c r="P25" s="128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28"/>
      <c r="O26" s="127"/>
      <c r="P26" s="128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28"/>
      <c r="O27" s="127"/>
      <c r="P27" s="128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28"/>
      <c r="O28" s="126"/>
      <c r="P28" s="128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28"/>
      <c r="O29" s="126"/>
      <c r="P29" s="128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29"/>
      <c r="O30" s="130"/>
      <c r="P30" s="130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29"/>
      <c r="O31" s="130"/>
      <c r="P31" s="130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28"/>
      <c r="O32" s="126"/>
      <c r="P32" s="128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28"/>
      <c r="O33" s="126"/>
      <c r="P33" s="128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28"/>
      <c r="O34" s="127"/>
      <c r="P34" s="128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28"/>
      <c r="O35" s="127"/>
      <c r="P35" s="128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28"/>
      <c r="O36" s="126"/>
      <c r="P36" s="128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28"/>
      <c r="O37" s="126"/>
      <c r="P37" s="128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28"/>
      <c r="O38" s="126"/>
      <c r="P38" s="128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28"/>
      <c r="O39" s="126"/>
      <c r="P39" s="128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29"/>
      <c r="O40" s="130"/>
      <c r="P40" s="130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29"/>
      <c r="O41" s="130"/>
      <c r="P41" s="130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:G1"/>
    <mergeCell ref="H1:J1"/>
    <mergeCell ref="K1:M1"/>
    <mergeCell ref="AE1:AE2"/>
    <mergeCell ref="A2:M2"/>
    <mergeCell ref="AC1:AC2"/>
    <mergeCell ref="AD1:AD2"/>
    <mergeCell ref="W1:W2"/>
    <mergeCell ref="X1:X2"/>
    <mergeCell ref="Y1:Y2"/>
    <mergeCell ref="Z1:Z2"/>
    <mergeCell ref="AA1:AA2"/>
    <mergeCell ref="U1:U2"/>
    <mergeCell ref="V1:V2"/>
    <mergeCell ref="N1:N2"/>
    <mergeCell ref="O1:O2"/>
    <mergeCell ref="P1:P2"/>
    <mergeCell ref="AB1:AB2"/>
    <mergeCell ref="Q1:Q2"/>
    <mergeCell ref="T1:T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5"/>
  <sheetViews>
    <sheetView zoomScale="80" zoomScaleNormal="80" workbookViewId="0">
      <selection activeCell="R11" sqref="R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69</v>
      </c>
      <c r="O1" s="161" t="s">
        <v>70</v>
      </c>
      <c r="P1" s="161" t="s">
        <v>38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36">
        <v>44722</v>
      </c>
      <c r="O3" s="136">
        <v>44725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1500</v>
      </c>
      <c r="L4" s="78">
        <f>K4-(SUM(N4:AE4))</f>
        <v>1500</v>
      </c>
      <c r="M4" s="79" t="str">
        <f t="shared" ref="M4:M41" si="0">IF(L4&lt;0,"ATENÇÃO","OK")</f>
        <v>OK</v>
      </c>
      <c r="N4" s="133"/>
      <c r="O4" s="133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5</v>
      </c>
      <c r="L5" s="23">
        <f t="shared" ref="L5" si="1">K5-(SUM(N5:AE5))</f>
        <v>5</v>
      </c>
      <c r="M5" s="24" t="str">
        <f t="shared" si="0"/>
        <v>OK</v>
      </c>
      <c r="N5" s="133"/>
      <c r="O5" s="133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1500</v>
      </c>
      <c r="L6" s="23">
        <f>K6-(SUM(N6:AE6))</f>
        <v>1500</v>
      </c>
      <c r="M6" s="24" t="str">
        <f t="shared" si="0"/>
        <v>OK</v>
      </c>
      <c r="N6" s="133"/>
      <c r="O6" s="133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5</v>
      </c>
      <c r="L7" s="23">
        <f t="shared" ref="L7" si="2">K7-(SUM(N7:AE7))</f>
        <v>5</v>
      </c>
      <c r="M7" s="24" t="str">
        <f t="shared" si="0"/>
        <v>OK</v>
      </c>
      <c r="N7" s="133"/>
      <c r="O7" s="133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1500</v>
      </c>
      <c r="L8" s="23">
        <f>K8-(SUM(N8:AE8))</f>
        <v>1500</v>
      </c>
      <c r="M8" s="24" t="str">
        <f t="shared" si="0"/>
        <v>OK</v>
      </c>
      <c r="N8" s="133"/>
      <c r="O8" s="133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5</v>
      </c>
      <c r="L9" s="23">
        <f t="shared" ref="L9" si="3">K9-(SUM(N9:AE9))</f>
        <v>5</v>
      </c>
      <c r="M9" s="24" t="str">
        <f t="shared" si="0"/>
        <v>OK</v>
      </c>
      <c r="N9" s="133"/>
      <c r="O9" s="133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5000</v>
      </c>
      <c r="L10" s="23">
        <f>K10-(SUM(N10:AE10))</f>
        <v>4790</v>
      </c>
      <c r="M10" s="24" t="str">
        <f t="shared" si="0"/>
        <v>OK</v>
      </c>
      <c r="N10" s="137">
        <v>160</v>
      </c>
      <c r="O10" s="137">
        <v>50</v>
      </c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15</v>
      </c>
      <c r="L11" s="23">
        <f t="shared" ref="L11" si="4">K11-(SUM(N11:AE11))</f>
        <v>12</v>
      </c>
      <c r="M11" s="24" t="str">
        <f t="shared" si="0"/>
        <v>OK</v>
      </c>
      <c r="N11" s="137">
        <v>2</v>
      </c>
      <c r="O11" s="137">
        <v>1</v>
      </c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33"/>
      <c r="O12" s="133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33"/>
      <c r="O13" s="133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33"/>
      <c r="O14" s="133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33"/>
      <c r="O15" s="133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33"/>
      <c r="O16" s="133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33"/>
      <c r="O17" s="133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33"/>
      <c r="O18" s="133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33"/>
      <c r="O19" s="133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34"/>
      <c r="O20" s="134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35"/>
      <c r="O21" s="135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34"/>
      <c r="O22" s="134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35"/>
      <c r="O23" s="135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33"/>
      <c r="O24" s="133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33"/>
      <c r="O25" s="133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33"/>
      <c r="O26" s="133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33"/>
      <c r="O27" s="133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33"/>
      <c r="O28" s="133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33"/>
      <c r="O29" s="133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34"/>
      <c r="O30" s="134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35"/>
      <c r="O31" s="135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33"/>
      <c r="O32" s="133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33"/>
      <c r="O33" s="133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33"/>
      <c r="O34" s="133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33"/>
      <c r="O35" s="133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33"/>
      <c r="O36" s="133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33"/>
      <c r="O37" s="133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33"/>
      <c r="O38" s="133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33"/>
      <c r="O39" s="133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34"/>
      <c r="O40" s="134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35"/>
      <c r="O41" s="135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B8:B9"/>
    <mergeCell ref="B10:B11"/>
    <mergeCell ref="V1:V2"/>
    <mergeCell ref="W1:W2"/>
    <mergeCell ref="X1:X2"/>
    <mergeCell ref="K1:M1"/>
    <mergeCell ref="N1:N2"/>
    <mergeCell ref="O1:O2"/>
    <mergeCell ref="AC1:AC2"/>
    <mergeCell ref="AD1:AD2"/>
    <mergeCell ref="B4:B5"/>
    <mergeCell ref="R1:R2"/>
    <mergeCell ref="S1:S2"/>
    <mergeCell ref="U1:U2"/>
    <mergeCell ref="AA1:AA2"/>
    <mergeCell ref="T1:T2"/>
    <mergeCell ref="P1:P2"/>
    <mergeCell ref="Q1:Q2"/>
    <mergeCell ref="Z1:Z2"/>
    <mergeCell ref="Y1:Y2"/>
    <mergeCell ref="A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5"/>
  <sheetViews>
    <sheetView zoomScale="80" zoomScaleNormal="80" workbookViewId="0">
      <selection activeCell="R13" sqref="R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71</v>
      </c>
      <c r="O1" s="161" t="s">
        <v>72</v>
      </c>
      <c r="P1" s="161" t="s">
        <v>73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42">
        <v>44704</v>
      </c>
      <c r="O3" s="142">
        <v>44816</v>
      </c>
      <c r="P3" s="142">
        <v>44838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139"/>
      <c r="O4" s="139"/>
      <c r="P4" s="138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139"/>
      <c r="O5" s="139"/>
      <c r="P5" s="138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39"/>
      <c r="O6" s="139"/>
      <c r="P6" s="138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39"/>
      <c r="O7" s="139"/>
      <c r="P7" s="138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8000</v>
      </c>
      <c r="L8" s="23">
        <f>K8-(SUM(N8:AE8))</f>
        <v>6974</v>
      </c>
      <c r="M8" s="24" t="str">
        <f t="shared" si="0"/>
        <v>OK</v>
      </c>
      <c r="N8" s="141">
        <f>600+426</f>
        <v>1026</v>
      </c>
      <c r="O8" s="139"/>
      <c r="P8" s="138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8</v>
      </c>
      <c r="L9" s="23">
        <f t="shared" ref="L9" si="3">K9-(SUM(N9:AE9))</f>
        <v>8</v>
      </c>
      <c r="M9" s="24" t="str">
        <f t="shared" si="0"/>
        <v>OK</v>
      </c>
      <c r="N9" s="139"/>
      <c r="O9" s="139"/>
      <c r="P9" s="138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10000</v>
      </c>
      <c r="L10" s="23">
        <f>K10-(SUM(N10:AE10))</f>
        <v>9596</v>
      </c>
      <c r="M10" s="24" t="str">
        <f t="shared" si="0"/>
        <v>OK</v>
      </c>
      <c r="N10" s="139"/>
      <c r="O10" s="141">
        <v>350</v>
      </c>
      <c r="P10" s="141">
        <v>54</v>
      </c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18</v>
      </c>
      <c r="L11" s="23">
        <f t="shared" ref="L11" si="4">K11-(SUM(N11:AE11))</f>
        <v>18</v>
      </c>
      <c r="M11" s="24" t="str">
        <f t="shared" si="0"/>
        <v>OK</v>
      </c>
      <c r="N11" s="139"/>
      <c r="O11" s="139"/>
      <c r="P11" s="138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39"/>
      <c r="O12" s="139"/>
      <c r="P12" s="138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39"/>
      <c r="O13" s="139"/>
      <c r="P13" s="138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39"/>
      <c r="O14" s="139"/>
      <c r="P14" s="139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39"/>
      <c r="O15" s="139"/>
      <c r="P15" s="139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39"/>
      <c r="O16" s="139"/>
      <c r="P16" s="138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39"/>
      <c r="O17" s="139"/>
      <c r="P17" s="138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39"/>
      <c r="O18" s="139"/>
      <c r="P18" s="138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39"/>
      <c r="O19" s="139"/>
      <c r="P19" s="138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43"/>
      <c r="O20" s="43"/>
      <c r="P20" s="140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40"/>
      <c r="O21" s="140"/>
      <c r="P21" s="140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43"/>
      <c r="O22" s="43"/>
      <c r="P22" s="140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40"/>
      <c r="O23" s="140"/>
      <c r="P23" s="140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39"/>
      <c r="O24" s="139"/>
      <c r="P24" s="139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39"/>
      <c r="O25" s="139"/>
      <c r="P25" s="139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39"/>
      <c r="O26" s="139"/>
      <c r="P26" s="138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39"/>
      <c r="O27" s="139"/>
      <c r="P27" s="138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39"/>
      <c r="O28" s="139"/>
      <c r="P28" s="138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39"/>
      <c r="O29" s="139"/>
      <c r="P29" s="138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43"/>
      <c r="O30" s="43"/>
      <c r="P30" s="140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40"/>
      <c r="O31" s="140"/>
      <c r="P31" s="140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39"/>
      <c r="O32" s="139"/>
      <c r="P32" s="139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39"/>
      <c r="O33" s="139"/>
      <c r="P33" s="139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39"/>
      <c r="O34" s="139"/>
      <c r="P34" s="138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39"/>
      <c r="O35" s="139"/>
      <c r="P35" s="138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39"/>
      <c r="O36" s="139"/>
      <c r="P36" s="138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39"/>
      <c r="O37" s="139"/>
      <c r="P37" s="138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39"/>
      <c r="O38" s="139"/>
      <c r="P38" s="138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39"/>
      <c r="O39" s="139"/>
      <c r="P39" s="138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43"/>
      <c r="O40" s="43"/>
      <c r="P40" s="140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40"/>
      <c r="O41" s="140"/>
      <c r="P41" s="140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A1:AA2"/>
    <mergeCell ref="AB1:AB2"/>
    <mergeCell ref="AC1:AC2"/>
    <mergeCell ref="AD1:AD2"/>
    <mergeCell ref="Q1:Q2"/>
    <mergeCell ref="R1:R2"/>
    <mergeCell ref="Y1:Y2"/>
    <mergeCell ref="X1:X2"/>
    <mergeCell ref="S1:S2"/>
    <mergeCell ref="T1:T2"/>
    <mergeCell ref="U1:U2"/>
    <mergeCell ref="V1:V2"/>
    <mergeCell ref="W1:W2"/>
    <mergeCell ref="P1:P2"/>
    <mergeCell ref="N1:N2"/>
    <mergeCell ref="O1:O2"/>
    <mergeCell ref="B8:B9"/>
    <mergeCell ref="A1:G1"/>
    <mergeCell ref="H1:J1"/>
    <mergeCell ref="K1:M1"/>
    <mergeCell ref="B4:B5"/>
    <mergeCell ref="B6:B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5"/>
  <sheetViews>
    <sheetView zoomScale="80" zoomScaleNormal="80" workbookViewId="0">
      <selection activeCell="Q14" sqref="Q14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182" t="s">
        <v>37</v>
      </c>
      <c r="B1" s="182"/>
      <c r="C1" s="182"/>
      <c r="D1" s="182"/>
      <c r="E1" s="182"/>
      <c r="F1" s="182"/>
      <c r="G1" s="183"/>
      <c r="H1" s="187" t="s">
        <v>36</v>
      </c>
      <c r="I1" s="187"/>
      <c r="J1" s="187"/>
      <c r="K1" s="188" t="s">
        <v>35</v>
      </c>
      <c r="L1" s="188"/>
      <c r="M1" s="188"/>
      <c r="N1" s="161" t="s">
        <v>74</v>
      </c>
      <c r="O1" s="161" t="s">
        <v>75</v>
      </c>
      <c r="P1" s="161" t="s">
        <v>76</v>
      </c>
      <c r="Q1" s="161" t="s">
        <v>38</v>
      </c>
      <c r="R1" s="161" t="s">
        <v>38</v>
      </c>
      <c r="S1" s="161" t="s">
        <v>38</v>
      </c>
      <c r="T1" s="161" t="s">
        <v>38</v>
      </c>
      <c r="U1" s="161" t="s">
        <v>38</v>
      </c>
      <c r="V1" s="161" t="s">
        <v>38</v>
      </c>
      <c r="W1" s="161" t="s">
        <v>38</v>
      </c>
      <c r="X1" s="161" t="s">
        <v>38</v>
      </c>
      <c r="Y1" s="161" t="s">
        <v>38</v>
      </c>
      <c r="Z1" s="161" t="s">
        <v>38</v>
      </c>
      <c r="AA1" s="161" t="s">
        <v>38</v>
      </c>
      <c r="AB1" s="161" t="s">
        <v>38</v>
      </c>
      <c r="AC1" s="161" t="s">
        <v>38</v>
      </c>
      <c r="AD1" s="161" t="s">
        <v>38</v>
      </c>
      <c r="AE1" s="161" t="s">
        <v>38</v>
      </c>
    </row>
    <row r="2" spans="1:31" ht="21.75" customHeight="1" x14ac:dyDescent="0.25">
      <c r="A2" s="184" t="s">
        <v>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47">
        <v>44697</v>
      </c>
      <c r="O3" s="147">
        <v>44720</v>
      </c>
      <c r="P3" s="147">
        <v>44788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189" t="s">
        <v>39</v>
      </c>
      <c r="B4" s="186">
        <v>1</v>
      </c>
      <c r="C4" s="173" t="s">
        <v>43</v>
      </c>
      <c r="D4" s="58">
        <v>1</v>
      </c>
      <c r="E4" s="171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2000</v>
      </c>
      <c r="L4" s="78">
        <f>K4-(SUM(N4:AE4))</f>
        <v>2000</v>
      </c>
      <c r="M4" s="79" t="str">
        <f t="shared" ref="M4:M41" si="0">IF(L4&lt;0,"ATENÇÃO","OK")</f>
        <v>OK</v>
      </c>
      <c r="N4" s="144"/>
      <c r="O4" s="144"/>
      <c r="P4" s="143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190"/>
      <c r="B5" s="169"/>
      <c r="C5" s="174"/>
      <c r="D5" s="49">
        <v>2</v>
      </c>
      <c r="E5" s="172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20</v>
      </c>
      <c r="L5" s="23">
        <f t="shared" ref="L5" si="1">K5-(SUM(N5:AE5))</f>
        <v>20</v>
      </c>
      <c r="M5" s="24" t="str">
        <f t="shared" si="0"/>
        <v>OK</v>
      </c>
      <c r="N5" s="144"/>
      <c r="O5" s="144"/>
      <c r="P5" s="143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190"/>
      <c r="B6" s="180">
        <v>2</v>
      </c>
      <c r="C6" s="163" t="s">
        <v>44</v>
      </c>
      <c r="D6" s="65">
        <v>3</v>
      </c>
      <c r="E6" s="179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1000</v>
      </c>
      <c r="L6" s="23">
        <f>K6-(SUM(N6:AE6))</f>
        <v>1000</v>
      </c>
      <c r="M6" s="24" t="str">
        <f t="shared" si="0"/>
        <v>OK</v>
      </c>
      <c r="N6" s="144"/>
      <c r="O6" s="144"/>
      <c r="P6" s="143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190"/>
      <c r="B7" s="181"/>
      <c r="C7" s="164"/>
      <c r="D7" s="65">
        <v>4</v>
      </c>
      <c r="E7" s="179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16</v>
      </c>
      <c r="L7" s="23">
        <f t="shared" ref="L7" si="2">K7-(SUM(N7:AE7))</f>
        <v>16</v>
      </c>
      <c r="M7" s="24" t="str">
        <f t="shared" si="0"/>
        <v>OK</v>
      </c>
      <c r="N7" s="144"/>
      <c r="O7" s="144"/>
      <c r="P7" s="143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190"/>
      <c r="B8" s="168">
        <v>3</v>
      </c>
      <c r="C8" s="173" t="s">
        <v>44</v>
      </c>
      <c r="D8" s="49">
        <v>5</v>
      </c>
      <c r="E8" s="172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14000</v>
      </c>
      <c r="L8" s="23">
        <f>K8-(SUM(N8:AE8))</f>
        <v>11000</v>
      </c>
      <c r="M8" s="24" t="str">
        <f t="shared" si="0"/>
        <v>OK</v>
      </c>
      <c r="N8" s="144"/>
      <c r="O8" s="144"/>
      <c r="P8" s="148">
        <v>3000</v>
      </c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190"/>
      <c r="B9" s="169"/>
      <c r="C9" s="174"/>
      <c r="D9" s="49">
        <v>6</v>
      </c>
      <c r="E9" s="172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30</v>
      </c>
      <c r="L9" s="23">
        <f t="shared" ref="L9" si="3">K9-(SUM(N9:AE9))</f>
        <v>21</v>
      </c>
      <c r="M9" s="24" t="str">
        <f t="shared" si="0"/>
        <v>OK</v>
      </c>
      <c r="N9" s="148">
        <v>2</v>
      </c>
      <c r="O9" s="148">
        <v>3</v>
      </c>
      <c r="P9" s="148">
        <v>4</v>
      </c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190"/>
      <c r="B10" s="180">
        <v>4</v>
      </c>
      <c r="C10" s="163" t="s">
        <v>43</v>
      </c>
      <c r="D10" s="65">
        <v>7</v>
      </c>
      <c r="E10" s="179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5000</v>
      </c>
      <c r="L10" s="23">
        <f>K10-(SUM(N10:AE10))</f>
        <v>5000</v>
      </c>
      <c r="M10" s="24" t="str">
        <f t="shared" si="0"/>
        <v>OK</v>
      </c>
      <c r="N10" s="144"/>
      <c r="O10" s="144"/>
      <c r="P10" s="143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190"/>
      <c r="B11" s="181"/>
      <c r="C11" s="164"/>
      <c r="D11" s="65">
        <v>8</v>
      </c>
      <c r="E11" s="179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12</v>
      </c>
      <c r="L11" s="23">
        <f t="shared" ref="L11" si="4">K11-(SUM(N11:AE11))</f>
        <v>12</v>
      </c>
      <c r="M11" s="24" t="str">
        <f t="shared" si="0"/>
        <v>OK</v>
      </c>
      <c r="N11" s="144"/>
      <c r="O11" s="144"/>
      <c r="P11" s="143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190"/>
      <c r="B12" s="168">
        <v>5</v>
      </c>
      <c r="C12" s="173" t="s">
        <v>44</v>
      </c>
      <c r="D12" s="49">
        <v>9</v>
      </c>
      <c r="E12" s="172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1000</v>
      </c>
      <c r="L12" s="23">
        <f>K12-(SUM(N12:AE12))</f>
        <v>1000</v>
      </c>
      <c r="M12" s="24" t="str">
        <f t="shared" si="0"/>
        <v>OK</v>
      </c>
      <c r="N12" s="144"/>
      <c r="O12" s="144"/>
      <c r="P12" s="143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191"/>
      <c r="B13" s="169"/>
      <c r="C13" s="174"/>
      <c r="D13" s="49">
        <v>10</v>
      </c>
      <c r="E13" s="177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3">
        <f t="shared" ref="L13:L41" si="5">K13-(SUM(N13:AE13))</f>
        <v>10</v>
      </c>
      <c r="M13" s="24" t="str">
        <f t="shared" si="0"/>
        <v>OK</v>
      </c>
      <c r="N13" s="144"/>
      <c r="O13" s="144"/>
      <c r="P13" s="143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195" t="s">
        <v>40</v>
      </c>
      <c r="B14" s="178">
        <v>6</v>
      </c>
      <c r="C14" s="163" t="s">
        <v>43</v>
      </c>
      <c r="D14" s="57">
        <v>11</v>
      </c>
      <c r="E14" s="194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44"/>
      <c r="O14" s="144"/>
      <c r="P14" s="14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196"/>
      <c r="B15" s="178"/>
      <c r="C15" s="164"/>
      <c r="D15" s="57">
        <v>12</v>
      </c>
      <c r="E15" s="179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44"/>
      <c r="O15" s="144"/>
      <c r="P15" s="14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196"/>
      <c r="B16" s="170">
        <v>7</v>
      </c>
      <c r="C16" s="173" t="s">
        <v>43</v>
      </c>
      <c r="D16" s="56">
        <v>13</v>
      </c>
      <c r="E16" s="172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44"/>
      <c r="O16" s="144"/>
      <c r="P16" s="143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196"/>
      <c r="B17" s="170"/>
      <c r="C17" s="174"/>
      <c r="D17" s="56">
        <v>14</v>
      </c>
      <c r="E17" s="172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44"/>
      <c r="O17" s="144"/>
      <c r="P17" s="143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196"/>
      <c r="B18" s="178">
        <v>8</v>
      </c>
      <c r="C18" s="163" t="s">
        <v>44</v>
      </c>
      <c r="D18" s="57">
        <v>15</v>
      </c>
      <c r="E18" s="179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44"/>
      <c r="O18" s="144"/>
      <c r="P18" s="143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196"/>
      <c r="B19" s="178"/>
      <c r="C19" s="164"/>
      <c r="D19" s="57">
        <v>16</v>
      </c>
      <c r="E19" s="179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44"/>
      <c r="O19" s="144"/>
      <c r="P19" s="143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196"/>
      <c r="B20" s="170">
        <v>9</v>
      </c>
      <c r="C20" s="173" t="s">
        <v>43</v>
      </c>
      <c r="D20" s="56">
        <v>17</v>
      </c>
      <c r="E20" s="192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45"/>
      <c r="O20" s="145"/>
      <c r="P20" s="146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196"/>
      <c r="B21" s="170"/>
      <c r="C21" s="174"/>
      <c r="D21" s="56">
        <v>18</v>
      </c>
      <c r="E21" s="193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46"/>
      <c r="O21" s="146"/>
      <c r="P21" s="146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196"/>
      <c r="B22" s="178">
        <v>10</v>
      </c>
      <c r="C22" s="163" t="s">
        <v>43</v>
      </c>
      <c r="D22" s="57">
        <v>19</v>
      </c>
      <c r="E22" s="179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45"/>
      <c r="O22" s="145"/>
      <c r="P22" s="146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197"/>
      <c r="B23" s="178"/>
      <c r="C23" s="164"/>
      <c r="D23" s="57">
        <v>20</v>
      </c>
      <c r="E23" s="198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46"/>
      <c r="O23" s="146"/>
      <c r="P23" s="146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195" t="s">
        <v>41</v>
      </c>
      <c r="B24" s="170">
        <v>11</v>
      </c>
      <c r="C24" s="173" t="s">
        <v>43</v>
      </c>
      <c r="D24" s="56">
        <v>21</v>
      </c>
      <c r="E24" s="171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44"/>
      <c r="O24" s="144"/>
      <c r="P24" s="14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196"/>
      <c r="B25" s="170"/>
      <c r="C25" s="174"/>
      <c r="D25" s="56">
        <v>22</v>
      </c>
      <c r="E25" s="172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44"/>
      <c r="O25" s="144"/>
      <c r="P25" s="14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196"/>
      <c r="B26" s="178">
        <v>12</v>
      </c>
      <c r="C26" s="163" t="s">
        <v>43</v>
      </c>
      <c r="D26" s="57">
        <v>23</v>
      </c>
      <c r="E26" s="179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44"/>
      <c r="O26" s="144"/>
      <c r="P26" s="143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196"/>
      <c r="B27" s="178"/>
      <c r="C27" s="164"/>
      <c r="D27" s="57">
        <v>24</v>
      </c>
      <c r="E27" s="179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44"/>
      <c r="O27" s="144"/>
      <c r="P27" s="143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196"/>
      <c r="B28" s="170">
        <v>13</v>
      </c>
      <c r="C28" s="173" t="s">
        <v>45</v>
      </c>
      <c r="D28" s="56">
        <v>25</v>
      </c>
      <c r="E28" s="192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44"/>
      <c r="O28" s="144"/>
      <c r="P28" s="143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196"/>
      <c r="B29" s="170"/>
      <c r="C29" s="174"/>
      <c r="D29" s="56">
        <v>26</v>
      </c>
      <c r="E29" s="193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44"/>
      <c r="O29" s="144"/>
      <c r="P29" s="143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196"/>
      <c r="B30" s="178">
        <v>14</v>
      </c>
      <c r="C30" s="163" t="s">
        <v>46</v>
      </c>
      <c r="D30" s="57">
        <v>27</v>
      </c>
      <c r="E30" s="202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45"/>
      <c r="O30" s="145"/>
      <c r="P30" s="146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197"/>
      <c r="B31" s="178"/>
      <c r="C31" s="164"/>
      <c r="D31" s="57">
        <v>28</v>
      </c>
      <c r="E31" s="203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46"/>
      <c r="O31" s="146"/>
      <c r="P31" s="146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199" t="s">
        <v>42</v>
      </c>
      <c r="B32" s="170">
        <v>15</v>
      </c>
      <c r="C32" s="173" t="s">
        <v>46</v>
      </c>
      <c r="D32" s="56">
        <v>29</v>
      </c>
      <c r="E32" s="171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44"/>
      <c r="O32" s="144"/>
      <c r="P32" s="14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00"/>
      <c r="B33" s="170"/>
      <c r="C33" s="174"/>
      <c r="D33" s="56">
        <v>30</v>
      </c>
      <c r="E33" s="172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44"/>
      <c r="O33" s="144"/>
      <c r="P33" s="14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00"/>
      <c r="B34" s="178">
        <v>16</v>
      </c>
      <c r="C34" s="163" t="s">
        <v>47</v>
      </c>
      <c r="D34" s="57">
        <v>31</v>
      </c>
      <c r="E34" s="179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44"/>
      <c r="O34" s="144"/>
      <c r="P34" s="143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00"/>
      <c r="B35" s="178"/>
      <c r="C35" s="164"/>
      <c r="D35" s="57">
        <v>32</v>
      </c>
      <c r="E35" s="179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44"/>
      <c r="O35" s="144"/>
      <c r="P35" s="143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00"/>
      <c r="B36" s="170">
        <v>17</v>
      </c>
      <c r="C36" s="173" t="s">
        <v>47</v>
      </c>
      <c r="D36" s="56">
        <v>33</v>
      </c>
      <c r="E36" s="172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44"/>
      <c r="O36" s="144"/>
      <c r="P36" s="143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00"/>
      <c r="B37" s="170"/>
      <c r="C37" s="174"/>
      <c r="D37" s="56">
        <v>34</v>
      </c>
      <c r="E37" s="172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44"/>
      <c r="O37" s="144"/>
      <c r="P37" s="143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00"/>
      <c r="B38" s="178">
        <v>18</v>
      </c>
      <c r="C38" s="163" t="s">
        <v>47</v>
      </c>
      <c r="D38" s="57">
        <v>35</v>
      </c>
      <c r="E38" s="179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44"/>
      <c r="O38" s="144"/>
      <c r="P38" s="143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00"/>
      <c r="B39" s="178"/>
      <c r="C39" s="164"/>
      <c r="D39" s="57">
        <v>36</v>
      </c>
      <c r="E39" s="179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44"/>
      <c r="O39" s="144"/>
      <c r="P39" s="143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00"/>
      <c r="B40" s="170">
        <v>19</v>
      </c>
      <c r="C40" s="173" t="s">
        <v>43</v>
      </c>
      <c r="D40" s="56">
        <v>37</v>
      </c>
      <c r="E40" s="172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45"/>
      <c r="O40" s="145"/>
      <c r="P40" s="146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01"/>
      <c r="B41" s="175"/>
      <c r="C41" s="176"/>
      <c r="D41" s="68">
        <v>38</v>
      </c>
      <c r="E41" s="177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46"/>
      <c r="O41" s="146"/>
      <c r="P41" s="146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165" t="s">
        <v>21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7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K1:M1"/>
    <mergeCell ref="Z1:Z2"/>
    <mergeCell ref="O1:O2"/>
    <mergeCell ref="P1:P2"/>
    <mergeCell ref="N1:N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Q1:Q2"/>
    <mergeCell ref="R1:R2"/>
    <mergeCell ref="V1:V2"/>
    <mergeCell ref="W1:W2"/>
    <mergeCell ref="X1:X2"/>
    <mergeCell ref="Y1:Y2"/>
    <mergeCell ref="AB1:AB2"/>
    <mergeCell ref="AA1:AA2"/>
    <mergeCell ref="A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2022-10-13T21:28:32Z</dcterms:modified>
</cp:coreProperties>
</file>