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47.2019 SGPE 01074.2019 - Produção de Vídeo - SRP\"/>
    </mc:Choice>
  </mc:AlternateContent>
  <bookViews>
    <workbookView xWindow="0" yWindow="0" windowWidth="20490" windowHeight="7455" tabRatio="857" activeTab="1"/>
  </bookViews>
  <sheets>
    <sheet name="Reitoria_PROEX" sheetId="75" r:id="rId1"/>
    <sheet name="GESTOR" sheetId="91" r:id="rId2"/>
    <sheet name="Modelo Anexo II IN 002_2014" sheetId="77" r:id="rId3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F18" i="91" l="1"/>
  <c r="F17" i="91"/>
  <c r="J7" i="91"/>
  <c r="I7" i="91"/>
  <c r="E16" i="91"/>
  <c r="E15" i="91"/>
  <c r="E14" i="91"/>
  <c r="I5" i="91"/>
  <c r="I6" i="91"/>
  <c r="K6" i="91" s="1"/>
  <c r="I4" i="91"/>
  <c r="J5" i="91"/>
  <c r="J6" i="91"/>
  <c r="I5" i="75"/>
  <c r="I6" i="75"/>
  <c r="I4" i="75"/>
  <c r="J5" i="75"/>
  <c r="K5" i="75" s="1"/>
  <c r="J6" i="75"/>
  <c r="K6" i="75" s="1"/>
  <c r="K5" i="91" l="1"/>
  <c r="J4" i="75" l="1"/>
  <c r="J4" i="91" s="1"/>
  <c r="F20" i="91" l="1"/>
  <c r="K4" i="91"/>
  <c r="K4" i="75"/>
</calcChain>
</file>

<file path=xl/sharedStrings.xml><?xml version="1.0" encoding="utf-8"?>
<sst xmlns="http://schemas.openxmlformats.org/spreadsheetml/2006/main" count="100" uniqueCount="49">
  <si>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</si>
  <si>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</si>
  <si>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</si>
  <si>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</si>
  <si>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</si>
  <si>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</si>
  <si>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</si>
  <si>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</si>
  <si>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</si>
  <si>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</si>
  <si>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</si>
  <si>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</si>
  <si>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</si>
  <si>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</si>
  <si>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</si>
  <si>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</si>
  <si>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</si>
  <si>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</si>
  <si>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</si>
  <si>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</si>
  <si>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</si>
  <si>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</si>
  <si>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</si>
  <si>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</si>
  <si>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</si>
  <si>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da Ata com Aditivo</t>
  </si>
  <si>
    <t>Valor Utilizado</t>
  </si>
  <si>
    <t>% Aditivos</t>
  </si>
  <si>
    <t>% Utilizado</t>
  </si>
  <si>
    <t>*Prazos de Entrega e Pagamento conforme edital</t>
  </si>
  <si>
    <t>Qtde Utilizada</t>
  </si>
  <si>
    <t>CENTRO PARTICIPANTE: Reitoria/PROEX</t>
  </si>
  <si>
    <t>CENTRO PARTICIPANTE: GESTOR</t>
  </si>
  <si>
    <t>Resumo Atualizado em</t>
  </si>
  <si>
    <t>PROCESSO: 647/2019/UDESC</t>
  </si>
  <si>
    <t>OBJETO: CONTRATAÇÃO DE EMPRESA ESPECIALIZADA PARA PRESTAÇÃO DE SERVIÇOS AUDIOVISUAIS (PRODUTORA DE VÍDEOS) E ANIMAÇÃO GRÁFICA PARA SERVIÇOS EVENTUAIS</t>
  </si>
  <si>
    <t>VIGÊNCIA DA ATA: 26/06/2019 até 25/06/2020</t>
  </si>
  <si>
    <t xml:space="preserve"> AF nº  XX/2019 Qtde. DT</t>
  </si>
  <si>
    <t>Empresa</t>
  </si>
  <si>
    <t>Especificação</t>
  </si>
  <si>
    <t>Detalhamento</t>
  </si>
  <si>
    <t>REITORIA</t>
  </si>
  <si>
    <t>Preço Unitário</t>
  </si>
  <si>
    <t>UAU FILMES LTDA EPP. CNPJ 01.354.178/0001-01</t>
  </si>
  <si>
    <t>Video tipo 1 - Até 1 minuto e 30 segundos. (Conforme Termo de Referência)</t>
  </si>
  <si>
    <t>Arquivo audiovisual</t>
  </si>
  <si>
    <t>339039.59</t>
  </si>
  <si>
    <t>Video tipo 2 - Até 3 minutos. (Conforme Termo de Referência)</t>
  </si>
  <si>
    <t>Vídeo tipo 3 - Motion graphics até 3 minutos (Conforme termo de referência)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</si>
</sst>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5" fillId="0" borderId="0" xfId="1" applyFont="1" applyFill="1" applyAlignment="1">
      <alignment horizontal="left" vertical="center"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7" xfId="1" applyNumberFormat="1" applyFont="1" applyFill="1" applyBorder="1" applyAlignment="1" applyProtection="1">
      <alignment horizontal="right"/>
      <protection locked="0"/>
    </xf>
    <xf numFmtId="9" fontId="15" fillId="8" borderId="8" xfId="13" applyFont="1" applyFill="1" applyBorder="1" applyAlignment="1" applyProtection="1">
      <alignment horizontal="right"/>
      <protection locked="0"/>
    </xf>
    <xf numFmtId="2" fontId="15" fillId="8" borderId="7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16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12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43" fontId="16" fillId="10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44" fontId="18" fillId="11" borderId="1" xfId="5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vertical="center" wrapText="1"/>
    </xf>
    <xf numFmtId="0" fontId="16" fillId="11" borderId="8" xfId="0" applyFont="1" applyFill="1" applyBorder="1" applyAlignment="1">
      <alignment horizontal="center" vertical="center" wrapText="1"/>
    </xf>
    <xf numFmtId="44" fontId="4" fillId="7" borderId="1" xfId="5" applyFont="1" applyFill="1" applyBorder="1" applyAlignment="1">
      <alignment horizontal="center" vertical="center" wrapText="1"/>
    </xf>
    <xf numFmtId="44" fontId="4" fillId="4" borderId="1" xfId="5" applyFont="1" applyFill="1" applyBorder="1" applyAlignment="1">
      <alignment horizontal="center" vertical="center" wrapText="1"/>
    </xf>
    <xf numFmtId="44" fontId="4" fillId="7" borderId="11" xfId="5" applyFont="1" applyFill="1" applyBorder="1" applyAlignment="1">
      <alignment horizontal="center" vertical="center" wrapText="1"/>
    </xf>
    <xf numFmtId="44" fontId="4" fillId="9" borderId="1" xfId="5" applyFont="1" applyFill="1" applyBorder="1" applyAlignment="1" applyProtection="1">
      <alignment horizontal="center" vertical="center" wrapText="1"/>
      <protection locked="0"/>
    </xf>
    <xf numFmtId="0" fontId="15" fillId="8" borderId="9" xfId="1" applyFont="1" applyFill="1" applyBorder="1" applyAlignment="1" applyProtection="1">
      <protection locked="0"/>
    </xf>
    <xf numFmtId="0" fontId="15" fillId="8" borderId="11" xfId="1" applyFont="1" applyFill="1" applyBorder="1" applyAlignment="1" applyProtection="1">
      <protection locked="0"/>
    </xf>
    <xf numFmtId="0" fontId="4" fillId="6" borderId="9" xfId="0" applyNumberFormat="1" applyFont="1" applyFill="1" applyBorder="1" applyAlignment="1">
      <alignment vertical="center" wrapText="1"/>
    </xf>
    <xf numFmtId="0" fontId="4" fillId="6" borderId="10" xfId="0" applyNumberFormat="1" applyFont="1" applyFill="1" applyBorder="1" applyAlignment="1">
      <alignment vertical="center" wrapText="1"/>
    </xf>
    <xf numFmtId="44" fontId="4" fillId="0" borderId="0" xfId="1" applyNumberFormat="1" applyFont="1" applyFill="1" applyAlignment="1" applyProtection="1">
      <alignment wrapText="1"/>
      <protection locked="0"/>
    </xf>
  </cellXfs>
  <cellStyles count="14">
    <cellStyle name="Moeda" xfId="5" builtinId="4"/>
    <cellStyle name="Moeda 2" xfId="6"/>
    <cellStyle name="Moeda 2 2" xfId="10"/>
    <cellStyle name="Moeda 3" xfId="9"/>
    <cellStyle name="Normal" xfId="0" builtinId="0"/>
    <cellStyle name="Normal 2" xfId="1"/>
    <cellStyle name="Porcentagem 2" xfId="13"/>
    <cellStyle name="Separador de milhares 2" xfId="2"/>
    <cellStyle name="Separador de milhares 2 2" xfId="8"/>
    <cellStyle name="Separador de milhares 2 2 2" xfId="12"/>
    <cellStyle name="Separador de milhares 2 3" xfId="7"/>
    <cellStyle name="Separador de milhares 2 3 2" xfId="11"/>
    <cellStyle name="Separador de milhares 3" xfId="3"/>
    <cellStyle name="Título 5" xfId="4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W7"/>
  <sheetViews>
    <sheetView zoomScale="80" zoomScaleNormal="80" workbookViewId="0">
      <selection activeCell="J16" sqref="J16"/>
    </sheetView>
  </sheetViews>
  <sheetFormatPr defaultColWidth="9.7109375" defaultRowHeight="15" x14ac:dyDescent="0.25"/>
  <cols>
    <col min="1" max="1" width="9" style="1" customWidth="1"/>
    <col min="2" max="2" width="10.5703125" style="2" customWidth="1"/>
    <col min="3" max="3" width="21.7109375" style="19" customWidth="1"/>
    <col min="4" max="4" width="58.140625" style="2" customWidth="1"/>
    <col min="5" max="5" width="17.42578125" style="2" customWidth="1"/>
    <col min="6" max="6" width="16" style="2" customWidth="1"/>
    <col min="7" max="7" width="11.28515625" style="2" customWidth="1"/>
    <col min="8" max="8" width="18.5703125" style="18" customWidth="1"/>
    <col min="9" max="9" width="14.5703125" style="20" customWidth="1"/>
    <col min="10" max="10" width="15.140625" style="3" customWidth="1"/>
    <col min="11" max="11" width="12.5703125" style="21" customWidth="1"/>
    <col min="12" max="23" width="12" style="22" customWidth="1"/>
    <col min="24" max="16384" width="9.7109375" style="17"/>
  </cols>
  <sheetData>
    <row r="1" spans="1:23" ht="33" customHeight="1" x14ac:dyDescent="0.25">
      <c r="A1" s="44" t="s">
        <v>34</v>
      </c>
      <c r="B1" s="44"/>
      <c r="C1" s="44"/>
      <c r="D1" s="44" t="s">
        <v>35</v>
      </c>
      <c r="E1" s="44"/>
      <c r="F1" s="44"/>
      <c r="G1" s="44"/>
      <c r="H1" s="44"/>
      <c r="I1" s="44" t="s">
        <v>36</v>
      </c>
      <c r="J1" s="44"/>
      <c r="K1" s="44"/>
      <c r="L1" s="43" t="s">
        <v>37</v>
      </c>
      <c r="M1" s="43" t="s">
        <v>37</v>
      </c>
      <c r="N1" s="43" t="s">
        <v>37</v>
      </c>
      <c r="O1" s="43" t="s">
        <v>37</v>
      </c>
      <c r="P1" s="43" t="s">
        <v>37</v>
      </c>
      <c r="Q1" s="43" t="s">
        <v>37</v>
      </c>
      <c r="R1" s="43" t="s">
        <v>37</v>
      </c>
      <c r="S1" s="43" t="s">
        <v>37</v>
      </c>
      <c r="T1" s="43" t="s">
        <v>37</v>
      </c>
      <c r="U1" s="43" t="s">
        <v>37</v>
      </c>
      <c r="V1" s="43" t="s">
        <v>37</v>
      </c>
      <c r="W1" s="43" t="s">
        <v>37</v>
      </c>
    </row>
    <row r="2" spans="1:23" ht="21.75" customHeight="1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s="18" customFormat="1" ht="63" x14ac:dyDescent="0.2">
      <c r="A3" s="55" t="s">
        <v>5</v>
      </c>
      <c r="B3" s="55" t="s">
        <v>3</v>
      </c>
      <c r="C3" s="55" t="s">
        <v>38</v>
      </c>
      <c r="D3" s="55" t="s">
        <v>39</v>
      </c>
      <c r="E3" s="55" t="s">
        <v>4</v>
      </c>
      <c r="F3" s="55" t="s">
        <v>40</v>
      </c>
      <c r="G3" s="55" t="s">
        <v>41</v>
      </c>
      <c r="H3" s="56" t="s">
        <v>42</v>
      </c>
      <c r="I3" s="33" t="s">
        <v>24</v>
      </c>
      <c r="J3" s="34" t="s">
        <v>0</v>
      </c>
      <c r="K3" s="32" t="s">
        <v>2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ht="50.1" customHeight="1" x14ac:dyDescent="0.25">
      <c r="A4" s="57">
        <v>1</v>
      </c>
      <c r="B4" s="58">
        <v>1</v>
      </c>
      <c r="C4" s="59" t="s">
        <v>43</v>
      </c>
      <c r="D4" s="60" t="s">
        <v>44</v>
      </c>
      <c r="E4" s="61" t="s">
        <v>45</v>
      </c>
      <c r="F4" s="61" t="s">
        <v>46</v>
      </c>
      <c r="G4" s="61">
        <v>10</v>
      </c>
      <c r="H4" s="62">
        <v>1500</v>
      </c>
      <c r="I4" s="66">
        <f>H4*G4</f>
        <v>15000</v>
      </c>
      <c r="J4" s="67">
        <f>I4-(SUM(L4:W4))</f>
        <v>15000</v>
      </c>
      <c r="K4" s="36" t="str">
        <f>IF(J4&lt;0,"ATENÇÃO","OK")</f>
        <v>OK</v>
      </c>
      <c r="L4" s="31"/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</row>
    <row r="5" spans="1:23" ht="50.1" customHeight="1" x14ac:dyDescent="0.25">
      <c r="A5" s="57"/>
      <c r="B5" s="58">
        <v>2</v>
      </c>
      <c r="C5" s="63"/>
      <c r="D5" s="64" t="s">
        <v>47</v>
      </c>
      <c r="E5" s="61" t="s">
        <v>45</v>
      </c>
      <c r="F5" s="61" t="s">
        <v>46</v>
      </c>
      <c r="G5" s="61">
        <v>10</v>
      </c>
      <c r="H5" s="62">
        <v>2400</v>
      </c>
      <c r="I5" s="66">
        <f t="shared" ref="I5:I6" si="0">H5*G5</f>
        <v>24000</v>
      </c>
      <c r="J5" s="67">
        <f t="shared" ref="J5:J6" si="1">I5-(SUM(L5:W5))</f>
        <v>24000</v>
      </c>
      <c r="K5" s="36" t="str">
        <f t="shared" ref="K5:K6" si="2">IF(J5&lt;0,"ATENÇÃO","OK")</f>
        <v>OK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</row>
    <row r="6" spans="1:23" ht="50.1" customHeight="1" x14ac:dyDescent="0.25">
      <c r="A6" s="57"/>
      <c r="B6" s="58">
        <v>3</v>
      </c>
      <c r="C6" s="65"/>
      <c r="D6" s="64" t="s">
        <v>48</v>
      </c>
      <c r="E6" s="61" t="s">
        <v>45</v>
      </c>
      <c r="F6" s="61" t="s">
        <v>46</v>
      </c>
      <c r="G6" s="61">
        <v>5</v>
      </c>
      <c r="H6" s="62">
        <v>1869.8</v>
      </c>
      <c r="I6" s="66">
        <f t="shared" si="0"/>
        <v>9349</v>
      </c>
      <c r="J6" s="67">
        <f t="shared" si="1"/>
        <v>9349</v>
      </c>
      <c r="K6" s="36" t="str">
        <f t="shared" si="2"/>
        <v>OK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</row>
    <row r="7" spans="1:23" x14ac:dyDescent="0.25">
      <c r="D7" s="23" t="s">
        <v>29</v>
      </c>
    </row>
  </sheetData>
  <mergeCells count="18">
    <mergeCell ref="A4:A6"/>
    <mergeCell ref="C4:C6"/>
    <mergeCell ref="L1:L2"/>
    <mergeCell ref="A1:C1"/>
    <mergeCell ref="W1:W2"/>
    <mergeCell ref="Q1:Q2"/>
    <mergeCell ref="R1:R2"/>
    <mergeCell ref="S1:S2"/>
    <mergeCell ref="T1:T2"/>
    <mergeCell ref="U1:U2"/>
    <mergeCell ref="M1:M2"/>
    <mergeCell ref="N1:N2"/>
    <mergeCell ref="O1:O2"/>
    <mergeCell ref="P1:P2"/>
    <mergeCell ref="V1:V2"/>
    <mergeCell ref="I1:K1"/>
    <mergeCell ref="D1:H1"/>
    <mergeCell ref="A2:K2"/>
  </mergeCells>
  <phoneticPr fontId="0" type="noConversion"/>
  <conditionalFormatting sqref="L4:W6">
    <cfRule type="cellIs" dxfId="2" priority="7" stopIfTrue="1" operator="greaterThan">
      <formula>0</formula>
    </cfRule>
    <cfRule type="cellIs" dxfId="1" priority="8" stopIfTrue="1" operator="greaterThan">
      <formula>0</formula>
    </cfRule>
    <cfRule type="cellIs" dxfId="0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="80" zoomScaleNormal="80" workbookViewId="0">
      <selection activeCell="E21" sqref="E21"/>
    </sheetView>
  </sheetViews>
  <sheetFormatPr defaultColWidth="9.7109375" defaultRowHeight="15" x14ac:dyDescent="0.25"/>
  <cols>
    <col min="1" max="1" width="11.85546875" style="1" customWidth="1"/>
    <col min="2" max="2" width="11.42578125" style="2" customWidth="1"/>
    <col min="3" max="3" width="28.85546875" style="19" customWidth="1"/>
    <col min="4" max="4" width="53.85546875" style="2" bestFit="1" customWidth="1"/>
    <col min="5" max="5" width="53.85546875" style="2" customWidth="1"/>
    <col min="6" max="6" width="18.85546875" style="2" customWidth="1"/>
    <col min="7" max="7" width="16" style="2" customWidth="1"/>
    <col min="8" max="8" width="18.5703125" style="18" customWidth="1"/>
    <col min="9" max="9" width="17.85546875" style="20" customWidth="1"/>
    <col min="10" max="10" width="19" style="3" customWidth="1"/>
    <col min="11" max="11" width="20.42578125" style="21" customWidth="1"/>
    <col min="12" max="12" width="17.85546875" style="17" customWidth="1"/>
    <col min="13" max="13" width="18.42578125" style="17" customWidth="1"/>
    <col min="14" max="16384" width="9.7109375" style="17"/>
  </cols>
  <sheetData>
    <row r="1" spans="1:11" ht="32.25" customHeight="1" x14ac:dyDescent="0.25">
      <c r="A1" s="44" t="s">
        <v>34</v>
      </c>
      <c r="B1" s="44"/>
      <c r="C1" s="44"/>
      <c r="D1" s="44" t="s">
        <v>35</v>
      </c>
      <c r="E1" s="44"/>
      <c r="F1" s="44"/>
      <c r="G1" s="44"/>
      <c r="H1" s="44"/>
      <c r="I1" s="45" t="s">
        <v>36</v>
      </c>
      <c r="J1" s="46"/>
      <c r="K1" s="46"/>
    </row>
    <row r="2" spans="1:11" ht="29.25" customHeight="1" x14ac:dyDescent="0.25">
      <c r="A2" s="72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s="18" customFormat="1" ht="60" customHeight="1" x14ac:dyDescent="0.2">
      <c r="A3" s="55" t="s">
        <v>5</v>
      </c>
      <c r="B3" s="55" t="s">
        <v>3</v>
      </c>
      <c r="C3" s="55" t="s">
        <v>38</v>
      </c>
      <c r="D3" s="55" t="s">
        <v>39</v>
      </c>
      <c r="E3" s="55" t="s">
        <v>4</v>
      </c>
      <c r="F3" s="55" t="s">
        <v>40</v>
      </c>
      <c r="G3" s="55" t="s">
        <v>41</v>
      </c>
      <c r="H3" s="56" t="s">
        <v>42</v>
      </c>
      <c r="I3" s="33" t="s">
        <v>24</v>
      </c>
      <c r="J3" s="34" t="s">
        <v>30</v>
      </c>
      <c r="K3" s="32" t="s">
        <v>23</v>
      </c>
    </row>
    <row r="4" spans="1:11" ht="39.950000000000003" customHeight="1" x14ac:dyDescent="0.25">
      <c r="A4" s="57">
        <v>1</v>
      </c>
      <c r="B4" s="58">
        <v>1</v>
      </c>
      <c r="C4" s="59" t="s">
        <v>43</v>
      </c>
      <c r="D4" s="60" t="s">
        <v>44</v>
      </c>
      <c r="E4" s="61" t="s">
        <v>45</v>
      </c>
      <c r="F4" s="61" t="s">
        <v>46</v>
      </c>
      <c r="G4" s="61">
        <v>10</v>
      </c>
      <c r="H4" s="62">
        <v>1500</v>
      </c>
      <c r="I4" s="68">
        <f>H4*G4</f>
        <v>15000</v>
      </c>
      <c r="J4" s="67">
        <f>Reitoria_PROEX!I4-Reitoria_PROEX!J4</f>
        <v>0</v>
      </c>
      <c r="K4" s="69">
        <f>I4-J4</f>
        <v>15000</v>
      </c>
    </row>
    <row r="5" spans="1:11" ht="39.950000000000003" customHeight="1" x14ac:dyDescent="0.25">
      <c r="A5" s="57"/>
      <c r="B5" s="58">
        <v>2</v>
      </c>
      <c r="C5" s="63"/>
      <c r="D5" s="64" t="s">
        <v>47</v>
      </c>
      <c r="E5" s="61" t="s">
        <v>45</v>
      </c>
      <c r="F5" s="61" t="s">
        <v>46</v>
      </c>
      <c r="G5" s="61">
        <v>10</v>
      </c>
      <c r="H5" s="62">
        <v>2400</v>
      </c>
      <c r="I5" s="68">
        <f t="shared" ref="I5:I6" si="0">H5*G5</f>
        <v>24000</v>
      </c>
      <c r="J5" s="67">
        <f>Reitoria_PROEX!I5-Reitoria_PROEX!J5</f>
        <v>0</v>
      </c>
      <c r="K5" s="69">
        <f t="shared" ref="K5:K6" si="1">I5-J5</f>
        <v>24000</v>
      </c>
    </row>
    <row r="6" spans="1:11" ht="39.950000000000003" customHeight="1" x14ac:dyDescent="0.25">
      <c r="A6" s="57"/>
      <c r="B6" s="58">
        <v>3</v>
      </c>
      <c r="C6" s="65"/>
      <c r="D6" s="64" t="s">
        <v>48</v>
      </c>
      <c r="E6" s="61" t="s">
        <v>45</v>
      </c>
      <c r="F6" s="61" t="s">
        <v>46</v>
      </c>
      <c r="G6" s="61">
        <v>5</v>
      </c>
      <c r="H6" s="62">
        <v>1869.8</v>
      </c>
      <c r="I6" s="68">
        <f t="shared" si="0"/>
        <v>9349</v>
      </c>
      <c r="J6" s="67">
        <f>Reitoria_PROEX!I6-Reitoria_PROEX!J6</f>
        <v>0</v>
      </c>
      <c r="K6" s="69">
        <f t="shared" si="1"/>
        <v>9349</v>
      </c>
    </row>
    <row r="7" spans="1:11" ht="31.5" customHeight="1" x14ac:dyDescent="0.25">
      <c r="D7" s="23"/>
      <c r="E7" s="23"/>
      <c r="I7" s="74">
        <f>SUM(I4:I6)</f>
        <v>48349</v>
      </c>
      <c r="J7" s="3">
        <f>SUM(J4:J6)</f>
        <v>0</v>
      </c>
    </row>
    <row r="9" spans="1:11" ht="15" customHeight="1" x14ac:dyDescent="0.25"/>
    <row r="14" spans="1:11" ht="15.75" x14ac:dyDescent="0.25">
      <c r="E14" s="39" t="str">
        <f>A1</f>
        <v>PROCESSO: 647/2019/UDESC</v>
      </c>
      <c r="F14" s="40"/>
      <c r="G14" s="3"/>
      <c r="H14" s="21"/>
      <c r="I14" s="17"/>
      <c r="J14" s="17"/>
      <c r="K14" s="17"/>
    </row>
    <row r="15" spans="1:11" ht="15.75" customHeight="1" x14ac:dyDescent="0.25">
      <c r="E15" s="41" t="str">
        <f>D1</f>
        <v>OBJETO: CONTRATAÇÃO DE EMPRESA ESPECIALIZADA PARA PRESTAÇÃO DE SERVIÇOS AUDIOVISUAIS (PRODUTORA DE VÍDEOS) E ANIMAÇÃO GRÁFICA PARA SERVIÇOS EVENTUAIS</v>
      </c>
      <c r="F15" s="42"/>
      <c r="G15" s="3"/>
      <c r="H15" s="21"/>
      <c r="I15" s="17"/>
      <c r="J15" s="17"/>
      <c r="K15" s="17"/>
    </row>
    <row r="16" spans="1:11" ht="15.75" customHeight="1" x14ac:dyDescent="0.25">
      <c r="E16" s="37" t="str">
        <f>I1</f>
        <v>VIGÊNCIA DA ATA: 26/06/2019 até 25/06/2020</v>
      </c>
      <c r="F16" s="38"/>
      <c r="G16" s="3"/>
      <c r="H16" s="21"/>
      <c r="I16" s="17"/>
      <c r="J16" s="17"/>
      <c r="K16" s="17"/>
    </row>
    <row r="17" spans="5:11" ht="15.75" customHeight="1" x14ac:dyDescent="0.25">
      <c r="E17" s="28" t="s">
        <v>25</v>
      </c>
      <c r="F17" s="24">
        <f>I7</f>
        <v>48349</v>
      </c>
      <c r="G17" s="3"/>
      <c r="H17" s="21"/>
      <c r="I17" s="17"/>
      <c r="J17" s="17"/>
      <c r="K17" s="17"/>
    </row>
    <row r="18" spans="5:11" ht="15.75" x14ac:dyDescent="0.25">
      <c r="E18" s="29" t="s">
        <v>26</v>
      </c>
      <c r="F18" s="25">
        <f>J7</f>
        <v>0</v>
      </c>
      <c r="G18" s="3"/>
      <c r="H18" s="21"/>
      <c r="I18" s="17"/>
      <c r="J18" s="17"/>
      <c r="K18" s="17"/>
    </row>
    <row r="19" spans="5:11" ht="24" customHeight="1" x14ac:dyDescent="0.25">
      <c r="E19" s="29" t="s">
        <v>27</v>
      </c>
      <c r="F19" s="27"/>
      <c r="G19" s="3"/>
      <c r="H19" s="21"/>
      <c r="I19" s="17"/>
      <c r="J19" s="17"/>
      <c r="K19" s="17"/>
    </row>
    <row r="20" spans="5:11" ht="15.75" x14ac:dyDescent="0.25">
      <c r="E20" s="30" t="s">
        <v>28</v>
      </c>
      <c r="F20" s="26">
        <f>F18/F17</f>
        <v>0</v>
      </c>
      <c r="G20" s="3"/>
      <c r="H20" s="21"/>
      <c r="I20" s="17"/>
      <c r="J20" s="17"/>
      <c r="K20" s="17"/>
    </row>
    <row r="21" spans="5:11" ht="15.75" x14ac:dyDescent="0.25">
      <c r="E21" s="70" t="s">
        <v>33</v>
      </c>
      <c r="F21" s="71"/>
      <c r="G21" s="3"/>
      <c r="H21" s="21"/>
      <c r="I21" s="17"/>
      <c r="J21" s="17"/>
      <c r="K21" s="17"/>
    </row>
    <row r="24" spans="5:11" ht="45" customHeight="1" x14ac:dyDescent="0.25"/>
    <row r="35" ht="45" customHeight="1" x14ac:dyDescent="0.25"/>
    <row r="74" ht="27.75" customHeight="1" x14ac:dyDescent="0.25"/>
  </sheetData>
  <mergeCells count="5">
    <mergeCell ref="A1:C1"/>
    <mergeCell ref="D1:H1"/>
    <mergeCell ref="A4:A6"/>
    <mergeCell ref="C4:C6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48" t="s">
        <v>6</v>
      </c>
      <c r="B1" s="48"/>
      <c r="C1" s="48"/>
      <c r="D1" s="48"/>
      <c r="E1" s="48"/>
      <c r="F1" s="48"/>
      <c r="G1" s="48"/>
      <c r="H1" s="48"/>
    </row>
    <row r="2" spans="1:8" ht="20.25" x14ac:dyDescent="0.2">
      <c r="B2" s="5"/>
    </row>
    <row r="3" spans="1:8" ht="47.25" customHeight="1" x14ac:dyDescent="0.2">
      <c r="A3" s="49" t="s">
        <v>7</v>
      </c>
      <c r="B3" s="49"/>
      <c r="C3" s="49"/>
      <c r="D3" s="49"/>
      <c r="E3" s="49"/>
      <c r="F3" s="49"/>
      <c r="G3" s="49"/>
      <c r="H3" s="49"/>
    </row>
    <row r="4" spans="1:8" ht="35.25" customHeight="1" x14ac:dyDescent="0.2">
      <c r="B4" s="6"/>
    </row>
    <row r="5" spans="1:8" ht="15" customHeight="1" x14ac:dyDescent="0.2">
      <c r="A5" s="50" t="s">
        <v>8</v>
      </c>
      <c r="B5" s="50"/>
      <c r="C5" s="50"/>
      <c r="D5" s="50"/>
      <c r="E5" s="50"/>
      <c r="F5" s="50"/>
      <c r="G5" s="50"/>
      <c r="H5" s="50"/>
    </row>
    <row r="6" spans="1:8" ht="15" customHeight="1" x14ac:dyDescent="0.2">
      <c r="A6" s="50" t="s">
        <v>9</v>
      </c>
      <c r="B6" s="50"/>
      <c r="C6" s="50"/>
      <c r="D6" s="50"/>
      <c r="E6" s="50"/>
      <c r="F6" s="50"/>
      <c r="G6" s="50"/>
      <c r="H6" s="50"/>
    </row>
    <row r="7" spans="1:8" ht="15" customHeight="1" x14ac:dyDescent="0.2">
      <c r="A7" s="50" t="s">
        <v>10</v>
      </c>
      <c r="B7" s="50"/>
      <c r="C7" s="50"/>
      <c r="D7" s="50"/>
      <c r="E7" s="50"/>
      <c r="F7" s="50"/>
      <c r="G7" s="50"/>
      <c r="H7" s="50"/>
    </row>
    <row r="8" spans="1:8" ht="15" customHeight="1" x14ac:dyDescent="0.2">
      <c r="A8" s="50" t="s">
        <v>11</v>
      </c>
      <c r="B8" s="50"/>
      <c r="C8" s="50"/>
      <c r="D8" s="50"/>
      <c r="E8" s="50"/>
      <c r="F8" s="50"/>
      <c r="G8" s="50"/>
      <c r="H8" s="50"/>
    </row>
    <row r="9" spans="1:8" ht="30" customHeight="1" x14ac:dyDescent="0.2">
      <c r="B9" s="7"/>
    </row>
    <row r="10" spans="1:8" ht="105" customHeight="1" x14ac:dyDescent="0.2">
      <c r="A10" s="51" t="s">
        <v>12</v>
      </c>
      <c r="B10" s="51"/>
      <c r="C10" s="51"/>
      <c r="D10" s="51"/>
      <c r="E10" s="51"/>
      <c r="F10" s="51"/>
      <c r="G10" s="51"/>
      <c r="H10" s="51"/>
    </row>
    <row r="11" spans="1:8" ht="15.75" thickBot="1" x14ac:dyDescent="0.25">
      <c r="B11" s="8"/>
    </row>
    <row r="12" spans="1:8" ht="48.75" thickBot="1" x14ac:dyDescent="0.25">
      <c r="A12" s="9" t="s">
        <v>5</v>
      </c>
      <c r="B12" s="9" t="s">
        <v>3</v>
      </c>
      <c r="C12" s="10" t="s">
        <v>13</v>
      </c>
      <c r="D12" s="10" t="s">
        <v>4</v>
      </c>
      <c r="E12" s="10" t="s">
        <v>14</v>
      </c>
      <c r="F12" s="10" t="s">
        <v>15</v>
      </c>
      <c r="G12" s="10" t="s">
        <v>16</v>
      </c>
      <c r="H12" s="10" t="s">
        <v>17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52" t="s">
        <v>18</v>
      </c>
      <c r="B19" s="52"/>
      <c r="C19" s="52"/>
      <c r="D19" s="52"/>
      <c r="E19" s="52"/>
      <c r="F19" s="52"/>
      <c r="G19" s="52"/>
      <c r="H19" s="52"/>
    </row>
    <row r="20" spans="1:8" ht="14.25" x14ac:dyDescent="0.2">
      <c r="A20" s="53" t="s">
        <v>19</v>
      </c>
      <c r="B20" s="53"/>
      <c r="C20" s="53"/>
      <c r="D20" s="53"/>
      <c r="E20" s="53"/>
      <c r="F20" s="53"/>
      <c r="G20" s="53"/>
      <c r="H20" s="53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54" t="s">
        <v>20</v>
      </c>
      <c r="B24" s="54"/>
      <c r="C24" s="54"/>
      <c r="D24" s="54"/>
      <c r="E24" s="54"/>
      <c r="F24" s="54"/>
      <c r="G24" s="54"/>
      <c r="H24" s="54"/>
    </row>
    <row r="25" spans="1:8" ht="15" customHeight="1" x14ac:dyDescent="0.2">
      <c r="A25" s="54" t="s">
        <v>21</v>
      </c>
      <c r="B25" s="54"/>
      <c r="C25" s="54"/>
      <c r="D25" s="54"/>
      <c r="E25" s="54"/>
      <c r="F25" s="54"/>
      <c r="G25" s="54"/>
      <c r="H25" s="54"/>
    </row>
    <row r="26" spans="1:8" ht="15" customHeight="1" x14ac:dyDescent="0.2">
      <c r="A26" s="47" t="s">
        <v>22</v>
      </c>
      <c r="B26" s="47"/>
      <c r="C26" s="47"/>
      <c r="D26" s="47"/>
      <c r="E26" s="47"/>
      <c r="F26" s="47"/>
      <c r="G26" s="47"/>
      <c r="H26" s="4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Reitoria_PROEX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2019-06-28T20:35:05Z</dcterms:modified>
</cp:coreProperties>
</file>