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52.2022 SRP SGPE 7719.2022 - Carimbos e Chaves - VIG 08.04.2023\"/>
    </mc:Choice>
  </mc:AlternateContent>
  <xr:revisionPtr revIDLastSave="0" documentId="13_ncr:1_{7AC7B1D6-A25F-410F-9E01-349447AB988A}" xr6:coauthVersionLast="36" xr6:coauthVersionMax="47" xr10:uidLastSave="{00000000-0000-0000-0000-000000000000}"/>
  <bookViews>
    <workbookView xWindow="43080" yWindow="3795" windowWidth="29040" windowHeight="15840" tabRatio="857" activeTab="13" xr2:uid="{00000000-000D-0000-FFFF-FFFF00000000}"/>
  </bookViews>
  <sheets>
    <sheet name="Reitoria" sheetId="75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ERES" sheetId="168" r:id="rId7"/>
    <sheet name="CESFI" sheetId="169" r:id="rId8"/>
    <sheet name="CCT" sheetId="170" r:id="rId9"/>
    <sheet name="CEO" sheetId="172" r:id="rId10"/>
    <sheet name="CEPLAN" sheetId="173" r:id="rId11"/>
    <sheet name="CEAVI" sheetId="174" r:id="rId12"/>
    <sheet name="CAV" sheetId="175" r:id="rId13"/>
    <sheet name="GESTOR" sheetId="162" r:id="rId14"/>
  </sheets>
  <definedNames>
    <definedName name="diasuteis" localSheetId="12">#REF!</definedName>
    <definedName name="diasuteis" localSheetId="8">#REF!</definedName>
    <definedName name="diasuteis" localSheetId="2">#REF!</definedName>
    <definedName name="diasuteis" localSheetId="3">#REF!</definedName>
    <definedName name="diasuteis" localSheetId="11">#REF!</definedName>
    <definedName name="diasuteis" localSheetId="5">#REF!</definedName>
    <definedName name="diasuteis" localSheetId="9">#REF!</definedName>
    <definedName name="diasuteis" localSheetId="10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0">#REF!</definedName>
    <definedName name="diasuteis">#REF!</definedName>
    <definedName name="Ferias" localSheetId="12">#REF!</definedName>
    <definedName name="Ferias" localSheetId="8">#REF!</definedName>
    <definedName name="Ferias" localSheetId="3">#REF!</definedName>
    <definedName name="Ferias" localSheetId="11">#REF!</definedName>
    <definedName name="Ferias" localSheetId="5">#REF!</definedName>
    <definedName name="Ferias" localSheetId="9">#REF!</definedName>
    <definedName name="Ferias" localSheetId="7">#REF!</definedName>
    <definedName name="Ferias" localSheetId="1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G4" i="162" l="1"/>
  <c r="G5" i="162"/>
  <c r="G6" i="162"/>
  <c r="G7" i="162"/>
  <c r="G8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21" i="162"/>
  <c r="G22" i="162"/>
  <c r="G23" i="162"/>
  <c r="G3" i="162"/>
  <c r="U25" i="175"/>
  <c r="T25" i="175"/>
  <c r="S25" i="175"/>
  <c r="R25" i="175"/>
  <c r="Q25" i="175"/>
  <c r="P25" i="175"/>
  <c r="O25" i="175"/>
  <c r="M24" i="175"/>
  <c r="N24" i="175" s="1"/>
  <c r="M23" i="175"/>
  <c r="N23" i="175" s="1"/>
  <c r="M22" i="175"/>
  <c r="N22" i="175" s="1"/>
  <c r="M21" i="175"/>
  <c r="N21" i="175" s="1"/>
  <c r="M20" i="175"/>
  <c r="N20" i="175" s="1"/>
  <c r="M19" i="175"/>
  <c r="N19" i="175" s="1"/>
  <c r="M18" i="175"/>
  <c r="N18" i="175" s="1"/>
  <c r="M17" i="175"/>
  <c r="N17" i="175" s="1"/>
  <c r="M16" i="175"/>
  <c r="N16" i="175" s="1"/>
  <c r="M15" i="175"/>
  <c r="N15" i="175" s="1"/>
  <c r="M14" i="175"/>
  <c r="N14" i="175" s="1"/>
  <c r="M13" i="175"/>
  <c r="N13" i="175" s="1"/>
  <c r="M12" i="175"/>
  <c r="N12" i="175" s="1"/>
  <c r="M11" i="175"/>
  <c r="N11" i="175" s="1"/>
  <c r="M10" i="175"/>
  <c r="N10" i="175" s="1"/>
  <c r="M9" i="175"/>
  <c r="N9" i="175" s="1"/>
  <c r="M8" i="175"/>
  <c r="N8" i="175" s="1"/>
  <c r="M7" i="175"/>
  <c r="N7" i="175" s="1"/>
  <c r="M6" i="175"/>
  <c r="N6" i="175" s="1"/>
  <c r="M5" i="175"/>
  <c r="N5" i="175" s="1"/>
  <c r="M4" i="175"/>
  <c r="N4" i="175" s="1"/>
  <c r="U25" i="174"/>
  <c r="T25" i="174"/>
  <c r="S25" i="174"/>
  <c r="R25" i="174"/>
  <c r="Q25" i="174"/>
  <c r="P25" i="174"/>
  <c r="O25" i="174"/>
  <c r="M24" i="174"/>
  <c r="N24" i="174" s="1"/>
  <c r="M23" i="174"/>
  <c r="N23" i="174" s="1"/>
  <c r="M22" i="174"/>
  <c r="N22" i="174" s="1"/>
  <c r="M21" i="174"/>
  <c r="N21" i="174" s="1"/>
  <c r="M20" i="174"/>
  <c r="N20" i="174" s="1"/>
  <c r="M19" i="174"/>
  <c r="N19" i="174" s="1"/>
  <c r="M18" i="174"/>
  <c r="N18" i="174" s="1"/>
  <c r="M17" i="174"/>
  <c r="N17" i="174" s="1"/>
  <c r="N16" i="174"/>
  <c r="M16" i="174"/>
  <c r="M15" i="174"/>
  <c r="N15" i="174" s="1"/>
  <c r="M14" i="174"/>
  <c r="N14" i="174" s="1"/>
  <c r="N13" i="174"/>
  <c r="M13" i="174"/>
  <c r="M12" i="174"/>
  <c r="N12" i="174" s="1"/>
  <c r="M11" i="174"/>
  <c r="N11" i="174" s="1"/>
  <c r="M10" i="174"/>
  <c r="N10" i="174" s="1"/>
  <c r="M9" i="174"/>
  <c r="N9" i="174" s="1"/>
  <c r="M8" i="174"/>
  <c r="N8" i="174" s="1"/>
  <c r="M7" i="174"/>
  <c r="N7" i="174" s="1"/>
  <c r="M6" i="174"/>
  <c r="N6" i="174" s="1"/>
  <c r="M5" i="174"/>
  <c r="N5" i="174" s="1"/>
  <c r="M4" i="174"/>
  <c r="N4" i="174" s="1"/>
  <c r="U25" i="173"/>
  <c r="T25" i="173"/>
  <c r="S25" i="173"/>
  <c r="R25" i="173"/>
  <c r="Q25" i="173"/>
  <c r="P25" i="173"/>
  <c r="O25" i="173"/>
  <c r="M24" i="173"/>
  <c r="N24" i="173" s="1"/>
  <c r="M23" i="173"/>
  <c r="N23" i="173" s="1"/>
  <c r="M22" i="173"/>
  <c r="N22" i="173" s="1"/>
  <c r="M21" i="173"/>
  <c r="N21" i="173" s="1"/>
  <c r="M20" i="173"/>
  <c r="N20" i="173" s="1"/>
  <c r="M19" i="173"/>
  <c r="N19" i="173" s="1"/>
  <c r="M18" i="173"/>
  <c r="N18" i="173" s="1"/>
  <c r="M17" i="173"/>
  <c r="N17" i="173" s="1"/>
  <c r="M16" i="173"/>
  <c r="N16" i="173" s="1"/>
  <c r="M15" i="173"/>
  <c r="N15" i="173" s="1"/>
  <c r="M14" i="173"/>
  <c r="N14" i="173" s="1"/>
  <c r="M13" i="173"/>
  <c r="N13" i="173" s="1"/>
  <c r="N12" i="173"/>
  <c r="M12" i="173"/>
  <c r="M11" i="173"/>
  <c r="N11" i="173" s="1"/>
  <c r="M10" i="173"/>
  <c r="N10" i="173" s="1"/>
  <c r="M9" i="173"/>
  <c r="N9" i="173" s="1"/>
  <c r="M8" i="173"/>
  <c r="N8" i="173" s="1"/>
  <c r="M7" i="173"/>
  <c r="N7" i="173" s="1"/>
  <c r="N6" i="173"/>
  <c r="M6" i="173"/>
  <c r="M5" i="173"/>
  <c r="N5" i="173" s="1"/>
  <c r="M4" i="173"/>
  <c r="N4" i="173" s="1"/>
  <c r="U25" i="172"/>
  <c r="T25" i="172"/>
  <c r="S25" i="172"/>
  <c r="R25" i="172"/>
  <c r="Q25" i="172"/>
  <c r="P25" i="172"/>
  <c r="O25" i="172"/>
  <c r="M24" i="172"/>
  <c r="N24" i="172" s="1"/>
  <c r="M23" i="172"/>
  <c r="N23" i="172" s="1"/>
  <c r="M22" i="172"/>
  <c r="N22" i="172" s="1"/>
  <c r="M21" i="172"/>
  <c r="N21" i="172" s="1"/>
  <c r="M20" i="172"/>
  <c r="N20" i="172" s="1"/>
  <c r="M19" i="172"/>
  <c r="N19" i="172" s="1"/>
  <c r="M18" i="172"/>
  <c r="N18" i="172" s="1"/>
  <c r="M17" i="172"/>
  <c r="N17" i="172" s="1"/>
  <c r="M16" i="172"/>
  <c r="N16" i="172" s="1"/>
  <c r="M15" i="172"/>
  <c r="N15" i="172" s="1"/>
  <c r="M14" i="172"/>
  <c r="N14" i="172" s="1"/>
  <c r="M13" i="172"/>
  <c r="N13" i="172" s="1"/>
  <c r="M12" i="172"/>
  <c r="N12" i="172" s="1"/>
  <c r="M11" i="172"/>
  <c r="N11" i="172" s="1"/>
  <c r="M10" i="172"/>
  <c r="N10" i="172" s="1"/>
  <c r="M9" i="172"/>
  <c r="N9" i="172" s="1"/>
  <c r="M8" i="172"/>
  <c r="N8" i="172" s="1"/>
  <c r="M7" i="172"/>
  <c r="N7" i="172" s="1"/>
  <c r="M6" i="172"/>
  <c r="N6" i="172" s="1"/>
  <c r="M5" i="172"/>
  <c r="N5" i="172" s="1"/>
  <c r="M4" i="172"/>
  <c r="N4" i="172" s="1"/>
  <c r="U25" i="170"/>
  <c r="T25" i="170"/>
  <c r="S25" i="170"/>
  <c r="R25" i="170"/>
  <c r="Q25" i="170"/>
  <c r="P25" i="170"/>
  <c r="O25" i="170"/>
  <c r="N24" i="170"/>
  <c r="M24" i="170"/>
  <c r="M23" i="170"/>
  <c r="N23" i="170" s="1"/>
  <c r="M22" i="170"/>
  <c r="N22" i="170" s="1"/>
  <c r="M21" i="170"/>
  <c r="N21" i="170" s="1"/>
  <c r="M20" i="170"/>
  <c r="N20" i="170" s="1"/>
  <c r="M19" i="170"/>
  <c r="N19" i="170" s="1"/>
  <c r="M18" i="170"/>
  <c r="N18" i="170" s="1"/>
  <c r="M17" i="170"/>
  <c r="N17" i="170" s="1"/>
  <c r="M16" i="170"/>
  <c r="N16" i="170" s="1"/>
  <c r="M15" i="170"/>
  <c r="N15" i="170" s="1"/>
  <c r="M14" i="170"/>
  <c r="N14" i="170" s="1"/>
  <c r="M13" i="170"/>
  <c r="N13" i="170" s="1"/>
  <c r="M12" i="170"/>
  <c r="N12" i="170" s="1"/>
  <c r="M11" i="170"/>
  <c r="N11" i="170" s="1"/>
  <c r="M10" i="170"/>
  <c r="N10" i="170" s="1"/>
  <c r="M9" i="170"/>
  <c r="N9" i="170" s="1"/>
  <c r="M8" i="170"/>
  <c r="N8" i="170" s="1"/>
  <c r="M7" i="170"/>
  <c r="N7" i="170" s="1"/>
  <c r="M6" i="170"/>
  <c r="N6" i="170" s="1"/>
  <c r="M5" i="170"/>
  <c r="N5" i="170" s="1"/>
  <c r="N4" i="170"/>
  <c r="M4" i="170"/>
  <c r="U25" i="169"/>
  <c r="T25" i="169"/>
  <c r="S25" i="169"/>
  <c r="R25" i="169"/>
  <c r="Q25" i="169"/>
  <c r="P25" i="169"/>
  <c r="O25" i="169"/>
  <c r="M24" i="169"/>
  <c r="N24" i="169" s="1"/>
  <c r="M23" i="169"/>
  <c r="N23" i="169" s="1"/>
  <c r="M22" i="169"/>
  <c r="N22" i="169" s="1"/>
  <c r="M21" i="169"/>
  <c r="N21" i="169" s="1"/>
  <c r="M20" i="169"/>
  <c r="N20" i="169" s="1"/>
  <c r="N19" i="169"/>
  <c r="M19" i="169"/>
  <c r="M18" i="169"/>
  <c r="N18" i="169" s="1"/>
  <c r="M17" i="169"/>
  <c r="N17" i="169" s="1"/>
  <c r="M16" i="169"/>
  <c r="N16" i="169" s="1"/>
  <c r="M15" i="169"/>
  <c r="N15" i="169" s="1"/>
  <c r="M14" i="169"/>
  <c r="N14" i="169" s="1"/>
  <c r="M13" i="169"/>
  <c r="N13" i="169" s="1"/>
  <c r="M12" i="169"/>
  <c r="N12" i="169" s="1"/>
  <c r="M11" i="169"/>
  <c r="N11" i="169" s="1"/>
  <c r="N10" i="169"/>
  <c r="M10" i="169"/>
  <c r="M9" i="169"/>
  <c r="N9" i="169" s="1"/>
  <c r="M8" i="169"/>
  <c r="N8" i="169" s="1"/>
  <c r="M7" i="169"/>
  <c r="N7" i="169" s="1"/>
  <c r="M6" i="169"/>
  <c r="N6" i="169" s="1"/>
  <c r="M5" i="169"/>
  <c r="N5" i="169" s="1"/>
  <c r="M4" i="169"/>
  <c r="N4" i="169" s="1"/>
  <c r="U25" i="168"/>
  <c r="T25" i="168"/>
  <c r="S25" i="168"/>
  <c r="R25" i="168"/>
  <c r="Q25" i="168"/>
  <c r="P25" i="168"/>
  <c r="O25" i="168"/>
  <c r="M24" i="168"/>
  <c r="N24" i="168" s="1"/>
  <c r="M23" i="168"/>
  <c r="N23" i="168" s="1"/>
  <c r="M22" i="168"/>
  <c r="N22" i="168" s="1"/>
  <c r="M21" i="168"/>
  <c r="N21" i="168" s="1"/>
  <c r="M20" i="168"/>
  <c r="N20" i="168" s="1"/>
  <c r="M19" i="168"/>
  <c r="N19" i="168" s="1"/>
  <c r="M18" i="168"/>
  <c r="N18" i="168" s="1"/>
  <c r="M17" i="168"/>
  <c r="N17" i="168" s="1"/>
  <c r="N16" i="168"/>
  <c r="M16" i="168"/>
  <c r="M15" i="168"/>
  <c r="N15" i="168" s="1"/>
  <c r="M14" i="168"/>
  <c r="N14" i="168" s="1"/>
  <c r="M13" i="168"/>
  <c r="N13" i="168" s="1"/>
  <c r="M12" i="168"/>
  <c r="N12" i="168" s="1"/>
  <c r="M11" i="168"/>
  <c r="N11" i="168" s="1"/>
  <c r="M10" i="168"/>
  <c r="N10" i="168" s="1"/>
  <c r="M9" i="168"/>
  <c r="N9" i="168" s="1"/>
  <c r="M8" i="168"/>
  <c r="N8" i="168" s="1"/>
  <c r="N7" i="168"/>
  <c r="M7" i="168"/>
  <c r="M6" i="168"/>
  <c r="N6" i="168" s="1"/>
  <c r="M5" i="168"/>
  <c r="N5" i="168" s="1"/>
  <c r="M4" i="168"/>
  <c r="N4" i="168" s="1"/>
  <c r="U25" i="167"/>
  <c r="T25" i="167"/>
  <c r="S25" i="167"/>
  <c r="R25" i="167"/>
  <c r="Q25" i="167"/>
  <c r="P25" i="167"/>
  <c r="O25" i="167"/>
  <c r="M24" i="167"/>
  <c r="N24" i="167" s="1"/>
  <c r="M23" i="167"/>
  <c r="N23" i="167" s="1"/>
  <c r="M22" i="167"/>
  <c r="N22" i="167" s="1"/>
  <c r="M21" i="167"/>
  <c r="N21" i="167" s="1"/>
  <c r="M20" i="167"/>
  <c r="N20" i="167" s="1"/>
  <c r="M19" i="167"/>
  <c r="N19" i="167" s="1"/>
  <c r="M18" i="167"/>
  <c r="N18" i="167" s="1"/>
  <c r="M17" i="167"/>
  <c r="N17" i="167" s="1"/>
  <c r="M16" i="167"/>
  <c r="N16" i="167" s="1"/>
  <c r="M15" i="167"/>
  <c r="N15" i="167" s="1"/>
  <c r="M14" i="167"/>
  <c r="N14" i="167" s="1"/>
  <c r="M13" i="167"/>
  <c r="N13" i="167" s="1"/>
  <c r="M12" i="167"/>
  <c r="N12" i="167" s="1"/>
  <c r="M11" i="167"/>
  <c r="N11" i="167" s="1"/>
  <c r="M10" i="167"/>
  <c r="N10" i="167" s="1"/>
  <c r="M9" i="167"/>
  <c r="N9" i="167" s="1"/>
  <c r="M8" i="167"/>
  <c r="N8" i="167" s="1"/>
  <c r="M7" i="167"/>
  <c r="N7" i="167" s="1"/>
  <c r="M6" i="167"/>
  <c r="N6" i="167" s="1"/>
  <c r="M5" i="167"/>
  <c r="N5" i="167" s="1"/>
  <c r="M4" i="167"/>
  <c r="N4" i="167" s="1"/>
  <c r="U25" i="166"/>
  <c r="T25" i="166"/>
  <c r="S25" i="166"/>
  <c r="R25" i="166"/>
  <c r="Q25" i="166"/>
  <c r="P25" i="166"/>
  <c r="O25" i="166"/>
  <c r="M24" i="166"/>
  <c r="N24" i="166" s="1"/>
  <c r="M23" i="166"/>
  <c r="N23" i="166" s="1"/>
  <c r="M22" i="166"/>
  <c r="N22" i="166" s="1"/>
  <c r="M21" i="166"/>
  <c r="N21" i="166" s="1"/>
  <c r="M20" i="166"/>
  <c r="N20" i="166" s="1"/>
  <c r="M19" i="166"/>
  <c r="N19" i="166" s="1"/>
  <c r="M18" i="166"/>
  <c r="N18" i="166" s="1"/>
  <c r="M17" i="166"/>
  <c r="N17" i="166" s="1"/>
  <c r="M16" i="166"/>
  <c r="N16" i="166" s="1"/>
  <c r="M15" i="166"/>
  <c r="N15" i="166" s="1"/>
  <c r="M14" i="166"/>
  <c r="N14" i="166" s="1"/>
  <c r="M13" i="166"/>
  <c r="N13" i="166" s="1"/>
  <c r="M12" i="166"/>
  <c r="N12" i="166" s="1"/>
  <c r="M11" i="166"/>
  <c r="N11" i="166" s="1"/>
  <c r="M10" i="166"/>
  <c r="N10" i="166" s="1"/>
  <c r="M9" i="166"/>
  <c r="N9" i="166" s="1"/>
  <c r="M8" i="166"/>
  <c r="N8" i="166" s="1"/>
  <c r="M7" i="166"/>
  <c r="N7" i="166" s="1"/>
  <c r="M6" i="166"/>
  <c r="N6" i="166" s="1"/>
  <c r="M5" i="166"/>
  <c r="N5" i="166" s="1"/>
  <c r="M4" i="166"/>
  <c r="N4" i="166" s="1"/>
  <c r="U25" i="165"/>
  <c r="T25" i="165"/>
  <c r="S25" i="165"/>
  <c r="R25" i="165"/>
  <c r="Q25" i="165"/>
  <c r="P25" i="165"/>
  <c r="O25" i="165"/>
  <c r="M24" i="165"/>
  <c r="N24" i="165" s="1"/>
  <c r="M23" i="165"/>
  <c r="N23" i="165" s="1"/>
  <c r="M22" i="165"/>
  <c r="N22" i="165" s="1"/>
  <c r="M21" i="165"/>
  <c r="N21" i="165" s="1"/>
  <c r="M20" i="165"/>
  <c r="N20" i="165" s="1"/>
  <c r="M19" i="165"/>
  <c r="N19" i="165" s="1"/>
  <c r="M18" i="165"/>
  <c r="N18" i="165" s="1"/>
  <c r="M17" i="165"/>
  <c r="N17" i="165" s="1"/>
  <c r="M16" i="165"/>
  <c r="N16" i="165" s="1"/>
  <c r="M15" i="165"/>
  <c r="N15" i="165" s="1"/>
  <c r="M14" i="165"/>
  <c r="N14" i="165" s="1"/>
  <c r="M13" i="165"/>
  <c r="N13" i="165" s="1"/>
  <c r="M12" i="165"/>
  <c r="N12" i="165" s="1"/>
  <c r="M11" i="165"/>
  <c r="N11" i="165" s="1"/>
  <c r="M10" i="165"/>
  <c r="N10" i="165" s="1"/>
  <c r="M9" i="165"/>
  <c r="N9" i="165" s="1"/>
  <c r="M8" i="165"/>
  <c r="N8" i="165" s="1"/>
  <c r="M7" i="165"/>
  <c r="N7" i="165" s="1"/>
  <c r="M6" i="165"/>
  <c r="N6" i="165" s="1"/>
  <c r="M5" i="165"/>
  <c r="N5" i="165" s="1"/>
  <c r="M4" i="165"/>
  <c r="N4" i="165" s="1"/>
  <c r="U25" i="164"/>
  <c r="T25" i="164"/>
  <c r="S25" i="164"/>
  <c r="R25" i="164"/>
  <c r="Q25" i="164"/>
  <c r="P25" i="164"/>
  <c r="O25" i="164"/>
  <c r="M24" i="164"/>
  <c r="N24" i="164" s="1"/>
  <c r="M23" i="164"/>
  <c r="N23" i="164" s="1"/>
  <c r="M22" i="164"/>
  <c r="N22" i="164" s="1"/>
  <c r="M21" i="164"/>
  <c r="N21" i="164" s="1"/>
  <c r="M20" i="164"/>
  <c r="N20" i="164" s="1"/>
  <c r="N19" i="164"/>
  <c r="M19" i="164"/>
  <c r="M18" i="164"/>
  <c r="N18" i="164" s="1"/>
  <c r="M17" i="164"/>
  <c r="N17" i="164" s="1"/>
  <c r="M16" i="164"/>
  <c r="N16" i="164" s="1"/>
  <c r="M15" i="164"/>
  <c r="N15" i="164" s="1"/>
  <c r="M14" i="164"/>
  <c r="N14" i="164" s="1"/>
  <c r="M13" i="164"/>
  <c r="N13" i="164" s="1"/>
  <c r="M12" i="164"/>
  <c r="N12" i="164" s="1"/>
  <c r="M11" i="164"/>
  <c r="N11" i="164" s="1"/>
  <c r="M10" i="164"/>
  <c r="N10" i="164" s="1"/>
  <c r="M9" i="164"/>
  <c r="N9" i="164" s="1"/>
  <c r="M8" i="164"/>
  <c r="N8" i="164" s="1"/>
  <c r="M7" i="164"/>
  <c r="N7" i="164" s="1"/>
  <c r="M6" i="164"/>
  <c r="N6" i="164" s="1"/>
  <c r="M5" i="164"/>
  <c r="N5" i="164" s="1"/>
  <c r="M4" i="164"/>
  <c r="N4" i="164" s="1"/>
  <c r="U25" i="163"/>
  <c r="T25" i="163"/>
  <c r="S25" i="163"/>
  <c r="R25" i="163"/>
  <c r="Q25" i="163"/>
  <c r="P25" i="163"/>
  <c r="O25" i="163"/>
  <c r="M24" i="163"/>
  <c r="N24" i="163" s="1"/>
  <c r="M23" i="163"/>
  <c r="N23" i="163" s="1"/>
  <c r="M22" i="163"/>
  <c r="N22" i="163" s="1"/>
  <c r="M21" i="163"/>
  <c r="N21" i="163" s="1"/>
  <c r="M20" i="163"/>
  <c r="N20" i="163" s="1"/>
  <c r="M19" i="163"/>
  <c r="N19" i="163" s="1"/>
  <c r="M18" i="163"/>
  <c r="N18" i="163" s="1"/>
  <c r="M17" i="163"/>
  <c r="N17" i="163" s="1"/>
  <c r="M16" i="163"/>
  <c r="N16" i="163" s="1"/>
  <c r="M15" i="163"/>
  <c r="N15" i="163" s="1"/>
  <c r="M14" i="163"/>
  <c r="N14" i="163" s="1"/>
  <c r="M13" i="163"/>
  <c r="N13" i="163" s="1"/>
  <c r="M12" i="163"/>
  <c r="N12" i="163" s="1"/>
  <c r="M11" i="163"/>
  <c r="N11" i="163" s="1"/>
  <c r="M10" i="163"/>
  <c r="N10" i="163" s="1"/>
  <c r="M9" i="163"/>
  <c r="N9" i="163" s="1"/>
  <c r="M8" i="163"/>
  <c r="N8" i="163" s="1"/>
  <c r="M7" i="163"/>
  <c r="N7" i="163" s="1"/>
  <c r="M6" i="163"/>
  <c r="N6" i="163" s="1"/>
  <c r="M5" i="163"/>
  <c r="N5" i="163" s="1"/>
  <c r="M4" i="163"/>
  <c r="N4" i="163" s="1"/>
  <c r="R25" i="75" l="1"/>
  <c r="Q25" i="75" l="1"/>
  <c r="P25" i="75"/>
  <c r="O25" i="75"/>
  <c r="H28" i="162" l="1"/>
  <c r="H26" i="162"/>
  <c r="M4" i="75" l="1"/>
  <c r="H3" i="162" s="1"/>
  <c r="U25" i="75" l="1"/>
  <c r="T25" i="75"/>
  <c r="S25" i="75"/>
  <c r="J3" i="162" l="1"/>
  <c r="M5" i="75" l="1"/>
  <c r="M6" i="75"/>
  <c r="M7" i="75"/>
  <c r="M8" i="75"/>
  <c r="M9" i="75"/>
  <c r="M10" i="75"/>
  <c r="M11" i="75"/>
  <c r="M12" i="75"/>
  <c r="M13" i="75"/>
  <c r="M14" i="75"/>
  <c r="M15" i="75"/>
  <c r="M16" i="75"/>
  <c r="M17" i="75"/>
  <c r="M18" i="75"/>
  <c r="M19" i="75"/>
  <c r="M20" i="75"/>
  <c r="M21" i="75"/>
  <c r="M22" i="75"/>
  <c r="M23" i="75"/>
  <c r="M24" i="75"/>
  <c r="N4" i="75"/>
  <c r="N23" i="75" l="1"/>
  <c r="H22" i="162"/>
  <c r="N19" i="75"/>
  <c r="H18" i="162"/>
  <c r="N15" i="75"/>
  <c r="H14" i="162"/>
  <c r="N11" i="75"/>
  <c r="H10" i="162"/>
  <c r="N7" i="75"/>
  <c r="H6" i="162"/>
  <c r="N20" i="75"/>
  <c r="H19" i="162"/>
  <c r="N16" i="75"/>
  <c r="H15" i="162"/>
  <c r="N12" i="75"/>
  <c r="H11" i="162"/>
  <c r="N22" i="75"/>
  <c r="H21" i="162"/>
  <c r="N18" i="75"/>
  <c r="H17" i="162"/>
  <c r="N14" i="75"/>
  <c r="H13" i="162"/>
  <c r="N10" i="75"/>
  <c r="H9" i="162"/>
  <c r="N6" i="75"/>
  <c r="H5" i="162"/>
  <c r="N24" i="75"/>
  <c r="H23" i="162"/>
  <c r="N8" i="75"/>
  <c r="H7" i="162"/>
  <c r="N21" i="75"/>
  <c r="H20" i="162"/>
  <c r="N17" i="75"/>
  <c r="H16" i="162"/>
  <c r="N13" i="75"/>
  <c r="H12" i="162"/>
  <c r="N9" i="75"/>
  <c r="H8" i="162"/>
  <c r="N5" i="75"/>
  <c r="H4" i="162"/>
  <c r="I4" i="162" l="1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I18" i="162"/>
  <c r="I19" i="162"/>
  <c r="I20" i="162"/>
  <c r="I21" i="162"/>
  <c r="I22" i="162"/>
  <c r="I23" i="162"/>
  <c r="K3" i="162" l="1"/>
  <c r="K20" i="162"/>
  <c r="K16" i="162"/>
  <c r="K23" i="162"/>
  <c r="K15" i="162"/>
  <c r="K11" i="162"/>
  <c r="K7" i="162"/>
  <c r="K12" i="162"/>
  <c r="K8" i="162"/>
  <c r="K4" i="162"/>
  <c r="K19" i="162"/>
  <c r="K18" i="162"/>
  <c r="K10" i="162"/>
  <c r="K22" i="162"/>
  <c r="K14" i="162"/>
  <c r="K6" i="162"/>
  <c r="K21" i="162"/>
  <c r="K17" i="162"/>
  <c r="K13" i="162"/>
  <c r="K9" i="162"/>
  <c r="K5" i="162"/>
  <c r="J19" i="162"/>
  <c r="J11" i="162"/>
  <c r="J7" i="162"/>
  <c r="J20" i="162"/>
  <c r="J16" i="162"/>
  <c r="J12" i="162"/>
  <c r="J8" i="162"/>
  <c r="J4" i="162"/>
  <c r="J15" i="162"/>
  <c r="J22" i="162"/>
  <c r="J18" i="162"/>
  <c r="J14" i="162"/>
  <c r="J10" i="162"/>
  <c r="J6" i="162"/>
  <c r="J23" i="162"/>
  <c r="J21" i="162"/>
  <c r="J17" i="162"/>
  <c r="J13" i="162"/>
  <c r="J9" i="162"/>
  <c r="J5" i="162"/>
  <c r="K24" i="162" l="1"/>
  <c r="L30" i="162" s="1"/>
  <c r="J24" i="162"/>
  <c r="L29" i="162" s="1"/>
  <c r="L58" i="162"/>
  <c r="I3" i="162"/>
  <c r="L59" i="162"/>
  <c r="L32" i="162" l="1"/>
  <c r="L61" i="162"/>
</calcChain>
</file>

<file path=xl/sharedStrings.xml><?xml version="1.0" encoding="utf-8"?>
<sst xmlns="http://schemas.openxmlformats.org/spreadsheetml/2006/main" count="1652" uniqueCount="84">
  <si>
    <t>Saldo / Automático</t>
  </si>
  <si>
    <t>ALERTA</t>
  </si>
  <si>
    <t>Item</t>
  </si>
  <si>
    <t>Unidade</t>
  </si>
  <si>
    <t>Lote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</si>
  <si>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</si>
  <si>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</si>
  <si>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</si>
  <si>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</si>
  <si>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</si>
  <si>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</si>
  <si>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</si>
  <si>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</si>
  <si>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</si>
  <si>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</si>
  <si>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</si>
  <si>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</si>
  <si>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</si>
  <si>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</si>
  <si>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</si>
  <si>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</si>
  <si>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</si>
  <si>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</si>
  <si>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</si>
  <si>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</si>
  <si>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</si>
  <si>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</si>
  <si>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</si>
  <si>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>peça</t>
  </si>
  <si>
    <t>339030.16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</si>
  <si>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</si>
  <si>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</si>
  <si>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</si>
  <si>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</si>
  <si>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</si>
  <si>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</si>
  <si>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</si>
  <si>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 xml:space="preserve">AQUISIÇÃO DE MATERIAIS DE CARIMBOS (TODA A UDESC) E CONTRATAÇÃO DE EMPRESA PARA PRESTAÇÃO DE SERVIÇOS DE CHAVEIRO (CAMPUS I, CESFI, CERES, CCT, CEAVI E CEPLAN) </t>
  </si>
  <si>
    <t>Grupo-Classe</t>
  </si>
  <si>
    <t xml:space="preserve">Carimbo datador, manual, alfanumérico (00-xxx-0000), auto-entintado, medindo até 20cm²– com refil incluso. </t>
  </si>
  <si>
    <t>XX/XX/20XX</t>
  </si>
  <si>
    <t>Empresas</t>
  </si>
  <si>
    <t>Preço  Unitário</t>
  </si>
  <si>
    <t>Detalhamento</t>
  </si>
  <si>
    <t>Marca</t>
  </si>
  <si>
    <t>Modelo</t>
  </si>
  <si>
    <t>Carimbo metal, plástico, metal niquelado, medindo até 20cm², numerador automático, 6 chapas (numeração 0000 até 999999), retangular, auto-entintado com mola.</t>
  </si>
  <si>
    <t xml:space="preserve">CENTRO PARTICIPANTE: </t>
  </si>
  <si>
    <t xml:space="preserve">Valor Utilizado </t>
  </si>
  <si>
    <t>VIGÊNCIA DA ATA:  08/04/2022 a 08/04/2023</t>
  </si>
  <si>
    <t xml:space="preserve"> OS nº  /2022xx Qtde. DT</t>
  </si>
  <si>
    <t>PROCESSO: 652/2022</t>
  </si>
  <si>
    <t>AQUISIÇÃO DE CARIMBOS (TODA UDESC) E CONTRATAÇÃO DE EMPRESA PARA PRESTAÇÃO DE SERVIÇOS DE CHAVEIRO, INCLUINDO O FORNECIMENTO DE PEÇAS (CAMPUS I, CERES, CESFI, CEPLAN E CEAVI)</t>
  </si>
  <si>
    <t>1 - Carimbos Toda Udesc</t>
  </si>
  <si>
    <t>03588 2 063</t>
  </si>
  <si>
    <t>07119 6 009</t>
  </si>
  <si>
    <t>03588 2 082</t>
  </si>
  <si>
    <t>GOLD SERVIÇOS E LICITAÇÕES LTDA - CNPJ: 40.921.113/0001-44</t>
  </si>
  <si>
    <t xml:space="preserve"> AF nº 978/2022 Qtde. DT</t>
  </si>
  <si>
    <t xml:space="preserve"> AF nº 1313/2022 Qtde. DT</t>
  </si>
  <si>
    <t>AF nº  451/2022 Qtde. DT</t>
  </si>
  <si>
    <t xml:space="preserve"> OS nº  488/2022 Qtde. DT</t>
  </si>
  <si>
    <t xml:space="preserve"> AF nº  857/2022 Qtde. DT</t>
  </si>
  <si>
    <t xml:space="preserve"> OS nº  1283/2022 Qtde. DT</t>
  </si>
  <si>
    <t xml:space="preserve"> OS nº  1561/2022 Qtde. DT</t>
  </si>
  <si>
    <t xml:space="preserve"> OS nº  417/2022 Qtde. DT</t>
  </si>
  <si>
    <t xml:space="preserve"> OS nº  599/2022</t>
  </si>
  <si>
    <t xml:space="preserve"> OS nº  465/2022</t>
  </si>
  <si>
    <t xml:space="preserve"> OS nº  /2022xx Qtde 4 - DAD-Biblioteca</t>
  </si>
  <si>
    <t xml:space="preserve"> OS nº 1676/2022 DENF</t>
  </si>
  <si>
    <t xml:space="preserve"> OS nº  1581/2022 Qtde. DT</t>
  </si>
  <si>
    <t xml:space="preserve"> OS nº  1043/2022xx Qtde. DT</t>
  </si>
  <si>
    <t>Resumo Atualizado em 16/05/2023</t>
  </si>
  <si>
    <t xml:space="preserve"> OS nº 2056/2022 Qtde. DT</t>
  </si>
  <si>
    <t xml:space="preserve"> OS nº  85/2023</t>
  </si>
  <si>
    <t xml:space="preserve"> OS nº  2307/2022xx Qtde. DT</t>
  </si>
  <si>
    <t xml:space="preserve"> OS nº  169/2023 Qtde. DT</t>
  </si>
  <si>
    <t xml:space="preserve"> OS nº 87/2023 Qtde. DT</t>
  </si>
  <si>
    <t xml:space="preserve"> AF nº  0396/2023
Qtde. DT</t>
  </si>
  <si>
    <t xml:space="preserve"> OS nº  113/2023 Qtde. DT</t>
  </si>
  <si>
    <t xml:space="preserve"> OS nº  509/2023 Qtde. DT</t>
  </si>
  <si>
    <t xml:space="preserve"> OS nº  2463/2022 Qtde. DT</t>
  </si>
  <si>
    <t xml:space="preserve"> AF nº  97/2023 Qtde. DT</t>
  </si>
  <si>
    <t xml:space="preserve"> OS nº 433 /2023x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</si>
</sst>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15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3" borderId="0" xfId="1" applyFont="1" applyFill="1" applyAlignment="1">
      <alignment horizontal="center" vertical="center" wrapText="1"/>
    </xf>
    <xf numFmtId="3" fontId="3" fillId="3" borderId="0" xfId="1" applyNumberFormat="1" applyFont="1" applyFill="1" applyAlignment="1" applyProtection="1">
      <alignment wrapText="1"/>
      <protection locked="0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9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3" borderId="0" xfId="1" applyNumberFormat="1" applyFont="1" applyFill="1" applyAlignment="1" applyProtection="1">
      <alignment horizontal="center" vertical="center" wrapText="1"/>
      <protection locked="0"/>
    </xf>
    <xf numFmtId="1" fontId="0" fillId="6" borderId="1" xfId="0" applyNumberFormat="1" applyFill="1" applyBorder="1" applyAlignment="1">
      <alignment horizontal="center" vertical="center"/>
    </xf>
    <xf numFmtId="44" fontId="3" fillId="0" borderId="0" xfId="13" applyFont="1" applyFill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44" fontId="6" fillId="7" borderId="5" xfId="1" applyNumberFormat="1" applyFont="1" applyFill="1" applyBorder="1" applyAlignment="1">
      <alignment vertical="center" wrapText="1"/>
    </xf>
    <xf numFmtId="168" fontId="6" fillId="7" borderId="6" xfId="1" applyNumberFormat="1" applyFont="1" applyFill="1" applyBorder="1" applyAlignment="1" applyProtection="1">
      <alignment horizontal="right"/>
      <protection locked="0"/>
    </xf>
    <xf numFmtId="9" fontId="6" fillId="7" borderId="4" xfId="17" applyFont="1" applyFill="1" applyBorder="1" applyAlignment="1" applyProtection="1">
      <alignment horizontal="right"/>
      <protection locked="0"/>
    </xf>
    <xf numFmtId="1" fontId="3" fillId="7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>
      <alignment wrapText="1"/>
    </xf>
    <xf numFmtId="1" fontId="6" fillId="7" borderId="1" xfId="1" applyNumberFormat="1" applyFont="1" applyFill="1" applyBorder="1" applyAlignment="1">
      <alignment horizontal="left" vertical="center" wrapText="1"/>
    </xf>
    <xf numFmtId="1" fontId="6" fillId="7" borderId="3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9" fillId="10" borderId="1" xfId="0" applyFont="1" applyFill="1" applyBorder="1" applyAlignment="1" applyProtection="1">
      <alignment horizontal="center" vertical="center" textRotation="90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169" fontId="0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3" fontId="9" fillId="10" borderId="1" xfId="0" applyNumberFormat="1" applyFont="1" applyFill="1" applyBorder="1" applyAlignment="1" applyProtection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3" fillId="0" borderId="0" xfId="1" applyFont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3" fillId="7" borderId="1" xfId="1" applyFont="1" applyFill="1" applyBorder="1" applyAlignment="1">
      <alignment wrapText="1"/>
    </xf>
    <xf numFmtId="0" fontId="3" fillId="7" borderId="1" xfId="1" applyFont="1" applyFill="1" applyBorder="1" applyAlignment="1">
      <alignment horizontal="left" wrapText="1"/>
    </xf>
    <xf numFmtId="44" fontId="3" fillId="7" borderId="1" xfId="1" applyNumberFormat="1" applyFont="1" applyFill="1" applyBorder="1" applyAlignment="1">
      <alignment wrapText="1"/>
    </xf>
    <xf numFmtId="14" fontId="3" fillId="7" borderId="1" xfId="1" applyNumberFormat="1" applyFont="1" applyFill="1" applyBorder="1" applyAlignment="1">
      <alignment wrapText="1"/>
    </xf>
    <xf numFmtId="9" fontId="3" fillId="7" borderId="1" xfId="17" applyFont="1" applyFill="1" applyBorder="1" applyAlignment="1">
      <alignment wrapText="1"/>
    </xf>
    <xf numFmtId="43" fontId="11" fillId="0" borderId="1" xfId="0" applyNumberFormat="1" applyFont="1" applyBorder="1" applyAlignment="1">
      <alignment horizontal="center" vertical="center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43" fontId="3" fillId="3" borderId="1" xfId="1" applyNumberFormat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" fontId="3" fillId="7" borderId="8" xfId="1" applyNumberFormat="1" applyFont="1" applyFill="1" applyBorder="1" applyAlignment="1" applyProtection="1">
      <alignment horizontal="left" vertical="center" wrapText="1"/>
      <protection locked="0"/>
    </xf>
    <xf numFmtId="1" fontId="3" fillId="7" borderId="9" xfId="1" applyNumberFormat="1" applyFont="1" applyFill="1" applyBorder="1" applyAlignment="1" applyProtection="1">
      <alignment horizontal="left" vertical="center" wrapText="1"/>
      <protection locked="0"/>
    </xf>
    <xf numFmtId="1" fontId="6" fillId="7" borderId="1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>
      <alignment horizontal="center" vertical="center" wrapText="1"/>
    </xf>
    <xf numFmtId="1" fontId="6" fillId="7" borderId="9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right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</cellXfs>
  <cellStyles count="1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3 2 2" xfId="47" xr:uid="{00000000-0005-0000-0000-000004000000}"/>
    <cellStyle name="Moeda 3 2 3" xfId="74" xr:uid="{00000000-0005-0000-0000-000004000000}"/>
    <cellStyle name="Moeda 3 2 4" xfId="101" xr:uid="{00000000-0005-0000-0000-000004000000}"/>
    <cellStyle name="Moeda 3 3" xfId="29" xr:uid="{00000000-0005-0000-0000-000005000000}"/>
    <cellStyle name="Moeda 3 3 2" xfId="56" xr:uid="{00000000-0005-0000-0000-000005000000}"/>
    <cellStyle name="Moeda 3 3 3" xfId="83" xr:uid="{00000000-0005-0000-0000-000005000000}"/>
    <cellStyle name="Moeda 3 3 4" xfId="110" xr:uid="{00000000-0005-0000-0000-000005000000}"/>
    <cellStyle name="Moeda 3 4" xfId="38" xr:uid="{00000000-0005-0000-0000-000003000000}"/>
    <cellStyle name="Moeda 3 5" xfId="65" xr:uid="{00000000-0005-0000-0000-000003000000}"/>
    <cellStyle name="Moeda 3 6" xfId="92" xr:uid="{00000000-0005-0000-0000-000003000000}"/>
    <cellStyle name="Moeda 4" xfId="14" xr:uid="{00000000-0005-0000-0000-000006000000}"/>
    <cellStyle name="Moeda 4 2" xfId="24" xr:uid="{00000000-0005-0000-0000-000007000000}"/>
    <cellStyle name="Moeda 4 2 2" xfId="51" xr:uid="{00000000-0005-0000-0000-000007000000}"/>
    <cellStyle name="Moeda 4 2 3" xfId="78" xr:uid="{00000000-0005-0000-0000-000007000000}"/>
    <cellStyle name="Moeda 4 2 4" xfId="105" xr:uid="{00000000-0005-0000-0000-000007000000}"/>
    <cellStyle name="Moeda 4 3" xfId="33" xr:uid="{00000000-0005-0000-0000-000008000000}"/>
    <cellStyle name="Moeda 4 3 2" xfId="60" xr:uid="{00000000-0005-0000-0000-000008000000}"/>
    <cellStyle name="Moeda 4 3 3" xfId="87" xr:uid="{00000000-0005-0000-0000-000008000000}"/>
    <cellStyle name="Moeda 4 3 4" xfId="114" xr:uid="{00000000-0005-0000-0000-000008000000}"/>
    <cellStyle name="Moeda 4 4" xfId="42" xr:uid="{00000000-0005-0000-0000-000006000000}"/>
    <cellStyle name="Moeda 4 5" xfId="69" xr:uid="{00000000-0005-0000-0000-000006000000}"/>
    <cellStyle name="Moeda 4 6" xfId="96" xr:uid="{00000000-0005-0000-0000-000006000000}"/>
    <cellStyle name="Moeda 5" xfId="23" xr:uid="{00000000-0005-0000-0000-000009000000}"/>
    <cellStyle name="Moeda 5 2" xfId="50" xr:uid="{00000000-0005-0000-0000-000009000000}"/>
    <cellStyle name="Moeda 5 3" xfId="77" xr:uid="{00000000-0005-0000-0000-000009000000}"/>
    <cellStyle name="Moeda 5 4" xfId="104" xr:uid="{00000000-0005-0000-0000-000009000000}"/>
    <cellStyle name="Moeda 6" xfId="32" xr:uid="{00000000-0005-0000-0000-00000A000000}"/>
    <cellStyle name="Moeda 6 2" xfId="59" xr:uid="{00000000-0005-0000-0000-00000A000000}"/>
    <cellStyle name="Moeda 6 3" xfId="86" xr:uid="{00000000-0005-0000-0000-00000A000000}"/>
    <cellStyle name="Moeda 6 4" xfId="113" xr:uid="{00000000-0005-0000-0000-00000A000000}"/>
    <cellStyle name="Moeda 7" xfId="41" xr:uid="{00000000-0005-0000-0000-000050000000}"/>
    <cellStyle name="Moeda 8" xfId="68" xr:uid="{00000000-0005-0000-0000-00006B000000}"/>
    <cellStyle name="Moeda 9" xfId="95" xr:uid="{00000000-0005-0000-0000-000086000000}"/>
    <cellStyle name="Normal" xfId="0" builtinId="0"/>
    <cellStyle name="Normal 2" xfId="1" xr:uid="{00000000-0005-0000-0000-00000C000000}"/>
    <cellStyle name="Porcentagem" xfId="17" builtinId="5"/>
    <cellStyle name="Porcentagem 2" xfId="12" xr:uid="{00000000-0005-0000-0000-00000E000000}"/>
    <cellStyle name="Separador de milhares 2" xfId="2" xr:uid="{00000000-0005-0000-0000-00000F000000}"/>
    <cellStyle name="Separador de milhares 2 2" xfId="7" xr:uid="{00000000-0005-0000-0000-000010000000}"/>
    <cellStyle name="Separador de milhares 2 2 2" xfId="11" xr:uid="{00000000-0005-0000-0000-000011000000}"/>
    <cellStyle name="Separador de milhares 2 2 2 2" xfId="22" xr:uid="{00000000-0005-0000-0000-000012000000}"/>
    <cellStyle name="Separador de milhares 2 2 2 2 2" xfId="49" xr:uid="{00000000-0005-0000-0000-000012000000}"/>
    <cellStyle name="Separador de milhares 2 2 2 2 3" xfId="76" xr:uid="{00000000-0005-0000-0000-000012000000}"/>
    <cellStyle name="Separador de milhares 2 2 2 2 4" xfId="103" xr:uid="{00000000-0005-0000-0000-000012000000}"/>
    <cellStyle name="Separador de milhares 2 2 2 3" xfId="31" xr:uid="{00000000-0005-0000-0000-000013000000}"/>
    <cellStyle name="Separador de milhares 2 2 2 3 2" xfId="58" xr:uid="{00000000-0005-0000-0000-000013000000}"/>
    <cellStyle name="Separador de milhares 2 2 2 3 3" xfId="85" xr:uid="{00000000-0005-0000-0000-000013000000}"/>
    <cellStyle name="Separador de milhares 2 2 2 3 4" xfId="112" xr:uid="{00000000-0005-0000-0000-000013000000}"/>
    <cellStyle name="Separador de milhares 2 2 2 4" xfId="40" xr:uid="{00000000-0005-0000-0000-000011000000}"/>
    <cellStyle name="Separador de milhares 2 2 2 5" xfId="67" xr:uid="{00000000-0005-0000-0000-000011000000}"/>
    <cellStyle name="Separador de milhares 2 2 2 6" xfId="94" xr:uid="{00000000-0005-0000-0000-000011000000}"/>
    <cellStyle name="Separador de milhares 2 2 3" xfId="16" xr:uid="{00000000-0005-0000-0000-000014000000}"/>
    <cellStyle name="Separador de milhares 2 2 3 2" xfId="26" xr:uid="{00000000-0005-0000-0000-000015000000}"/>
    <cellStyle name="Separador de milhares 2 2 3 2 2" xfId="53" xr:uid="{00000000-0005-0000-0000-000015000000}"/>
    <cellStyle name="Separador de milhares 2 2 3 2 3" xfId="80" xr:uid="{00000000-0005-0000-0000-000015000000}"/>
    <cellStyle name="Separador de milhares 2 2 3 2 4" xfId="107" xr:uid="{00000000-0005-0000-0000-000015000000}"/>
    <cellStyle name="Separador de milhares 2 2 3 3" xfId="35" xr:uid="{00000000-0005-0000-0000-000016000000}"/>
    <cellStyle name="Separador de milhares 2 2 3 3 2" xfId="62" xr:uid="{00000000-0005-0000-0000-000016000000}"/>
    <cellStyle name="Separador de milhares 2 2 3 3 3" xfId="89" xr:uid="{00000000-0005-0000-0000-000016000000}"/>
    <cellStyle name="Separador de milhares 2 2 3 3 4" xfId="116" xr:uid="{00000000-0005-0000-0000-000016000000}"/>
    <cellStyle name="Separador de milhares 2 2 3 4" xfId="44" xr:uid="{00000000-0005-0000-0000-000014000000}"/>
    <cellStyle name="Separador de milhares 2 2 3 5" xfId="71" xr:uid="{00000000-0005-0000-0000-000014000000}"/>
    <cellStyle name="Separador de milhares 2 2 3 6" xfId="98" xr:uid="{00000000-0005-0000-0000-000014000000}"/>
    <cellStyle name="Separador de milhares 2 2 4" xfId="19" xr:uid="{00000000-0005-0000-0000-000017000000}"/>
    <cellStyle name="Separador de milhares 2 2 4 2" xfId="46" xr:uid="{00000000-0005-0000-0000-000017000000}"/>
    <cellStyle name="Separador de milhares 2 2 4 3" xfId="73" xr:uid="{00000000-0005-0000-0000-000017000000}"/>
    <cellStyle name="Separador de milhares 2 2 4 4" xfId="100" xr:uid="{00000000-0005-0000-0000-000017000000}"/>
    <cellStyle name="Separador de milhares 2 2 5" xfId="28" xr:uid="{00000000-0005-0000-0000-000018000000}"/>
    <cellStyle name="Separador de milhares 2 2 5 2" xfId="55" xr:uid="{00000000-0005-0000-0000-000018000000}"/>
    <cellStyle name="Separador de milhares 2 2 5 3" xfId="82" xr:uid="{00000000-0005-0000-0000-000018000000}"/>
    <cellStyle name="Separador de milhares 2 2 5 4" xfId="109" xr:uid="{00000000-0005-0000-0000-000018000000}"/>
    <cellStyle name="Separador de milhares 2 2 6" xfId="37" xr:uid="{00000000-0005-0000-0000-000010000000}"/>
    <cellStyle name="Separador de milhares 2 2 7" xfId="64" xr:uid="{00000000-0005-0000-0000-000010000000}"/>
    <cellStyle name="Separador de milhares 2 2 8" xfId="91" xr:uid="{00000000-0005-0000-0000-000010000000}"/>
    <cellStyle name="Separador de milhares 2 3" xfId="6" xr:uid="{00000000-0005-0000-0000-000019000000}"/>
    <cellStyle name="Separador de milhares 2 3 2" xfId="10" xr:uid="{00000000-0005-0000-0000-00001A000000}"/>
    <cellStyle name="Separador de milhares 2 3 2 2" xfId="21" xr:uid="{00000000-0005-0000-0000-00001B000000}"/>
    <cellStyle name="Separador de milhares 2 3 2 2 2" xfId="48" xr:uid="{00000000-0005-0000-0000-00001B000000}"/>
    <cellStyle name="Separador de milhares 2 3 2 2 3" xfId="75" xr:uid="{00000000-0005-0000-0000-00001B000000}"/>
    <cellStyle name="Separador de milhares 2 3 2 2 4" xfId="102" xr:uid="{00000000-0005-0000-0000-00001B000000}"/>
    <cellStyle name="Separador de milhares 2 3 2 3" xfId="30" xr:uid="{00000000-0005-0000-0000-00001C000000}"/>
    <cellStyle name="Separador de milhares 2 3 2 3 2" xfId="57" xr:uid="{00000000-0005-0000-0000-00001C000000}"/>
    <cellStyle name="Separador de milhares 2 3 2 3 3" xfId="84" xr:uid="{00000000-0005-0000-0000-00001C000000}"/>
    <cellStyle name="Separador de milhares 2 3 2 3 4" xfId="111" xr:uid="{00000000-0005-0000-0000-00001C000000}"/>
    <cellStyle name="Separador de milhares 2 3 2 4" xfId="39" xr:uid="{00000000-0005-0000-0000-00001A000000}"/>
    <cellStyle name="Separador de milhares 2 3 2 5" xfId="66" xr:uid="{00000000-0005-0000-0000-00001A000000}"/>
    <cellStyle name="Separador de milhares 2 3 2 6" xfId="93" xr:uid="{00000000-0005-0000-0000-00001A000000}"/>
    <cellStyle name="Separador de milhares 2 3 3" xfId="15" xr:uid="{00000000-0005-0000-0000-00001D000000}"/>
    <cellStyle name="Separador de milhares 2 3 3 2" xfId="25" xr:uid="{00000000-0005-0000-0000-00001E000000}"/>
    <cellStyle name="Separador de milhares 2 3 3 2 2" xfId="52" xr:uid="{00000000-0005-0000-0000-00001E000000}"/>
    <cellStyle name="Separador de milhares 2 3 3 2 3" xfId="79" xr:uid="{00000000-0005-0000-0000-00001E000000}"/>
    <cellStyle name="Separador de milhares 2 3 3 2 4" xfId="106" xr:uid="{00000000-0005-0000-0000-00001E000000}"/>
    <cellStyle name="Separador de milhares 2 3 3 3" xfId="34" xr:uid="{00000000-0005-0000-0000-00001F000000}"/>
    <cellStyle name="Separador de milhares 2 3 3 3 2" xfId="61" xr:uid="{00000000-0005-0000-0000-00001F000000}"/>
    <cellStyle name="Separador de milhares 2 3 3 3 3" xfId="88" xr:uid="{00000000-0005-0000-0000-00001F000000}"/>
    <cellStyle name="Separador de milhares 2 3 3 3 4" xfId="115" xr:uid="{00000000-0005-0000-0000-00001F000000}"/>
    <cellStyle name="Separador de milhares 2 3 3 4" xfId="43" xr:uid="{00000000-0005-0000-0000-00001D000000}"/>
    <cellStyle name="Separador de milhares 2 3 3 5" xfId="70" xr:uid="{00000000-0005-0000-0000-00001D000000}"/>
    <cellStyle name="Separador de milhares 2 3 3 6" xfId="97" xr:uid="{00000000-0005-0000-0000-00001D000000}"/>
    <cellStyle name="Separador de milhares 2 3 4" xfId="18" xr:uid="{00000000-0005-0000-0000-000020000000}"/>
    <cellStyle name="Separador de milhares 2 3 4 2" xfId="45" xr:uid="{00000000-0005-0000-0000-000020000000}"/>
    <cellStyle name="Separador de milhares 2 3 4 3" xfId="72" xr:uid="{00000000-0005-0000-0000-000020000000}"/>
    <cellStyle name="Separador de milhares 2 3 4 4" xfId="99" xr:uid="{00000000-0005-0000-0000-000020000000}"/>
    <cellStyle name="Separador de milhares 2 3 5" xfId="27" xr:uid="{00000000-0005-0000-0000-000021000000}"/>
    <cellStyle name="Separador de milhares 2 3 5 2" xfId="54" xr:uid="{00000000-0005-0000-0000-000021000000}"/>
    <cellStyle name="Separador de milhares 2 3 5 3" xfId="81" xr:uid="{00000000-0005-0000-0000-000021000000}"/>
    <cellStyle name="Separador de milhares 2 3 5 4" xfId="108" xr:uid="{00000000-0005-0000-0000-000021000000}"/>
    <cellStyle name="Separador de milhares 2 3 6" xfId="36" xr:uid="{00000000-0005-0000-0000-000019000000}"/>
    <cellStyle name="Separador de milhares 2 3 7" xfId="63" xr:uid="{00000000-0005-0000-0000-000019000000}"/>
    <cellStyle name="Separador de milhares 2 3 8" xfId="90" xr:uid="{00000000-0005-0000-0000-000019000000}"/>
    <cellStyle name="Separador de milhares 3" xfId="3" xr:uid="{00000000-0005-0000-0000-000022000000}"/>
    <cellStyle name="Título 5" xfId="4" xr:uid="{00000000-0005-0000-0000-000023000000}"/>
  </cellStyles>
  <dxfs count="15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27804E29-EB13-495D-8C58-39DC28477F3F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3C4444A-48D9-4ADB-A6A5-56CA5CB990B6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X249"/>
  <sheetViews>
    <sheetView zoomScale="82" zoomScaleNormal="82" workbookViewId="0">
      <selection activeCell="S5" sqref="S5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7" width="16.42578125" style="60" bestFit="1" customWidth="1"/>
    <col min="18" max="18" width="16.42578125" style="5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58</v>
      </c>
      <c r="P1" s="102" t="s">
        <v>59</v>
      </c>
      <c r="Q1" s="102" t="s">
        <v>73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73">
        <v>44736</v>
      </c>
      <c r="P3" s="73">
        <v>44782</v>
      </c>
      <c r="Q3" s="120">
        <v>44855</v>
      </c>
      <c r="R3" s="63" t="s">
        <v>40</v>
      </c>
      <c r="S3" s="13" t="s">
        <v>40</v>
      </c>
      <c r="T3" s="13" t="s">
        <v>40</v>
      </c>
      <c r="U3" s="13" t="s">
        <v>40</v>
      </c>
      <c r="V3" s="13" t="s">
        <v>40</v>
      </c>
      <c r="W3" s="13" t="s">
        <v>40</v>
      </c>
      <c r="X3" s="1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/>
      <c r="M4" s="8">
        <f>L4-SUM(O4:X4)</f>
        <v>0</v>
      </c>
      <c r="N4" s="65" t="str">
        <f>IF(M4&lt;0,"ATENÇÃO","OK")</f>
        <v>OK</v>
      </c>
      <c r="O4" s="75"/>
      <c r="P4" s="74"/>
      <c r="Q4" s="12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6</v>
      </c>
      <c r="M5" s="8">
        <f t="shared" ref="M5:M24" si="0">L5-SUM(O5:X5)</f>
        <v>6</v>
      </c>
      <c r="N5" s="65" t="str">
        <f t="shared" ref="N5:N24" si="1">IF(M5&lt;0,"ATENÇÃO","OK")</f>
        <v>OK</v>
      </c>
      <c r="O5" s="75"/>
      <c r="P5" s="74"/>
      <c r="Q5" s="12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7</v>
      </c>
      <c r="M6" s="8">
        <f t="shared" si="0"/>
        <v>4</v>
      </c>
      <c r="N6" s="65" t="str">
        <f t="shared" si="1"/>
        <v>OK</v>
      </c>
      <c r="O6" s="75"/>
      <c r="P6" s="76">
        <v>2</v>
      </c>
      <c r="Q6" s="123">
        <v>1</v>
      </c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3</v>
      </c>
      <c r="M7" s="8">
        <f t="shared" si="0"/>
        <v>3</v>
      </c>
      <c r="N7" s="65" t="str">
        <f t="shared" si="1"/>
        <v>OK</v>
      </c>
      <c r="O7" s="75"/>
      <c r="P7" s="74"/>
      <c r="Q7" s="12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3</v>
      </c>
      <c r="M8" s="8">
        <f t="shared" si="0"/>
        <v>3</v>
      </c>
      <c r="N8" s="65" t="str">
        <f t="shared" si="1"/>
        <v>OK</v>
      </c>
      <c r="O8" s="75"/>
      <c r="P8" s="74"/>
      <c r="Q8" s="12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/>
      <c r="M9" s="8">
        <f t="shared" si="0"/>
        <v>0</v>
      </c>
      <c r="N9" s="65" t="str">
        <f t="shared" si="1"/>
        <v>OK</v>
      </c>
      <c r="O9" s="75"/>
      <c r="P9" s="74"/>
      <c r="Q9" s="12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/>
      <c r="M10" s="8">
        <f t="shared" si="0"/>
        <v>0</v>
      </c>
      <c r="N10" s="65" t="str">
        <f t="shared" si="1"/>
        <v>OK</v>
      </c>
      <c r="O10" s="75"/>
      <c r="P10" s="74"/>
      <c r="Q10" s="122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4</v>
      </c>
      <c r="M11" s="8">
        <f t="shared" si="0"/>
        <v>4</v>
      </c>
      <c r="N11" s="65" t="str">
        <f t="shared" si="1"/>
        <v>OK</v>
      </c>
      <c r="O11" s="75"/>
      <c r="P11" s="74"/>
      <c r="Q11" s="12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4</v>
      </c>
      <c r="M12" s="8">
        <f t="shared" si="0"/>
        <v>4</v>
      </c>
      <c r="N12" s="65" t="str">
        <f t="shared" si="1"/>
        <v>OK</v>
      </c>
      <c r="O12" s="75"/>
      <c r="P12" s="74"/>
      <c r="Q12" s="12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4</v>
      </c>
      <c r="M13" s="8">
        <f t="shared" si="0"/>
        <v>4</v>
      </c>
      <c r="N13" s="65" t="str">
        <f t="shared" si="1"/>
        <v>OK</v>
      </c>
      <c r="O13" s="75"/>
      <c r="P13" s="74"/>
      <c r="Q13" s="12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6</v>
      </c>
      <c r="M14" s="8">
        <f t="shared" si="0"/>
        <v>6</v>
      </c>
      <c r="N14" s="65" t="str">
        <f t="shared" si="1"/>
        <v>OK</v>
      </c>
      <c r="O14" s="75"/>
      <c r="P14" s="74"/>
      <c r="Q14" s="12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10</v>
      </c>
      <c r="M15" s="8">
        <f t="shared" si="0"/>
        <v>8</v>
      </c>
      <c r="N15" s="65" t="str">
        <f t="shared" si="1"/>
        <v>OK</v>
      </c>
      <c r="O15" s="76">
        <v>2</v>
      </c>
      <c r="P15" s="77"/>
      <c r="Q15" s="12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10</v>
      </c>
      <c r="M16" s="8">
        <f t="shared" si="0"/>
        <v>9</v>
      </c>
      <c r="N16" s="65" t="str">
        <f t="shared" si="1"/>
        <v>OK</v>
      </c>
      <c r="O16" s="76">
        <v>1</v>
      </c>
      <c r="P16" s="77"/>
      <c r="Q16" s="12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4</v>
      </c>
      <c r="M17" s="8">
        <f t="shared" si="0"/>
        <v>4</v>
      </c>
      <c r="N17" s="65" t="str">
        <f t="shared" si="1"/>
        <v>OK</v>
      </c>
      <c r="O17" s="75"/>
      <c r="P17" s="77"/>
      <c r="Q17" s="12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4</v>
      </c>
      <c r="M18" s="8">
        <f t="shared" si="0"/>
        <v>4</v>
      </c>
      <c r="N18" s="65" t="str">
        <f t="shared" si="1"/>
        <v>OK</v>
      </c>
      <c r="O18" s="75"/>
      <c r="P18" s="77"/>
      <c r="Q18" s="12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4</v>
      </c>
      <c r="M19" s="8">
        <f t="shared" si="0"/>
        <v>4</v>
      </c>
      <c r="N19" s="65" t="str">
        <f t="shared" si="1"/>
        <v>OK</v>
      </c>
      <c r="O19" s="75"/>
      <c r="P19" s="77"/>
      <c r="Q19" s="12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4</v>
      </c>
      <c r="M20" s="8">
        <f t="shared" si="0"/>
        <v>4</v>
      </c>
      <c r="N20" s="65" t="str">
        <f t="shared" si="1"/>
        <v>OK</v>
      </c>
      <c r="O20" s="75"/>
      <c r="P20" s="77"/>
      <c r="Q20" s="12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75"/>
      <c r="P21" s="77"/>
      <c r="Q21" s="12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200</v>
      </c>
      <c r="M22" s="8">
        <f t="shared" si="0"/>
        <v>181</v>
      </c>
      <c r="N22" s="65" t="str">
        <f t="shared" si="1"/>
        <v>OK</v>
      </c>
      <c r="O22" s="76">
        <v>19</v>
      </c>
      <c r="P22" s="77"/>
      <c r="Q22" s="12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1</v>
      </c>
      <c r="M23" s="8">
        <f t="shared" si="0"/>
        <v>1</v>
      </c>
      <c r="N23" s="65" t="str">
        <f t="shared" si="1"/>
        <v>OK</v>
      </c>
      <c r="O23" s="75"/>
      <c r="P23" s="74"/>
      <c r="Q23" s="12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1</v>
      </c>
      <c r="M24" s="8">
        <f t="shared" si="0"/>
        <v>1</v>
      </c>
      <c r="N24" s="65" t="str">
        <f t="shared" si="1"/>
        <v>OK</v>
      </c>
      <c r="O24" s="75"/>
      <c r="P24" s="74"/>
      <c r="Q24" s="12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81.92</v>
      </c>
      <c r="P25" s="31">
        <f>SUMPRODUCT($K$4:$K$24,P4:P24)</f>
        <v>44.2</v>
      </c>
      <c r="Q25" s="31">
        <f>SUMPRODUCT($K$4:$K$24,Q4:Q24)</f>
        <v>22.1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8"/>
    </row>
    <row r="27" spans="1:24" x14ac:dyDescent="0.25">
      <c r="O27" s="62"/>
      <c r="P27" s="59"/>
      <c r="Q27" s="59"/>
      <c r="R27" s="58"/>
    </row>
    <row r="28" spans="1:24" x14ac:dyDescent="0.25">
      <c r="O28" s="62"/>
      <c r="P28" s="59"/>
      <c r="Q28" s="59"/>
      <c r="R28" s="58"/>
    </row>
    <row r="29" spans="1:24" x14ac:dyDescent="0.25">
      <c r="O29" s="62"/>
      <c r="P29" s="59"/>
      <c r="Q29" s="59"/>
      <c r="R29" s="58"/>
    </row>
    <row r="30" spans="1:24" x14ac:dyDescent="0.25">
      <c r="O30" s="62"/>
      <c r="P30" s="59"/>
      <c r="Q30" s="59"/>
      <c r="R30" s="58"/>
    </row>
    <row r="31" spans="1:24" ht="26.25" customHeight="1" x14ac:dyDescent="0.25">
      <c r="O31" s="62"/>
      <c r="R31" s="60"/>
    </row>
    <row r="32" spans="1:24" x14ac:dyDescent="0.25">
      <c r="O32" s="62"/>
      <c r="R32" s="60"/>
    </row>
    <row r="33" spans="15:18" x14ac:dyDescent="0.25">
      <c r="O33" s="62"/>
      <c r="R33" s="60"/>
    </row>
    <row r="34" spans="15:18" x14ac:dyDescent="0.25">
      <c r="O34" s="62"/>
      <c r="R34" s="60"/>
    </row>
    <row r="35" spans="15:18" x14ac:dyDescent="0.25">
      <c r="O35" s="62"/>
      <c r="R35" s="60"/>
    </row>
    <row r="36" spans="15:18" x14ac:dyDescent="0.25">
      <c r="O36" s="62"/>
      <c r="R36" s="60"/>
    </row>
    <row r="37" spans="15:18" x14ac:dyDescent="0.25">
      <c r="O37" s="62"/>
      <c r="R37" s="60"/>
    </row>
    <row r="38" spans="15:18" x14ac:dyDescent="0.25">
      <c r="O38" s="62"/>
      <c r="R38" s="60"/>
    </row>
    <row r="39" spans="15:18" x14ac:dyDescent="0.25">
      <c r="O39" s="62"/>
      <c r="R39" s="60"/>
    </row>
    <row r="40" spans="15:18" ht="90" customHeight="1" x14ac:dyDescent="0.25">
      <c r="O40" s="62"/>
      <c r="R40" s="60"/>
    </row>
    <row r="41" spans="15:18" x14ac:dyDescent="0.25">
      <c r="O41" s="62"/>
      <c r="R41" s="60"/>
    </row>
    <row r="42" spans="15:18" x14ac:dyDescent="0.25">
      <c r="O42" s="62"/>
      <c r="R42" s="60"/>
    </row>
    <row r="43" spans="15:18" x14ac:dyDescent="0.25">
      <c r="O43" s="62"/>
      <c r="R43" s="60"/>
    </row>
    <row r="44" spans="15:18" x14ac:dyDescent="0.25">
      <c r="O44" s="62"/>
      <c r="R44" s="60"/>
    </row>
    <row r="45" spans="15:18" x14ac:dyDescent="0.25">
      <c r="O45" s="62"/>
      <c r="R45" s="60"/>
    </row>
    <row r="46" spans="15:18" x14ac:dyDescent="0.25">
      <c r="O46" s="62"/>
      <c r="R46" s="60"/>
    </row>
    <row r="47" spans="15:18" x14ac:dyDescent="0.25">
      <c r="O47" s="62"/>
      <c r="R47" s="60"/>
    </row>
    <row r="48" spans="15:18" x14ac:dyDescent="0.25">
      <c r="O48" s="62"/>
      <c r="R48" s="60"/>
    </row>
    <row r="49" spans="15:18" x14ac:dyDescent="0.25">
      <c r="O49" s="62"/>
      <c r="R49" s="60"/>
    </row>
    <row r="50" spans="15:18" x14ac:dyDescent="0.25">
      <c r="O50" s="62"/>
      <c r="R50" s="60"/>
    </row>
    <row r="51" spans="15:18" x14ac:dyDescent="0.25">
      <c r="O51" s="62"/>
      <c r="R51" s="60"/>
    </row>
    <row r="52" spans="15:18" x14ac:dyDescent="0.25">
      <c r="O52" s="62"/>
      <c r="R52" s="60"/>
    </row>
    <row r="53" spans="15:18" x14ac:dyDescent="0.25">
      <c r="O53" s="62"/>
      <c r="R53" s="60"/>
    </row>
    <row r="54" spans="15:18" x14ac:dyDescent="0.25">
      <c r="O54" s="62"/>
      <c r="R54" s="60"/>
    </row>
    <row r="55" spans="15:18" x14ac:dyDescent="0.25">
      <c r="O55" s="62"/>
      <c r="R55" s="60"/>
    </row>
    <row r="56" spans="15:18" x14ac:dyDescent="0.25">
      <c r="O56" s="62"/>
      <c r="R56" s="60"/>
    </row>
    <row r="57" spans="15:18" x14ac:dyDescent="0.25">
      <c r="O57" s="62"/>
      <c r="R57" s="60"/>
    </row>
    <row r="58" spans="15:18" x14ac:dyDescent="0.25">
      <c r="O58" s="62"/>
      <c r="R58" s="60"/>
    </row>
    <row r="59" spans="15:18" x14ac:dyDescent="0.25">
      <c r="O59" s="62"/>
      <c r="R59" s="60"/>
    </row>
    <row r="60" spans="15:18" x14ac:dyDescent="0.25">
      <c r="O60" s="62"/>
      <c r="R60" s="60"/>
    </row>
    <row r="61" spans="15:18" x14ac:dyDescent="0.25">
      <c r="O61" s="62"/>
      <c r="R61" s="60"/>
    </row>
    <row r="62" spans="15:18" x14ac:dyDescent="0.25">
      <c r="O62" s="62"/>
      <c r="R62" s="60"/>
    </row>
    <row r="63" spans="15:18" x14ac:dyDescent="0.25">
      <c r="O63" s="62"/>
      <c r="R63" s="60"/>
    </row>
    <row r="64" spans="15:18" x14ac:dyDescent="0.25">
      <c r="O64" s="62"/>
      <c r="R64" s="60"/>
    </row>
    <row r="65" spans="15:18" x14ac:dyDescent="0.25">
      <c r="O65" s="62"/>
      <c r="R65" s="60"/>
    </row>
    <row r="66" spans="15:18" x14ac:dyDescent="0.25">
      <c r="O66" s="62"/>
      <c r="R66" s="60"/>
    </row>
    <row r="67" spans="15:18" x14ac:dyDescent="0.25">
      <c r="O67" s="62"/>
      <c r="R67" s="60"/>
    </row>
    <row r="68" spans="15:18" x14ac:dyDescent="0.25">
      <c r="O68" s="62"/>
      <c r="R68" s="60"/>
    </row>
    <row r="69" spans="15:18" x14ac:dyDescent="0.25">
      <c r="O69" s="62"/>
      <c r="R69" s="60"/>
    </row>
    <row r="70" spans="15:18" x14ac:dyDescent="0.25">
      <c r="O70" s="62"/>
      <c r="R70" s="60"/>
    </row>
    <row r="71" spans="15:18" x14ac:dyDescent="0.25">
      <c r="O71" s="62"/>
      <c r="R71" s="60"/>
    </row>
    <row r="72" spans="15:18" x14ac:dyDescent="0.25">
      <c r="O72" s="62"/>
      <c r="R72" s="60"/>
    </row>
    <row r="73" spans="15:18" x14ac:dyDescent="0.25">
      <c r="O73" s="62"/>
      <c r="R73" s="60"/>
    </row>
    <row r="74" spans="15:18" x14ac:dyDescent="0.25">
      <c r="O74" s="62"/>
      <c r="R74" s="60"/>
    </row>
    <row r="75" spans="15:18" x14ac:dyDescent="0.25">
      <c r="O75" s="62"/>
      <c r="R75" s="60"/>
    </row>
    <row r="76" spans="15:18" x14ac:dyDescent="0.25">
      <c r="O76" s="62"/>
      <c r="R76" s="60"/>
    </row>
    <row r="77" spans="15:18" x14ac:dyDescent="0.25">
      <c r="O77" s="62"/>
      <c r="R77" s="60"/>
    </row>
    <row r="78" spans="15:18" x14ac:dyDescent="0.25">
      <c r="O78" s="62"/>
      <c r="R78" s="60"/>
    </row>
    <row r="79" spans="15:18" x14ac:dyDescent="0.25">
      <c r="O79" s="62"/>
      <c r="R79" s="60"/>
    </row>
    <row r="80" spans="15:18" x14ac:dyDescent="0.25">
      <c r="O80" s="62"/>
      <c r="R80" s="60"/>
    </row>
    <row r="81" spans="15:18" x14ac:dyDescent="0.25">
      <c r="O81" s="62"/>
      <c r="R81" s="60"/>
    </row>
    <row r="82" spans="15:18" x14ac:dyDescent="0.25">
      <c r="O82" s="62"/>
      <c r="R82" s="60"/>
    </row>
    <row r="83" spans="15:18" x14ac:dyDescent="0.25">
      <c r="O83" s="62"/>
      <c r="R83" s="60"/>
    </row>
    <row r="84" spans="15:18" x14ac:dyDescent="0.25">
      <c r="O84" s="62"/>
      <c r="R84" s="60"/>
    </row>
    <row r="85" spans="15:18" x14ac:dyDescent="0.25">
      <c r="O85" s="62"/>
      <c r="R85" s="60"/>
    </row>
    <row r="86" spans="15:18" x14ac:dyDescent="0.25">
      <c r="O86" s="62"/>
      <c r="R86" s="60"/>
    </row>
    <row r="87" spans="15:18" x14ac:dyDescent="0.25">
      <c r="O87" s="62"/>
      <c r="R87" s="60"/>
    </row>
    <row r="88" spans="15:18" x14ac:dyDescent="0.25">
      <c r="O88" s="62"/>
      <c r="R88" s="60"/>
    </row>
    <row r="89" spans="15:18" x14ac:dyDescent="0.25">
      <c r="O89" s="62"/>
      <c r="R89" s="60"/>
    </row>
    <row r="90" spans="15:18" x14ac:dyDescent="0.25">
      <c r="O90" s="62"/>
      <c r="R90" s="60"/>
    </row>
    <row r="91" spans="15:18" x14ac:dyDescent="0.25">
      <c r="O91" s="62"/>
      <c r="R91" s="60"/>
    </row>
    <row r="92" spans="15:18" x14ac:dyDescent="0.25">
      <c r="O92" s="62"/>
      <c r="R92" s="60"/>
    </row>
    <row r="93" spans="15:18" x14ac:dyDescent="0.25">
      <c r="O93" s="62"/>
      <c r="R93" s="60"/>
    </row>
    <row r="94" spans="15:18" x14ac:dyDescent="0.25">
      <c r="O94" s="62"/>
      <c r="R94" s="60"/>
    </row>
    <row r="95" spans="15:18" x14ac:dyDescent="0.25">
      <c r="O95" s="62"/>
      <c r="R95" s="60"/>
    </row>
    <row r="96" spans="15:18" x14ac:dyDescent="0.25">
      <c r="O96" s="62"/>
      <c r="R96" s="60"/>
    </row>
    <row r="97" spans="15:18" x14ac:dyDescent="0.25">
      <c r="O97" s="62"/>
      <c r="R97" s="60"/>
    </row>
    <row r="98" spans="15:18" x14ac:dyDescent="0.25">
      <c r="O98" s="62"/>
      <c r="R98" s="60"/>
    </row>
    <row r="99" spans="15:18" x14ac:dyDescent="0.25">
      <c r="O99" s="62"/>
      <c r="R99" s="60"/>
    </row>
    <row r="100" spans="15:18" x14ac:dyDescent="0.25">
      <c r="O100" s="62"/>
      <c r="R100" s="60"/>
    </row>
    <row r="101" spans="15:18" x14ac:dyDescent="0.25">
      <c r="O101" s="62"/>
      <c r="R101" s="60"/>
    </row>
    <row r="102" spans="15:18" x14ac:dyDescent="0.25">
      <c r="O102" s="62"/>
      <c r="R102" s="60"/>
    </row>
    <row r="103" spans="15:18" x14ac:dyDescent="0.25">
      <c r="O103" s="62"/>
      <c r="R103" s="60"/>
    </row>
    <row r="104" spans="15:18" x14ac:dyDescent="0.25">
      <c r="O104" s="62"/>
      <c r="R104" s="60"/>
    </row>
    <row r="105" spans="15:18" x14ac:dyDescent="0.25">
      <c r="O105" s="62"/>
      <c r="R105" s="60"/>
    </row>
    <row r="106" spans="15:18" x14ac:dyDescent="0.25">
      <c r="O106" s="62"/>
      <c r="R106" s="60"/>
    </row>
    <row r="107" spans="15:18" x14ac:dyDescent="0.25">
      <c r="O107" s="62"/>
      <c r="R107" s="60"/>
    </row>
    <row r="108" spans="15:18" x14ac:dyDescent="0.25">
      <c r="O108" s="62"/>
      <c r="R108" s="60"/>
    </row>
    <row r="109" spans="15:18" x14ac:dyDescent="0.25">
      <c r="O109" s="62"/>
      <c r="R109" s="60"/>
    </row>
    <row r="110" spans="15:18" x14ac:dyDescent="0.25">
      <c r="O110" s="62"/>
      <c r="R110" s="60"/>
    </row>
    <row r="111" spans="15:18" x14ac:dyDescent="0.25">
      <c r="O111" s="62"/>
      <c r="R111" s="60"/>
    </row>
    <row r="112" spans="15:18" x14ac:dyDescent="0.25">
      <c r="O112" s="62"/>
      <c r="R112" s="60"/>
    </row>
    <row r="113" spans="15:18" x14ac:dyDescent="0.25">
      <c r="O113" s="62"/>
      <c r="R113" s="60"/>
    </row>
    <row r="114" spans="15:18" x14ac:dyDescent="0.25">
      <c r="O114" s="62"/>
      <c r="R114" s="60"/>
    </row>
    <row r="115" spans="15:18" x14ac:dyDescent="0.25">
      <c r="O115" s="62"/>
      <c r="R115" s="60"/>
    </row>
    <row r="116" spans="15:18" x14ac:dyDescent="0.25">
      <c r="O116" s="62"/>
      <c r="R116" s="60"/>
    </row>
    <row r="117" spans="15:18" x14ac:dyDescent="0.25">
      <c r="O117" s="62"/>
      <c r="R117" s="60"/>
    </row>
    <row r="118" spans="15:18" x14ac:dyDescent="0.25">
      <c r="O118" s="62"/>
      <c r="R118" s="60"/>
    </row>
    <row r="119" spans="15:18" x14ac:dyDescent="0.25">
      <c r="O119" s="62"/>
      <c r="R119" s="60"/>
    </row>
    <row r="120" spans="15:18" x14ac:dyDescent="0.25">
      <c r="O120" s="62"/>
      <c r="R120" s="60"/>
    </row>
    <row r="121" spans="15:18" x14ac:dyDescent="0.25">
      <c r="O121" s="62"/>
      <c r="R121" s="60"/>
    </row>
    <row r="122" spans="15:18" x14ac:dyDescent="0.25">
      <c r="O122" s="62"/>
      <c r="R122" s="60"/>
    </row>
    <row r="123" spans="15:18" x14ac:dyDescent="0.25">
      <c r="O123" s="62"/>
      <c r="R123" s="60"/>
    </row>
    <row r="124" spans="15:18" x14ac:dyDescent="0.25">
      <c r="O124" s="62"/>
      <c r="R124" s="60"/>
    </row>
    <row r="125" spans="15:18" x14ac:dyDescent="0.25">
      <c r="O125" s="62"/>
      <c r="R125" s="60"/>
    </row>
    <row r="126" spans="15:18" x14ac:dyDescent="0.25">
      <c r="O126" s="62"/>
      <c r="R126" s="60"/>
    </row>
    <row r="127" spans="15:18" x14ac:dyDescent="0.25">
      <c r="O127" s="62"/>
      <c r="R127" s="60"/>
    </row>
    <row r="128" spans="15:18" x14ac:dyDescent="0.25">
      <c r="O128" s="62"/>
      <c r="R128" s="60"/>
    </row>
    <row r="129" spans="15:18" x14ac:dyDescent="0.25">
      <c r="O129" s="62"/>
      <c r="R129" s="60"/>
    </row>
    <row r="130" spans="15:18" x14ac:dyDescent="0.25">
      <c r="O130" s="62"/>
      <c r="R130" s="60"/>
    </row>
    <row r="131" spans="15:18" x14ac:dyDescent="0.25">
      <c r="O131" s="62"/>
      <c r="R131" s="60"/>
    </row>
    <row r="132" spans="15:18" x14ac:dyDescent="0.25">
      <c r="O132" s="62"/>
      <c r="R132" s="60"/>
    </row>
    <row r="133" spans="15:18" x14ac:dyDescent="0.25">
      <c r="O133" s="62"/>
      <c r="R133" s="60"/>
    </row>
    <row r="134" spans="15:18" x14ac:dyDescent="0.25">
      <c r="O134" s="62"/>
      <c r="R134" s="60"/>
    </row>
    <row r="135" spans="15:18" x14ac:dyDescent="0.25">
      <c r="O135" s="62"/>
      <c r="R135" s="60"/>
    </row>
    <row r="136" spans="15:18" x14ac:dyDescent="0.25">
      <c r="O136" s="62"/>
      <c r="R136" s="60"/>
    </row>
    <row r="137" spans="15:18" x14ac:dyDescent="0.25">
      <c r="O137" s="62"/>
      <c r="R137" s="60"/>
    </row>
    <row r="138" spans="15:18" x14ac:dyDescent="0.25">
      <c r="O138" s="62"/>
      <c r="R138" s="60"/>
    </row>
    <row r="139" spans="15:18" x14ac:dyDescent="0.25">
      <c r="O139" s="62"/>
      <c r="R139" s="60"/>
    </row>
    <row r="140" spans="15:18" x14ac:dyDescent="0.25">
      <c r="O140" s="62"/>
      <c r="R140" s="60"/>
    </row>
    <row r="141" spans="15:18" x14ac:dyDescent="0.25">
      <c r="O141" s="62"/>
      <c r="R141" s="60"/>
    </row>
    <row r="142" spans="15:18" x14ac:dyDescent="0.25">
      <c r="O142" s="62"/>
      <c r="R142" s="60"/>
    </row>
    <row r="143" spans="15:18" x14ac:dyDescent="0.25">
      <c r="O143" s="62"/>
      <c r="R143" s="60"/>
    </row>
    <row r="144" spans="15:18" x14ac:dyDescent="0.25">
      <c r="O144" s="62"/>
      <c r="R144" s="60"/>
    </row>
    <row r="145" spans="15:18" x14ac:dyDescent="0.25">
      <c r="O145" s="62"/>
      <c r="R145" s="60"/>
    </row>
    <row r="146" spans="15:18" x14ac:dyDescent="0.25">
      <c r="O146" s="62"/>
      <c r="R146" s="60"/>
    </row>
    <row r="147" spans="15:18" x14ac:dyDescent="0.25">
      <c r="O147" s="62"/>
      <c r="R147" s="60"/>
    </row>
    <row r="148" spans="15:18" x14ac:dyDescent="0.25">
      <c r="O148" s="62"/>
      <c r="R148" s="60"/>
    </row>
    <row r="149" spans="15:18" x14ac:dyDescent="0.25">
      <c r="O149" s="62"/>
      <c r="R149" s="60"/>
    </row>
    <row r="150" spans="15:18" x14ac:dyDescent="0.25">
      <c r="O150" s="62"/>
      <c r="R150" s="60"/>
    </row>
    <row r="151" spans="15:18" x14ac:dyDescent="0.25">
      <c r="O151" s="62"/>
      <c r="R151" s="60"/>
    </row>
    <row r="152" spans="15:18" x14ac:dyDescent="0.25">
      <c r="O152" s="62"/>
      <c r="R152" s="60"/>
    </row>
    <row r="153" spans="15:18" x14ac:dyDescent="0.25">
      <c r="O153" s="62"/>
      <c r="R153" s="60"/>
    </row>
    <row r="154" spans="15:18" x14ac:dyDescent="0.25">
      <c r="O154" s="62"/>
      <c r="R154" s="60"/>
    </row>
    <row r="155" spans="15:18" x14ac:dyDescent="0.25">
      <c r="O155" s="62"/>
      <c r="R155" s="60"/>
    </row>
    <row r="156" spans="15:18" x14ac:dyDescent="0.25">
      <c r="O156" s="62"/>
      <c r="R156" s="60"/>
    </row>
    <row r="157" spans="15:18" x14ac:dyDescent="0.25">
      <c r="O157" s="62"/>
      <c r="R157" s="60"/>
    </row>
    <row r="158" spans="15:18" x14ac:dyDescent="0.25">
      <c r="O158" s="62"/>
      <c r="R158" s="60"/>
    </row>
    <row r="159" spans="15:18" x14ac:dyDescent="0.25">
      <c r="O159" s="62"/>
      <c r="R159" s="60"/>
    </row>
    <row r="160" spans="15:18" x14ac:dyDescent="0.25">
      <c r="O160" s="62"/>
      <c r="R160" s="60"/>
    </row>
    <row r="161" spans="15:18" x14ac:dyDescent="0.25">
      <c r="O161" s="62"/>
      <c r="R161" s="60"/>
    </row>
    <row r="162" spans="15:18" x14ac:dyDescent="0.25">
      <c r="O162" s="62"/>
      <c r="R162" s="60"/>
    </row>
    <row r="163" spans="15:18" x14ac:dyDescent="0.25">
      <c r="O163" s="62"/>
      <c r="R163" s="60"/>
    </row>
    <row r="164" spans="15:18" x14ac:dyDescent="0.25">
      <c r="O164" s="62"/>
      <c r="R164" s="60"/>
    </row>
    <row r="165" spans="15:18" x14ac:dyDescent="0.25">
      <c r="O165" s="62"/>
      <c r="R165" s="60"/>
    </row>
    <row r="166" spans="15:18" x14ac:dyDescent="0.25">
      <c r="O166" s="62"/>
      <c r="R166" s="60"/>
    </row>
    <row r="167" spans="15:18" x14ac:dyDescent="0.25">
      <c r="O167" s="62"/>
      <c r="R167" s="60"/>
    </row>
    <row r="168" spans="15:18" x14ac:dyDescent="0.25">
      <c r="O168" s="62"/>
      <c r="R168" s="60"/>
    </row>
    <row r="169" spans="15:18" x14ac:dyDescent="0.25">
      <c r="O169" s="62"/>
      <c r="R169" s="60"/>
    </row>
    <row r="170" spans="15:18" x14ac:dyDescent="0.25">
      <c r="O170" s="62"/>
      <c r="R170" s="60"/>
    </row>
    <row r="171" spans="15:18" x14ac:dyDescent="0.25">
      <c r="O171" s="62"/>
      <c r="R171" s="60"/>
    </row>
    <row r="172" spans="15:18" x14ac:dyDescent="0.25">
      <c r="O172" s="62"/>
      <c r="R172" s="60"/>
    </row>
    <row r="173" spans="15:18" x14ac:dyDescent="0.25">
      <c r="O173" s="62"/>
      <c r="R173" s="60"/>
    </row>
    <row r="174" spans="15:18" x14ac:dyDescent="0.25">
      <c r="O174" s="62"/>
      <c r="R174" s="60"/>
    </row>
    <row r="175" spans="15:18" x14ac:dyDescent="0.25">
      <c r="O175" s="62"/>
      <c r="R175" s="60"/>
    </row>
    <row r="176" spans="15:18" x14ac:dyDescent="0.25">
      <c r="O176" s="62"/>
      <c r="R176" s="60"/>
    </row>
    <row r="177" spans="15:18" x14ac:dyDescent="0.25">
      <c r="O177" s="62"/>
      <c r="R177" s="60"/>
    </row>
    <row r="178" spans="15:18" x14ac:dyDescent="0.25">
      <c r="O178" s="62"/>
      <c r="R178" s="60"/>
    </row>
    <row r="179" spans="15:18" x14ac:dyDescent="0.25">
      <c r="O179" s="62"/>
      <c r="R179" s="60"/>
    </row>
    <row r="180" spans="15:18" x14ac:dyDescent="0.25">
      <c r="O180" s="62"/>
      <c r="R180" s="60"/>
    </row>
    <row r="181" spans="15:18" x14ac:dyDescent="0.25">
      <c r="O181" s="62"/>
      <c r="R181" s="60"/>
    </row>
    <row r="182" spans="15:18" x14ac:dyDescent="0.25">
      <c r="O182" s="62"/>
      <c r="R182" s="60"/>
    </row>
    <row r="183" spans="15:18" x14ac:dyDescent="0.25">
      <c r="O183" s="62"/>
      <c r="R183" s="60"/>
    </row>
    <row r="184" spans="15:18" x14ac:dyDescent="0.25">
      <c r="O184" s="62"/>
      <c r="R184" s="60"/>
    </row>
    <row r="185" spans="15:18" x14ac:dyDescent="0.25">
      <c r="O185" s="62"/>
      <c r="R185" s="60"/>
    </row>
    <row r="186" spans="15:18" x14ac:dyDescent="0.25">
      <c r="O186" s="62"/>
      <c r="R186" s="60"/>
    </row>
    <row r="187" spans="15:18" x14ac:dyDescent="0.25">
      <c r="O187" s="62"/>
      <c r="R187" s="60"/>
    </row>
    <row r="188" spans="15:18" x14ac:dyDescent="0.25">
      <c r="O188" s="62"/>
      <c r="R188" s="60"/>
    </row>
    <row r="189" spans="15:18" x14ac:dyDescent="0.25">
      <c r="O189" s="62"/>
      <c r="R189" s="60"/>
    </row>
    <row r="190" spans="15:18" x14ac:dyDescent="0.25">
      <c r="O190" s="62"/>
      <c r="R190" s="60"/>
    </row>
    <row r="191" spans="15:18" x14ac:dyDescent="0.25">
      <c r="O191" s="62"/>
      <c r="R191" s="60"/>
    </row>
    <row r="192" spans="15:18" x14ac:dyDescent="0.25">
      <c r="O192" s="62"/>
      <c r="R192" s="60"/>
    </row>
    <row r="193" spans="15:18" x14ac:dyDescent="0.25">
      <c r="O193" s="62"/>
      <c r="R193" s="60"/>
    </row>
    <row r="194" spans="15:18" x14ac:dyDescent="0.25">
      <c r="O194" s="62"/>
      <c r="R194" s="60"/>
    </row>
    <row r="195" spans="15:18" x14ac:dyDescent="0.25">
      <c r="O195" s="62"/>
      <c r="R195" s="60"/>
    </row>
    <row r="196" spans="15:18" x14ac:dyDescent="0.25">
      <c r="O196" s="62"/>
      <c r="R196" s="60"/>
    </row>
    <row r="197" spans="15:18" x14ac:dyDescent="0.25">
      <c r="O197" s="62"/>
      <c r="R197" s="60"/>
    </row>
    <row r="198" spans="15:18" x14ac:dyDescent="0.25">
      <c r="O198" s="62"/>
      <c r="R198" s="60"/>
    </row>
    <row r="199" spans="15:18" x14ac:dyDescent="0.25">
      <c r="O199" s="62"/>
      <c r="R199" s="60"/>
    </row>
    <row r="200" spans="15:18" x14ac:dyDescent="0.25">
      <c r="O200" s="62"/>
      <c r="R200" s="60"/>
    </row>
    <row r="201" spans="15:18" x14ac:dyDescent="0.25">
      <c r="O201" s="62"/>
      <c r="R201" s="60"/>
    </row>
    <row r="202" spans="15:18" x14ac:dyDescent="0.25">
      <c r="O202" s="62"/>
      <c r="R202" s="60"/>
    </row>
    <row r="203" spans="15:18" x14ac:dyDescent="0.25">
      <c r="O203" s="62"/>
      <c r="R203" s="60"/>
    </row>
    <row r="204" spans="15:18" x14ac:dyDescent="0.25">
      <c r="O204" s="62"/>
      <c r="R204" s="60"/>
    </row>
    <row r="205" spans="15:18" x14ac:dyDescent="0.25">
      <c r="O205" s="62"/>
      <c r="R205" s="60"/>
    </row>
    <row r="206" spans="15:18" x14ac:dyDescent="0.25">
      <c r="O206" s="62"/>
      <c r="R206" s="60"/>
    </row>
    <row r="207" spans="15:18" x14ac:dyDescent="0.25">
      <c r="O207" s="62"/>
      <c r="R207" s="60"/>
    </row>
    <row r="208" spans="15:18" x14ac:dyDescent="0.25">
      <c r="O208" s="62"/>
      <c r="R208" s="60"/>
    </row>
    <row r="209" spans="15:18" x14ac:dyDescent="0.25">
      <c r="O209" s="62"/>
      <c r="R209" s="60"/>
    </row>
    <row r="210" spans="15:18" x14ac:dyDescent="0.25">
      <c r="O210" s="62"/>
      <c r="R210" s="60"/>
    </row>
    <row r="211" spans="15:18" x14ac:dyDescent="0.25">
      <c r="O211" s="62"/>
      <c r="R211" s="60"/>
    </row>
    <row r="212" spans="15:18" x14ac:dyDescent="0.25">
      <c r="O212" s="62"/>
      <c r="R212" s="60"/>
    </row>
    <row r="213" spans="15:18" x14ac:dyDescent="0.25">
      <c r="O213" s="62"/>
      <c r="R213" s="60"/>
    </row>
    <row r="214" spans="15:18" x14ac:dyDescent="0.25">
      <c r="O214" s="62"/>
      <c r="R214" s="60"/>
    </row>
    <row r="215" spans="15:18" x14ac:dyDescent="0.25">
      <c r="O215" s="62"/>
      <c r="R215" s="60"/>
    </row>
    <row r="216" spans="15:18" x14ac:dyDescent="0.25">
      <c r="O216" s="62"/>
      <c r="R216" s="60"/>
    </row>
    <row r="217" spans="15:18" x14ac:dyDescent="0.25">
      <c r="O217" s="62"/>
      <c r="R217" s="60"/>
    </row>
    <row r="218" spans="15:18" x14ac:dyDescent="0.25">
      <c r="O218" s="62"/>
      <c r="R218" s="60"/>
    </row>
    <row r="219" spans="15:18" x14ac:dyDescent="0.25">
      <c r="O219" s="62"/>
      <c r="R219" s="60"/>
    </row>
    <row r="220" spans="15:18" x14ac:dyDescent="0.25">
      <c r="O220" s="62"/>
      <c r="R220" s="60"/>
    </row>
    <row r="221" spans="15:18" x14ac:dyDescent="0.25">
      <c r="O221" s="62"/>
      <c r="R221" s="60"/>
    </row>
    <row r="222" spans="15:18" x14ac:dyDescent="0.25">
      <c r="O222" s="62"/>
      <c r="R222" s="60"/>
    </row>
    <row r="223" spans="15:18" x14ac:dyDescent="0.25">
      <c r="O223" s="62"/>
      <c r="R223" s="60"/>
    </row>
    <row r="224" spans="15:18" x14ac:dyDescent="0.25">
      <c r="O224" s="62"/>
      <c r="R224" s="60"/>
    </row>
    <row r="225" spans="15:18" x14ac:dyDescent="0.25">
      <c r="O225" s="62"/>
      <c r="R225" s="60"/>
    </row>
    <row r="226" spans="15:18" x14ac:dyDescent="0.25">
      <c r="O226" s="62"/>
      <c r="R226" s="60"/>
    </row>
    <row r="227" spans="15:18" x14ac:dyDescent="0.25">
      <c r="O227" s="62"/>
      <c r="R227" s="60"/>
    </row>
    <row r="228" spans="15:18" x14ac:dyDescent="0.25">
      <c r="O228" s="62"/>
      <c r="R228" s="60"/>
    </row>
    <row r="229" spans="15:18" x14ac:dyDescent="0.25">
      <c r="O229" s="62"/>
      <c r="R229" s="60"/>
    </row>
    <row r="230" spans="15:18" x14ac:dyDescent="0.25">
      <c r="O230" s="62"/>
      <c r="R230" s="60"/>
    </row>
    <row r="231" spans="15:18" x14ac:dyDescent="0.25">
      <c r="O231" s="62"/>
      <c r="R231" s="60"/>
    </row>
    <row r="232" spans="15:18" x14ac:dyDescent="0.25">
      <c r="O232" s="62"/>
      <c r="R232" s="60"/>
    </row>
    <row r="233" spans="15:18" x14ac:dyDescent="0.25">
      <c r="O233" s="62"/>
      <c r="R233" s="60"/>
    </row>
    <row r="234" spans="15:18" x14ac:dyDescent="0.25">
      <c r="O234" s="62"/>
      <c r="R234" s="60"/>
    </row>
    <row r="235" spans="15:18" x14ac:dyDescent="0.25">
      <c r="O235" s="62"/>
      <c r="R235" s="60"/>
    </row>
    <row r="236" spans="15:18" x14ac:dyDescent="0.25">
      <c r="O236" s="62"/>
      <c r="R236" s="60"/>
    </row>
    <row r="237" spans="15:18" x14ac:dyDescent="0.25">
      <c r="O237" s="62"/>
      <c r="R237" s="60"/>
    </row>
    <row r="238" spans="15:18" x14ac:dyDescent="0.25">
      <c r="O238" s="62"/>
      <c r="R238" s="60"/>
    </row>
    <row r="239" spans="15:18" x14ac:dyDescent="0.25">
      <c r="O239" s="62"/>
      <c r="R239" s="60"/>
    </row>
    <row r="240" spans="15:18" x14ac:dyDescent="0.25">
      <c r="O240" s="62"/>
      <c r="R240" s="60"/>
    </row>
    <row r="241" spans="15:18" x14ac:dyDescent="0.25">
      <c r="O241" s="62"/>
      <c r="R241" s="60"/>
    </row>
    <row r="242" spans="15:18" x14ac:dyDescent="0.25">
      <c r="O242" s="62"/>
      <c r="R242" s="60"/>
    </row>
    <row r="243" spans="15:18" x14ac:dyDescent="0.25">
      <c r="O243" s="62"/>
      <c r="R243" s="60"/>
    </row>
    <row r="244" spans="15:18" x14ac:dyDescent="0.25">
      <c r="O244" s="62"/>
      <c r="R244" s="60"/>
    </row>
    <row r="245" spans="15:18" x14ac:dyDescent="0.25">
      <c r="O245" s="62"/>
      <c r="R245" s="60"/>
    </row>
    <row r="246" spans="15:18" x14ac:dyDescent="0.25">
      <c r="O246" s="62"/>
      <c r="R246" s="60"/>
    </row>
    <row r="247" spans="15:18" x14ac:dyDescent="0.25">
      <c r="O247" s="62"/>
      <c r="R247" s="60"/>
    </row>
    <row r="248" spans="15:18" x14ac:dyDescent="0.25">
      <c r="O248" s="62"/>
      <c r="R248" s="60"/>
    </row>
    <row r="249" spans="15:18" x14ac:dyDescent="0.25">
      <c r="O249" s="62"/>
      <c r="R249" s="60"/>
    </row>
  </sheetData>
  <mergeCells count="16">
    <mergeCell ref="A4:A24"/>
    <mergeCell ref="B4:B24"/>
    <mergeCell ref="L1:N1"/>
    <mergeCell ref="D1:K1"/>
    <mergeCell ref="A2:N2"/>
    <mergeCell ref="A1:C1"/>
    <mergeCell ref="O1:O2"/>
    <mergeCell ref="P1:P2"/>
    <mergeCell ref="R1:R2"/>
    <mergeCell ref="X1:X2"/>
    <mergeCell ref="S1:S2"/>
    <mergeCell ref="T1:T2"/>
    <mergeCell ref="U1:U2"/>
    <mergeCell ref="V1:V2"/>
    <mergeCell ref="W1:W2"/>
    <mergeCell ref="Q1:Q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49"/>
  <sheetViews>
    <sheetView zoomScale="84" zoomScaleNormal="84" workbookViewId="0">
      <selection activeCell="Q10" sqref="Q10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67</v>
      </c>
      <c r="P1" s="102" t="s">
        <v>68</v>
      </c>
      <c r="Q1" s="102" t="s">
        <v>69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91">
        <v>44673</v>
      </c>
      <c r="P3" s="91">
        <v>44700</v>
      </c>
      <c r="Q3" s="91">
        <v>44819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2</v>
      </c>
      <c r="M4" s="8">
        <f>L4-SUM(O4:X4)</f>
        <v>2</v>
      </c>
      <c r="N4" s="65" t="str">
        <f>IF(M4&lt;0,"ATENÇÃO","OK")</f>
        <v>OK</v>
      </c>
      <c r="O4" s="93"/>
      <c r="P4" s="92"/>
      <c r="Q4" s="92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2</v>
      </c>
      <c r="M5" s="8">
        <f t="shared" ref="M5:M24" si="0">L5-SUM(O5:X5)</f>
        <v>-1</v>
      </c>
      <c r="N5" s="65" t="str">
        <f t="shared" ref="N5:N24" si="1">IF(M5&lt;0,"ATENÇÃO","OK")</f>
        <v>ATENÇÃO</v>
      </c>
      <c r="O5" s="94">
        <v>1</v>
      </c>
      <c r="P5" s="94">
        <v>2</v>
      </c>
      <c r="Q5" s="92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10</v>
      </c>
      <c r="M6" s="8">
        <f t="shared" si="0"/>
        <v>8</v>
      </c>
      <c r="N6" s="65" t="str">
        <f t="shared" si="1"/>
        <v>OK</v>
      </c>
      <c r="O6" s="93"/>
      <c r="P6" s="93"/>
      <c r="Q6" s="92">
        <v>2</v>
      </c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2</v>
      </c>
      <c r="M7" s="8">
        <f t="shared" si="0"/>
        <v>2</v>
      </c>
      <c r="N7" s="65" t="str">
        <f t="shared" si="1"/>
        <v>OK</v>
      </c>
      <c r="O7" s="93"/>
      <c r="P7" s="92"/>
      <c r="Q7" s="92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2</v>
      </c>
      <c r="M8" s="8">
        <f t="shared" si="0"/>
        <v>2</v>
      </c>
      <c r="N8" s="65" t="str">
        <f t="shared" si="1"/>
        <v>OK</v>
      </c>
      <c r="O8" s="93"/>
      <c r="P8" s="92"/>
      <c r="Q8" s="92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2</v>
      </c>
      <c r="M9" s="8">
        <f t="shared" si="0"/>
        <v>2</v>
      </c>
      <c r="N9" s="65" t="str">
        <f t="shared" si="1"/>
        <v>OK</v>
      </c>
      <c r="O9" s="93"/>
      <c r="P9" s="92"/>
      <c r="Q9" s="92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10</v>
      </c>
      <c r="M10" s="8">
        <f t="shared" si="0"/>
        <v>7</v>
      </c>
      <c r="N10" s="65" t="str">
        <f t="shared" si="1"/>
        <v>OK</v>
      </c>
      <c r="O10" s="94">
        <v>1</v>
      </c>
      <c r="P10" s="94">
        <v>2</v>
      </c>
      <c r="Q10" s="93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2</v>
      </c>
      <c r="M11" s="8">
        <f t="shared" si="0"/>
        <v>2</v>
      </c>
      <c r="N11" s="65" t="str">
        <f t="shared" si="1"/>
        <v>OK</v>
      </c>
      <c r="O11" s="93"/>
      <c r="P11" s="92"/>
      <c r="Q11" s="92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2</v>
      </c>
      <c r="M12" s="8">
        <f t="shared" si="0"/>
        <v>2</v>
      </c>
      <c r="N12" s="65" t="str">
        <f t="shared" si="1"/>
        <v>OK</v>
      </c>
      <c r="O12" s="93"/>
      <c r="P12" s="92"/>
      <c r="Q12" s="92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2</v>
      </c>
      <c r="M13" s="8">
        <f t="shared" si="0"/>
        <v>2</v>
      </c>
      <c r="N13" s="65" t="str">
        <f t="shared" si="1"/>
        <v>OK</v>
      </c>
      <c r="O13" s="93"/>
      <c r="P13" s="92"/>
      <c r="Q13" s="92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2</v>
      </c>
      <c r="M14" s="8">
        <f t="shared" si="0"/>
        <v>2</v>
      </c>
      <c r="N14" s="65" t="str">
        <f t="shared" si="1"/>
        <v>OK</v>
      </c>
      <c r="O14" s="93"/>
      <c r="P14" s="92"/>
      <c r="Q14" s="92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2</v>
      </c>
      <c r="M15" s="8">
        <f t="shared" si="0"/>
        <v>2</v>
      </c>
      <c r="N15" s="65" t="str">
        <f t="shared" si="1"/>
        <v>OK</v>
      </c>
      <c r="O15" s="93"/>
      <c r="P15" s="92"/>
      <c r="Q15" s="92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2</v>
      </c>
      <c r="M16" s="8">
        <f t="shared" si="0"/>
        <v>2</v>
      </c>
      <c r="N16" s="65" t="str">
        <f t="shared" si="1"/>
        <v>OK</v>
      </c>
      <c r="O16" s="93"/>
      <c r="P16" s="92"/>
      <c r="Q16" s="92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2</v>
      </c>
      <c r="M17" s="8">
        <f t="shared" si="0"/>
        <v>2</v>
      </c>
      <c r="N17" s="65" t="str">
        <f t="shared" si="1"/>
        <v>OK</v>
      </c>
      <c r="O17" s="93"/>
      <c r="P17" s="92"/>
      <c r="Q17" s="92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2</v>
      </c>
      <c r="M18" s="8">
        <f t="shared" si="0"/>
        <v>2</v>
      </c>
      <c r="N18" s="65" t="str">
        <f t="shared" si="1"/>
        <v>OK</v>
      </c>
      <c r="O18" s="93"/>
      <c r="P18" s="92"/>
      <c r="Q18" s="92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2</v>
      </c>
      <c r="M19" s="8">
        <f t="shared" si="0"/>
        <v>2</v>
      </c>
      <c r="N19" s="65" t="str">
        <f t="shared" si="1"/>
        <v>OK</v>
      </c>
      <c r="O19" s="93"/>
      <c r="P19" s="92"/>
      <c r="Q19" s="92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2</v>
      </c>
      <c r="M20" s="8">
        <f t="shared" si="0"/>
        <v>2</v>
      </c>
      <c r="N20" s="65" t="str">
        <f t="shared" si="1"/>
        <v>OK</v>
      </c>
      <c r="O20" s="93"/>
      <c r="P20" s="93"/>
      <c r="Q20" s="92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2</v>
      </c>
      <c r="M21" s="8">
        <f t="shared" si="0"/>
        <v>2</v>
      </c>
      <c r="N21" s="65" t="str">
        <f t="shared" si="1"/>
        <v>OK</v>
      </c>
      <c r="O21" s="93"/>
      <c r="P21" s="92"/>
      <c r="Q21" s="92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20</v>
      </c>
      <c r="M22" s="8">
        <f t="shared" si="0"/>
        <v>20</v>
      </c>
      <c r="N22" s="65" t="str">
        <f t="shared" si="1"/>
        <v>OK</v>
      </c>
      <c r="O22" s="93"/>
      <c r="P22" s="92"/>
      <c r="Q22" s="92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93"/>
      <c r="P23" s="92"/>
      <c r="Q23" s="92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93"/>
      <c r="P24" s="92"/>
      <c r="Q24" s="92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79.28</v>
      </c>
      <c r="P25" s="31">
        <f>SUMPRODUCT($K$4:$K$24,P4:P24)</f>
        <v>158.56</v>
      </c>
      <c r="Q25" s="31">
        <f>SUMPRODUCT($K$4:$K$24,Q4:Q24)</f>
        <v>44.2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A1:C1"/>
    <mergeCell ref="D1:K1"/>
    <mergeCell ref="L1:N1"/>
    <mergeCell ref="W1:W2"/>
    <mergeCell ref="X1:X2"/>
    <mergeCell ref="A2:N2"/>
    <mergeCell ref="V1:V2"/>
    <mergeCell ref="U1:U2"/>
    <mergeCell ref="R1:R2"/>
    <mergeCell ref="S1:S2"/>
    <mergeCell ref="T1:T2"/>
    <mergeCell ref="P1:P2"/>
    <mergeCell ref="Q1:Q2"/>
    <mergeCell ref="O1:O2"/>
  </mergeCells>
  <conditionalFormatting sqref="M4 M5:N47 P5:P47">
    <cfRule type="cellIs" dxfId="49" priority="12" stopIfTrue="1" operator="greaterThan">
      <formula>0</formula>
    </cfRule>
    <cfRule type="cellIs" dxfId="48" priority="13" stopIfTrue="1" operator="greaterThan">
      <formula>0</formula>
    </cfRule>
    <cfRule type="cellIs" dxfId="47" priority="14" stopIfTrue="1" operator="greaterThan">
      <formula>0</formula>
    </cfRule>
  </conditionalFormatting>
  <conditionalFormatting sqref="N4 P4">
    <cfRule type="cellIs" dxfId="46" priority="9" stopIfTrue="1" operator="greaterThan">
      <formula>0</formula>
    </cfRule>
    <cfRule type="cellIs" dxfId="45" priority="10" stopIfTrue="1" operator="greaterThan">
      <formula>0</formula>
    </cfRule>
    <cfRule type="cellIs" dxfId="44" priority="11" stopIfTrue="1" operator="greaterThan">
      <formula>0</formula>
    </cfRule>
  </conditionalFormatting>
  <conditionalFormatting sqref="M4:N86 P4:S86">
    <cfRule type="cellIs" dxfId="43" priority="8" operator="greaterThan">
      <formula>0</formula>
    </cfRule>
  </conditionalFormatting>
  <conditionalFormatting sqref="O5:O47">
    <cfRule type="cellIs" dxfId="42" priority="5" stopIfTrue="1" operator="greaterThan">
      <formula>0</formula>
    </cfRule>
    <cfRule type="cellIs" dxfId="41" priority="6" stopIfTrue="1" operator="greaterThan">
      <formula>0</formula>
    </cfRule>
    <cfRule type="cellIs" dxfId="40" priority="7" stopIfTrue="1" operator="greaterThan">
      <formula>0</formula>
    </cfRule>
  </conditionalFormatting>
  <conditionalFormatting sqref="O4">
    <cfRule type="cellIs" dxfId="39" priority="2" stopIfTrue="1" operator="greaterThan">
      <formula>0</formula>
    </cfRule>
    <cfRule type="cellIs" dxfId="38" priority="3" stopIfTrue="1" operator="greaterThan">
      <formula>0</formula>
    </cfRule>
    <cfRule type="cellIs" dxfId="37" priority="4" stopIfTrue="1" operator="greaterThan">
      <formula>0</formula>
    </cfRule>
  </conditionalFormatting>
  <conditionalFormatting sqref="O4:O86">
    <cfRule type="cellIs" dxfId="3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49"/>
  <sheetViews>
    <sheetView zoomScale="84" zoomScaleNormal="84" workbookViewId="0">
      <selection activeCell="Q7" sqref="Q7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70</v>
      </c>
      <c r="P1" s="102" t="s">
        <v>50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95">
        <v>44814</v>
      </c>
      <c r="P3" s="63" t="s">
        <v>40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2</v>
      </c>
      <c r="M4" s="8">
        <f>L4-SUM(O4:X4)</f>
        <v>2</v>
      </c>
      <c r="N4" s="65" t="str">
        <f>IF(M4&lt;0,"ATENÇÃO","OK")</f>
        <v>OK</v>
      </c>
      <c r="O4" s="96"/>
      <c r="P4" s="61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3</v>
      </c>
      <c r="M5" s="8">
        <f t="shared" ref="M5:M24" si="0">L5-SUM(O5:X5)</f>
        <v>3</v>
      </c>
      <c r="N5" s="65" t="str">
        <f t="shared" ref="N5:N24" si="1">IF(M5&lt;0,"ATENÇÃO","OK")</f>
        <v>OK</v>
      </c>
      <c r="O5" s="96"/>
      <c r="P5" s="61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5</v>
      </c>
      <c r="M6" s="8">
        <f t="shared" si="0"/>
        <v>5</v>
      </c>
      <c r="N6" s="65" t="str">
        <f t="shared" si="1"/>
        <v>OK</v>
      </c>
      <c r="O6" s="96"/>
      <c r="P6" s="64"/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3</v>
      </c>
      <c r="M7" s="8">
        <f t="shared" si="0"/>
        <v>3</v>
      </c>
      <c r="N7" s="65" t="str">
        <f t="shared" si="1"/>
        <v>OK</v>
      </c>
      <c r="O7" s="96"/>
      <c r="P7" s="61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2</v>
      </c>
      <c r="M8" s="8">
        <f t="shared" si="0"/>
        <v>0</v>
      </c>
      <c r="N8" s="65" t="str">
        <f t="shared" si="1"/>
        <v>OK</v>
      </c>
      <c r="O8" s="97">
        <v>2</v>
      </c>
      <c r="P8" s="61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2</v>
      </c>
      <c r="M9" s="8">
        <f t="shared" si="0"/>
        <v>2</v>
      </c>
      <c r="N9" s="65" t="str">
        <f t="shared" si="1"/>
        <v>OK</v>
      </c>
      <c r="O9" s="96"/>
      <c r="P9" s="61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2</v>
      </c>
      <c r="M10" s="8">
        <f t="shared" si="0"/>
        <v>2</v>
      </c>
      <c r="N10" s="65" t="str">
        <f t="shared" si="1"/>
        <v>OK</v>
      </c>
      <c r="O10" s="96"/>
      <c r="P10" s="61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96"/>
      <c r="P11" s="61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2</v>
      </c>
      <c r="M12" s="8">
        <f t="shared" si="0"/>
        <v>2</v>
      </c>
      <c r="N12" s="65" t="str">
        <f t="shared" si="1"/>
        <v>OK</v>
      </c>
      <c r="O12" s="96"/>
      <c r="P12" s="61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2</v>
      </c>
      <c r="M13" s="8">
        <f t="shared" si="0"/>
        <v>2</v>
      </c>
      <c r="N13" s="65" t="str">
        <f t="shared" si="1"/>
        <v>OK</v>
      </c>
      <c r="O13" s="96"/>
      <c r="P13" s="61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/>
      <c r="M14" s="8">
        <f t="shared" si="0"/>
        <v>0</v>
      </c>
      <c r="N14" s="65" t="str">
        <f t="shared" si="1"/>
        <v>OK</v>
      </c>
      <c r="O14" s="96"/>
      <c r="P14" s="61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/>
      <c r="M15" s="8">
        <f t="shared" si="0"/>
        <v>0</v>
      </c>
      <c r="N15" s="65" t="str">
        <f t="shared" si="1"/>
        <v>OK</v>
      </c>
      <c r="O15" s="96"/>
      <c r="P15" s="61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/>
      <c r="M16" s="8">
        <f t="shared" si="0"/>
        <v>0</v>
      </c>
      <c r="N16" s="65" t="str">
        <f t="shared" si="1"/>
        <v>OK</v>
      </c>
      <c r="O16" s="96"/>
      <c r="P16" s="61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/>
      <c r="M17" s="8">
        <f t="shared" si="0"/>
        <v>0</v>
      </c>
      <c r="N17" s="65" t="str">
        <f t="shared" si="1"/>
        <v>OK</v>
      </c>
      <c r="O17" s="96"/>
      <c r="P17" s="61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/>
      <c r="M18" s="8">
        <f t="shared" si="0"/>
        <v>0</v>
      </c>
      <c r="N18" s="65" t="str">
        <f t="shared" si="1"/>
        <v>OK</v>
      </c>
      <c r="O18" s="96"/>
      <c r="P18" s="61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/>
      <c r="M19" s="8">
        <f t="shared" si="0"/>
        <v>0</v>
      </c>
      <c r="N19" s="65" t="str">
        <f t="shared" si="1"/>
        <v>OK</v>
      </c>
      <c r="O19" s="96"/>
      <c r="P19" s="61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/>
      <c r="M20" s="8">
        <f t="shared" si="0"/>
        <v>0</v>
      </c>
      <c r="N20" s="65" t="str">
        <f t="shared" si="1"/>
        <v>OK</v>
      </c>
      <c r="O20" s="96"/>
      <c r="P20" s="64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96"/>
      <c r="P21" s="61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/>
      <c r="M22" s="8">
        <f t="shared" si="0"/>
        <v>0</v>
      </c>
      <c r="N22" s="65" t="str">
        <f t="shared" si="1"/>
        <v>OK</v>
      </c>
      <c r="O22" s="96"/>
      <c r="P22" s="61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96"/>
      <c r="P23" s="61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96"/>
      <c r="P24" s="61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93.7</v>
      </c>
      <c r="P25" s="31">
        <f>SUMPRODUCT($K$4:$K$24,P4:P24)</f>
        <v>0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P1:P2"/>
    <mergeCell ref="Q1:Q2"/>
    <mergeCell ref="A1:C1"/>
    <mergeCell ref="O1:O2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</mergeCells>
  <conditionalFormatting sqref="O5:P47">
    <cfRule type="cellIs" dxfId="35" priority="16" stopIfTrue="1" operator="greaterThan">
      <formula>0</formula>
    </cfRule>
    <cfRule type="cellIs" dxfId="34" priority="17" stopIfTrue="1" operator="greaterThan">
      <formula>0</formula>
    </cfRule>
    <cfRule type="cellIs" dxfId="33" priority="18" stopIfTrue="1" operator="greaterThan">
      <formula>0</formula>
    </cfRule>
  </conditionalFormatting>
  <conditionalFormatting sqref="O4:P4">
    <cfRule type="cellIs" dxfId="32" priority="13" stopIfTrue="1" operator="greaterThan">
      <formula>0</formula>
    </cfRule>
    <cfRule type="cellIs" dxfId="31" priority="14" stopIfTrue="1" operator="greaterThan">
      <formula>0</formula>
    </cfRule>
    <cfRule type="cellIs" dxfId="30" priority="15" stopIfTrue="1" operator="greaterThan">
      <formula>0</formula>
    </cfRule>
  </conditionalFormatting>
  <conditionalFormatting sqref="M4 M5:N47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N4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49"/>
  <sheetViews>
    <sheetView zoomScale="84" zoomScaleNormal="84" workbookViewId="0">
      <selection activeCell="S8" sqref="S8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75</v>
      </c>
      <c r="P1" s="102" t="s">
        <v>76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129">
        <v>44881</v>
      </c>
      <c r="P3" s="129" t="s">
        <v>40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/>
      <c r="M4" s="8">
        <f>L4-SUM(O4:X4)</f>
        <v>0</v>
      </c>
      <c r="N4" s="65" t="str">
        <f>IF(M4&lt;0,"ATENÇÃO","OK")</f>
        <v>OK</v>
      </c>
      <c r="O4" s="130"/>
      <c r="P4" s="128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10</v>
      </c>
      <c r="M5" s="8">
        <f t="shared" ref="M5:M24" si="0">L5-SUM(O5:X5)</f>
        <v>10</v>
      </c>
      <c r="N5" s="65" t="str">
        <f t="shared" ref="N5:N24" si="1">IF(M5&lt;0,"ATENÇÃO","OK")</f>
        <v>OK</v>
      </c>
      <c r="O5" s="130"/>
      <c r="P5" s="128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10</v>
      </c>
      <c r="M6" s="8">
        <f t="shared" si="0"/>
        <v>8</v>
      </c>
      <c r="N6" s="65" t="str">
        <f t="shared" si="1"/>
        <v>OK</v>
      </c>
      <c r="O6" s="130"/>
      <c r="P6" s="130">
        <v>2</v>
      </c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5</v>
      </c>
      <c r="M7" s="8">
        <f t="shared" si="0"/>
        <v>2</v>
      </c>
      <c r="N7" s="65" t="str">
        <f t="shared" si="1"/>
        <v>OK</v>
      </c>
      <c r="O7" s="130">
        <v>3</v>
      </c>
      <c r="P7" s="128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5</v>
      </c>
      <c r="M8" s="8">
        <f t="shared" si="0"/>
        <v>0</v>
      </c>
      <c r="N8" s="65" t="str">
        <f t="shared" si="1"/>
        <v>OK</v>
      </c>
      <c r="O8" s="130">
        <v>5</v>
      </c>
      <c r="P8" s="128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/>
      <c r="M9" s="8">
        <f t="shared" si="0"/>
        <v>0</v>
      </c>
      <c r="N9" s="65" t="str">
        <f t="shared" si="1"/>
        <v>OK</v>
      </c>
      <c r="O9" s="130"/>
      <c r="P9" s="128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/>
      <c r="M10" s="8">
        <f t="shared" si="0"/>
        <v>0</v>
      </c>
      <c r="N10" s="65" t="str">
        <f t="shared" si="1"/>
        <v>OK</v>
      </c>
      <c r="O10" s="130"/>
      <c r="P10" s="128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5</v>
      </c>
      <c r="M11" s="8">
        <f t="shared" si="0"/>
        <v>5</v>
      </c>
      <c r="N11" s="65" t="str">
        <f t="shared" si="1"/>
        <v>OK</v>
      </c>
      <c r="O11" s="130"/>
      <c r="P11" s="128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/>
      <c r="M12" s="8">
        <f t="shared" si="0"/>
        <v>0</v>
      </c>
      <c r="N12" s="65" t="str">
        <f t="shared" si="1"/>
        <v>OK</v>
      </c>
      <c r="O12" s="130"/>
      <c r="P12" s="128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/>
      <c r="M13" s="8">
        <f t="shared" si="0"/>
        <v>0</v>
      </c>
      <c r="N13" s="65" t="str">
        <f t="shared" si="1"/>
        <v>OK</v>
      </c>
      <c r="O13" s="130"/>
      <c r="P13" s="128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/>
      <c r="M14" s="8">
        <f t="shared" si="0"/>
        <v>0</v>
      </c>
      <c r="N14" s="65" t="str">
        <f t="shared" si="1"/>
        <v>OK</v>
      </c>
      <c r="O14" s="130"/>
      <c r="P14" s="128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5</v>
      </c>
      <c r="M15" s="8">
        <f t="shared" si="0"/>
        <v>5</v>
      </c>
      <c r="N15" s="65" t="str">
        <f t="shared" si="1"/>
        <v>OK</v>
      </c>
      <c r="O15" s="130"/>
      <c r="P15" s="128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5</v>
      </c>
      <c r="M16" s="8">
        <f t="shared" si="0"/>
        <v>5</v>
      </c>
      <c r="N16" s="65" t="str">
        <f t="shared" si="1"/>
        <v>OK</v>
      </c>
      <c r="O16" s="130"/>
      <c r="P16" s="128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3</v>
      </c>
      <c r="M17" s="8">
        <f t="shared" si="0"/>
        <v>3</v>
      </c>
      <c r="N17" s="65" t="str">
        <f t="shared" si="1"/>
        <v>OK</v>
      </c>
      <c r="O17" s="130"/>
      <c r="P17" s="128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3</v>
      </c>
      <c r="M18" s="8">
        <f t="shared" si="0"/>
        <v>3</v>
      </c>
      <c r="N18" s="65" t="str">
        <f t="shared" si="1"/>
        <v>OK</v>
      </c>
      <c r="O18" s="130"/>
      <c r="P18" s="128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3</v>
      </c>
      <c r="M19" s="8">
        <f t="shared" si="0"/>
        <v>3</v>
      </c>
      <c r="N19" s="65" t="str">
        <f t="shared" si="1"/>
        <v>OK</v>
      </c>
      <c r="O19" s="130"/>
      <c r="P19" s="128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3</v>
      </c>
      <c r="M20" s="8">
        <f t="shared" si="0"/>
        <v>3</v>
      </c>
      <c r="N20" s="65" t="str">
        <f t="shared" si="1"/>
        <v>OK</v>
      </c>
      <c r="O20" s="130"/>
      <c r="P20" s="130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3</v>
      </c>
      <c r="M21" s="8">
        <f t="shared" si="0"/>
        <v>3</v>
      </c>
      <c r="N21" s="65" t="str">
        <f t="shared" si="1"/>
        <v>OK</v>
      </c>
      <c r="O21" s="130"/>
      <c r="P21" s="128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100</v>
      </c>
      <c r="M22" s="8">
        <f t="shared" si="0"/>
        <v>100</v>
      </c>
      <c r="N22" s="65" t="str">
        <f t="shared" si="1"/>
        <v>OK</v>
      </c>
      <c r="O22" s="130"/>
      <c r="P22" s="128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130"/>
      <c r="P23" s="128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130"/>
      <c r="P24" s="128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361.9</v>
      </c>
      <c r="P25" s="31">
        <f>SUMPRODUCT($K$4:$K$24,P4:P24)</f>
        <v>44.2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A1:C1"/>
    <mergeCell ref="D1:K1"/>
    <mergeCell ref="L1:N1"/>
    <mergeCell ref="W1:W2"/>
    <mergeCell ref="X1:X2"/>
    <mergeCell ref="A2:N2"/>
    <mergeCell ref="V1:V2"/>
    <mergeCell ref="U1:U2"/>
    <mergeCell ref="Q1:Q2"/>
    <mergeCell ref="R1:R2"/>
    <mergeCell ref="S1:S2"/>
    <mergeCell ref="T1:T2"/>
    <mergeCell ref="P1:P2"/>
    <mergeCell ref="O1:O2"/>
  </mergeCells>
  <conditionalFormatting sqref="M4 M5:O47">
    <cfRule type="cellIs" dxfId="23" priority="10" stopIfTrue="1" operator="greaterThan">
      <formula>0</formula>
    </cfRule>
    <cfRule type="cellIs" dxfId="22" priority="11" stopIfTrue="1" operator="greaterThan">
      <formula>0</formula>
    </cfRule>
    <cfRule type="cellIs" dxfId="21" priority="12" stopIfTrue="1" operator="greaterThan">
      <formula>0</formula>
    </cfRule>
  </conditionalFormatting>
  <conditionalFormatting sqref="N4:O4">
    <cfRule type="cellIs" dxfId="20" priority="7" stopIfTrue="1" operator="greaterThan">
      <formula>0</formula>
    </cfRule>
    <cfRule type="cellIs" dxfId="19" priority="8" stopIfTrue="1" operator="greaterThan">
      <formula>0</formula>
    </cfRule>
    <cfRule type="cellIs" dxfId="18" priority="9" stopIfTrue="1" operator="greaterThan">
      <formula>0</formula>
    </cfRule>
  </conditionalFormatting>
  <conditionalFormatting sqref="P5:P47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P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653E-AA39-4548-8DC1-FA488EBEDD1D}">
  <dimension ref="A1:X249"/>
  <sheetViews>
    <sheetView topLeftCell="A4" zoomScale="84" zoomScaleNormal="84" workbookViewId="0">
      <selection activeCell="R9" sqref="R9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71</v>
      </c>
      <c r="P1" s="102" t="s">
        <v>83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98">
        <v>44743</v>
      </c>
      <c r="P3" s="150">
        <v>45007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3</v>
      </c>
      <c r="M4" s="8">
        <f>L4-SUM(O4:X4)</f>
        <v>3</v>
      </c>
      <c r="N4" s="65" t="str">
        <f>IF(M4&lt;0,"ATENÇÃO","OK")</f>
        <v>OK</v>
      </c>
      <c r="O4" s="99"/>
      <c r="P4" s="151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15</v>
      </c>
      <c r="M5" s="8">
        <f t="shared" ref="M5:M24" si="0">L5-SUM(O5:X5)</f>
        <v>15</v>
      </c>
      <c r="N5" s="65" t="str">
        <f t="shared" ref="N5:N24" si="1">IF(M5&lt;0,"ATENÇÃO","OK")</f>
        <v>OK</v>
      </c>
      <c r="O5" s="101"/>
      <c r="P5" s="151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25</v>
      </c>
      <c r="M6" s="8">
        <f t="shared" si="0"/>
        <v>21</v>
      </c>
      <c r="N6" s="65" t="str">
        <f t="shared" si="1"/>
        <v>OK</v>
      </c>
      <c r="O6" s="100">
        <v>3</v>
      </c>
      <c r="P6" s="153">
        <v>1</v>
      </c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15</v>
      </c>
      <c r="M7" s="8">
        <f t="shared" si="0"/>
        <v>15</v>
      </c>
      <c r="N7" s="65" t="str">
        <f t="shared" si="1"/>
        <v>OK</v>
      </c>
      <c r="O7" s="99"/>
      <c r="P7" s="151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3</v>
      </c>
      <c r="M8" s="8">
        <f t="shared" si="0"/>
        <v>3</v>
      </c>
      <c r="N8" s="65" t="str">
        <f t="shared" si="1"/>
        <v>OK</v>
      </c>
      <c r="O8" s="99"/>
      <c r="P8" s="151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3</v>
      </c>
      <c r="M9" s="8">
        <f t="shared" si="0"/>
        <v>3</v>
      </c>
      <c r="N9" s="65" t="str">
        <f t="shared" si="1"/>
        <v>OK</v>
      </c>
      <c r="O9" s="99"/>
      <c r="P9" s="151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7</v>
      </c>
      <c r="M10" s="8">
        <f t="shared" si="0"/>
        <v>7</v>
      </c>
      <c r="N10" s="65" t="str">
        <f t="shared" si="1"/>
        <v>OK</v>
      </c>
      <c r="O10" s="99"/>
      <c r="P10" s="151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99"/>
      <c r="P11" s="151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3</v>
      </c>
      <c r="M12" s="8">
        <f t="shared" si="0"/>
        <v>3</v>
      </c>
      <c r="N12" s="65" t="str">
        <f t="shared" si="1"/>
        <v>OK</v>
      </c>
      <c r="O12" s="99"/>
      <c r="P12" s="151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3</v>
      </c>
      <c r="M13" s="8">
        <f t="shared" si="0"/>
        <v>3</v>
      </c>
      <c r="N13" s="65" t="str">
        <f t="shared" si="1"/>
        <v>OK</v>
      </c>
      <c r="O13" s="99"/>
      <c r="P13" s="151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3</v>
      </c>
      <c r="M14" s="8">
        <f t="shared" si="0"/>
        <v>3</v>
      </c>
      <c r="N14" s="65" t="str">
        <f t="shared" si="1"/>
        <v>OK</v>
      </c>
      <c r="O14" s="99"/>
      <c r="P14" s="151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15</v>
      </c>
      <c r="M15" s="8">
        <f t="shared" si="0"/>
        <v>15</v>
      </c>
      <c r="N15" s="65" t="str">
        <f t="shared" si="1"/>
        <v>OK</v>
      </c>
      <c r="O15" s="99"/>
      <c r="P15" s="151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15</v>
      </c>
      <c r="M16" s="8">
        <f t="shared" si="0"/>
        <v>15</v>
      </c>
      <c r="N16" s="65" t="str">
        <f t="shared" si="1"/>
        <v>OK</v>
      </c>
      <c r="O16" s="99"/>
      <c r="P16" s="151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15</v>
      </c>
      <c r="M17" s="8">
        <f t="shared" si="0"/>
        <v>15</v>
      </c>
      <c r="N17" s="65" t="str">
        <f t="shared" si="1"/>
        <v>OK</v>
      </c>
      <c r="O17" s="99"/>
      <c r="P17" s="151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3</v>
      </c>
      <c r="M18" s="8">
        <f t="shared" si="0"/>
        <v>3</v>
      </c>
      <c r="N18" s="65" t="str">
        <f t="shared" si="1"/>
        <v>OK</v>
      </c>
      <c r="O18" s="99"/>
      <c r="P18" s="151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3</v>
      </c>
      <c r="M19" s="8">
        <f t="shared" si="0"/>
        <v>3</v>
      </c>
      <c r="N19" s="65" t="str">
        <f t="shared" si="1"/>
        <v>OK</v>
      </c>
      <c r="O19" s="99"/>
      <c r="P19" s="151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10</v>
      </c>
      <c r="M20" s="8">
        <f t="shared" si="0"/>
        <v>10</v>
      </c>
      <c r="N20" s="65" t="str">
        <f t="shared" si="1"/>
        <v>OK</v>
      </c>
      <c r="O20" s="99"/>
      <c r="P20" s="152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99"/>
      <c r="P21" s="151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/>
      <c r="M22" s="8">
        <f t="shared" si="0"/>
        <v>0</v>
      </c>
      <c r="N22" s="65" t="str">
        <f t="shared" si="1"/>
        <v>OK</v>
      </c>
      <c r="O22" s="99"/>
      <c r="P22" s="151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5</v>
      </c>
      <c r="M23" s="8">
        <f t="shared" si="0"/>
        <v>5</v>
      </c>
      <c r="N23" s="65" t="str">
        <f t="shared" si="1"/>
        <v>OK</v>
      </c>
      <c r="O23" s="99"/>
      <c r="P23" s="151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5</v>
      </c>
      <c r="M24" s="8">
        <f t="shared" si="0"/>
        <v>5</v>
      </c>
      <c r="N24" s="65" t="str">
        <f t="shared" si="1"/>
        <v>OK</v>
      </c>
      <c r="O24" s="99"/>
      <c r="P24" s="151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66.300000000000011</v>
      </c>
      <c r="P25" s="31">
        <f>SUMPRODUCT($K$4:$K$24,P4:P24)</f>
        <v>22.1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P1:P2"/>
    <mergeCell ref="O1:O2"/>
    <mergeCell ref="A4:A24"/>
    <mergeCell ref="B4:B24"/>
    <mergeCell ref="X1:X2"/>
    <mergeCell ref="A2:N2"/>
    <mergeCell ref="R1:R2"/>
    <mergeCell ref="S1:S2"/>
    <mergeCell ref="T1:T2"/>
    <mergeCell ref="U1:U2"/>
    <mergeCell ref="V1:V2"/>
    <mergeCell ref="W1:W2"/>
    <mergeCell ref="A1:C1"/>
    <mergeCell ref="D1:K1"/>
    <mergeCell ref="L1:N1"/>
    <mergeCell ref="Q1:Q2"/>
  </mergeCells>
  <conditionalFormatting sqref="M4 M5:O47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4:O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P5:P4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P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0"/>
  <sheetViews>
    <sheetView tabSelected="1" topLeftCell="A16" zoomScale="80" zoomScaleNormal="80" workbookViewId="0">
      <selection activeCell="O30" sqref="O30"/>
    </sheetView>
  </sheetViews>
  <sheetFormatPr defaultColWidth="9.7109375" defaultRowHeight="15" x14ac:dyDescent="0.25"/>
  <cols>
    <col min="1" max="1" width="8.7109375" style="1" customWidth="1"/>
    <col min="2" max="2" width="23.140625" style="1" customWidth="1"/>
    <col min="3" max="3" width="6.140625" style="1" customWidth="1"/>
    <col min="4" max="4" width="107.5703125" style="29" customWidth="1"/>
    <col min="5" max="5" width="12.7109375" style="1" bestFit="1" customWidth="1"/>
    <col min="6" max="6" width="13.42578125" style="1" customWidth="1"/>
    <col min="7" max="7" width="13.42578125" style="20" customWidth="1"/>
    <col min="8" max="8" width="13.28515625" style="18" customWidth="1"/>
    <col min="9" max="9" width="12.5703125" style="4" customWidth="1"/>
    <col min="10" max="10" width="15.7109375" style="2" bestFit="1" customWidth="1"/>
    <col min="11" max="11" width="16" style="2" bestFit="1" customWidth="1"/>
    <col min="12" max="12" width="15.28515625" style="2" bestFit="1" customWidth="1"/>
    <col min="13" max="16384" width="9.7109375" style="2"/>
  </cols>
  <sheetData>
    <row r="1" spans="1:11" ht="51" customHeight="1" x14ac:dyDescent="0.25">
      <c r="A1" s="109" t="s">
        <v>51</v>
      </c>
      <c r="B1" s="109"/>
      <c r="C1" s="117" t="s">
        <v>52</v>
      </c>
      <c r="D1" s="118"/>
      <c r="E1" s="118"/>
      <c r="F1" s="119"/>
      <c r="G1" s="116" t="s">
        <v>49</v>
      </c>
      <c r="H1" s="116"/>
      <c r="I1" s="116"/>
      <c r="J1" s="116"/>
      <c r="K1" s="116"/>
    </row>
    <row r="2" spans="1:11" s="3" customFormat="1" ht="58.5" customHeight="1" x14ac:dyDescent="0.2">
      <c r="A2" s="38" t="s">
        <v>4</v>
      </c>
      <c r="B2" s="38" t="s">
        <v>41</v>
      </c>
      <c r="C2" s="38" t="s">
        <v>2</v>
      </c>
      <c r="D2" s="39" t="s">
        <v>35</v>
      </c>
      <c r="E2" s="39" t="s">
        <v>3</v>
      </c>
      <c r="F2" s="52" t="s">
        <v>42</v>
      </c>
      <c r="G2" s="15" t="s">
        <v>5</v>
      </c>
      <c r="H2" s="16" t="s">
        <v>7</v>
      </c>
      <c r="I2" s="14" t="s">
        <v>8</v>
      </c>
      <c r="J2" s="14" t="s">
        <v>30</v>
      </c>
      <c r="K2" s="14" t="s">
        <v>31</v>
      </c>
    </row>
    <row r="3" spans="1:11" ht="30" customHeight="1" x14ac:dyDescent="0.25">
      <c r="A3" s="103" t="s">
        <v>53</v>
      </c>
      <c r="B3" s="106" t="s">
        <v>57</v>
      </c>
      <c r="C3" s="40">
        <v>1</v>
      </c>
      <c r="D3" s="41" t="s">
        <v>9</v>
      </c>
      <c r="E3" s="48" t="s">
        <v>6</v>
      </c>
      <c r="F3" s="53">
        <v>14.61</v>
      </c>
      <c r="G3" s="22">
        <f>Reitoria!L4+ESAG!L4+CEAD!L4+CEART!L4+FAED!L4+CEFID!L4+CERES!L4+CESFI!L4+CCT!L4+CEO!L4+CEPLAN!L4+CEAVI!L4+CAV!L4</f>
        <v>59</v>
      </c>
      <c r="H3" s="8">
        <f>SUM((Reitoria!L4-Reitoria!M4),(ESAG!L4-ESAG!M4),(CEAD!L4-CEAD!M4),(CEART!L4-CEART!M4),(FAED!L4-FAED!M4),(CEFID!L4-CEFID!M4),(CERES!L4-CERES!M4),(CESFI!L4-CESFI!M4),(CCT!L4-CCT!M4),(CEO!L4-CEO!M4),(CEPLAN!L4-CEPLAN!M4),(CEAVI!L4-CEAVI!M4))</f>
        <v>12</v>
      </c>
      <c r="I3" s="9">
        <f>G3-H3</f>
        <v>47</v>
      </c>
      <c r="J3" s="10">
        <f t="shared" ref="J3:J23" si="0">G3*F3</f>
        <v>861.99</v>
      </c>
      <c r="K3" s="10">
        <f t="shared" ref="K3:K23" si="1">F3*H3</f>
        <v>175.32</v>
      </c>
    </row>
    <row r="4" spans="1:11" ht="30" customHeight="1" x14ac:dyDescent="0.25">
      <c r="A4" s="104"/>
      <c r="B4" s="107"/>
      <c r="C4" s="40">
        <v>2</v>
      </c>
      <c r="D4" s="42" t="s">
        <v>10</v>
      </c>
      <c r="E4" s="49" t="s">
        <v>6</v>
      </c>
      <c r="F4" s="53">
        <v>22.12</v>
      </c>
      <c r="G4" s="22">
        <f>Reitoria!L5+ESAG!L5+CEAD!L5+CEART!L5+FAED!L5+CEFID!L5+CERES!L5+CESFI!L5+CCT!L5+CEO!L5+CEPLAN!L5+CEAVI!L5+CAV!L5</f>
        <v>111</v>
      </c>
      <c r="H4" s="8">
        <f>SUM((Reitoria!L5-Reitoria!M5),(ESAG!L5-ESAG!M5),(CEAD!L5-CEAD!M5),(CEART!L5-CEART!M5),(FAED!L5-FAED!M5),(CEFID!L5-CEFID!M5),(CERES!L5-CERES!M5),(CESFI!L5-CESFI!M5),(CCT!L5-CCT!M5),(CEO!L5-CEO!M5),(CEPLAN!L5-CEPLAN!M5),(CEAVI!L5-CEAVI!M5))</f>
        <v>39</v>
      </c>
      <c r="I4" s="9">
        <f t="shared" ref="I4:I23" si="2">G4-H4</f>
        <v>72</v>
      </c>
      <c r="J4" s="10">
        <f t="shared" si="0"/>
        <v>2455.3200000000002</v>
      </c>
      <c r="K4" s="10">
        <f t="shared" si="1"/>
        <v>862.68000000000006</v>
      </c>
    </row>
    <row r="5" spans="1:11" ht="30" customHeight="1" x14ac:dyDescent="0.25">
      <c r="A5" s="104"/>
      <c r="B5" s="107"/>
      <c r="C5" s="40">
        <v>3</v>
      </c>
      <c r="D5" s="42" t="s">
        <v>11</v>
      </c>
      <c r="E5" s="49" t="s">
        <v>6</v>
      </c>
      <c r="F5" s="53">
        <v>22.1</v>
      </c>
      <c r="G5" s="22">
        <f>Reitoria!L6+ESAG!L6+CEAD!L6+CEART!L6+FAED!L6+CEFID!L6+CERES!L6+CESFI!L6+CCT!L6+CEO!L6+CEPLAN!L6+CEAVI!L6+CAV!L6</f>
        <v>134</v>
      </c>
      <c r="H5" s="8">
        <f>SUM((Reitoria!L6-Reitoria!M6),(ESAG!L6-ESAG!M6),(CEAD!L6-CEAD!M6),(CEART!L6-CEART!M6),(FAED!L6-FAED!M6),(CEFID!L6-CEFID!M6),(CERES!L6-CERES!M6),(CESFI!L6-CESFI!M6),(CCT!L6-CCT!M6),(CEO!L6-CEO!M6),(CEPLAN!L6-CEPLAN!M6),(CEAVI!L6-CEAVI!M6))</f>
        <v>41</v>
      </c>
      <c r="I5" s="9">
        <f t="shared" si="2"/>
        <v>93</v>
      </c>
      <c r="J5" s="10">
        <f t="shared" si="0"/>
        <v>2961.4</v>
      </c>
      <c r="K5" s="10">
        <f t="shared" si="1"/>
        <v>906.1</v>
      </c>
    </row>
    <row r="6" spans="1:11" ht="30" customHeight="1" x14ac:dyDescent="0.25">
      <c r="A6" s="104"/>
      <c r="B6" s="107"/>
      <c r="C6" s="40">
        <v>4</v>
      </c>
      <c r="D6" s="42" t="s">
        <v>12</v>
      </c>
      <c r="E6" s="49" t="s">
        <v>6</v>
      </c>
      <c r="F6" s="53">
        <v>42.55</v>
      </c>
      <c r="G6" s="22">
        <f>Reitoria!L7+ESAG!L7+CEAD!L7+CEART!L7+FAED!L7+CEFID!L7+CERES!L7+CESFI!L7+CCT!L7+CEO!L7+CEPLAN!L7+CEAVI!L7+CAV!L7</f>
        <v>62</v>
      </c>
      <c r="H6" s="8">
        <f>SUM((Reitoria!L7-Reitoria!M7),(ESAG!L7-ESAG!M7),(CEAD!L7-CEAD!M7),(CEART!L7-CEART!M7),(FAED!L7-FAED!M7),(CEFID!L7-CEFID!M7),(CERES!L7-CERES!M7),(CESFI!L7-CESFI!M7),(CCT!L7-CCT!M7),(CEO!L7-CEO!M7),(CEPLAN!L7-CEPLAN!M7),(CEAVI!L7-CEAVI!M7))</f>
        <v>10</v>
      </c>
      <c r="I6" s="9">
        <f t="shared" si="2"/>
        <v>52</v>
      </c>
      <c r="J6" s="10">
        <f t="shared" si="0"/>
        <v>2638.1</v>
      </c>
      <c r="K6" s="10">
        <f t="shared" si="1"/>
        <v>425.5</v>
      </c>
    </row>
    <row r="7" spans="1:11" ht="30" customHeight="1" x14ac:dyDescent="0.25">
      <c r="A7" s="104"/>
      <c r="B7" s="107"/>
      <c r="C7" s="40">
        <v>5</v>
      </c>
      <c r="D7" s="42" t="s">
        <v>13</v>
      </c>
      <c r="E7" s="49" t="s">
        <v>6</v>
      </c>
      <c r="F7" s="53">
        <v>46.85</v>
      </c>
      <c r="G7" s="22">
        <f>Reitoria!L8+ESAG!L8+CEAD!L8+CEART!L8+FAED!L8+CEFID!L8+CERES!L8+CESFI!L8+CCT!L8+CEO!L8+CEPLAN!L8+CEAVI!L8+CAV!L8</f>
        <v>44</v>
      </c>
      <c r="H7" s="8">
        <f>SUM((Reitoria!L8-Reitoria!M8),(ESAG!L8-ESAG!M8),(CEAD!L8-CEAD!M8),(CEART!L8-CEART!M8),(FAED!L8-FAED!M8),(CEFID!L8-CEFID!M8),(CERES!L8-CERES!M8),(CESFI!L8-CESFI!M8),(CCT!L8-CCT!M8),(CEO!L8-CEO!M8),(CEPLAN!L8-CEPLAN!M8),(CEAVI!L8-CEAVI!M8))</f>
        <v>14</v>
      </c>
      <c r="I7" s="9">
        <f t="shared" si="2"/>
        <v>30</v>
      </c>
      <c r="J7" s="10">
        <f t="shared" si="0"/>
        <v>2061.4</v>
      </c>
      <c r="K7" s="10">
        <f t="shared" si="1"/>
        <v>655.9</v>
      </c>
    </row>
    <row r="8" spans="1:11" ht="30" customHeight="1" x14ac:dyDescent="0.25">
      <c r="A8" s="104"/>
      <c r="B8" s="107"/>
      <c r="C8" s="40">
        <v>6</v>
      </c>
      <c r="D8" s="42" t="s">
        <v>14</v>
      </c>
      <c r="E8" s="49" t="s">
        <v>6</v>
      </c>
      <c r="F8" s="53">
        <v>53</v>
      </c>
      <c r="G8" s="22">
        <f>Reitoria!L9+ESAG!L9+CEAD!L9+CEART!L9+FAED!L9+CEFID!L9+CERES!L9+CESFI!L9+CCT!L9+CEO!L9+CEPLAN!L9+CEAVI!L9+CAV!L9</f>
        <v>34</v>
      </c>
      <c r="H8" s="8">
        <f>SUM((Reitoria!L9-Reitoria!M9),(ESAG!L9-ESAG!M9),(CEAD!L9-CEAD!M9),(CEART!L9-CEART!M9),(FAED!L9-FAED!M9),(CEFID!L9-CEFID!M9),(CERES!L9-CERES!M9),(CESFI!L9-CESFI!M9),(CCT!L9-CCT!M9),(CEO!L9-CEO!M9),(CEPLAN!L9-CEPLAN!M9),(CEAVI!L9-CEAVI!M9))</f>
        <v>4</v>
      </c>
      <c r="I8" s="9">
        <f t="shared" si="2"/>
        <v>30</v>
      </c>
      <c r="J8" s="10">
        <f t="shared" si="0"/>
        <v>1802</v>
      </c>
      <c r="K8" s="10">
        <f t="shared" si="1"/>
        <v>212</v>
      </c>
    </row>
    <row r="9" spans="1:11" ht="30" customHeight="1" x14ac:dyDescent="0.25">
      <c r="A9" s="104"/>
      <c r="B9" s="107"/>
      <c r="C9" s="40">
        <v>7</v>
      </c>
      <c r="D9" s="42" t="s">
        <v>15</v>
      </c>
      <c r="E9" s="49" t="s">
        <v>6</v>
      </c>
      <c r="F9" s="53">
        <v>57.16</v>
      </c>
      <c r="G9" s="22">
        <f>Reitoria!L10+ESAG!L10+CEAD!L10+CEART!L10+FAED!L10+CEFID!L10+CERES!L10+CESFI!L10+CCT!L10+CEO!L10+CEPLAN!L10+CEAVI!L10+CAV!L10</f>
        <v>49</v>
      </c>
      <c r="H9" s="8">
        <f>SUM((Reitoria!L10-Reitoria!M10),(ESAG!L10-ESAG!M10),(CEAD!L10-CEAD!M10),(CEART!L10-CEART!M10),(FAED!L10-FAED!M10),(CEFID!L10-CEFID!M10),(CERES!L10-CERES!M10),(CESFI!L10-CESFI!M10),(CCT!L10-CCT!M10),(CEO!L10-CEO!M10),(CEPLAN!L10-CEPLAN!M10),(CEAVI!L10-CEAVI!M10))</f>
        <v>7</v>
      </c>
      <c r="I9" s="9">
        <f t="shared" si="2"/>
        <v>42</v>
      </c>
      <c r="J9" s="10">
        <f t="shared" si="0"/>
        <v>2800.8399999999997</v>
      </c>
      <c r="K9" s="10">
        <f t="shared" si="1"/>
        <v>400.12</v>
      </c>
    </row>
    <row r="10" spans="1:11" ht="30" customHeight="1" x14ac:dyDescent="0.25">
      <c r="A10" s="104"/>
      <c r="B10" s="107"/>
      <c r="C10" s="40">
        <v>8</v>
      </c>
      <c r="D10" s="43" t="s">
        <v>16</v>
      </c>
      <c r="E10" s="50" t="s">
        <v>28</v>
      </c>
      <c r="F10" s="53">
        <v>33.29</v>
      </c>
      <c r="G10" s="22">
        <f>Reitoria!L11+ESAG!L11+CEAD!L11+CEART!L11+FAED!L11+CEFID!L11+CERES!L11+CESFI!L11+CCT!L11+CEO!L11+CEPLAN!L11+CEAVI!L11+CAV!L11</f>
        <v>25</v>
      </c>
      <c r="H10" s="8">
        <f>SUM((Reitoria!L11-Reitoria!M11),(ESAG!L11-ESAG!M11),(CEAD!L11-CEAD!M11),(CEART!L11-CEART!M11),(FAED!L11-FAED!M11),(CEFID!L11-CEFID!M11),(CERES!L11-CERES!M11),(CESFI!L11-CESFI!M11),(CCT!L11-CCT!M11),(CEO!L11-CEO!M11),(CEPLAN!L11-CEPLAN!M11),(CEAVI!L11-CEAVI!M11))</f>
        <v>1</v>
      </c>
      <c r="I10" s="9">
        <f t="shared" si="2"/>
        <v>24</v>
      </c>
      <c r="J10" s="10">
        <f t="shared" si="0"/>
        <v>832.25</v>
      </c>
      <c r="K10" s="10">
        <f t="shared" si="1"/>
        <v>33.29</v>
      </c>
    </row>
    <row r="11" spans="1:11" ht="30" customHeight="1" x14ac:dyDescent="0.25">
      <c r="A11" s="104"/>
      <c r="B11" s="107"/>
      <c r="C11" s="40">
        <v>9</v>
      </c>
      <c r="D11" s="44" t="s">
        <v>17</v>
      </c>
      <c r="E11" s="51" t="s">
        <v>28</v>
      </c>
      <c r="F11" s="53">
        <v>40.76</v>
      </c>
      <c r="G11" s="22">
        <f>Reitoria!L12+ESAG!L12+CEAD!L12+CEART!L12+FAED!L12+CEFID!L12+CERES!L12+CESFI!L12+CCT!L12+CEO!L12+CEPLAN!L12+CEAVI!L12+CAV!L12</f>
        <v>32</v>
      </c>
      <c r="H11" s="8">
        <f>SUM((Reitoria!L12-Reitoria!M12),(ESAG!L12-ESAG!M12),(CEAD!L12-CEAD!M12),(CEART!L12-CEART!M12),(FAED!L12-FAED!M12),(CEFID!L12-CEFID!M12),(CERES!L12-CERES!M12),(CESFI!L12-CESFI!M12),(CCT!L12-CCT!M12),(CEO!L12-CEO!M12),(CEPLAN!L12-CEPLAN!M12),(CEAVI!L12-CEAVI!M12))</f>
        <v>8</v>
      </c>
      <c r="I11" s="9">
        <f t="shared" si="2"/>
        <v>24</v>
      </c>
      <c r="J11" s="10">
        <f t="shared" si="0"/>
        <v>1304.32</v>
      </c>
      <c r="K11" s="10">
        <f t="shared" si="1"/>
        <v>326.08</v>
      </c>
    </row>
    <row r="12" spans="1:11" ht="30" customHeight="1" x14ac:dyDescent="0.25">
      <c r="A12" s="104"/>
      <c r="B12" s="107"/>
      <c r="C12" s="40">
        <v>10</v>
      </c>
      <c r="D12" s="44" t="s">
        <v>18</v>
      </c>
      <c r="E12" s="51" t="s">
        <v>6</v>
      </c>
      <c r="F12" s="53">
        <v>58.97</v>
      </c>
      <c r="G12" s="22">
        <f>Reitoria!L13+ESAG!L13+CEAD!L13+CEART!L13+FAED!L13+CEFID!L13+CERES!L13+CESFI!L13+CCT!L13+CEO!L13+CEPLAN!L13+CEAVI!L13+CAV!L13</f>
        <v>33</v>
      </c>
      <c r="H12" s="8">
        <f>SUM((Reitoria!L13-Reitoria!M13),(ESAG!L13-ESAG!M13),(CEAD!L13-CEAD!M13),(CEART!L13-CEART!M13),(FAED!L13-FAED!M13),(CEFID!L13-CEFID!M13),(CERES!L13-CERES!M13),(CESFI!L13-CESFI!M13),(CCT!L13-CCT!M13),(CEO!L13-CEO!M13),(CEPLAN!L13-CEPLAN!M13),(CEAVI!L13-CEAVI!M13))</f>
        <v>1</v>
      </c>
      <c r="I12" s="9">
        <f t="shared" si="2"/>
        <v>32</v>
      </c>
      <c r="J12" s="10">
        <f t="shared" si="0"/>
        <v>1946.01</v>
      </c>
      <c r="K12" s="10">
        <f t="shared" si="1"/>
        <v>58.97</v>
      </c>
    </row>
    <row r="13" spans="1:11" ht="30" customHeight="1" x14ac:dyDescent="0.25">
      <c r="A13" s="104"/>
      <c r="B13" s="107"/>
      <c r="C13" s="40">
        <v>11</v>
      </c>
      <c r="D13" s="45" t="s">
        <v>19</v>
      </c>
      <c r="E13" s="48" t="s">
        <v>6</v>
      </c>
      <c r="F13" s="53">
        <v>13.61</v>
      </c>
      <c r="G13" s="22">
        <f>Reitoria!L14+ESAG!L14+CEAD!L14+CEART!L14+FAED!L14+CEFID!L14+CERES!L14+CESFI!L14+CCT!L14+CEO!L14+CEPLAN!L14+CEAVI!L14+CAV!L14</f>
        <v>105</v>
      </c>
      <c r="H13" s="8">
        <f>SUM((Reitoria!L14-Reitoria!M14),(ESAG!L14-ESAG!M14),(CEAD!L14-CEAD!M14),(CEART!L14-CEART!M14),(FAED!L14-FAED!M14),(CEFID!L14-CEFID!M14),(CERES!L14-CERES!M14),(CESFI!L14-CESFI!M14),(CCT!L14-CCT!M14),(CEO!L14-CEO!M14),(CEPLAN!L14-CEPLAN!M14),(CEAVI!L14-CEAVI!M14))</f>
        <v>31</v>
      </c>
      <c r="I13" s="9">
        <f t="shared" si="2"/>
        <v>74</v>
      </c>
      <c r="J13" s="10">
        <f t="shared" si="0"/>
        <v>1429.05</v>
      </c>
      <c r="K13" s="10">
        <f t="shared" si="1"/>
        <v>421.90999999999997</v>
      </c>
    </row>
    <row r="14" spans="1:11" ht="30" customHeight="1" x14ac:dyDescent="0.25">
      <c r="A14" s="104"/>
      <c r="B14" s="107"/>
      <c r="C14" s="40">
        <v>12</v>
      </c>
      <c r="D14" s="45" t="s">
        <v>20</v>
      </c>
      <c r="E14" s="48" t="s">
        <v>6</v>
      </c>
      <c r="F14" s="53">
        <v>12.39</v>
      </c>
      <c r="G14" s="22">
        <f>Reitoria!L15+ESAG!L15+CEAD!L15+CEART!L15+FAED!L15+CEFID!L15+CERES!L15+CESFI!L15+CCT!L15+CEO!L15+CEPLAN!L15+CEAVI!L15+CAV!L15</f>
        <v>128</v>
      </c>
      <c r="H14" s="8">
        <f>SUM((Reitoria!L15-Reitoria!M15),(ESAG!L15-ESAG!M15),(CEAD!L15-CEAD!M15),(CEART!L15-CEART!M15),(FAED!L15-FAED!M15),(CEFID!L15-CEFID!M15),(CERES!L15-CERES!M15),(CESFI!L15-CESFI!M15),(CCT!L15-CCT!M15),(CEO!L15-CEO!M15),(CEPLAN!L15-CEPLAN!M15),(CEAVI!L15-CEAVI!M15))</f>
        <v>27</v>
      </c>
      <c r="I14" s="9">
        <f t="shared" si="2"/>
        <v>101</v>
      </c>
      <c r="J14" s="10">
        <f t="shared" si="0"/>
        <v>1585.92</v>
      </c>
      <c r="K14" s="10">
        <f t="shared" si="1"/>
        <v>334.53000000000003</v>
      </c>
    </row>
    <row r="15" spans="1:11" ht="30" customHeight="1" x14ac:dyDescent="0.25">
      <c r="A15" s="104"/>
      <c r="B15" s="107"/>
      <c r="C15" s="40">
        <v>13</v>
      </c>
      <c r="D15" s="45" t="s">
        <v>21</v>
      </c>
      <c r="E15" s="48" t="s">
        <v>6</v>
      </c>
      <c r="F15" s="53">
        <v>12.11</v>
      </c>
      <c r="G15" s="22">
        <f>Reitoria!L16+ESAG!L16+CEAD!L16+CEART!L16+FAED!L16+CEFID!L16+CERES!L16+CESFI!L16+CCT!L16+CEO!L16+CEPLAN!L16+CEAVI!L16+CAV!L16</f>
        <v>125</v>
      </c>
      <c r="H15" s="8">
        <f>SUM((Reitoria!L16-Reitoria!M16),(ESAG!L16-ESAG!M16),(CEAD!L16-CEAD!M16),(CEART!L16-CEART!M16),(FAED!L16-FAED!M16),(CEFID!L16-CEFID!M16),(CERES!L16-CERES!M16),(CESFI!L16-CESFI!M16),(CCT!L16-CCT!M16),(CEO!L16-CEO!M16),(CEPLAN!L16-CEPLAN!M16),(CEAVI!L16-CEAVI!M16))</f>
        <v>26</v>
      </c>
      <c r="I15" s="9">
        <f t="shared" si="2"/>
        <v>99</v>
      </c>
      <c r="J15" s="10">
        <f t="shared" si="0"/>
        <v>1513.75</v>
      </c>
      <c r="K15" s="10">
        <f t="shared" si="1"/>
        <v>314.86</v>
      </c>
    </row>
    <row r="16" spans="1:11" ht="30" customHeight="1" x14ac:dyDescent="0.25">
      <c r="A16" s="104"/>
      <c r="B16" s="107"/>
      <c r="C16" s="40">
        <v>14</v>
      </c>
      <c r="D16" s="45" t="s">
        <v>22</v>
      </c>
      <c r="E16" s="48" t="s">
        <v>6</v>
      </c>
      <c r="F16" s="53">
        <v>12.31</v>
      </c>
      <c r="G16" s="22">
        <f>Reitoria!L17+ESAG!L17+CEAD!L17+CEART!L17+FAED!L17+CEFID!L17+CERES!L17+CESFI!L17+CCT!L17+CEO!L17+CEPLAN!L17+CEAVI!L17+CAV!L17</f>
        <v>52</v>
      </c>
      <c r="H16" s="8">
        <f>SUM((Reitoria!L17-Reitoria!M17),(ESAG!L17-ESAG!M17),(CEAD!L17-CEAD!M17),(CEART!L17-CEART!M17),(FAED!L17-FAED!M17),(CEFID!L17-CEFID!M17),(CERES!L17-CERES!M17),(CESFI!L17-CESFI!M17),(CCT!L17-CCT!M17),(CEO!L17-CEO!M17),(CEPLAN!L17-CEPLAN!M17),(CEAVI!L17-CEAVI!M17))</f>
        <v>1</v>
      </c>
      <c r="I16" s="9">
        <f t="shared" si="2"/>
        <v>51</v>
      </c>
      <c r="J16" s="10">
        <f t="shared" si="0"/>
        <v>640.12</v>
      </c>
      <c r="K16" s="10">
        <f t="shared" si="1"/>
        <v>12.31</v>
      </c>
    </row>
    <row r="17" spans="1:12" ht="30" customHeight="1" x14ac:dyDescent="0.25">
      <c r="A17" s="104"/>
      <c r="B17" s="107"/>
      <c r="C17" s="40">
        <v>15</v>
      </c>
      <c r="D17" s="45" t="s">
        <v>23</v>
      </c>
      <c r="E17" s="48" t="s">
        <v>6</v>
      </c>
      <c r="F17" s="53">
        <v>18.989999999999998</v>
      </c>
      <c r="G17" s="22">
        <f>Reitoria!L18+ESAG!L18+CEAD!L18+CEART!L18+FAED!L18+CEFID!L18+CERES!L18+CESFI!L18+CCT!L18+CEO!L18+CEPLAN!L18+CEAVI!L18+CAV!L18</f>
        <v>40</v>
      </c>
      <c r="H17" s="8">
        <f>SUM((Reitoria!L18-Reitoria!M18),(ESAG!L18-ESAG!M18),(CEAD!L18-CEAD!M18),(CEART!L18-CEART!M18),(FAED!L18-FAED!M18),(CEFID!L18-CEFID!M18),(CERES!L18-CERES!M18),(CESFI!L18-CESFI!M18),(CCT!L18-CCT!M18),(CEO!L18-CEO!M18),(CEPLAN!L18-CEPLAN!M18),(CEAVI!L18-CEAVI!M18))</f>
        <v>1</v>
      </c>
      <c r="I17" s="9">
        <f t="shared" si="2"/>
        <v>39</v>
      </c>
      <c r="J17" s="10">
        <f t="shared" si="0"/>
        <v>759.59999999999991</v>
      </c>
      <c r="K17" s="10">
        <f t="shared" si="1"/>
        <v>18.989999999999998</v>
      </c>
    </row>
    <row r="18" spans="1:12" ht="30" customHeight="1" x14ac:dyDescent="0.25">
      <c r="A18" s="104"/>
      <c r="B18" s="107"/>
      <c r="C18" s="40">
        <v>16</v>
      </c>
      <c r="D18" s="45" t="s">
        <v>24</v>
      </c>
      <c r="E18" s="48" t="s">
        <v>6</v>
      </c>
      <c r="F18" s="53">
        <v>20.05</v>
      </c>
      <c r="G18" s="22">
        <f>Reitoria!L19+ESAG!L19+CEAD!L19+CEART!L19+FAED!L19+CEFID!L19+CERES!L19+CESFI!L19+CCT!L19+CEO!L19+CEPLAN!L19+CEAVI!L19+CAV!L19</f>
        <v>36</v>
      </c>
      <c r="H18" s="8">
        <f>SUM((Reitoria!L19-Reitoria!M19),(ESAG!L19-ESAG!M19),(CEAD!L19-CEAD!M19),(CEART!L19-CEART!M19),(FAED!L19-FAED!M19),(CEFID!L19-CEFID!M19),(CERES!L19-CERES!M19),(CESFI!L19-CESFI!M19),(CCT!L19-CCT!M19),(CEO!L19-CEO!M19),(CEPLAN!L19-CEPLAN!M19),(CEAVI!L19-CEAVI!M19))</f>
        <v>1</v>
      </c>
      <c r="I18" s="9">
        <f t="shared" si="2"/>
        <v>35</v>
      </c>
      <c r="J18" s="10">
        <f t="shared" si="0"/>
        <v>721.80000000000007</v>
      </c>
      <c r="K18" s="10">
        <f t="shared" si="1"/>
        <v>20.05</v>
      </c>
    </row>
    <row r="19" spans="1:12" ht="30" customHeight="1" x14ac:dyDescent="0.25">
      <c r="A19" s="104"/>
      <c r="B19" s="107"/>
      <c r="C19" s="40">
        <v>17</v>
      </c>
      <c r="D19" s="45" t="s">
        <v>25</v>
      </c>
      <c r="E19" s="48" t="s">
        <v>6</v>
      </c>
      <c r="F19" s="53">
        <v>21.37</v>
      </c>
      <c r="G19" s="22">
        <f>Reitoria!L20+ESAG!L20+CEAD!L20+CEART!L20+FAED!L20+CEFID!L20+CERES!L20+CESFI!L20+CCT!L20+CEO!L20+CEPLAN!L20+CEAVI!L20+CAV!L20</f>
        <v>96</v>
      </c>
      <c r="H19" s="8">
        <f>SUM((Reitoria!L20-Reitoria!M20),(ESAG!L20-ESAG!M20),(CEAD!L20-CEAD!M20),(CEART!L20-CEART!M20),(FAED!L20-FAED!M20),(CEFID!L20-CEFID!M20),(CERES!L20-CERES!M20),(CESFI!L20-CESFI!M20),(CCT!L20-CCT!M20),(CEO!L20-CEO!M20),(CEPLAN!L20-CEPLAN!M20),(CEAVI!L20-CEAVI!M20))</f>
        <v>11</v>
      </c>
      <c r="I19" s="9">
        <f t="shared" si="2"/>
        <v>85</v>
      </c>
      <c r="J19" s="10">
        <f t="shared" si="0"/>
        <v>2051.52</v>
      </c>
      <c r="K19" s="10">
        <f t="shared" si="1"/>
        <v>235.07000000000002</v>
      </c>
    </row>
    <row r="20" spans="1:12" ht="30" customHeight="1" x14ac:dyDescent="0.25">
      <c r="A20" s="104"/>
      <c r="B20" s="107"/>
      <c r="C20" s="40">
        <v>18</v>
      </c>
      <c r="D20" s="46" t="s">
        <v>26</v>
      </c>
      <c r="E20" s="51" t="s">
        <v>6</v>
      </c>
      <c r="F20" s="53">
        <v>13.69</v>
      </c>
      <c r="G20" s="22">
        <f>Reitoria!L21+ESAG!L21+CEAD!L21+CEART!L21+FAED!L21+CEFID!L21+CERES!L21+CESFI!L21+CCT!L21+CEO!L21+CEPLAN!L21+CEAVI!L21+CAV!L21</f>
        <v>23</v>
      </c>
      <c r="H20" s="8">
        <f>SUM((Reitoria!L21-Reitoria!M21),(ESAG!L21-ESAG!M21),(CEAD!L21-CEAD!M21),(CEART!L21-CEART!M21),(FAED!L21-FAED!M21),(CEFID!L21-CEFID!M21),(CERES!L21-CERES!M21),(CESFI!L21-CESFI!M21),(CCT!L21-CCT!M21),(CEO!L21-CEO!M21),(CEPLAN!L21-CEPLAN!M21),(CEAVI!L21-CEAVI!M21))</f>
        <v>1</v>
      </c>
      <c r="I20" s="9">
        <f t="shared" si="2"/>
        <v>22</v>
      </c>
      <c r="J20" s="10">
        <f t="shared" si="0"/>
        <v>314.87</v>
      </c>
      <c r="K20" s="10">
        <f t="shared" si="1"/>
        <v>13.69</v>
      </c>
    </row>
    <row r="21" spans="1:12" ht="30" customHeight="1" x14ac:dyDescent="0.25">
      <c r="A21" s="104"/>
      <c r="B21" s="107"/>
      <c r="C21" s="40">
        <v>19</v>
      </c>
      <c r="D21" s="42" t="s">
        <v>27</v>
      </c>
      <c r="E21" s="49" t="s">
        <v>6</v>
      </c>
      <c r="F21" s="72">
        <v>2.37</v>
      </c>
      <c r="G21" s="22">
        <f>Reitoria!L22+ESAG!L22+CEAD!L22+CEART!L22+FAED!L22+CEFID!L22+CERES!L22+CESFI!L22+CCT!L22+CEO!L22+CEPLAN!L22+CEAVI!L22+CAV!L22</f>
        <v>567</v>
      </c>
      <c r="H21" s="8">
        <f>SUM((Reitoria!L22-Reitoria!M22),(ESAG!L22-ESAG!M22),(CEAD!L22-CEAD!M22),(CEART!L22-CEART!M22),(FAED!L22-FAED!M22),(CEFID!L22-CEFID!M22),(CERES!L22-CERES!M22),(CESFI!L22-CESFI!M22),(CCT!L22-CCT!M22),(CEO!L22-CEO!M22),(CEPLAN!L22-CEPLAN!M22),(CEAVI!L22-CEAVI!M22))</f>
        <v>30</v>
      </c>
      <c r="I21" s="9">
        <f t="shared" si="2"/>
        <v>537</v>
      </c>
      <c r="J21" s="10">
        <f t="shared" si="0"/>
        <v>1343.79</v>
      </c>
      <c r="K21" s="10">
        <f t="shared" si="1"/>
        <v>71.100000000000009</v>
      </c>
    </row>
    <row r="22" spans="1:12" ht="30" customHeight="1" x14ac:dyDescent="0.25">
      <c r="A22" s="104"/>
      <c r="B22" s="107"/>
      <c r="C22" s="40">
        <v>20</v>
      </c>
      <c r="D22" s="42" t="s">
        <v>39</v>
      </c>
      <c r="E22" s="49" t="s">
        <v>6</v>
      </c>
      <c r="F22" s="53">
        <v>31.13</v>
      </c>
      <c r="G22" s="22">
        <f>Reitoria!L23+ESAG!L23+CEAD!L23+CEART!L23+FAED!L23+CEFID!L23+CERES!L23+CESFI!L23+CCT!L23+CEO!L23+CEPLAN!L23+CEAVI!L23+CAV!L23</f>
        <v>19</v>
      </c>
      <c r="H22" s="8">
        <f>SUM((Reitoria!L23-Reitoria!M23),(ESAG!L23-ESAG!M23),(CEAD!L23-CEAD!M23),(CEART!L23-CEART!M23),(FAED!L23-FAED!M23),(CEFID!L23-CEFID!M23),(CERES!L23-CERES!M23),(CESFI!L23-CESFI!M23),(CCT!L23-CCT!M23),(CEO!L23-CEO!M23),(CEPLAN!L23-CEPLAN!M23),(CEAVI!L23-CEAVI!M23))</f>
        <v>4</v>
      </c>
      <c r="I22" s="9">
        <f t="shared" si="2"/>
        <v>15</v>
      </c>
      <c r="J22" s="10">
        <f t="shared" si="0"/>
        <v>591.47</v>
      </c>
      <c r="K22" s="10">
        <f t="shared" si="1"/>
        <v>124.52</v>
      </c>
    </row>
    <row r="23" spans="1:12" ht="30" customHeight="1" x14ac:dyDescent="0.25">
      <c r="A23" s="105"/>
      <c r="B23" s="108"/>
      <c r="C23" s="40">
        <v>21</v>
      </c>
      <c r="D23" s="42" t="s">
        <v>46</v>
      </c>
      <c r="E23" s="49" t="s">
        <v>6</v>
      </c>
      <c r="F23" s="53">
        <v>63.62</v>
      </c>
      <c r="G23" s="22">
        <f>Reitoria!L24+ESAG!L24+CEAD!L24+CEART!L24+FAED!L24+CEFID!L24+CERES!L24+CESFI!L24+CCT!L24+CEO!L24+CEPLAN!L24+CEAVI!L24+CAV!L24</f>
        <v>13</v>
      </c>
      <c r="H23" s="8">
        <f>SUM((Reitoria!L24-Reitoria!M24),(ESAG!L24-ESAG!M24),(CEAD!L24-CEAD!M24),(CEART!L24-CEART!M24),(FAED!L24-FAED!M24),(CEFID!L24-CEFID!M24),(CERES!L24-CERES!M24),(CESFI!L24-CESFI!M24),(CCT!L24-CCT!M24),(CEO!L24-CEO!M24),(CEPLAN!L24-CEPLAN!M24),(CEAVI!L24-CEAVI!M24))</f>
        <v>2</v>
      </c>
      <c r="I23" s="9">
        <f t="shared" si="2"/>
        <v>11</v>
      </c>
      <c r="J23" s="10">
        <f t="shared" si="0"/>
        <v>827.06</v>
      </c>
      <c r="K23" s="10">
        <f t="shared" si="1"/>
        <v>127.24</v>
      </c>
    </row>
    <row r="24" spans="1:12" s="12" customFormat="1" ht="36.75" customHeight="1" x14ac:dyDescent="0.25">
      <c r="A24" s="1"/>
      <c r="B24" s="1"/>
      <c r="C24" s="1"/>
      <c r="D24" s="29"/>
      <c r="E24" s="1"/>
      <c r="F24" s="1"/>
      <c r="G24" s="20"/>
      <c r="H24" s="18"/>
      <c r="I24" s="11"/>
      <c r="J24" s="66">
        <f>SUM(J3:J23)</f>
        <v>31442.579999999998</v>
      </c>
      <c r="K24" s="66">
        <f>SUM(K3:K23)</f>
        <v>5750.23</v>
      </c>
    </row>
    <row r="25" spans="1:12" s="12" customFormat="1" ht="36.75" customHeight="1" x14ac:dyDescent="0.25">
      <c r="A25" s="1"/>
      <c r="B25" s="1"/>
      <c r="C25" s="1"/>
      <c r="D25" s="29"/>
      <c r="E25" s="1"/>
      <c r="F25" s="1"/>
      <c r="G25" s="20"/>
      <c r="H25" s="18"/>
      <c r="I25" s="11"/>
      <c r="J25" s="66"/>
    </row>
    <row r="26" spans="1:12" s="12" customFormat="1" ht="39.75" customHeight="1" x14ac:dyDescent="0.25">
      <c r="A26" s="1"/>
      <c r="B26" s="1"/>
      <c r="C26" s="1"/>
      <c r="D26" s="29"/>
      <c r="E26" s="1"/>
      <c r="F26" s="1"/>
      <c r="G26" s="20"/>
      <c r="H26" s="114" t="str">
        <f>A1</f>
        <v>PROCESSO: 652/2022</v>
      </c>
      <c r="I26" s="115"/>
      <c r="J26" s="115"/>
      <c r="K26" s="115"/>
      <c r="L26" s="67"/>
    </row>
    <row r="27" spans="1:12" s="12" customFormat="1" ht="15.75" customHeight="1" x14ac:dyDescent="0.25">
      <c r="A27" s="1"/>
      <c r="B27" s="1"/>
      <c r="C27" s="1"/>
      <c r="D27" s="29"/>
      <c r="E27" s="1"/>
      <c r="F27" s="1"/>
      <c r="G27" s="20"/>
      <c r="H27" s="114" t="s">
        <v>37</v>
      </c>
      <c r="I27" s="115"/>
      <c r="J27" s="115"/>
      <c r="K27" s="115"/>
      <c r="L27" s="67"/>
    </row>
    <row r="28" spans="1:12" s="12" customFormat="1" ht="78.75" customHeight="1" x14ac:dyDescent="0.25">
      <c r="A28" s="1"/>
      <c r="B28" s="1"/>
      <c r="C28" s="1"/>
      <c r="D28" s="29"/>
      <c r="E28" s="1"/>
      <c r="F28" s="1"/>
      <c r="G28" s="20"/>
      <c r="H28" s="114" t="str">
        <f>G1</f>
        <v>VIGÊNCIA DA ATA:  08/04/2022 a 08/04/2023</v>
      </c>
      <c r="I28" s="115"/>
      <c r="J28" s="115"/>
      <c r="K28" s="115"/>
      <c r="L28" s="67"/>
    </row>
    <row r="29" spans="1:12" s="12" customFormat="1" ht="15.75" x14ac:dyDescent="0.25">
      <c r="A29" s="1"/>
      <c r="B29" s="1"/>
      <c r="C29" s="1"/>
      <c r="D29" s="29"/>
      <c r="E29" s="1"/>
      <c r="F29" s="1"/>
      <c r="G29" s="20"/>
      <c r="H29" s="112" t="s">
        <v>32</v>
      </c>
      <c r="I29" s="112"/>
      <c r="J29" s="112"/>
      <c r="K29" s="113"/>
      <c r="L29" s="69">
        <f>J24</f>
        <v>31442.579999999998</v>
      </c>
    </row>
    <row r="30" spans="1:12" s="12" customFormat="1" ht="26.25" customHeight="1" x14ac:dyDescent="0.25">
      <c r="A30" s="1"/>
      <c r="B30" s="1"/>
      <c r="C30" s="1"/>
      <c r="D30" s="29"/>
      <c r="E30" s="1"/>
      <c r="F30" s="1"/>
      <c r="G30" s="20"/>
      <c r="H30" s="112" t="s">
        <v>48</v>
      </c>
      <c r="I30" s="112"/>
      <c r="J30" s="112"/>
      <c r="K30" s="113"/>
      <c r="L30" s="69">
        <f>K24</f>
        <v>5750.23</v>
      </c>
    </row>
    <row r="31" spans="1:12" s="24" customFormat="1" ht="15.75" customHeight="1" x14ac:dyDescent="0.25">
      <c r="A31" s="1"/>
      <c r="B31" s="1"/>
      <c r="C31" s="1"/>
      <c r="D31" s="29"/>
      <c r="E31" s="1"/>
      <c r="F31" s="1"/>
      <c r="G31" s="20"/>
      <c r="H31" s="112" t="s">
        <v>33</v>
      </c>
      <c r="I31" s="112"/>
      <c r="J31" s="112"/>
      <c r="K31" s="113"/>
      <c r="L31" s="68"/>
    </row>
    <row r="32" spans="1:12" s="12" customFormat="1" ht="15.75" x14ac:dyDescent="0.25">
      <c r="A32" s="1"/>
      <c r="B32" s="1"/>
      <c r="C32" s="1"/>
      <c r="D32" s="29"/>
      <c r="E32" s="1"/>
      <c r="F32" s="1"/>
      <c r="G32" s="20"/>
      <c r="H32" s="112" t="s">
        <v>34</v>
      </c>
      <c r="I32" s="112"/>
      <c r="J32" s="112"/>
      <c r="K32" s="113"/>
      <c r="L32" s="71">
        <f>L30/L29</f>
        <v>0.18288034887722318</v>
      </c>
    </row>
    <row r="33" spans="1:12" s="12" customFormat="1" ht="45" customHeight="1" x14ac:dyDescent="0.25">
      <c r="A33" s="1"/>
      <c r="B33" s="1"/>
      <c r="C33" s="1"/>
      <c r="D33" s="29"/>
      <c r="E33" s="1"/>
      <c r="F33" s="1"/>
      <c r="G33" s="20"/>
      <c r="H33" s="110" t="s">
        <v>72</v>
      </c>
      <c r="I33" s="111"/>
      <c r="J33" s="111"/>
      <c r="K33" s="111"/>
      <c r="L33" s="70"/>
    </row>
    <row r="34" spans="1:12" s="12" customFormat="1" x14ac:dyDescent="0.25">
      <c r="A34" s="1"/>
      <c r="B34" s="1"/>
      <c r="C34" s="1"/>
      <c r="D34" s="29"/>
      <c r="E34" s="1"/>
      <c r="F34" s="1"/>
      <c r="G34" s="20"/>
      <c r="H34" s="18"/>
      <c r="I34" s="11"/>
    </row>
    <row r="35" spans="1:12" s="12" customFormat="1" x14ac:dyDescent="0.25">
      <c r="A35" s="1"/>
      <c r="B35" s="1"/>
      <c r="C35" s="1"/>
      <c r="D35" s="29"/>
      <c r="E35" s="1"/>
      <c r="F35" s="1"/>
      <c r="G35" s="20"/>
      <c r="H35" s="18"/>
      <c r="I35" s="11"/>
    </row>
    <row r="36" spans="1:12" s="12" customFormat="1" x14ac:dyDescent="0.25">
      <c r="A36" s="1"/>
      <c r="B36" s="1"/>
      <c r="C36" s="1"/>
      <c r="D36" s="29"/>
      <c r="E36" s="1"/>
      <c r="F36" s="1"/>
      <c r="G36" s="20"/>
      <c r="H36" s="18"/>
      <c r="I36" s="11"/>
    </row>
    <row r="37" spans="1:12" s="12" customFormat="1" x14ac:dyDescent="0.25">
      <c r="A37" s="1"/>
      <c r="B37" s="1"/>
      <c r="C37" s="1"/>
      <c r="D37" s="29"/>
      <c r="E37" s="1"/>
      <c r="F37" s="1"/>
      <c r="G37" s="20"/>
      <c r="H37" s="18"/>
      <c r="I37" s="11"/>
    </row>
    <row r="38" spans="1:12" s="12" customFormat="1" x14ac:dyDescent="0.25">
      <c r="A38" s="1"/>
      <c r="B38" s="1"/>
      <c r="C38" s="1"/>
      <c r="D38" s="29"/>
      <c r="E38" s="1"/>
      <c r="F38" s="1"/>
      <c r="G38" s="20"/>
      <c r="H38" s="18"/>
      <c r="I38" s="11"/>
    </row>
    <row r="39" spans="1:12" s="12" customFormat="1" ht="90" customHeight="1" x14ac:dyDescent="0.25">
      <c r="A39" s="1"/>
      <c r="B39" s="1"/>
      <c r="C39" s="1"/>
      <c r="D39" s="29"/>
      <c r="E39" s="1"/>
      <c r="F39" s="1"/>
      <c r="G39" s="20"/>
      <c r="H39" s="18"/>
      <c r="I39" s="11"/>
    </row>
    <row r="40" spans="1:12" s="12" customFormat="1" x14ac:dyDescent="0.25">
      <c r="A40" s="1"/>
      <c r="B40" s="1"/>
      <c r="C40" s="1"/>
      <c r="D40" s="29"/>
      <c r="E40" s="1"/>
      <c r="F40" s="1"/>
      <c r="G40" s="20"/>
      <c r="H40" s="18"/>
      <c r="I40" s="11"/>
    </row>
    <row r="41" spans="1:12" s="12" customFormat="1" x14ac:dyDescent="0.25">
      <c r="A41" s="1"/>
      <c r="B41" s="1"/>
      <c r="C41" s="1"/>
      <c r="D41" s="29"/>
      <c r="E41" s="1"/>
      <c r="F41" s="1"/>
      <c r="G41" s="20"/>
      <c r="H41" s="18"/>
      <c r="I41" s="11"/>
    </row>
    <row r="42" spans="1:12" s="12" customFormat="1" x14ac:dyDescent="0.25">
      <c r="A42" s="1"/>
      <c r="B42" s="1"/>
      <c r="C42" s="1"/>
      <c r="D42" s="29"/>
      <c r="E42" s="1"/>
      <c r="F42" s="1"/>
      <c r="G42" s="20"/>
      <c r="H42" s="18"/>
      <c r="I42" s="11"/>
    </row>
    <row r="43" spans="1:12" s="12" customFormat="1" x14ac:dyDescent="0.25">
      <c r="A43" s="1"/>
      <c r="B43" s="1"/>
      <c r="C43" s="1"/>
      <c r="D43" s="29"/>
      <c r="E43" s="1"/>
      <c r="F43" s="1"/>
      <c r="G43" s="20"/>
      <c r="H43" s="18"/>
      <c r="I43" s="11"/>
    </row>
    <row r="44" spans="1:12" s="12" customFormat="1" x14ac:dyDescent="0.25">
      <c r="A44" s="1"/>
      <c r="B44" s="1"/>
      <c r="C44" s="1"/>
      <c r="D44" s="29"/>
      <c r="E44" s="1"/>
      <c r="F44" s="1"/>
      <c r="G44" s="20"/>
      <c r="H44" s="18"/>
      <c r="I44" s="11"/>
    </row>
    <row r="45" spans="1:12" s="12" customFormat="1" x14ac:dyDescent="0.25">
      <c r="A45" s="1"/>
      <c r="B45" s="1"/>
      <c r="C45" s="1"/>
      <c r="D45" s="29"/>
      <c r="E45" s="1"/>
      <c r="F45" s="1"/>
      <c r="G45" s="20"/>
      <c r="H45" s="18"/>
      <c r="I45" s="11"/>
    </row>
    <row r="46" spans="1:12" s="12" customFormat="1" x14ac:dyDescent="0.25">
      <c r="A46" s="1"/>
      <c r="B46" s="1"/>
      <c r="C46" s="1"/>
      <c r="D46" s="29"/>
      <c r="E46" s="1"/>
      <c r="F46" s="1"/>
      <c r="G46" s="20"/>
      <c r="H46" s="18"/>
      <c r="I46" s="11"/>
    </row>
    <row r="47" spans="1:12" s="12" customFormat="1" x14ac:dyDescent="0.25">
      <c r="A47" s="1"/>
      <c r="B47" s="1"/>
      <c r="C47" s="1"/>
      <c r="D47" s="29"/>
      <c r="E47" s="1"/>
      <c r="F47" s="1"/>
      <c r="G47" s="20"/>
      <c r="H47" s="18"/>
      <c r="I47" s="11"/>
    </row>
    <row r="48" spans="1:12" s="12" customFormat="1" x14ac:dyDescent="0.25">
      <c r="A48" s="1"/>
      <c r="B48" s="1"/>
      <c r="C48" s="1"/>
      <c r="D48" s="29"/>
      <c r="E48" s="1"/>
      <c r="F48" s="1"/>
      <c r="G48" s="20"/>
      <c r="H48" s="18"/>
      <c r="I48" s="11"/>
    </row>
    <row r="49" spans="1:12" s="12" customFormat="1" x14ac:dyDescent="0.25">
      <c r="A49" s="1"/>
      <c r="B49" s="1"/>
      <c r="C49" s="1"/>
      <c r="D49" s="29"/>
      <c r="E49" s="1"/>
      <c r="F49" s="1"/>
      <c r="G49" s="20"/>
      <c r="H49" s="18"/>
      <c r="I49" s="11"/>
    </row>
    <row r="50" spans="1:12" s="12" customFormat="1" x14ac:dyDescent="0.25">
      <c r="A50" s="1"/>
      <c r="B50" s="1"/>
      <c r="C50" s="1"/>
      <c r="D50" s="29"/>
      <c r="E50" s="1"/>
      <c r="F50" s="1"/>
      <c r="G50" s="20"/>
      <c r="H50" s="18"/>
      <c r="I50" s="11"/>
    </row>
    <row r="51" spans="1:12" s="12" customFormat="1" x14ac:dyDescent="0.25">
      <c r="A51" s="1"/>
      <c r="B51" s="1"/>
      <c r="C51" s="1"/>
      <c r="D51" s="29"/>
      <c r="E51" s="1"/>
      <c r="F51" s="1"/>
      <c r="G51" s="20"/>
      <c r="H51" s="18"/>
      <c r="I51" s="11"/>
    </row>
    <row r="52" spans="1:12" s="12" customFormat="1" x14ac:dyDescent="0.25">
      <c r="A52" s="1"/>
      <c r="B52" s="1"/>
      <c r="C52" s="1"/>
      <c r="D52" s="29"/>
      <c r="E52" s="1"/>
      <c r="F52" s="1"/>
      <c r="G52" s="20"/>
      <c r="H52" s="18"/>
      <c r="I52" s="11"/>
    </row>
    <row r="53" spans="1:12" s="12" customFormat="1" x14ac:dyDescent="0.25">
      <c r="A53" s="1"/>
      <c r="B53" s="1"/>
      <c r="C53" s="1"/>
      <c r="D53" s="29"/>
      <c r="E53" s="1"/>
      <c r="F53" s="1"/>
      <c r="G53" s="20"/>
      <c r="H53" s="18"/>
      <c r="I53" s="11"/>
    </row>
    <row r="54" spans="1:12" s="12" customFormat="1" x14ac:dyDescent="0.25">
      <c r="A54" s="1"/>
      <c r="B54" s="1"/>
      <c r="C54" s="1"/>
      <c r="D54" s="29"/>
      <c r="E54" s="1"/>
      <c r="F54" s="1"/>
      <c r="G54" s="20"/>
      <c r="H54" s="18"/>
      <c r="I54" s="11"/>
    </row>
    <row r="55" spans="1:12" s="12" customFormat="1" ht="15.75" customHeight="1" x14ac:dyDescent="0.25">
      <c r="A55" s="1"/>
      <c r="B55" s="1"/>
      <c r="C55" s="1"/>
      <c r="D55" s="29"/>
      <c r="E55" s="1"/>
      <c r="F55" s="1"/>
      <c r="G55" s="20"/>
      <c r="H55" s="18"/>
      <c r="I55" s="11"/>
      <c r="L55" s="33"/>
    </row>
    <row r="56" spans="1:12" s="12" customFormat="1" ht="15.75" customHeight="1" x14ac:dyDescent="0.25">
      <c r="A56" s="1"/>
      <c r="B56" s="1"/>
      <c r="C56" s="1"/>
      <c r="D56" s="29"/>
      <c r="E56" s="1"/>
      <c r="F56" s="1"/>
      <c r="G56" s="20"/>
      <c r="H56" s="18"/>
      <c r="I56" s="11"/>
      <c r="L56" s="33"/>
    </row>
    <row r="57" spans="1:12" s="12" customFormat="1" ht="15.75" customHeight="1" x14ac:dyDescent="0.25">
      <c r="A57" s="1"/>
      <c r="B57" s="1"/>
      <c r="C57" s="1"/>
      <c r="D57" s="29"/>
      <c r="E57" s="1"/>
      <c r="F57" s="1"/>
      <c r="G57" s="20"/>
      <c r="H57" s="18"/>
      <c r="I57" s="11"/>
      <c r="L57" s="34"/>
    </row>
    <row r="58" spans="1:12" s="12" customFormat="1" ht="15.75" x14ac:dyDescent="0.25">
      <c r="A58" s="1"/>
      <c r="B58" s="1"/>
      <c r="C58" s="1"/>
      <c r="D58" s="29"/>
      <c r="E58" s="1"/>
      <c r="F58" s="1"/>
      <c r="G58" s="20"/>
      <c r="H58" s="18"/>
      <c r="I58" s="11"/>
      <c r="L58" s="25">
        <f>SUM(J3:J23)</f>
        <v>31442.579999999998</v>
      </c>
    </row>
    <row r="59" spans="1:12" s="12" customFormat="1" ht="15.75" x14ac:dyDescent="0.25">
      <c r="A59" s="1"/>
      <c r="B59" s="1"/>
      <c r="C59" s="1"/>
      <c r="D59" s="29"/>
      <c r="E59" s="1"/>
      <c r="F59" s="1"/>
      <c r="G59" s="20"/>
      <c r="H59" s="18"/>
      <c r="I59" s="11"/>
      <c r="L59" s="26">
        <f>SUM(K3:K23)</f>
        <v>5750.23</v>
      </c>
    </row>
    <row r="60" spans="1:12" s="12" customFormat="1" ht="15.75" x14ac:dyDescent="0.25">
      <c r="A60" s="1"/>
      <c r="B60" s="1"/>
      <c r="C60" s="1"/>
      <c r="D60" s="29"/>
      <c r="E60" s="1"/>
      <c r="F60" s="1"/>
      <c r="G60" s="20"/>
      <c r="H60" s="18"/>
      <c r="I60" s="11"/>
      <c r="L60" s="26"/>
    </row>
    <row r="61" spans="1:12" s="12" customFormat="1" ht="15.75" x14ac:dyDescent="0.25">
      <c r="A61" s="1"/>
      <c r="B61" s="1"/>
      <c r="C61" s="1"/>
      <c r="D61" s="29"/>
      <c r="E61" s="1"/>
      <c r="F61" s="1"/>
      <c r="G61" s="20"/>
      <c r="H61" s="18"/>
      <c r="I61" s="11"/>
      <c r="L61" s="27">
        <f>L59/L58</f>
        <v>0.18288034887722318</v>
      </c>
    </row>
    <row r="62" spans="1:12" s="12" customFormat="1" x14ac:dyDescent="0.25">
      <c r="A62" s="1"/>
      <c r="B62" s="1"/>
      <c r="C62" s="1"/>
      <c r="D62" s="29"/>
      <c r="E62" s="1"/>
      <c r="F62" s="1"/>
      <c r="G62" s="20"/>
      <c r="H62" s="18"/>
      <c r="I62" s="11"/>
      <c r="L62" s="28"/>
    </row>
    <row r="63" spans="1:12" s="12" customFormat="1" x14ac:dyDescent="0.25">
      <c r="A63" s="1"/>
      <c r="B63" s="1"/>
      <c r="C63" s="1"/>
      <c r="D63" s="29"/>
      <c r="E63" s="1"/>
      <c r="F63" s="1"/>
      <c r="G63" s="20"/>
      <c r="H63" s="18"/>
      <c r="I63" s="11"/>
    </row>
    <row r="64" spans="1:12" s="12" customFormat="1" x14ac:dyDescent="0.25">
      <c r="A64" s="1"/>
      <c r="B64" s="1"/>
      <c r="C64" s="1"/>
      <c r="D64" s="29"/>
      <c r="E64" s="1"/>
      <c r="F64" s="1"/>
      <c r="G64" s="20"/>
      <c r="H64" s="18"/>
      <c r="I64" s="11"/>
    </row>
    <row r="65" spans="1:9" s="12" customFormat="1" x14ac:dyDescent="0.25">
      <c r="A65" s="1"/>
      <c r="B65" s="1"/>
      <c r="C65" s="1"/>
      <c r="D65" s="29"/>
      <c r="E65" s="1"/>
      <c r="F65" s="1"/>
      <c r="G65" s="20"/>
      <c r="H65" s="18"/>
      <c r="I65" s="11"/>
    </row>
    <row r="66" spans="1:9" s="12" customFormat="1" x14ac:dyDescent="0.25">
      <c r="A66" s="1"/>
      <c r="B66" s="1"/>
      <c r="C66" s="1"/>
      <c r="D66" s="29"/>
      <c r="E66" s="1"/>
      <c r="F66" s="1"/>
      <c r="G66" s="20"/>
      <c r="H66" s="18"/>
      <c r="I66" s="11"/>
    </row>
    <row r="67" spans="1:9" s="12" customFormat="1" x14ac:dyDescent="0.25">
      <c r="A67" s="1"/>
      <c r="B67" s="1"/>
      <c r="C67" s="1"/>
      <c r="D67" s="29"/>
      <c r="E67" s="1"/>
      <c r="F67" s="1"/>
      <c r="G67" s="20"/>
      <c r="H67" s="18"/>
      <c r="I67" s="11"/>
    </row>
    <row r="68" spans="1:9" s="12" customFormat="1" x14ac:dyDescent="0.25">
      <c r="A68" s="1"/>
      <c r="B68" s="1"/>
      <c r="C68" s="1"/>
      <c r="D68" s="29"/>
      <c r="E68" s="1"/>
      <c r="F68" s="1"/>
      <c r="G68" s="20"/>
      <c r="H68" s="18"/>
      <c r="I68" s="11"/>
    </row>
    <row r="69" spans="1:9" s="12" customFormat="1" x14ac:dyDescent="0.25">
      <c r="A69" s="1"/>
      <c r="B69" s="1"/>
      <c r="C69" s="1"/>
      <c r="D69" s="29"/>
      <c r="E69" s="1"/>
      <c r="F69" s="1"/>
      <c r="G69" s="20"/>
      <c r="H69" s="18"/>
      <c r="I69" s="11"/>
    </row>
    <row r="70" spans="1:9" s="12" customFormat="1" x14ac:dyDescent="0.25">
      <c r="A70" s="1"/>
      <c r="B70" s="1"/>
      <c r="C70" s="1"/>
      <c r="D70" s="29"/>
      <c r="E70" s="1"/>
      <c r="F70" s="1"/>
      <c r="G70" s="20"/>
      <c r="H70" s="18"/>
      <c r="I70" s="11"/>
    </row>
    <row r="71" spans="1:9" s="12" customFormat="1" x14ac:dyDescent="0.25">
      <c r="A71" s="1"/>
      <c r="B71" s="1"/>
      <c r="C71" s="1"/>
      <c r="D71" s="29"/>
      <c r="E71" s="1"/>
      <c r="F71" s="1"/>
      <c r="G71" s="20"/>
      <c r="H71" s="18"/>
      <c r="I71" s="11"/>
    </row>
    <row r="72" spans="1:9" s="12" customFormat="1" x14ac:dyDescent="0.25">
      <c r="A72" s="1"/>
      <c r="B72" s="1"/>
      <c r="C72" s="1"/>
      <c r="D72" s="29"/>
      <c r="E72" s="1"/>
      <c r="F72" s="1"/>
      <c r="G72" s="20"/>
      <c r="H72" s="18"/>
      <c r="I72" s="11"/>
    </row>
    <row r="73" spans="1:9" s="12" customFormat="1" x14ac:dyDescent="0.25">
      <c r="A73" s="1"/>
      <c r="B73" s="1"/>
      <c r="C73" s="1"/>
      <c r="D73" s="29"/>
      <c r="E73" s="1"/>
      <c r="F73" s="1"/>
      <c r="G73" s="20"/>
      <c r="H73" s="18"/>
      <c r="I73" s="11"/>
    </row>
    <row r="74" spans="1:9" s="12" customFormat="1" x14ac:dyDescent="0.25">
      <c r="A74" s="1"/>
      <c r="B74" s="1"/>
      <c r="C74" s="1"/>
      <c r="D74" s="29"/>
      <c r="E74" s="1"/>
      <c r="F74" s="1"/>
      <c r="G74" s="20"/>
      <c r="H74" s="18"/>
      <c r="I74" s="11"/>
    </row>
    <row r="75" spans="1:9" s="12" customFormat="1" x14ac:dyDescent="0.25">
      <c r="A75" s="1"/>
      <c r="B75" s="1"/>
      <c r="C75" s="1"/>
      <c r="D75" s="29"/>
      <c r="E75" s="1"/>
      <c r="F75" s="1"/>
      <c r="G75" s="20"/>
      <c r="H75" s="18"/>
      <c r="I75" s="11"/>
    </row>
    <row r="76" spans="1:9" s="12" customFormat="1" x14ac:dyDescent="0.25">
      <c r="A76" s="1"/>
      <c r="B76" s="1"/>
      <c r="C76" s="1"/>
      <c r="D76" s="29"/>
      <c r="E76" s="1"/>
      <c r="F76" s="1"/>
      <c r="G76" s="20"/>
      <c r="H76" s="18"/>
      <c r="I76" s="11"/>
    </row>
    <row r="77" spans="1:9" s="12" customFormat="1" x14ac:dyDescent="0.25">
      <c r="A77" s="1"/>
      <c r="B77" s="1"/>
      <c r="C77" s="1"/>
      <c r="D77" s="29"/>
      <c r="E77" s="1"/>
      <c r="F77" s="1"/>
      <c r="G77" s="20"/>
      <c r="H77" s="18"/>
      <c r="I77" s="11"/>
    </row>
    <row r="78" spans="1:9" s="12" customFormat="1" x14ac:dyDescent="0.25">
      <c r="A78" s="1"/>
      <c r="B78" s="1"/>
      <c r="C78" s="1"/>
      <c r="D78" s="29"/>
      <c r="E78" s="1"/>
      <c r="F78" s="1"/>
      <c r="G78" s="20"/>
      <c r="H78" s="18"/>
      <c r="I78" s="11"/>
    </row>
    <row r="79" spans="1:9" s="12" customFormat="1" x14ac:dyDescent="0.25">
      <c r="A79" s="1"/>
      <c r="B79" s="1"/>
      <c r="C79" s="1"/>
      <c r="D79" s="29"/>
      <c r="E79" s="1"/>
      <c r="F79" s="1"/>
      <c r="G79" s="20"/>
      <c r="H79" s="18"/>
      <c r="I79" s="11"/>
    </row>
    <row r="80" spans="1:9" s="12" customFormat="1" x14ac:dyDescent="0.25">
      <c r="A80" s="1"/>
      <c r="B80" s="1"/>
      <c r="C80" s="1"/>
      <c r="D80" s="29"/>
      <c r="E80" s="1"/>
      <c r="F80" s="1"/>
      <c r="G80" s="20"/>
      <c r="H80" s="18"/>
      <c r="I80" s="11"/>
    </row>
    <row r="81" spans="1:9" s="12" customFormat="1" x14ac:dyDescent="0.25">
      <c r="A81" s="1"/>
      <c r="B81" s="1"/>
      <c r="C81" s="1"/>
      <c r="D81" s="29"/>
      <c r="E81" s="1"/>
      <c r="F81" s="1"/>
      <c r="G81" s="20"/>
      <c r="H81" s="18"/>
      <c r="I81" s="11"/>
    </row>
    <row r="82" spans="1:9" s="12" customFormat="1" x14ac:dyDescent="0.25">
      <c r="A82" s="1"/>
      <c r="B82" s="1"/>
      <c r="C82" s="1"/>
      <c r="D82" s="29"/>
      <c r="E82" s="1"/>
      <c r="F82" s="1"/>
      <c r="G82" s="20"/>
      <c r="H82" s="18"/>
      <c r="I82" s="11"/>
    </row>
    <row r="83" spans="1:9" s="12" customFormat="1" x14ac:dyDescent="0.25">
      <c r="A83" s="1"/>
      <c r="B83" s="1"/>
      <c r="C83" s="1"/>
      <c r="D83" s="29"/>
      <c r="E83" s="1"/>
      <c r="F83" s="1"/>
      <c r="G83" s="20"/>
      <c r="H83" s="18"/>
      <c r="I83" s="11"/>
    </row>
    <row r="84" spans="1:9" s="12" customFormat="1" x14ac:dyDescent="0.25">
      <c r="A84" s="1"/>
      <c r="B84" s="1"/>
      <c r="C84" s="1"/>
      <c r="D84" s="29"/>
      <c r="E84" s="1"/>
      <c r="F84" s="1"/>
      <c r="G84" s="20"/>
      <c r="H84" s="18"/>
      <c r="I84" s="11"/>
    </row>
    <row r="85" spans="1:9" s="12" customFormat="1" x14ac:dyDescent="0.25">
      <c r="A85" s="1"/>
      <c r="B85" s="1"/>
      <c r="C85" s="1"/>
      <c r="D85" s="29"/>
      <c r="E85" s="1"/>
      <c r="F85" s="1"/>
      <c r="G85" s="20"/>
      <c r="H85" s="18"/>
      <c r="I85" s="11"/>
    </row>
    <row r="86" spans="1:9" s="12" customFormat="1" x14ac:dyDescent="0.25">
      <c r="A86" s="1"/>
      <c r="B86" s="1"/>
      <c r="C86" s="1"/>
      <c r="D86" s="29"/>
      <c r="E86" s="1"/>
      <c r="F86" s="1"/>
      <c r="G86" s="20"/>
      <c r="H86" s="18"/>
      <c r="I86" s="11"/>
    </row>
    <row r="87" spans="1:9" s="12" customFormat="1" x14ac:dyDescent="0.25">
      <c r="A87" s="1"/>
      <c r="B87" s="1"/>
      <c r="C87" s="1"/>
      <c r="D87" s="29"/>
      <c r="E87" s="1"/>
      <c r="F87" s="1"/>
      <c r="G87" s="20"/>
      <c r="H87" s="18"/>
      <c r="I87" s="11"/>
    </row>
    <row r="88" spans="1:9" s="12" customFormat="1" x14ac:dyDescent="0.25">
      <c r="A88" s="1"/>
      <c r="B88" s="1"/>
      <c r="C88" s="1"/>
      <c r="D88" s="29"/>
      <c r="E88" s="1"/>
      <c r="F88" s="1"/>
      <c r="G88" s="20"/>
      <c r="H88" s="18"/>
      <c r="I88" s="11"/>
    </row>
    <row r="89" spans="1:9" s="12" customFormat="1" x14ac:dyDescent="0.25">
      <c r="A89" s="1"/>
      <c r="B89" s="1"/>
      <c r="C89" s="1"/>
      <c r="D89" s="29"/>
      <c r="E89" s="1"/>
      <c r="F89" s="1"/>
      <c r="G89" s="20"/>
      <c r="H89" s="18"/>
      <c r="I89" s="11"/>
    </row>
    <row r="90" spans="1:9" s="12" customFormat="1" x14ac:dyDescent="0.25">
      <c r="A90" s="1"/>
      <c r="B90" s="1"/>
      <c r="C90" s="1"/>
      <c r="D90" s="29"/>
      <c r="E90" s="1"/>
      <c r="F90" s="1"/>
      <c r="G90" s="20"/>
      <c r="H90" s="18"/>
      <c r="I90" s="11"/>
    </row>
    <row r="91" spans="1:9" s="12" customFormat="1" x14ac:dyDescent="0.25">
      <c r="A91" s="1"/>
      <c r="B91" s="1"/>
      <c r="C91" s="1"/>
      <c r="D91" s="29"/>
      <c r="E91" s="1"/>
      <c r="F91" s="1"/>
      <c r="G91" s="20"/>
      <c r="H91" s="18"/>
      <c r="I91" s="11"/>
    </row>
    <row r="92" spans="1:9" s="12" customFormat="1" x14ac:dyDescent="0.25">
      <c r="A92" s="1"/>
      <c r="B92" s="1"/>
      <c r="C92" s="1"/>
      <c r="D92" s="29"/>
      <c r="E92" s="1"/>
      <c r="F92" s="1"/>
      <c r="G92" s="20"/>
      <c r="H92" s="18"/>
      <c r="I92" s="11"/>
    </row>
    <row r="93" spans="1:9" s="12" customFormat="1" x14ac:dyDescent="0.25">
      <c r="A93" s="1"/>
      <c r="B93" s="1"/>
      <c r="C93" s="1"/>
      <c r="D93" s="29"/>
      <c r="E93" s="1"/>
      <c r="F93" s="1"/>
      <c r="G93" s="20"/>
      <c r="H93" s="18"/>
      <c r="I93" s="11"/>
    </row>
    <row r="94" spans="1:9" s="12" customFormat="1" x14ac:dyDescent="0.25">
      <c r="A94" s="1"/>
      <c r="B94" s="1"/>
      <c r="C94" s="1"/>
      <c r="D94" s="29"/>
      <c r="E94" s="1"/>
      <c r="F94" s="1"/>
      <c r="G94" s="20"/>
      <c r="H94" s="18"/>
      <c r="I94" s="11"/>
    </row>
    <row r="95" spans="1:9" s="12" customFormat="1" x14ac:dyDescent="0.25">
      <c r="A95" s="1"/>
      <c r="B95" s="1"/>
      <c r="C95" s="1"/>
      <c r="D95" s="29"/>
      <c r="E95" s="1"/>
      <c r="F95" s="1"/>
      <c r="G95" s="20"/>
      <c r="H95" s="18"/>
      <c r="I95" s="11"/>
    </row>
    <row r="96" spans="1:9" s="12" customFormat="1" x14ac:dyDescent="0.25">
      <c r="A96" s="1"/>
      <c r="B96" s="1"/>
      <c r="C96" s="1"/>
      <c r="D96" s="29"/>
      <c r="E96" s="1"/>
      <c r="F96" s="1"/>
      <c r="G96" s="20"/>
      <c r="H96" s="18"/>
      <c r="I96" s="11"/>
    </row>
    <row r="97" spans="1:9" s="12" customFormat="1" x14ac:dyDescent="0.25">
      <c r="A97" s="1"/>
      <c r="B97" s="1"/>
      <c r="C97" s="1"/>
      <c r="D97" s="29"/>
      <c r="E97" s="1"/>
      <c r="F97" s="1"/>
      <c r="G97" s="20"/>
      <c r="H97" s="18"/>
      <c r="I97" s="11"/>
    </row>
    <row r="98" spans="1:9" s="12" customFormat="1" x14ac:dyDescent="0.25">
      <c r="A98" s="1"/>
      <c r="B98" s="1"/>
      <c r="C98" s="1"/>
      <c r="D98" s="29"/>
      <c r="E98" s="1"/>
      <c r="F98" s="1"/>
      <c r="G98" s="20"/>
      <c r="H98" s="18"/>
      <c r="I98" s="11"/>
    </row>
    <row r="99" spans="1:9" s="12" customFormat="1" x14ac:dyDescent="0.25">
      <c r="A99" s="1"/>
      <c r="B99" s="1"/>
      <c r="C99" s="1"/>
      <c r="D99" s="29"/>
      <c r="E99" s="1"/>
      <c r="F99" s="1"/>
      <c r="G99" s="20"/>
      <c r="H99" s="18"/>
      <c r="I99" s="11"/>
    </row>
    <row r="100" spans="1:9" s="12" customFormat="1" x14ac:dyDescent="0.25">
      <c r="A100" s="1"/>
      <c r="B100" s="1"/>
      <c r="C100" s="1"/>
      <c r="D100" s="29"/>
      <c r="E100" s="1"/>
      <c r="F100" s="1"/>
      <c r="G100" s="20"/>
      <c r="H100" s="18"/>
      <c r="I100" s="11"/>
    </row>
    <row r="101" spans="1:9" s="12" customFormat="1" x14ac:dyDescent="0.25">
      <c r="A101" s="1"/>
      <c r="B101" s="1"/>
      <c r="C101" s="1"/>
      <c r="D101" s="29"/>
      <c r="E101" s="1"/>
      <c r="F101" s="1"/>
      <c r="G101" s="20"/>
      <c r="H101" s="18"/>
      <c r="I101" s="11"/>
    </row>
    <row r="102" spans="1:9" s="12" customFormat="1" x14ac:dyDescent="0.25">
      <c r="A102" s="1"/>
      <c r="B102" s="1"/>
      <c r="C102" s="1"/>
      <c r="D102" s="29"/>
      <c r="E102" s="1"/>
      <c r="F102" s="1"/>
      <c r="G102" s="20"/>
      <c r="H102" s="18"/>
      <c r="I102" s="11"/>
    </row>
    <row r="103" spans="1:9" s="12" customFormat="1" x14ac:dyDescent="0.25">
      <c r="A103" s="1"/>
      <c r="B103" s="1"/>
      <c r="C103" s="1"/>
      <c r="D103" s="29"/>
      <c r="E103" s="1"/>
      <c r="F103" s="1"/>
      <c r="G103" s="20"/>
      <c r="H103" s="18"/>
      <c r="I103" s="11"/>
    </row>
    <row r="104" spans="1:9" s="12" customFormat="1" x14ac:dyDescent="0.25">
      <c r="A104" s="1"/>
      <c r="B104" s="1"/>
      <c r="C104" s="1"/>
      <c r="D104" s="29"/>
      <c r="E104" s="1"/>
      <c r="F104" s="1"/>
      <c r="G104" s="20"/>
      <c r="H104" s="18"/>
      <c r="I104" s="11"/>
    </row>
    <row r="105" spans="1:9" s="12" customFormat="1" x14ac:dyDescent="0.25">
      <c r="A105" s="1"/>
      <c r="B105" s="1"/>
      <c r="C105" s="1"/>
      <c r="D105" s="29"/>
      <c r="E105" s="1"/>
      <c r="F105" s="1"/>
      <c r="G105" s="20"/>
      <c r="H105" s="18"/>
      <c r="I105" s="11"/>
    </row>
    <row r="106" spans="1:9" s="12" customFormat="1" x14ac:dyDescent="0.25">
      <c r="A106" s="1"/>
      <c r="B106" s="1"/>
      <c r="C106" s="1"/>
      <c r="D106" s="29"/>
      <c r="E106" s="1"/>
      <c r="F106" s="1"/>
      <c r="G106" s="20"/>
      <c r="H106" s="18"/>
      <c r="I106" s="11"/>
    </row>
    <row r="107" spans="1:9" s="12" customFormat="1" x14ac:dyDescent="0.25">
      <c r="A107" s="1"/>
      <c r="B107" s="1"/>
      <c r="C107" s="1"/>
      <c r="D107" s="29"/>
      <c r="E107" s="1"/>
      <c r="F107" s="1"/>
      <c r="G107" s="20"/>
      <c r="H107" s="18"/>
      <c r="I107" s="11"/>
    </row>
    <row r="108" spans="1:9" s="12" customFormat="1" x14ac:dyDescent="0.25">
      <c r="A108" s="1"/>
      <c r="B108" s="1"/>
      <c r="C108" s="1"/>
      <c r="D108" s="29"/>
      <c r="E108" s="1"/>
      <c r="F108" s="1"/>
      <c r="G108" s="20"/>
      <c r="H108" s="18"/>
      <c r="I108" s="11"/>
    </row>
    <row r="109" spans="1:9" s="12" customFormat="1" x14ac:dyDescent="0.25">
      <c r="A109" s="1"/>
      <c r="B109" s="1"/>
      <c r="C109" s="1"/>
      <c r="D109" s="29"/>
      <c r="E109" s="1"/>
      <c r="F109" s="1"/>
      <c r="G109" s="20"/>
      <c r="H109" s="18"/>
      <c r="I109" s="11"/>
    </row>
    <row r="110" spans="1:9" s="12" customFormat="1" x14ac:dyDescent="0.25">
      <c r="A110" s="1"/>
      <c r="B110" s="1"/>
      <c r="C110" s="1"/>
      <c r="D110" s="29"/>
      <c r="E110" s="1"/>
      <c r="F110" s="1"/>
      <c r="G110" s="20"/>
      <c r="H110" s="18"/>
      <c r="I110" s="11"/>
    </row>
    <row r="111" spans="1:9" s="12" customFormat="1" x14ac:dyDescent="0.25">
      <c r="A111" s="1"/>
      <c r="B111" s="1"/>
      <c r="C111" s="1"/>
      <c r="D111" s="29"/>
      <c r="E111" s="1"/>
      <c r="F111" s="1"/>
      <c r="G111" s="20"/>
      <c r="H111" s="18"/>
      <c r="I111" s="11"/>
    </row>
    <row r="112" spans="1:9" s="12" customFormat="1" x14ac:dyDescent="0.25">
      <c r="A112" s="1"/>
      <c r="B112" s="1"/>
      <c r="C112" s="1"/>
      <c r="D112" s="29"/>
      <c r="E112" s="1"/>
      <c r="F112" s="1"/>
      <c r="G112" s="20"/>
      <c r="H112" s="18"/>
      <c r="I112" s="11"/>
    </row>
    <row r="113" spans="1:9" s="12" customFormat="1" x14ac:dyDescent="0.25">
      <c r="A113" s="1"/>
      <c r="B113" s="1"/>
      <c r="C113" s="1"/>
      <c r="D113" s="29"/>
      <c r="E113" s="1"/>
      <c r="F113" s="1"/>
      <c r="G113" s="20"/>
      <c r="H113" s="18"/>
      <c r="I113" s="11"/>
    </row>
    <row r="114" spans="1:9" s="12" customFormat="1" x14ac:dyDescent="0.25">
      <c r="A114" s="1"/>
      <c r="B114" s="1"/>
      <c r="C114" s="1"/>
      <c r="D114" s="29"/>
      <c r="E114" s="1"/>
      <c r="F114" s="1"/>
      <c r="G114" s="20"/>
      <c r="H114" s="18"/>
      <c r="I114" s="11"/>
    </row>
    <row r="115" spans="1:9" s="12" customFormat="1" x14ac:dyDescent="0.25">
      <c r="A115" s="1"/>
      <c r="B115" s="1"/>
      <c r="C115" s="1"/>
      <c r="D115" s="29"/>
      <c r="E115" s="1"/>
      <c r="F115" s="1"/>
      <c r="G115" s="20"/>
      <c r="H115" s="18"/>
      <c r="I115" s="11"/>
    </row>
    <row r="116" spans="1:9" s="12" customFormat="1" x14ac:dyDescent="0.25">
      <c r="A116" s="1"/>
      <c r="B116" s="1"/>
      <c r="C116" s="1"/>
      <c r="D116" s="29"/>
      <c r="E116" s="1"/>
      <c r="F116" s="1"/>
      <c r="G116" s="20"/>
      <c r="H116" s="18"/>
      <c r="I116" s="11"/>
    </row>
    <row r="117" spans="1:9" s="12" customFormat="1" x14ac:dyDescent="0.25">
      <c r="A117" s="1"/>
      <c r="B117" s="1"/>
      <c r="C117" s="1"/>
      <c r="D117" s="29"/>
      <c r="E117" s="1"/>
      <c r="F117" s="1"/>
      <c r="G117" s="20"/>
      <c r="H117" s="18"/>
      <c r="I117" s="11"/>
    </row>
    <row r="118" spans="1:9" s="12" customFormat="1" x14ac:dyDescent="0.25">
      <c r="A118" s="1"/>
      <c r="B118" s="1"/>
      <c r="C118" s="1"/>
      <c r="D118" s="29"/>
      <c r="E118" s="1"/>
      <c r="F118" s="1"/>
      <c r="G118" s="20"/>
      <c r="H118" s="18"/>
      <c r="I118" s="11"/>
    </row>
    <row r="119" spans="1:9" s="12" customFormat="1" x14ac:dyDescent="0.25">
      <c r="A119" s="1"/>
      <c r="B119" s="1"/>
      <c r="C119" s="1"/>
      <c r="D119" s="29"/>
      <c r="E119" s="1"/>
      <c r="F119" s="1"/>
      <c r="G119" s="20"/>
      <c r="H119" s="18"/>
      <c r="I119" s="11"/>
    </row>
    <row r="120" spans="1:9" s="12" customFormat="1" x14ac:dyDescent="0.25">
      <c r="A120" s="1"/>
      <c r="B120" s="1"/>
      <c r="C120" s="1"/>
      <c r="D120" s="29"/>
      <c r="E120" s="1"/>
      <c r="F120" s="1"/>
      <c r="G120" s="20"/>
      <c r="H120" s="18"/>
      <c r="I120" s="11"/>
    </row>
    <row r="121" spans="1:9" s="12" customFormat="1" x14ac:dyDescent="0.25">
      <c r="A121" s="1"/>
      <c r="B121" s="1"/>
      <c r="C121" s="1"/>
      <c r="D121" s="29"/>
      <c r="E121" s="1"/>
      <c r="F121" s="1"/>
      <c r="G121" s="20"/>
      <c r="H121" s="18"/>
      <c r="I121" s="11"/>
    </row>
    <row r="122" spans="1:9" s="12" customFormat="1" x14ac:dyDescent="0.25">
      <c r="A122" s="1"/>
      <c r="B122" s="1"/>
      <c r="C122" s="1"/>
      <c r="D122" s="29"/>
      <c r="E122" s="1"/>
      <c r="F122" s="1"/>
      <c r="G122" s="20"/>
      <c r="H122" s="18"/>
      <c r="I122" s="11"/>
    </row>
    <row r="123" spans="1:9" s="12" customFormat="1" x14ac:dyDescent="0.25">
      <c r="A123" s="1"/>
      <c r="B123" s="1"/>
      <c r="C123" s="1"/>
      <c r="D123" s="29"/>
      <c r="E123" s="1"/>
      <c r="F123" s="1"/>
      <c r="G123" s="20"/>
      <c r="H123" s="18"/>
      <c r="I123" s="11"/>
    </row>
    <row r="124" spans="1:9" s="12" customFormat="1" x14ac:dyDescent="0.25">
      <c r="A124" s="1"/>
      <c r="B124" s="1"/>
      <c r="C124" s="1"/>
      <c r="D124" s="29"/>
      <c r="E124" s="1"/>
      <c r="F124" s="1"/>
      <c r="G124" s="20"/>
      <c r="H124" s="18"/>
      <c r="I124" s="11"/>
    </row>
    <row r="125" spans="1:9" s="12" customFormat="1" x14ac:dyDescent="0.25">
      <c r="A125" s="1"/>
      <c r="B125" s="1"/>
      <c r="C125" s="1"/>
      <c r="D125" s="29"/>
      <c r="E125" s="1"/>
      <c r="F125" s="1"/>
      <c r="G125" s="20"/>
      <c r="H125" s="18"/>
      <c r="I125" s="11"/>
    </row>
    <row r="126" spans="1:9" s="12" customFormat="1" x14ac:dyDescent="0.25">
      <c r="A126" s="1"/>
      <c r="B126" s="1"/>
      <c r="C126" s="1"/>
      <c r="D126" s="29"/>
      <c r="E126" s="1"/>
      <c r="F126" s="1"/>
      <c r="G126" s="20"/>
      <c r="H126" s="18"/>
      <c r="I126" s="11"/>
    </row>
    <row r="127" spans="1:9" s="12" customFormat="1" x14ac:dyDescent="0.25">
      <c r="A127" s="1"/>
      <c r="B127" s="1"/>
      <c r="C127" s="1"/>
      <c r="D127" s="29"/>
      <c r="E127" s="1"/>
      <c r="F127" s="1"/>
      <c r="G127" s="20"/>
      <c r="H127" s="18"/>
      <c r="I127" s="11"/>
    </row>
    <row r="128" spans="1:9" s="12" customFormat="1" x14ac:dyDescent="0.25">
      <c r="A128" s="1"/>
      <c r="B128" s="1"/>
      <c r="C128" s="1"/>
      <c r="D128" s="29"/>
      <c r="E128" s="1"/>
      <c r="F128" s="1"/>
      <c r="G128" s="20"/>
      <c r="H128" s="18"/>
      <c r="I128" s="11"/>
    </row>
    <row r="129" spans="1:11" s="12" customFormat="1" x14ac:dyDescent="0.25">
      <c r="A129" s="1"/>
      <c r="B129" s="1"/>
      <c r="C129" s="1"/>
      <c r="D129" s="29"/>
      <c r="E129" s="1"/>
      <c r="F129" s="1"/>
      <c r="G129" s="20"/>
      <c r="H129" s="18"/>
      <c r="I129" s="11"/>
    </row>
    <row r="130" spans="1:11" s="12" customFormat="1" x14ac:dyDescent="0.25">
      <c r="A130" s="1"/>
      <c r="B130" s="1"/>
      <c r="C130" s="1"/>
      <c r="D130" s="29"/>
      <c r="E130" s="1"/>
      <c r="F130" s="1"/>
      <c r="G130" s="20"/>
      <c r="H130" s="18"/>
      <c r="I130" s="11"/>
    </row>
    <row r="131" spans="1:11" s="12" customFormat="1" x14ac:dyDescent="0.25">
      <c r="A131" s="6"/>
      <c r="B131" s="6"/>
      <c r="C131" s="6"/>
      <c r="D131" s="30"/>
      <c r="E131" s="6"/>
      <c r="F131" s="6"/>
      <c r="G131" s="21"/>
      <c r="H131" s="18"/>
      <c r="I131" s="11"/>
    </row>
    <row r="132" spans="1:11" s="12" customFormat="1" x14ac:dyDescent="0.25">
      <c r="A132" s="6"/>
      <c r="B132" s="6"/>
      <c r="C132" s="6"/>
      <c r="D132" s="30"/>
      <c r="E132" s="6"/>
      <c r="F132" s="6"/>
      <c r="G132" s="21"/>
      <c r="H132" s="19"/>
      <c r="I132" s="7"/>
      <c r="J132" s="2"/>
      <c r="K132" s="2"/>
    </row>
    <row r="133" spans="1:11" s="12" customFormat="1" x14ac:dyDescent="0.25">
      <c r="A133" s="1"/>
      <c r="B133" s="1"/>
      <c r="C133" s="1"/>
      <c r="D133" s="29"/>
      <c r="E133" s="1"/>
      <c r="F133" s="1"/>
      <c r="G133" s="20"/>
      <c r="H133" s="19"/>
      <c r="I133" s="7"/>
      <c r="J133" s="2"/>
      <c r="K133" s="2"/>
    </row>
    <row r="134" spans="1:11" s="12" customFormat="1" x14ac:dyDescent="0.25">
      <c r="A134" s="1"/>
      <c r="B134" s="1"/>
      <c r="C134" s="1"/>
      <c r="D134" s="29"/>
      <c r="E134" s="1"/>
      <c r="F134" s="1"/>
      <c r="G134" s="20"/>
      <c r="H134" s="18"/>
      <c r="I134" s="4"/>
      <c r="J134" s="2"/>
      <c r="K134" s="2"/>
    </row>
    <row r="135" spans="1:11" s="12" customFormat="1" x14ac:dyDescent="0.25">
      <c r="A135" s="1"/>
      <c r="B135" s="1"/>
      <c r="C135" s="1"/>
      <c r="D135" s="29"/>
      <c r="E135" s="1"/>
      <c r="F135" s="1"/>
      <c r="G135" s="20"/>
      <c r="H135" s="18"/>
      <c r="I135" s="4"/>
      <c r="J135" s="2"/>
      <c r="K135" s="2"/>
    </row>
    <row r="136" spans="1:11" s="12" customFormat="1" x14ac:dyDescent="0.25">
      <c r="A136" s="1"/>
      <c r="B136" s="1"/>
      <c r="C136" s="1"/>
      <c r="D136" s="29"/>
      <c r="E136" s="1"/>
      <c r="F136" s="1"/>
      <c r="G136" s="20"/>
      <c r="H136" s="18"/>
      <c r="I136" s="4"/>
      <c r="J136" s="2"/>
      <c r="K136" s="2"/>
    </row>
    <row r="137" spans="1:11" s="12" customFormat="1" x14ac:dyDescent="0.25">
      <c r="A137" s="1"/>
      <c r="B137" s="1"/>
      <c r="C137" s="1"/>
      <c r="D137" s="29"/>
      <c r="E137" s="1"/>
      <c r="F137" s="1"/>
      <c r="G137" s="20"/>
      <c r="H137" s="18"/>
      <c r="I137" s="4"/>
      <c r="J137" s="2"/>
      <c r="K137" s="2"/>
    </row>
    <row r="138" spans="1:11" s="12" customFormat="1" x14ac:dyDescent="0.25">
      <c r="A138" s="1"/>
      <c r="B138" s="1"/>
      <c r="C138" s="1"/>
      <c r="D138" s="29"/>
      <c r="E138" s="1"/>
      <c r="F138" s="1"/>
      <c r="G138" s="20"/>
      <c r="H138" s="18"/>
      <c r="I138" s="4"/>
      <c r="J138" s="2"/>
      <c r="K138" s="2"/>
    </row>
    <row r="139" spans="1:11" s="12" customFormat="1" x14ac:dyDescent="0.25">
      <c r="A139" s="1"/>
      <c r="B139" s="1"/>
      <c r="C139" s="1"/>
      <c r="D139" s="29"/>
      <c r="E139" s="1"/>
      <c r="F139" s="1"/>
      <c r="G139" s="20"/>
      <c r="H139" s="18"/>
      <c r="I139" s="4"/>
      <c r="J139" s="2"/>
      <c r="K139" s="2"/>
    </row>
    <row r="140" spans="1:11" s="12" customFormat="1" x14ac:dyDescent="0.25">
      <c r="A140" s="1"/>
      <c r="B140" s="1"/>
      <c r="C140" s="1"/>
      <c r="D140" s="29"/>
      <c r="E140" s="1"/>
      <c r="F140" s="1"/>
      <c r="G140" s="20"/>
      <c r="H140" s="18"/>
      <c r="I140" s="4"/>
      <c r="J140" s="2"/>
      <c r="K140" s="2"/>
    </row>
    <row r="141" spans="1:11" s="12" customFormat="1" x14ac:dyDescent="0.25">
      <c r="A141" s="1"/>
      <c r="B141" s="1"/>
      <c r="C141" s="1"/>
      <c r="D141" s="29"/>
      <c r="E141" s="1"/>
      <c r="F141" s="1"/>
      <c r="G141" s="20"/>
      <c r="H141" s="18"/>
      <c r="I141" s="4"/>
      <c r="J141" s="2"/>
      <c r="K141" s="2"/>
    </row>
    <row r="142" spans="1:11" s="12" customFormat="1" x14ac:dyDescent="0.25">
      <c r="A142" s="1"/>
      <c r="B142" s="1"/>
      <c r="C142" s="1"/>
      <c r="D142" s="29"/>
      <c r="E142" s="1"/>
      <c r="F142" s="1"/>
      <c r="G142" s="20"/>
      <c r="H142" s="18"/>
      <c r="I142" s="4"/>
      <c r="J142" s="2"/>
      <c r="K142" s="2"/>
    </row>
    <row r="143" spans="1:11" s="12" customFormat="1" x14ac:dyDescent="0.25">
      <c r="A143" s="1"/>
      <c r="B143" s="1"/>
      <c r="C143" s="1"/>
      <c r="D143" s="29"/>
      <c r="E143" s="1"/>
      <c r="F143" s="1"/>
      <c r="G143" s="20"/>
      <c r="H143" s="18"/>
      <c r="I143" s="4"/>
      <c r="J143" s="2"/>
      <c r="K143" s="2"/>
    </row>
    <row r="144" spans="1:11" s="12" customFormat="1" x14ac:dyDescent="0.25">
      <c r="A144" s="1"/>
      <c r="B144" s="1"/>
      <c r="C144" s="1"/>
      <c r="D144" s="29"/>
      <c r="E144" s="1"/>
      <c r="F144" s="1"/>
      <c r="G144" s="20"/>
      <c r="H144" s="18"/>
      <c r="I144" s="4"/>
      <c r="J144" s="2"/>
      <c r="K144" s="2"/>
    </row>
    <row r="145" spans="1:11" s="12" customFormat="1" x14ac:dyDescent="0.25">
      <c r="A145" s="1"/>
      <c r="B145" s="1"/>
      <c r="C145" s="1"/>
      <c r="D145" s="29"/>
      <c r="E145" s="1"/>
      <c r="F145" s="1"/>
      <c r="G145" s="20"/>
      <c r="H145" s="18"/>
      <c r="I145" s="4"/>
      <c r="J145" s="2"/>
      <c r="K145" s="2"/>
    </row>
    <row r="146" spans="1:11" s="12" customFormat="1" x14ac:dyDescent="0.25">
      <c r="A146" s="1"/>
      <c r="B146" s="1"/>
      <c r="C146" s="1"/>
      <c r="D146" s="29"/>
      <c r="E146" s="1"/>
      <c r="F146" s="1"/>
      <c r="G146" s="20"/>
      <c r="H146" s="18"/>
      <c r="I146" s="4"/>
      <c r="J146" s="2"/>
      <c r="K146" s="2"/>
    </row>
    <row r="147" spans="1:11" s="12" customFormat="1" x14ac:dyDescent="0.25">
      <c r="A147" s="1"/>
      <c r="B147" s="1"/>
      <c r="C147" s="1"/>
      <c r="D147" s="29"/>
      <c r="E147" s="1"/>
      <c r="F147" s="1"/>
      <c r="G147" s="20"/>
      <c r="H147" s="18"/>
      <c r="I147" s="4"/>
      <c r="J147" s="2"/>
      <c r="K147" s="2"/>
    </row>
    <row r="148" spans="1:11" s="12" customFormat="1" x14ac:dyDescent="0.25">
      <c r="A148" s="1"/>
      <c r="B148" s="1"/>
      <c r="C148" s="1"/>
      <c r="D148" s="29"/>
      <c r="E148" s="1"/>
      <c r="F148" s="1"/>
      <c r="G148" s="20"/>
      <c r="H148" s="18"/>
      <c r="I148" s="4"/>
      <c r="J148" s="2"/>
      <c r="K148" s="2"/>
    </row>
    <row r="149" spans="1:11" s="12" customFormat="1" x14ac:dyDescent="0.25">
      <c r="A149" s="1"/>
      <c r="B149" s="1"/>
      <c r="C149" s="1"/>
      <c r="D149" s="29"/>
      <c r="E149" s="1"/>
      <c r="F149" s="1"/>
      <c r="G149" s="20"/>
      <c r="H149" s="18"/>
      <c r="I149" s="4"/>
      <c r="J149" s="2"/>
      <c r="K149" s="2"/>
    </row>
    <row r="150" spans="1:11" s="12" customFormat="1" x14ac:dyDescent="0.25">
      <c r="A150" s="1"/>
      <c r="B150" s="1"/>
      <c r="C150" s="1"/>
      <c r="D150" s="29"/>
      <c r="E150" s="1"/>
      <c r="F150" s="1"/>
      <c r="G150" s="20"/>
      <c r="H150" s="18"/>
      <c r="I150" s="4"/>
      <c r="J150" s="2"/>
      <c r="K150" s="2"/>
    </row>
    <row r="151" spans="1:11" s="12" customFormat="1" x14ac:dyDescent="0.25">
      <c r="A151" s="1"/>
      <c r="B151" s="1"/>
      <c r="C151" s="1"/>
      <c r="D151" s="29"/>
      <c r="E151" s="1"/>
      <c r="F151" s="1"/>
      <c r="G151" s="20"/>
      <c r="H151" s="18"/>
      <c r="I151" s="4"/>
      <c r="J151" s="2"/>
      <c r="K151" s="2"/>
    </row>
    <row r="152" spans="1:11" s="12" customFormat="1" x14ac:dyDescent="0.25">
      <c r="A152" s="1"/>
      <c r="B152" s="1"/>
      <c r="C152" s="1"/>
      <c r="D152" s="29"/>
      <c r="E152" s="1"/>
      <c r="F152" s="1"/>
      <c r="G152" s="20"/>
      <c r="H152" s="18"/>
      <c r="I152" s="4"/>
      <c r="J152" s="2"/>
      <c r="K152" s="2"/>
    </row>
    <row r="153" spans="1:11" s="12" customFormat="1" x14ac:dyDescent="0.25">
      <c r="A153" s="1"/>
      <c r="B153" s="1"/>
      <c r="C153" s="1"/>
      <c r="D153" s="29"/>
      <c r="E153" s="1"/>
      <c r="F153" s="1"/>
      <c r="G153" s="20"/>
      <c r="H153" s="18"/>
      <c r="I153" s="4"/>
      <c r="J153" s="2"/>
      <c r="K153" s="2"/>
    </row>
    <row r="154" spans="1:11" s="12" customFormat="1" x14ac:dyDescent="0.25">
      <c r="A154" s="1"/>
      <c r="B154" s="1"/>
      <c r="C154" s="1"/>
      <c r="D154" s="29"/>
      <c r="E154" s="1"/>
      <c r="F154" s="1"/>
      <c r="G154" s="20"/>
      <c r="H154" s="18"/>
      <c r="I154" s="4"/>
      <c r="J154" s="2"/>
      <c r="K154" s="2"/>
    </row>
    <row r="155" spans="1:11" s="12" customFormat="1" x14ac:dyDescent="0.25">
      <c r="A155" s="1"/>
      <c r="B155" s="1"/>
      <c r="C155" s="1"/>
      <c r="D155" s="29"/>
      <c r="E155" s="1"/>
      <c r="F155" s="1"/>
      <c r="G155" s="20"/>
      <c r="H155" s="18"/>
      <c r="I155" s="4"/>
      <c r="J155" s="2"/>
      <c r="K155" s="2"/>
    </row>
    <row r="156" spans="1:11" s="12" customFormat="1" x14ac:dyDescent="0.25">
      <c r="A156" s="1"/>
      <c r="B156" s="1"/>
      <c r="C156" s="1"/>
      <c r="D156" s="29"/>
      <c r="E156" s="1"/>
      <c r="F156" s="1"/>
      <c r="G156" s="20"/>
      <c r="H156" s="18"/>
      <c r="I156" s="4"/>
      <c r="J156" s="2"/>
      <c r="K156" s="2"/>
    </row>
    <row r="157" spans="1:11" s="12" customFormat="1" x14ac:dyDescent="0.25">
      <c r="A157" s="1"/>
      <c r="B157" s="1"/>
      <c r="C157" s="1"/>
      <c r="D157" s="29"/>
      <c r="E157" s="1"/>
      <c r="F157" s="1"/>
      <c r="G157" s="20"/>
      <c r="H157" s="18"/>
      <c r="I157" s="4"/>
      <c r="J157" s="2"/>
      <c r="K157" s="2"/>
    </row>
    <row r="158" spans="1:11" s="12" customFormat="1" x14ac:dyDescent="0.25">
      <c r="A158" s="1"/>
      <c r="B158" s="1"/>
      <c r="C158" s="1"/>
      <c r="D158" s="29"/>
      <c r="E158" s="1"/>
      <c r="F158" s="1"/>
      <c r="G158" s="20"/>
      <c r="H158" s="18"/>
      <c r="I158" s="4"/>
      <c r="J158" s="2"/>
      <c r="K158" s="2"/>
    </row>
    <row r="159" spans="1:11" s="12" customFormat="1" x14ac:dyDescent="0.25">
      <c r="A159" s="1"/>
      <c r="B159" s="1"/>
      <c r="C159" s="1"/>
      <c r="D159" s="29"/>
      <c r="E159" s="1"/>
      <c r="F159" s="1"/>
      <c r="G159" s="20"/>
      <c r="H159" s="18"/>
      <c r="I159" s="4"/>
      <c r="J159" s="2"/>
      <c r="K159" s="2"/>
    </row>
    <row r="160" spans="1:11" s="12" customFormat="1" x14ac:dyDescent="0.25">
      <c r="A160" s="1"/>
      <c r="B160" s="1"/>
      <c r="C160" s="1"/>
      <c r="D160" s="29"/>
      <c r="E160" s="1"/>
      <c r="F160" s="1"/>
      <c r="G160" s="20"/>
      <c r="H160" s="18"/>
      <c r="I160" s="4"/>
      <c r="J160" s="2"/>
      <c r="K160" s="2"/>
    </row>
  </sheetData>
  <mergeCells count="13">
    <mergeCell ref="H26:K26"/>
    <mergeCell ref="H27:K27"/>
    <mergeCell ref="H28:K28"/>
    <mergeCell ref="A1:B1"/>
    <mergeCell ref="G1:K1"/>
    <mergeCell ref="C1:F1"/>
    <mergeCell ref="A3:A23"/>
    <mergeCell ref="B3:B23"/>
    <mergeCell ref="H33:K33"/>
    <mergeCell ref="H29:K29"/>
    <mergeCell ref="H30:K30"/>
    <mergeCell ref="H31:K31"/>
    <mergeCell ref="H32:K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9"/>
  <sheetViews>
    <sheetView topLeftCell="C1" zoomScale="84" zoomScaleNormal="84" workbookViewId="0">
      <selection activeCell="Q9" sqref="Q9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60</v>
      </c>
      <c r="P1" s="102" t="s">
        <v>82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78">
        <v>44669</v>
      </c>
      <c r="P3" s="147">
        <v>44966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6</v>
      </c>
      <c r="M4" s="8">
        <f>L4-SUM(O4:X4)</f>
        <v>0</v>
      </c>
      <c r="N4" s="65" t="str">
        <f>IF(M4&lt;0,"ATENÇÃO","OK")</f>
        <v>OK</v>
      </c>
      <c r="O4" s="79">
        <v>4</v>
      </c>
      <c r="P4" s="148">
        <v>2</v>
      </c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8</v>
      </c>
      <c r="M5" s="8">
        <f t="shared" ref="M5:M24" si="0">L5-SUM(O5:X5)</f>
        <v>2</v>
      </c>
      <c r="N5" s="65" t="str">
        <f t="shared" ref="N5:N24" si="1">IF(M5&lt;0,"ATENÇÃO","OK")</f>
        <v>OK</v>
      </c>
      <c r="O5" s="79">
        <v>2</v>
      </c>
      <c r="P5" s="148">
        <v>4</v>
      </c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8</v>
      </c>
      <c r="M6" s="8">
        <f t="shared" si="0"/>
        <v>2</v>
      </c>
      <c r="N6" s="65" t="str">
        <f t="shared" si="1"/>
        <v>OK</v>
      </c>
      <c r="O6" s="79">
        <v>2</v>
      </c>
      <c r="P6" s="149">
        <v>4</v>
      </c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/>
      <c r="M7" s="8">
        <f t="shared" si="0"/>
        <v>0</v>
      </c>
      <c r="N7" s="65" t="str">
        <f t="shared" si="1"/>
        <v>OK</v>
      </c>
      <c r="O7" s="79"/>
      <c r="P7" s="148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/>
      <c r="M8" s="8">
        <f t="shared" si="0"/>
        <v>0</v>
      </c>
      <c r="N8" s="65" t="str">
        <f t="shared" si="1"/>
        <v>OK</v>
      </c>
      <c r="O8" s="79"/>
      <c r="P8" s="148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/>
      <c r="M9" s="8">
        <f t="shared" si="0"/>
        <v>0</v>
      </c>
      <c r="N9" s="65" t="str">
        <f t="shared" si="1"/>
        <v>OK</v>
      </c>
      <c r="O9" s="79"/>
      <c r="P9" s="148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5</v>
      </c>
      <c r="M10" s="8">
        <f t="shared" si="0"/>
        <v>5</v>
      </c>
      <c r="N10" s="65" t="str">
        <f t="shared" si="1"/>
        <v>OK</v>
      </c>
      <c r="O10" s="79"/>
      <c r="P10" s="148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79"/>
      <c r="P11" s="148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5</v>
      </c>
      <c r="M12" s="8">
        <f t="shared" si="0"/>
        <v>5</v>
      </c>
      <c r="N12" s="65" t="str">
        <f t="shared" si="1"/>
        <v>OK</v>
      </c>
      <c r="O12" s="79"/>
      <c r="P12" s="148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/>
      <c r="M13" s="8">
        <f t="shared" si="0"/>
        <v>0</v>
      </c>
      <c r="N13" s="65" t="str">
        <f t="shared" si="1"/>
        <v>OK</v>
      </c>
      <c r="O13" s="79"/>
      <c r="P13" s="148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50</v>
      </c>
      <c r="M14" s="8">
        <f t="shared" si="0"/>
        <v>20</v>
      </c>
      <c r="N14" s="65" t="str">
        <f t="shared" si="1"/>
        <v>OK</v>
      </c>
      <c r="O14" s="79">
        <v>10</v>
      </c>
      <c r="P14" s="148">
        <v>20</v>
      </c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50</v>
      </c>
      <c r="M15" s="8">
        <f t="shared" si="0"/>
        <v>30</v>
      </c>
      <c r="N15" s="65" t="str">
        <f t="shared" si="1"/>
        <v>OK</v>
      </c>
      <c r="O15" s="79">
        <v>10</v>
      </c>
      <c r="P15" s="148">
        <v>10</v>
      </c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50</v>
      </c>
      <c r="M16" s="8">
        <f t="shared" si="0"/>
        <v>30</v>
      </c>
      <c r="N16" s="65" t="str">
        <f t="shared" si="1"/>
        <v>OK</v>
      </c>
      <c r="O16" s="79">
        <v>10</v>
      </c>
      <c r="P16" s="148">
        <v>10</v>
      </c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/>
      <c r="M17" s="8">
        <f t="shared" si="0"/>
        <v>0</v>
      </c>
      <c r="N17" s="65" t="str">
        <f t="shared" si="1"/>
        <v>OK</v>
      </c>
      <c r="O17" s="79"/>
      <c r="P17" s="148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/>
      <c r="M18" s="8">
        <f t="shared" si="0"/>
        <v>0</v>
      </c>
      <c r="N18" s="65" t="str">
        <f t="shared" si="1"/>
        <v>OK</v>
      </c>
      <c r="O18" s="79"/>
      <c r="P18" s="148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/>
      <c r="M19" s="8">
        <f t="shared" si="0"/>
        <v>0</v>
      </c>
      <c r="N19" s="65" t="str">
        <f t="shared" si="1"/>
        <v>OK</v>
      </c>
      <c r="O19" s="79"/>
      <c r="P19" s="148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50</v>
      </c>
      <c r="M20" s="8">
        <f t="shared" si="0"/>
        <v>40</v>
      </c>
      <c r="N20" s="65" t="str">
        <f t="shared" si="1"/>
        <v>OK</v>
      </c>
      <c r="O20" s="79">
        <v>10</v>
      </c>
      <c r="P20" s="149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79"/>
      <c r="P21" s="148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10</v>
      </c>
      <c r="M22" s="8">
        <f t="shared" si="0"/>
        <v>0</v>
      </c>
      <c r="N22" s="65" t="str">
        <f t="shared" si="1"/>
        <v>OK</v>
      </c>
      <c r="O22" s="79">
        <v>10</v>
      </c>
      <c r="P22" s="148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1</v>
      </c>
      <c r="M23" s="8">
        <f t="shared" si="0"/>
        <v>1</v>
      </c>
      <c r="N23" s="65" t="str">
        <f t="shared" si="1"/>
        <v>OK</v>
      </c>
      <c r="O23" s="79"/>
      <c r="P23" s="148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1</v>
      </c>
      <c r="M24" s="8">
        <f t="shared" si="0"/>
        <v>1</v>
      </c>
      <c r="N24" s="65" t="str">
        <f t="shared" si="1"/>
        <v>OK</v>
      </c>
      <c r="O24" s="79"/>
      <c r="P24" s="148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765.38000000000011</v>
      </c>
      <c r="P25" s="31">
        <f>SUMPRODUCT($K$4:$K$24,P4:P24)</f>
        <v>723.30000000000007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R1:R2"/>
    <mergeCell ref="L1:N1"/>
    <mergeCell ref="O1:O2"/>
    <mergeCell ref="P1:P2"/>
    <mergeCell ref="W1:W2"/>
    <mergeCell ref="X1:X2"/>
    <mergeCell ref="A2:N2"/>
    <mergeCell ref="D1:K1"/>
    <mergeCell ref="U1:U2"/>
    <mergeCell ref="V1:V2"/>
    <mergeCell ref="A1:C1"/>
    <mergeCell ref="S1:S2"/>
    <mergeCell ref="T1:T2"/>
    <mergeCell ref="Q1:Q2"/>
  </mergeCells>
  <conditionalFormatting sqref="M4 M5:N47">
    <cfRule type="cellIs" dxfId="151" priority="16" stopIfTrue="1" operator="greaterThan">
      <formula>0</formula>
    </cfRule>
    <cfRule type="cellIs" dxfId="150" priority="17" stopIfTrue="1" operator="greaterThan">
      <formula>0</formula>
    </cfRule>
    <cfRule type="cellIs" dxfId="149" priority="18" stopIfTrue="1" operator="greaterThan">
      <formula>0</formula>
    </cfRule>
  </conditionalFormatting>
  <conditionalFormatting sqref="N4">
    <cfRule type="cellIs" dxfId="148" priority="13" stopIfTrue="1" operator="greaterThan">
      <formula>0</formula>
    </cfRule>
    <cfRule type="cellIs" dxfId="147" priority="14" stopIfTrue="1" operator="greaterThan">
      <formula>0</formula>
    </cfRule>
    <cfRule type="cellIs" dxfId="146" priority="15" stopIfTrue="1" operator="greaterThan">
      <formula>0</formula>
    </cfRule>
  </conditionalFormatting>
  <conditionalFormatting sqref="P5:P47">
    <cfRule type="cellIs" dxfId="145" priority="10" stopIfTrue="1" operator="greaterThan">
      <formula>0</formula>
    </cfRule>
    <cfRule type="cellIs" dxfId="144" priority="11" stopIfTrue="1" operator="greaterThan">
      <formula>0</formula>
    </cfRule>
    <cfRule type="cellIs" dxfId="143" priority="12" stopIfTrue="1" operator="greaterThan">
      <formula>0</formula>
    </cfRule>
  </conditionalFormatting>
  <conditionalFormatting sqref="P4">
    <cfRule type="cellIs" dxfId="142" priority="7" stopIfTrue="1" operator="greaterThan">
      <formula>0</formula>
    </cfRule>
    <cfRule type="cellIs" dxfId="141" priority="8" stopIfTrue="1" operator="greaterThan">
      <formula>0</formula>
    </cfRule>
    <cfRule type="cellIs" dxfId="140" priority="9" stopIfTrue="1" operator="greaterThan">
      <formula>0</formula>
    </cfRule>
  </conditionalFormatting>
  <conditionalFormatting sqref="O5:O47">
    <cfRule type="cellIs" dxfId="139" priority="4" stopIfTrue="1" operator="greaterThan">
      <formula>0</formula>
    </cfRule>
    <cfRule type="cellIs" dxfId="138" priority="5" stopIfTrue="1" operator="greaterThan">
      <formula>0</formula>
    </cfRule>
    <cfRule type="cellIs" dxfId="137" priority="6" stopIfTrue="1" operator="greaterThan">
      <formula>0</formula>
    </cfRule>
  </conditionalFormatting>
  <conditionalFormatting sqref="O4">
    <cfRule type="cellIs" dxfId="136" priority="1" stopIfTrue="1" operator="greaterThan">
      <formula>0</formula>
    </cfRule>
    <cfRule type="cellIs" dxfId="135" priority="2" stopIfTrue="1" operator="greaterThan">
      <formula>0</formula>
    </cfRule>
    <cfRule type="cellIs" dxfId="13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49"/>
  <sheetViews>
    <sheetView topLeftCell="A13" zoomScale="84" zoomScaleNormal="84" workbookViewId="0">
      <selection activeCell="G33" sqref="G33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61</v>
      </c>
      <c r="P1" s="102" t="s">
        <v>62</v>
      </c>
      <c r="Q1" s="102" t="s">
        <v>79</v>
      </c>
      <c r="R1" s="102" t="s">
        <v>80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81">
        <v>44677</v>
      </c>
      <c r="P3" s="81">
        <v>44722</v>
      </c>
      <c r="Q3" s="141">
        <v>44971</v>
      </c>
      <c r="R3" s="141">
        <v>45013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/>
      <c r="M4" s="8">
        <f>L4-SUM(O4:X4)</f>
        <v>0</v>
      </c>
      <c r="N4" s="65" t="str">
        <f>IF(M4&lt;0,"ATENÇÃO","OK")</f>
        <v>OK</v>
      </c>
      <c r="O4" s="82"/>
      <c r="P4" s="80"/>
      <c r="Q4" s="140"/>
      <c r="R4" s="138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/>
      <c r="M5" s="8">
        <f t="shared" ref="M5:M24" si="0">L5-SUM(O5:X5)</f>
        <v>0</v>
      </c>
      <c r="N5" s="65" t="str">
        <f t="shared" ref="N5:N24" si="1">IF(M5&lt;0,"ATENÇÃO","OK")</f>
        <v>OK</v>
      </c>
      <c r="O5" s="82"/>
      <c r="P5" s="80"/>
      <c r="Q5" s="140"/>
      <c r="R5" s="138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5</v>
      </c>
      <c r="M6" s="8">
        <f t="shared" si="0"/>
        <v>0</v>
      </c>
      <c r="N6" s="65" t="str">
        <f t="shared" si="1"/>
        <v>OK</v>
      </c>
      <c r="O6" s="82"/>
      <c r="P6" s="83">
        <v>1</v>
      </c>
      <c r="Q6" s="143">
        <v>1</v>
      </c>
      <c r="R6" s="144">
        <v>3</v>
      </c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3</v>
      </c>
      <c r="M7" s="8">
        <f t="shared" si="0"/>
        <v>0</v>
      </c>
      <c r="N7" s="65" t="str">
        <f t="shared" si="1"/>
        <v>OK</v>
      </c>
      <c r="O7" s="83">
        <v>2</v>
      </c>
      <c r="P7" s="80"/>
      <c r="Q7" s="143">
        <v>1</v>
      </c>
      <c r="R7" s="138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3</v>
      </c>
      <c r="M8" s="8">
        <f t="shared" si="0"/>
        <v>0</v>
      </c>
      <c r="N8" s="65" t="str">
        <f t="shared" si="1"/>
        <v>OK</v>
      </c>
      <c r="O8" s="82"/>
      <c r="P8" s="80"/>
      <c r="Q8" s="143">
        <v>2</v>
      </c>
      <c r="R8" s="144">
        <v>1</v>
      </c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/>
      <c r="M9" s="8">
        <f t="shared" si="0"/>
        <v>0</v>
      </c>
      <c r="N9" s="65" t="str">
        <f t="shared" si="1"/>
        <v>OK</v>
      </c>
      <c r="O9" s="82"/>
      <c r="P9" s="80"/>
      <c r="Q9" s="140"/>
      <c r="R9" s="138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/>
      <c r="M10" s="8">
        <f t="shared" si="0"/>
        <v>0</v>
      </c>
      <c r="N10" s="65" t="str">
        <f t="shared" si="1"/>
        <v>OK</v>
      </c>
      <c r="O10" s="82"/>
      <c r="P10" s="80"/>
      <c r="Q10" s="142"/>
      <c r="R10" s="138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82"/>
      <c r="P11" s="80"/>
      <c r="Q11" s="140"/>
      <c r="R11" s="138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/>
      <c r="M12" s="8">
        <f t="shared" si="0"/>
        <v>0</v>
      </c>
      <c r="N12" s="65" t="str">
        <f t="shared" si="1"/>
        <v>OK</v>
      </c>
      <c r="O12" s="82"/>
      <c r="P12" s="80"/>
      <c r="Q12" s="140"/>
      <c r="R12" s="138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/>
      <c r="M13" s="8">
        <f t="shared" si="0"/>
        <v>0</v>
      </c>
      <c r="N13" s="65" t="str">
        <f t="shared" si="1"/>
        <v>OK</v>
      </c>
      <c r="O13" s="82"/>
      <c r="P13" s="80"/>
      <c r="Q13" s="140"/>
      <c r="R13" s="138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1</v>
      </c>
      <c r="M14" s="8">
        <f t="shared" si="0"/>
        <v>1</v>
      </c>
      <c r="N14" s="65" t="str">
        <f t="shared" si="1"/>
        <v>OK</v>
      </c>
      <c r="O14" s="82"/>
      <c r="P14" s="80"/>
      <c r="Q14" s="140"/>
      <c r="R14" s="138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1</v>
      </c>
      <c r="M15" s="8">
        <f t="shared" si="0"/>
        <v>1</v>
      </c>
      <c r="N15" s="65" t="str">
        <f t="shared" si="1"/>
        <v>OK</v>
      </c>
      <c r="O15" s="82"/>
      <c r="P15" s="80"/>
      <c r="Q15" s="140"/>
      <c r="R15" s="138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3</v>
      </c>
      <c r="M16" s="8">
        <f t="shared" si="0"/>
        <v>3</v>
      </c>
      <c r="N16" s="65" t="str">
        <f t="shared" si="1"/>
        <v>OK</v>
      </c>
      <c r="O16" s="82"/>
      <c r="P16" s="80"/>
      <c r="Q16" s="140"/>
      <c r="R16" s="138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3</v>
      </c>
      <c r="M17" s="8">
        <f t="shared" si="0"/>
        <v>3</v>
      </c>
      <c r="N17" s="65" t="str">
        <f t="shared" si="1"/>
        <v>OK</v>
      </c>
      <c r="O17" s="82"/>
      <c r="P17" s="80"/>
      <c r="Q17" s="140"/>
      <c r="R17" s="138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3</v>
      </c>
      <c r="M18" s="8">
        <f t="shared" si="0"/>
        <v>3</v>
      </c>
      <c r="N18" s="65" t="str">
        <f t="shared" si="1"/>
        <v>OK</v>
      </c>
      <c r="O18" s="82"/>
      <c r="P18" s="80"/>
      <c r="Q18" s="140"/>
      <c r="R18" s="138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1</v>
      </c>
      <c r="M19" s="8">
        <f t="shared" si="0"/>
        <v>1</v>
      </c>
      <c r="N19" s="65" t="str">
        <f t="shared" si="1"/>
        <v>OK</v>
      </c>
      <c r="O19" s="82"/>
      <c r="P19" s="80"/>
      <c r="Q19" s="140"/>
      <c r="R19" s="138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1</v>
      </c>
      <c r="M20" s="8">
        <f t="shared" si="0"/>
        <v>1</v>
      </c>
      <c r="N20" s="65" t="str">
        <f t="shared" si="1"/>
        <v>OK</v>
      </c>
      <c r="O20" s="82"/>
      <c r="P20" s="82"/>
      <c r="Q20" s="140"/>
      <c r="R20" s="138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82"/>
      <c r="P21" s="80"/>
      <c r="Q21" s="140"/>
      <c r="R21" s="138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/>
      <c r="M22" s="8">
        <f t="shared" si="0"/>
        <v>0</v>
      </c>
      <c r="N22" s="65" t="str">
        <f t="shared" si="1"/>
        <v>OK</v>
      </c>
      <c r="O22" s="82"/>
      <c r="P22" s="80"/>
      <c r="Q22" s="140"/>
      <c r="R22" s="139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82"/>
      <c r="P23" s="80"/>
      <c r="Q23" s="140"/>
      <c r="R23" s="138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82"/>
      <c r="P24" s="80"/>
      <c r="Q24" s="140"/>
      <c r="R24" s="138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85.1</v>
      </c>
      <c r="P25" s="31">
        <f>SUMPRODUCT($K$4:$K$24,P4:P24)</f>
        <v>22.1</v>
      </c>
      <c r="Q25" s="31">
        <f>SUMPRODUCT($K$4:$K$24,Q4:Q24)</f>
        <v>158.35000000000002</v>
      </c>
      <c r="R25" s="31">
        <f>SUMPRODUCT($K$4:$K$24,R4:R24)</f>
        <v>113.15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A1:C1"/>
    <mergeCell ref="D1:K1"/>
    <mergeCell ref="L1:N1"/>
    <mergeCell ref="W1:W2"/>
    <mergeCell ref="X1:X2"/>
    <mergeCell ref="A2:N2"/>
    <mergeCell ref="V1:V2"/>
    <mergeCell ref="T1:T2"/>
    <mergeCell ref="U1:U2"/>
    <mergeCell ref="S1:S2"/>
    <mergeCell ref="O1:O2"/>
    <mergeCell ref="P1:P2"/>
    <mergeCell ref="Q1:Q2"/>
    <mergeCell ref="R1:R2"/>
  </mergeCells>
  <conditionalFormatting sqref="P5:P47">
    <cfRule type="cellIs" dxfId="133" priority="22" stopIfTrue="1" operator="greaterThan">
      <formula>0</formula>
    </cfRule>
    <cfRule type="cellIs" dxfId="132" priority="23" stopIfTrue="1" operator="greaterThan">
      <formula>0</formula>
    </cfRule>
    <cfRule type="cellIs" dxfId="131" priority="24" stopIfTrue="1" operator="greaterThan">
      <formula>0</formula>
    </cfRule>
  </conditionalFormatting>
  <conditionalFormatting sqref="P4">
    <cfRule type="cellIs" dxfId="130" priority="19" stopIfTrue="1" operator="greaterThan">
      <formula>0</formula>
    </cfRule>
    <cfRule type="cellIs" dxfId="129" priority="20" stopIfTrue="1" operator="greaterThan">
      <formula>0</formula>
    </cfRule>
    <cfRule type="cellIs" dxfId="128" priority="21" stopIfTrue="1" operator="greaterThan">
      <formula>0</formula>
    </cfRule>
  </conditionalFormatting>
  <conditionalFormatting sqref="M4 M5:N47">
    <cfRule type="cellIs" dxfId="127" priority="10" stopIfTrue="1" operator="greaterThan">
      <formula>0</formula>
    </cfRule>
    <cfRule type="cellIs" dxfId="126" priority="11" stopIfTrue="1" operator="greaterThan">
      <formula>0</formula>
    </cfRule>
    <cfRule type="cellIs" dxfId="125" priority="12" stopIfTrue="1" operator="greaterThan">
      <formula>0</formula>
    </cfRule>
  </conditionalFormatting>
  <conditionalFormatting sqref="N4">
    <cfRule type="cellIs" dxfId="124" priority="7" stopIfTrue="1" operator="greaterThan">
      <formula>0</formula>
    </cfRule>
    <cfRule type="cellIs" dxfId="123" priority="8" stopIfTrue="1" operator="greaterThan">
      <formula>0</formula>
    </cfRule>
    <cfRule type="cellIs" dxfId="122" priority="9" stopIfTrue="1" operator="greaterThan">
      <formula>0</formula>
    </cfRule>
  </conditionalFormatting>
  <conditionalFormatting sqref="O5:O47">
    <cfRule type="cellIs" dxfId="121" priority="4" stopIfTrue="1" operator="greaterThan">
      <formula>0</formula>
    </cfRule>
    <cfRule type="cellIs" dxfId="120" priority="5" stopIfTrue="1" operator="greaterThan">
      <formula>0</formula>
    </cfRule>
    <cfRule type="cellIs" dxfId="119" priority="6" stopIfTrue="1" operator="greaterThan">
      <formula>0</formula>
    </cfRule>
  </conditionalFormatting>
  <conditionalFormatting sqref="O4">
    <cfRule type="cellIs" dxfId="118" priority="1" stopIfTrue="1" operator="greaterThan">
      <formula>0</formula>
    </cfRule>
    <cfRule type="cellIs" dxfId="117" priority="2" stopIfTrue="1" operator="greaterThan">
      <formula>0</formula>
    </cfRule>
    <cfRule type="cellIs" dxfId="11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9"/>
  <sheetViews>
    <sheetView zoomScale="84" zoomScaleNormal="84" workbookViewId="0">
      <selection activeCell="S7" sqref="S7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63</v>
      </c>
      <c r="P1" s="102" t="s">
        <v>64</v>
      </c>
      <c r="Q1" s="102" t="s">
        <v>81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85">
        <v>44777</v>
      </c>
      <c r="P3" s="85">
        <v>44810</v>
      </c>
      <c r="Q3" s="145">
        <v>44882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15</v>
      </c>
      <c r="M4" s="8">
        <f>L4-SUM(O4:X4)</f>
        <v>14</v>
      </c>
      <c r="N4" s="65" t="str">
        <f>IF(M4&lt;0,"ATENÇÃO","OK")</f>
        <v>OK</v>
      </c>
      <c r="O4" s="84"/>
      <c r="P4" s="84"/>
      <c r="Q4" s="146">
        <v>1</v>
      </c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30</v>
      </c>
      <c r="M5" s="8">
        <f t="shared" ref="M5:M24" si="0">L5-SUM(O5:X5)</f>
        <v>15</v>
      </c>
      <c r="N5" s="65" t="str">
        <f t="shared" ref="N5:N24" si="1">IF(M5&lt;0,"ATENÇÃO","OK")</f>
        <v>OK</v>
      </c>
      <c r="O5" s="84">
        <v>7</v>
      </c>
      <c r="P5" s="84">
        <v>4</v>
      </c>
      <c r="Q5" s="146">
        <v>4</v>
      </c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20</v>
      </c>
      <c r="M6" s="8">
        <f t="shared" si="0"/>
        <v>20</v>
      </c>
      <c r="N6" s="65" t="str">
        <f t="shared" si="1"/>
        <v>OK</v>
      </c>
      <c r="O6" s="86"/>
      <c r="P6" s="84"/>
      <c r="Q6" s="146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10</v>
      </c>
      <c r="M7" s="8">
        <f t="shared" si="0"/>
        <v>10</v>
      </c>
      <c r="N7" s="65" t="str">
        <f t="shared" si="1"/>
        <v>OK</v>
      </c>
      <c r="O7" s="84"/>
      <c r="P7" s="84"/>
      <c r="Q7" s="146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8</v>
      </c>
      <c r="M8" s="8">
        <f t="shared" si="0"/>
        <v>8</v>
      </c>
      <c r="N8" s="65" t="str">
        <f t="shared" si="1"/>
        <v>OK</v>
      </c>
      <c r="O8" s="84"/>
      <c r="P8" s="84"/>
      <c r="Q8" s="146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8</v>
      </c>
      <c r="M9" s="8">
        <f t="shared" si="0"/>
        <v>7</v>
      </c>
      <c r="N9" s="65" t="str">
        <f t="shared" si="1"/>
        <v>OK</v>
      </c>
      <c r="O9" s="84"/>
      <c r="P9" s="84"/>
      <c r="Q9" s="146">
        <v>1</v>
      </c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6</v>
      </c>
      <c r="M10" s="8">
        <f t="shared" si="0"/>
        <v>6</v>
      </c>
      <c r="N10" s="65" t="str">
        <f t="shared" si="1"/>
        <v>OK</v>
      </c>
      <c r="O10" s="84"/>
      <c r="P10" s="86"/>
      <c r="Q10" s="146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6</v>
      </c>
      <c r="M11" s="8">
        <f t="shared" si="0"/>
        <v>6</v>
      </c>
      <c r="N11" s="65" t="str">
        <f t="shared" si="1"/>
        <v>OK</v>
      </c>
      <c r="O11" s="84"/>
      <c r="P11" s="84"/>
      <c r="Q11" s="146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5</v>
      </c>
      <c r="M12" s="8">
        <f t="shared" si="0"/>
        <v>1</v>
      </c>
      <c r="N12" s="65" t="str">
        <f t="shared" si="1"/>
        <v>OK</v>
      </c>
      <c r="O12" s="84">
        <v>3</v>
      </c>
      <c r="P12" s="84"/>
      <c r="Q12" s="146">
        <v>1</v>
      </c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10</v>
      </c>
      <c r="M13" s="8">
        <f t="shared" si="0"/>
        <v>10</v>
      </c>
      <c r="N13" s="65" t="str">
        <f t="shared" si="1"/>
        <v>OK</v>
      </c>
      <c r="O13" s="84"/>
      <c r="P13" s="84"/>
      <c r="Q13" s="146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15</v>
      </c>
      <c r="M14" s="8">
        <f t="shared" si="0"/>
        <v>15</v>
      </c>
      <c r="N14" s="65" t="str">
        <f t="shared" si="1"/>
        <v>OK</v>
      </c>
      <c r="O14" s="84"/>
      <c r="P14" s="84"/>
      <c r="Q14" s="146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20</v>
      </c>
      <c r="M15" s="8">
        <f t="shared" si="0"/>
        <v>20</v>
      </c>
      <c r="N15" s="65" t="str">
        <f t="shared" si="1"/>
        <v>OK</v>
      </c>
      <c r="O15" s="84"/>
      <c r="P15" s="84"/>
      <c r="Q15" s="146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15</v>
      </c>
      <c r="M16" s="8">
        <f t="shared" si="0"/>
        <v>15</v>
      </c>
      <c r="N16" s="65" t="str">
        <f t="shared" si="1"/>
        <v>OK</v>
      </c>
      <c r="O16" s="84"/>
      <c r="P16" s="84"/>
      <c r="Q16" s="146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10</v>
      </c>
      <c r="M17" s="8">
        <f t="shared" si="0"/>
        <v>10</v>
      </c>
      <c r="N17" s="65" t="str">
        <f t="shared" si="1"/>
        <v>OK</v>
      </c>
      <c r="O17" s="84"/>
      <c r="P17" s="84"/>
      <c r="Q17" s="146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10</v>
      </c>
      <c r="M18" s="8">
        <f t="shared" si="0"/>
        <v>10</v>
      </c>
      <c r="N18" s="65" t="str">
        <f t="shared" si="1"/>
        <v>OK</v>
      </c>
      <c r="O18" s="84"/>
      <c r="P18" s="84"/>
      <c r="Q18" s="146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5</v>
      </c>
      <c r="M19" s="8">
        <f t="shared" si="0"/>
        <v>5</v>
      </c>
      <c r="N19" s="65" t="str">
        <f t="shared" si="1"/>
        <v>OK</v>
      </c>
      <c r="O19" s="84"/>
      <c r="P19" s="84"/>
      <c r="Q19" s="146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5</v>
      </c>
      <c r="M20" s="8">
        <f t="shared" si="0"/>
        <v>5</v>
      </c>
      <c r="N20" s="65" t="str">
        <f t="shared" si="1"/>
        <v>OK</v>
      </c>
      <c r="O20" s="86"/>
      <c r="P20" s="84"/>
      <c r="Q20" s="146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6</v>
      </c>
      <c r="M21" s="8">
        <f t="shared" si="0"/>
        <v>6</v>
      </c>
      <c r="N21" s="65" t="str">
        <f t="shared" si="1"/>
        <v>OK</v>
      </c>
      <c r="O21" s="84"/>
      <c r="P21" s="84"/>
      <c r="Q21" s="146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200</v>
      </c>
      <c r="M22" s="8">
        <f t="shared" si="0"/>
        <v>200</v>
      </c>
      <c r="N22" s="65" t="str">
        <f t="shared" si="1"/>
        <v>OK</v>
      </c>
      <c r="O22" s="84"/>
      <c r="P22" s="84"/>
      <c r="Q22" s="146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2</v>
      </c>
      <c r="M23" s="8">
        <f t="shared" si="0"/>
        <v>1</v>
      </c>
      <c r="N23" s="65" t="str">
        <f t="shared" si="1"/>
        <v>OK</v>
      </c>
      <c r="O23" s="84"/>
      <c r="P23" s="84"/>
      <c r="Q23" s="146">
        <v>1</v>
      </c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2</v>
      </c>
      <c r="M24" s="8">
        <f t="shared" si="0"/>
        <v>1</v>
      </c>
      <c r="N24" s="65" t="str">
        <f t="shared" si="1"/>
        <v>OK</v>
      </c>
      <c r="O24" s="84"/>
      <c r="P24" s="84"/>
      <c r="Q24" s="146">
        <v>1</v>
      </c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277.12</v>
      </c>
      <c r="P25" s="31">
        <f>SUMPRODUCT($K$4:$K$24,P4:P24)</f>
        <v>88.48</v>
      </c>
      <c r="Q25" s="31">
        <f>SUMPRODUCT($K$4:$K$24,Q4:Q24)</f>
        <v>291.59999999999997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A1:C1"/>
    <mergeCell ref="O1:O2"/>
    <mergeCell ref="P1:P2"/>
    <mergeCell ref="Q1:Q2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</mergeCells>
  <conditionalFormatting sqref="M23:N47 M4:M22">
    <cfRule type="cellIs" dxfId="115" priority="13" stopIfTrue="1" operator="greaterThan">
      <formula>0</formula>
    </cfRule>
    <cfRule type="cellIs" dxfId="114" priority="14" stopIfTrue="1" operator="greaterThan">
      <formula>0</formula>
    </cfRule>
    <cfRule type="cellIs" dxfId="113" priority="15" stopIfTrue="1" operator="greaterThan">
      <formula>0</formula>
    </cfRule>
  </conditionalFormatting>
  <conditionalFormatting sqref="O23:P47 O4:Q22">
    <cfRule type="cellIs" dxfId="112" priority="10" stopIfTrue="1" operator="greaterThan">
      <formula>0</formula>
    </cfRule>
    <cfRule type="cellIs" dxfId="111" priority="11" stopIfTrue="1" operator="greaterThan">
      <formula>0</formula>
    </cfRule>
    <cfRule type="cellIs" dxfId="110" priority="12" stopIfTrue="1" operator="greaterThan">
      <formula>0</formula>
    </cfRule>
  </conditionalFormatting>
  <conditionalFormatting sqref="Q26:Q33">
    <cfRule type="cellIs" dxfId="109" priority="7" stopIfTrue="1" operator="greaterThan">
      <formula>0</formula>
    </cfRule>
    <cfRule type="cellIs" dxfId="108" priority="8" stopIfTrue="1" operator="greaterThan">
      <formula>0</formula>
    </cfRule>
    <cfRule type="cellIs" dxfId="107" priority="9" stopIfTrue="1" operator="greaterThan">
      <formula>0</formula>
    </cfRule>
  </conditionalFormatting>
  <conditionalFormatting sqref="Q36:Q45">
    <cfRule type="cellIs" dxfId="106" priority="4" stopIfTrue="1" operator="greaterThan">
      <formula>0</formula>
    </cfRule>
    <cfRule type="cellIs" dxfId="105" priority="5" stopIfTrue="1" operator="greaterThan">
      <formula>0</formula>
    </cfRule>
    <cfRule type="cellIs" dxfId="104" priority="6" stopIfTrue="1" operator="greaterThan">
      <formula>0</formula>
    </cfRule>
  </conditionalFormatting>
  <conditionalFormatting sqref="Q52:Q54">
    <cfRule type="cellIs" dxfId="103" priority="1" stopIfTrue="1" operator="greaterThan">
      <formula>0</formula>
    </cfRule>
    <cfRule type="cellIs" dxfId="102" priority="2" stopIfTrue="1" operator="greaterThan">
      <formula>0</formula>
    </cfRule>
    <cfRule type="cellIs" dxfId="10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49"/>
  <sheetViews>
    <sheetView zoomScale="84" zoomScaleNormal="84" workbookViewId="0">
      <selection activeCell="S9" sqref="S9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65</v>
      </c>
      <c r="P1" s="102" t="s">
        <v>77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87">
        <v>44663</v>
      </c>
      <c r="P3" s="131">
        <v>44964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3</v>
      </c>
      <c r="M4" s="8">
        <f>L4-SUM(O4:X4)</f>
        <v>2</v>
      </c>
      <c r="N4" s="65" t="str">
        <f>IF(M4&lt;0,"ATENÇÃO","OK")</f>
        <v>OK</v>
      </c>
      <c r="O4" s="88">
        <v>1</v>
      </c>
      <c r="P4" s="132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3</v>
      </c>
      <c r="M5" s="8">
        <f t="shared" ref="M5:M24" si="0">L5-SUM(O5:X5)</f>
        <v>2</v>
      </c>
      <c r="N5" s="65" t="str">
        <f t="shared" ref="N5:N24" si="1">IF(M5&lt;0,"ATENÇÃO","OK")</f>
        <v>OK</v>
      </c>
      <c r="O5" s="88">
        <v>1</v>
      </c>
      <c r="P5" s="132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8</v>
      </c>
      <c r="M6" s="8">
        <f t="shared" si="0"/>
        <v>0</v>
      </c>
      <c r="N6" s="65" t="str">
        <f t="shared" si="1"/>
        <v>OK</v>
      </c>
      <c r="O6" s="88">
        <v>2</v>
      </c>
      <c r="P6" s="134">
        <v>6</v>
      </c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6</v>
      </c>
      <c r="M7" s="8">
        <f t="shared" si="0"/>
        <v>4</v>
      </c>
      <c r="N7" s="65" t="str">
        <f t="shared" si="1"/>
        <v>OK</v>
      </c>
      <c r="O7" s="88">
        <v>2</v>
      </c>
      <c r="P7" s="132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6</v>
      </c>
      <c r="M8" s="8">
        <f t="shared" si="0"/>
        <v>4</v>
      </c>
      <c r="N8" s="65" t="str">
        <f t="shared" si="1"/>
        <v>OK</v>
      </c>
      <c r="O8" s="88">
        <v>2</v>
      </c>
      <c r="P8" s="132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3</v>
      </c>
      <c r="M9" s="8">
        <f t="shared" si="0"/>
        <v>2</v>
      </c>
      <c r="N9" s="65" t="str">
        <f t="shared" si="1"/>
        <v>OK</v>
      </c>
      <c r="O9" s="88">
        <v>1</v>
      </c>
      <c r="P9" s="132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3</v>
      </c>
      <c r="M10" s="8">
        <f t="shared" si="0"/>
        <v>2</v>
      </c>
      <c r="N10" s="65" t="str">
        <f t="shared" si="1"/>
        <v>OK</v>
      </c>
      <c r="O10" s="88">
        <v>1</v>
      </c>
      <c r="P10" s="132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3</v>
      </c>
      <c r="M11" s="8">
        <f t="shared" si="0"/>
        <v>2</v>
      </c>
      <c r="N11" s="65" t="str">
        <f t="shared" si="1"/>
        <v>OK</v>
      </c>
      <c r="O11" s="88">
        <v>1</v>
      </c>
      <c r="P11" s="132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3</v>
      </c>
      <c r="M12" s="8">
        <f t="shared" si="0"/>
        <v>2</v>
      </c>
      <c r="N12" s="65" t="str">
        <f t="shared" si="1"/>
        <v>OK</v>
      </c>
      <c r="O12" s="88">
        <v>1</v>
      </c>
      <c r="P12" s="132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2</v>
      </c>
      <c r="M13" s="8">
        <f t="shared" si="0"/>
        <v>1</v>
      </c>
      <c r="N13" s="65" t="str">
        <f t="shared" si="1"/>
        <v>OK</v>
      </c>
      <c r="O13" s="88">
        <v>1</v>
      </c>
      <c r="P13" s="132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2</v>
      </c>
      <c r="M14" s="8">
        <f t="shared" si="0"/>
        <v>1</v>
      </c>
      <c r="N14" s="65" t="str">
        <f t="shared" si="1"/>
        <v>OK</v>
      </c>
      <c r="O14" s="88">
        <v>1</v>
      </c>
      <c r="P14" s="132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2</v>
      </c>
      <c r="M15" s="8">
        <f t="shared" si="0"/>
        <v>1</v>
      </c>
      <c r="N15" s="65" t="str">
        <f t="shared" si="1"/>
        <v>OK</v>
      </c>
      <c r="O15" s="88">
        <v>1</v>
      </c>
      <c r="P15" s="132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2</v>
      </c>
      <c r="M16" s="8">
        <f t="shared" si="0"/>
        <v>1</v>
      </c>
      <c r="N16" s="65" t="str">
        <f t="shared" si="1"/>
        <v>OK</v>
      </c>
      <c r="O16" s="88">
        <v>1</v>
      </c>
      <c r="P16" s="132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2</v>
      </c>
      <c r="M17" s="8">
        <f t="shared" si="0"/>
        <v>1</v>
      </c>
      <c r="N17" s="65" t="str">
        <f t="shared" si="1"/>
        <v>OK</v>
      </c>
      <c r="O17" s="88">
        <v>1</v>
      </c>
      <c r="P17" s="132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2</v>
      </c>
      <c r="M18" s="8">
        <f t="shared" si="0"/>
        <v>1</v>
      </c>
      <c r="N18" s="65" t="str">
        <f t="shared" si="1"/>
        <v>OK</v>
      </c>
      <c r="O18" s="88">
        <v>1</v>
      </c>
      <c r="P18" s="132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2</v>
      </c>
      <c r="M19" s="8">
        <f t="shared" si="0"/>
        <v>1</v>
      </c>
      <c r="N19" s="65" t="str">
        <f t="shared" si="1"/>
        <v>OK</v>
      </c>
      <c r="O19" s="88">
        <v>1</v>
      </c>
      <c r="P19" s="132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2</v>
      </c>
      <c r="M20" s="8">
        <f t="shared" si="0"/>
        <v>1</v>
      </c>
      <c r="N20" s="65" t="str">
        <f t="shared" si="1"/>
        <v>OK</v>
      </c>
      <c r="O20" s="88">
        <v>1</v>
      </c>
      <c r="P20" s="133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2</v>
      </c>
      <c r="M21" s="8">
        <f t="shared" si="0"/>
        <v>1</v>
      </c>
      <c r="N21" s="65" t="str">
        <f t="shared" si="1"/>
        <v>OK</v>
      </c>
      <c r="O21" s="88">
        <v>1</v>
      </c>
      <c r="P21" s="132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2</v>
      </c>
      <c r="M22" s="8">
        <f t="shared" si="0"/>
        <v>1</v>
      </c>
      <c r="N22" s="65" t="str">
        <f t="shared" si="1"/>
        <v>OK</v>
      </c>
      <c r="O22" s="88">
        <v>1</v>
      </c>
      <c r="P22" s="132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6</v>
      </c>
      <c r="M23" s="8">
        <f t="shared" si="0"/>
        <v>3</v>
      </c>
      <c r="N23" s="65" t="str">
        <f t="shared" si="1"/>
        <v>OK</v>
      </c>
      <c r="O23" s="88">
        <v>3</v>
      </c>
      <c r="P23" s="132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1</v>
      </c>
      <c r="M24" s="8">
        <f t="shared" si="0"/>
        <v>0</v>
      </c>
      <c r="N24" s="65" t="str">
        <f t="shared" si="1"/>
        <v>OK</v>
      </c>
      <c r="O24" s="88">
        <v>1</v>
      </c>
      <c r="P24" s="132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786.81</v>
      </c>
      <c r="P25" s="31">
        <f>SUMPRODUCT($K$4:$K$24,P4:P24)</f>
        <v>132.60000000000002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Q1:Q2"/>
    <mergeCell ref="A1:C1"/>
    <mergeCell ref="O1:O2"/>
    <mergeCell ref="P1:P2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</mergeCells>
  <conditionalFormatting sqref="M4 M5:P47">
    <cfRule type="cellIs" dxfId="100" priority="4" stopIfTrue="1" operator="greaterThan">
      <formula>0</formula>
    </cfRule>
    <cfRule type="cellIs" dxfId="99" priority="5" stopIfTrue="1" operator="greaterThan">
      <formula>0</formula>
    </cfRule>
    <cfRule type="cellIs" dxfId="98" priority="6" stopIfTrue="1" operator="greaterThan">
      <formula>0</formula>
    </cfRule>
  </conditionalFormatting>
  <conditionalFormatting sqref="N4:P4">
    <cfRule type="cellIs" dxfId="97" priority="1" stopIfTrue="1" operator="greaterThan">
      <formula>0</formula>
    </cfRule>
    <cfRule type="cellIs" dxfId="96" priority="2" stopIfTrue="1" operator="greaterThan">
      <formula>0</formula>
    </cfRule>
    <cfRule type="cellIs" dxfId="9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49"/>
  <sheetViews>
    <sheetView zoomScale="82" zoomScaleNormal="82" workbookViewId="0">
      <selection activeCell="R16" sqref="R16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66</v>
      </c>
      <c r="P1" s="102" t="s">
        <v>74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89">
        <v>44693</v>
      </c>
      <c r="P3" s="124">
        <v>44964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2</v>
      </c>
      <c r="M4" s="8">
        <f>L4-SUM(O4:X4)</f>
        <v>0</v>
      </c>
      <c r="N4" s="65" t="str">
        <f>IF(M4&lt;0,"ATENÇÃO","OK")</f>
        <v>OK</v>
      </c>
      <c r="O4" s="90"/>
      <c r="P4" s="127">
        <v>2</v>
      </c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12</v>
      </c>
      <c r="M5" s="8">
        <f t="shared" ref="M5:M24" si="0">L5-SUM(O5:X5)</f>
        <v>0</v>
      </c>
      <c r="N5" s="65" t="str">
        <f t="shared" ref="N5:N24" si="1">IF(M5&lt;0,"ATENÇÃO","OK")</f>
        <v>OK</v>
      </c>
      <c r="O5" s="90">
        <v>10</v>
      </c>
      <c r="P5" s="127">
        <v>2</v>
      </c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12</v>
      </c>
      <c r="M6" s="8">
        <f t="shared" si="0"/>
        <v>0</v>
      </c>
      <c r="N6" s="65" t="str">
        <f t="shared" si="1"/>
        <v>OK</v>
      </c>
      <c r="O6" s="90">
        <v>10</v>
      </c>
      <c r="P6" s="127">
        <v>2</v>
      </c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6</v>
      </c>
      <c r="M7" s="8">
        <f t="shared" si="0"/>
        <v>4</v>
      </c>
      <c r="N7" s="65" t="str">
        <f t="shared" si="1"/>
        <v>OK</v>
      </c>
      <c r="O7" s="90"/>
      <c r="P7" s="127">
        <v>2</v>
      </c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4</v>
      </c>
      <c r="M8" s="8">
        <f t="shared" si="0"/>
        <v>2</v>
      </c>
      <c r="N8" s="65" t="str">
        <f t="shared" si="1"/>
        <v>OK</v>
      </c>
      <c r="O8" s="90"/>
      <c r="P8" s="127">
        <v>2</v>
      </c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4</v>
      </c>
      <c r="M9" s="8">
        <f t="shared" si="0"/>
        <v>2</v>
      </c>
      <c r="N9" s="65" t="str">
        <f t="shared" si="1"/>
        <v>OK</v>
      </c>
      <c r="O9" s="90"/>
      <c r="P9" s="127">
        <v>2</v>
      </c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6</v>
      </c>
      <c r="M10" s="8">
        <f t="shared" si="0"/>
        <v>4</v>
      </c>
      <c r="N10" s="65" t="str">
        <f t="shared" si="1"/>
        <v>OK</v>
      </c>
      <c r="O10" s="90"/>
      <c r="P10" s="127">
        <v>2</v>
      </c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90"/>
      <c r="P11" s="125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/>
      <c r="M12" s="8">
        <f t="shared" si="0"/>
        <v>0</v>
      </c>
      <c r="N12" s="65" t="str">
        <f t="shared" si="1"/>
        <v>OK</v>
      </c>
      <c r="O12" s="90"/>
      <c r="P12" s="125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/>
      <c r="M13" s="8">
        <f t="shared" si="0"/>
        <v>0</v>
      </c>
      <c r="N13" s="65" t="str">
        <f t="shared" si="1"/>
        <v>OK</v>
      </c>
      <c r="O13" s="90"/>
      <c r="P13" s="125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4</v>
      </c>
      <c r="M14" s="8">
        <f t="shared" si="0"/>
        <v>4</v>
      </c>
      <c r="N14" s="65" t="str">
        <f t="shared" si="1"/>
        <v>OK</v>
      </c>
      <c r="O14" s="90"/>
      <c r="P14" s="125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6</v>
      </c>
      <c r="M15" s="8">
        <f t="shared" si="0"/>
        <v>2</v>
      </c>
      <c r="N15" s="65" t="str">
        <f t="shared" si="1"/>
        <v>OK</v>
      </c>
      <c r="O15" s="90">
        <v>2</v>
      </c>
      <c r="P15" s="125">
        <v>2</v>
      </c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6</v>
      </c>
      <c r="M16" s="8">
        <f t="shared" si="0"/>
        <v>2</v>
      </c>
      <c r="N16" s="65" t="str">
        <f t="shared" si="1"/>
        <v>OK</v>
      </c>
      <c r="O16" s="90">
        <v>2</v>
      </c>
      <c r="P16" s="125">
        <v>2</v>
      </c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6</v>
      </c>
      <c r="M17" s="8">
        <f t="shared" si="0"/>
        <v>6</v>
      </c>
      <c r="N17" s="65" t="str">
        <f t="shared" si="1"/>
        <v>OK</v>
      </c>
      <c r="O17" s="90"/>
      <c r="P17" s="125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6</v>
      </c>
      <c r="M18" s="8">
        <f t="shared" si="0"/>
        <v>6</v>
      </c>
      <c r="N18" s="65" t="str">
        <f t="shared" si="1"/>
        <v>OK</v>
      </c>
      <c r="O18" s="90"/>
      <c r="P18" s="125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9</v>
      </c>
      <c r="M19" s="8">
        <f t="shared" si="0"/>
        <v>9</v>
      </c>
      <c r="N19" s="65" t="str">
        <f t="shared" si="1"/>
        <v>OK</v>
      </c>
      <c r="O19" s="90"/>
      <c r="P19" s="125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9</v>
      </c>
      <c r="M20" s="8">
        <f t="shared" si="0"/>
        <v>9</v>
      </c>
      <c r="N20" s="65" t="str">
        <f t="shared" si="1"/>
        <v>OK</v>
      </c>
      <c r="O20" s="90"/>
      <c r="P20" s="126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/>
      <c r="M21" s="8">
        <f t="shared" si="0"/>
        <v>0</v>
      </c>
      <c r="N21" s="65" t="str">
        <f t="shared" si="1"/>
        <v>OK</v>
      </c>
      <c r="O21" s="90"/>
      <c r="P21" s="125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20</v>
      </c>
      <c r="M22" s="8">
        <f t="shared" si="0"/>
        <v>20</v>
      </c>
      <c r="N22" s="65" t="str">
        <f t="shared" si="1"/>
        <v>OK</v>
      </c>
      <c r="O22" s="90"/>
      <c r="P22" s="125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3</v>
      </c>
      <c r="M23" s="8">
        <f t="shared" si="0"/>
        <v>3</v>
      </c>
      <c r="N23" s="65" t="str">
        <f t="shared" si="1"/>
        <v>OK</v>
      </c>
      <c r="O23" s="90"/>
      <c r="P23" s="125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>
        <v>3</v>
      </c>
      <c r="M24" s="8">
        <f t="shared" si="0"/>
        <v>3</v>
      </c>
      <c r="N24" s="65" t="str">
        <f t="shared" si="1"/>
        <v>OK</v>
      </c>
      <c r="O24" s="90"/>
      <c r="P24" s="125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491.20000000000005</v>
      </c>
      <c r="P25" s="31">
        <f>SUMPRODUCT($K$4:$K$24,P4:P24)</f>
        <v>565.78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W1:W2"/>
    <mergeCell ref="X1:X2"/>
    <mergeCell ref="A2:N2"/>
    <mergeCell ref="U1:U2"/>
    <mergeCell ref="V1:V2"/>
    <mergeCell ref="O1:O2"/>
    <mergeCell ref="P1:P2"/>
    <mergeCell ref="B4:B24"/>
    <mergeCell ref="T1:T2"/>
    <mergeCell ref="S1:S2"/>
    <mergeCell ref="Q1:Q2"/>
    <mergeCell ref="R1:R2"/>
    <mergeCell ref="A1:C1"/>
    <mergeCell ref="D1:K1"/>
    <mergeCell ref="L1:N1"/>
    <mergeCell ref="A4:A24"/>
  </mergeCells>
  <conditionalFormatting sqref="M4 M5:P47">
    <cfRule type="cellIs" dxfId="94" priority="4" stopIfTrue="1" operator="greaterThan">
      <formula>0</formula>
    </cfRule>
    <cfRule type="cellIs" dxfId="93" priority="5" stopIfTrue="1" operator="greaterThan">
      <formula>0</formula>
    </cfRule>
    <cfRule type="cellIs" dxfId="92" priority="6" stopIfTrue="1" operator="greaterThan">
      <formula>0</formula>
    </cfRule>
  </conditionalFormatting>
  <conditionalFormatting sqref="N4:P4">
    <cfRule type="cellIs" dxfId="91" priority="1" stopIfTrue="1" operator="greaterThan">
      <formula>0</formula>
    </cfRule>
    <cfRule type="cellIs" dxfId="90" priority="2" stopIfTrue="1" operator="greaterThan">
      <formula>0</formula>
    </cfRule>
    <cfRule type="cellIs" dxfId="8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9"/>
  <sheetViews>
    <sheetView zoomScale="84" zoomScaleNormal="84" workbookViewId="0">
      <selection activeCell="I29" sqref="I29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50</v>
      </c>
      <c r="P1" s="102" t="s">
        <v>50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63" t="s">
        <v>40</v>
      </c>
      <c r="P3" s="63" t="s">
        <v>40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5</v>
      </c>
      <c r="M4" s="8">
        <f>L4-SUM(O4:X4)</f>
        <v>5</v>
      </c>
      <c r="N4" s="65" t="str">
        <f>IF(M4&lt;0,"ATENÇÃO","OK")</f>
        <v>OK</v>
      </c>
      <c r="O4" s="64"/>
      <c r="P4" s="61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2</v>
      </c>
      <c r="M5" s="8">
        <f t="shared" ref="M5:M24" si="0">L5-SUM(O5:X5)</f>
        <v>2</v>
      </c>
      <c r="N5" s="65" t="str">
        <f t="shared" ref="N5:N24" si="1">IF(M5&lt;0,"ATENÇÃO","OK")</f>
        <v>OK</v>
      </c>
      <c r="O5" s="64"/>
      <c r="P5" s="61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2</v>
      </c>
      <c r="M6" s="8">
        <f t="shared" si="0"/>
        <v>2</v>
      </c>
      <c r="N6" s="65" t="str">
        <f t="shared" si="1"/>
        <v>OK</v>
      </c>
      <c r="O6" s="64"/>
      <c r="P6" s="64"/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2</v>
      </c>
      <c r="M7" s="8">
        <f t="shared" si="0"/>
        <v>2</v>
      </c>
      <c r="N7" s="65" t="str">
        <f t="shared" si="1"/>
        <v>OK</v>
      </c>
      <c r="O7" s="64"/>
      <c r="P7" s="61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2</v>
      </c>
      <c r="M8" s="8">
        <f t="shared" si="0"/>
        <v>2</v>
      </c>
      <c r="N8" s="65" t="str">
        <f t="shared" si="1"/>
        <v>OK</v>
      </c>
      <c r="O8" s="64"/>
      <c r="P8" s="61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2</v>
      </c>
      <c r="M9" s="8">
        <f t="shared" si="0"/>
        <v>2</v>
      </c>
      <c r="N9" s="65" t="str">
        <f t="shared" si="1"/>
        <v>OK</v>
      </c>
      <c r="O9" s="64"/>
      <c r="P9" s="61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2</v>
      </c>
      <c r="M10" s="8">
        <f t="shared" si="0"/>
        <v>2</v>
      </c>
      <c r="N10" s="65" t="str">
        <f t="shared" si="1"/>
        <v>OK</v>
      </c>
      <c r="O10" s="64"/>
      <c r="P10" s="61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2</v>
      </c>
      <c r="M11" s="8">
        <f t="shared" si="0"/>
        <v>2</v>
      </c>
      <c r="N11" s="65" t="str">
        <f t="shared" si="1"/>
        <v>OK</v>
      </c>
      <c r="O11" s="64"/>
      <c r="P11" s="61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2</v>
      </c>
      <c r="M12" s="8">
        <f t="shared" si="0"/>
        <v>2</v>
      </c>
      <c r="N12" s="65" t="str">
        <f t="shared" si="1"/>
        <v>OK</v>
      </c>
      <c r="O12" s="64"/>
      <c r="P12" s="61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2</v>
      </c>
      <c r="M13" s="8">
        <f t="shared" si="0"/>
        <v>2</v>
      </c>
      <c r="N13" s="65" t="str">
        <f t="shared" si="1"/>
        <v>OK</v>
      </c>
      <c r="O13" s="64"/>
      <c r="P13" s="61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2</v>
      </c>
      <c r="M14" s="8">
        <f t="shared" si="0"/>
        <v>2</v>
      </c>
      <c r="N14" s="65" t="str">
        <f t="shared" si="1"/>
        <v>OK</v>
      </c>
      <c r="O14" s="64"/>
      <c r="P14" s="61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2</v>
      </c>
      <c r="M15" s="8">
        <f t="shared" si="0"/>
        <v>2</v>
      </c>
      <c r="N15" s="65" t="str">
        <f t="shared" si="1"/>
        <v>OK</v>
      </c>
      <c r="O15" s="64"/>
      <c r="P15" s="61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2</v>
      </c>
      <c r="M16" s="8">
        <f t="shared" si="0"/>
        <v>2</v>
      </c>
      <c r="N16" s="65" t="str">
        <f t="shared" si="1"/>
        <v>OK</v>
      </c>
      <c r="O16" s="64"/>
      <c r="P16" s="61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2</v>
      </c>
      <c r="M17" s="8">
        <f t="shared" si="0"/>
        <v>2</v>
      </c>
      <c r="N17" s="65" t="str">
        <f t="shared" si="1"/>
        <v>OK</v>
      </c>
      <c r="O17" s="64"/>
      <c r="P17" s="61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2</v>
      </c>
      <c r="M18" s="8">
        <f t="shared" si="0"/>
        <v>2</v>
      </c>
      <c r="N18" s="65" t="str">
        <f t="shared" si="1"/>
        <v>OK</v>
      </c>
      <c r="O18" s="64"/>
      <c r="P18" s="61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2</v>
      </c>
      <c r="M19" s="8">
        <f t="shared" si="0"/>
        <v>2</v>
      </c>
      <c r="N19" s="65" t="str">
        <f t="shared" si="1"/>
        <v>OK</v>
      </c>
      <c r="O19" s="64"/>
      <c r="P19" s="61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2</v>
      </c>
      <c r="M20" s="8">
        <f t="shared" si="0"/>
        <v>2</v>
      </c>
      <c r="N20" s="65" t="str">
        <f t="shared" si="1"/>
        <v>OK</v>
      </c>
      <c r="O20" s="64"/>
      <c r="P20" s="64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2</v>
      </c>
      <c r="M21" s="8">
        <f t="shared" si="0"/>
        <v>2</v>
      </c>
      <c r="N21" s="65" t="str">
        <f t="shared" si="1"/>
        <v>OK</v>
      </c>
      <c r="O21" s="64"/>
      <c r="P21" s="61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5</v>
      </c>
      <c r="M22" s="8">
        <f t="shared" si="0"/>
        <v>5</v>
      </c>
      <c r="N22" s="65" t="str">
        <f t="shared" si="1"/>
        <v>OK</v>
      </c>
      <c r="O22" s="64"/>
      <c r="P22" s="61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>
        <v>1</v>
      </c>
      <c r="M23" s="8">
        <f t="shared" si="0"/>
        <v>1</v>
      </c>
      <c r="N23" s="65" t="str">
        <f t="shared" si="1"/>
        <v>OK</v>
      </c>
      <c r="O23" s="64"/>
      <c r="P23" s="61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64"/>
      <c r="P24" s="61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0</v>
      </c>
      <c r="P25" s="31">
        <f>SUMPRODUCT($K$4:$K$24,P4:P24)</f>
        <v>0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A1:C1"/>
    <mergeCell ref="D1:K1"/>
    <mergeCell ref="L1:N1"/>
    <mergeCell ref="W1:W2"/>
    <mergeCell ref="X1:X2"/>
    <mergeCell ref="A2:N2"/>
    <mergeCell ref="V1:V2"/>
    <mergeCell ref="T1:T2"/>
    <mergeCell ref="U1:U2"/>
    <mergeCell ref="O1:O2"/>
    <mergeCell ref="P1:P2"/>
    <mergeCell ref="Q1:Q2"/>
    <mergeCell ref="R1:R2"/>
    <mergeCell ref="S1:S2"/>
  </mergeCells>
  <conditionalFormatting sqref="M4 M5:N21 M23:N47 M22 P5:P47">
    <cfRule type="cellIs" dxfId="88" priority="10" stopIfTrue="1" operator="greaterThan">
      <formula>0</formula>
    </cfRule>
    <cfRule type="cellIs" dxfId="87" priority="11" stopIfTrue="1" operator="greaterThan">
      <formula>0</formula>
    </cfRule>
    <cfRule type="cellIs" dxfId="86" priority="12" stopIfTrue="1" operator="greaterThan">
      <formula>0</formula>
    </cfRule>
  </conditionalFormatting>
  <conditionalFormatting sqref="N4 P4">
    <cfRule type="cellIs" dxfId="85" priority="7" stopIfTrue="1" operator="greaterThan">
      <formula>0</formula>
    </cfRule>
    <cfRule type="cellIs" dxfId="84" priority="8" stopIfTrue="1" operator="greaterThan">
      <formula>0</formula>
    </cfRule>
    <cfRule type="cellIs" dxfId="83" priority="9" stopIfTrue="1" operator="greaterThan">
      <formula>0</formula>
    </cfRule>
  </conditionalFormatting>
  <conditionalFormatting sqref="O5:O47">
    <cfRule type="cellIs" dxfId="82" priority="4" stopIfTrue="1" operator="greaterThan">
      <formula>0</formula>
    </cfRule>
    <cfRule type="cellIs" dxfId="81" priority="5" stopIfTrue="1" operator="greaterThan">
      <formula>0</formula>
    </cfRule>
    <cfRule type="cellIs" dxfId="80" priority="6" stopIfTrue="1" operator="greaterThan">
      <formula>0</formula>
    </cfRule>
  </conditionalFormatting>
  <conditionalFormatting sqref="O4">
    <cfRule type="cellIs" dxfId="79" priority="1" stopIfTrue="1" operator="greaterThan">
      <formula>0</formula>
    </cfRule>
    <cfRule type="cellIs" dxfId="78" priority="2" stopIfTrue="1" operator="greaterThan">
      <formula>0</formula>
    </cfRule>
    <cfRule type="cellIs" dxfId="7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9"/>
  <sheetViews>
    <sheetView zoomScale="84" zoomScaleNormal="84" workbookViewId="0">
      <selection activeCell="L27" sqref="L27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50</v>
      </c>
      <c r="P1" s="102" t="s">
        <v>50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63" t="s">
        <v>40</v>
      </c>
      <c r="P3" s="63" t="s">
        <v>40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11</v>
      </c>
      <c r="M4" s="8">
        <f>L4-SUM(O4:X4)</f>
        <v>11</v>
      </c>
      <c r="N4" s="65" t="str">
        <f>IF(M4&lt;0,"ATENÇÃO","OK")</f>
        <v>OK</v>
      </c>
      <c r="O4" s="64"/>
      <c r="P4" s="61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12</v>
      </c>
      <c r="M5" s="8">
        <f t="shared" ref="M5:M24" si="0">L5-SUM(O5:X5)</f>
        <v>12</v>
      </c>
      <c r="N5" s="65" t="str">
        <f t="shared" ref="N5:N24" si="1">IF(M5&lt;0,"ATENÇÃO","OK")</f>
        <v>OK</v>
      </c>
      <c r="O5" s="64"/>
      <c r="P5" s="61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12</v>
      </c>
      <c r="M6" s="8">
        <f t="shared" si="0"/>
        <v>12</v>
      </c>
      <c r="N6" s="65" t="str">
        <f t="shared" si="1"/>
        <v>OK</v>
      </c>
      <c r="O6" s="64"/>
      <c r="P6" s="64"/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2</v>
      </c>
      <c r="M7" s="8">
        <f t="shared" si="0"/>
        <v>2</v>
      </c>
      <c r="N7" s="65" t="str">
        <f t="shared" si="1"/>
        <v>OK</v>
      </c>
      <c r="O7" s="64"/>
      <c r="P7" s="61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1</v>
      </c>
      <c r="M8" s="8">
        <f t="shared" si="0"/>
        <v>1</v>
      </c>
      <c r="N8" s="65" t="str">
        <f t="shared" si="1"/>
        <v>OK</v>
      </c>
      <c r="O8" s="64"/>
      <c r="P8" s="61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6</v>
      </c>
      <c r="M9" s="8">
        <f t="shared" si="0"/>
        <v>6</v>
      </c>
      <c r="N9" s="65" t="str">
        <f t="shared" si="1"/>
        <v>OK</v>
      </c>
      <c r="O9" s="64"/>
      <c r="P9" s="61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5</v>
      </c>
      <c r="M10" s="8">
        <f t="shared" si="0"/>
        <v>5</v>
      </c>
      <c r="N10" s="65" t="str">
        <f t="shared" si="1"/>
        <v>OK</v>
      </c>
      <c r="O10" s="64"/>
      <c r="P10" s="61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/>
      <c r="M11" s="8">
        <f t="shared" si="0"/>
        <v>0</v>
      </c>
      <c r="N11" s="65" t="str">
        <f t="shared" si="1"/>
        <v>OK</v>
      </c>
      <c r="O11" s="64"/>
      <c r="P11" s="61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1</v>
      </c>
      <c r="M12" s="8">
        <f t="shared" si="0"/>
        <v>1</v>
      </c>
      <c r="N12" s="65" t="str">
        <f t="shared" si="1"/>
        <v>OK</v>
      </c>
      <c r="O12" s="64"/>
      <c r="P12" s="61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2</v>
      </c>
      <c r="M13" s="8">
        <f t="shared" si="0"/>
        <v>2</v>
      </c>
      <c r="N13" s="65" t="str">
        <f t="shared" si="1"/>
        <v>OK</v>
      </c>
      <c r="O13" s="64"/>
      <c r="P13" s="61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10</v>
      </c>
      <c r="M14" s="8">
        <f t="shared" si="0"/>
        <v>10</v>
      </c>
      <c r="N14" s="65" t="str">
        <f t="shared" si="1"/>
        <v>OK</v>
      </c>
      <c r="O14" s="64"/>
      <c r="P14" s="61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10</v>
      </c>
      <c r="M15" s="8">
        <f t="shared" si="0"/>
        <v>10</v>
      </c>
      <c r="N15" s="65" t="str">
        <f t="shared" si="1"/>
        <v>OK</v>
      </c>
      <c r="O15" s="64"/>
      <c r="P15" s="61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10</v>
      </c>
      <c r="M16" s="8">
        <f t="shared" si="0"/>
        <v>10</v>
      </c>
      <c r="N16" s="65" t="str">
        <f t="shared" si="1"/>
        <v>OK</v>
      </c>
      <c r="O16" s="64"/>
      <c r="P16" s="61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/>
      <c r="M17" s="8">
        <f t="shared" si="0"/>
        <v>0</v>
      </c>
      <c r="N17" s="65" t="str">
        <f t="shared" si="1"/>
        <v>OK</v>
      </c>
      <c r="O17" s="64"/>
      <c r="P17" s="61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/>
      <c r="M18" s="8">
        <f t="shared" si="0"/>
        <v>0</v>
      </c>
      <c r="N18" s="65" t="str">
        <f t="shared" si="1"/>
        <v>OK</v>
      </c>
      <c r="O18" s="64"/>
      <c r="P18" s="61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/>
      <c r="M19" s="8">
        <f t="shared" si="0"/>
        <v>0</v>
      </c>
      <c r="N19" s="65" t="str">
        <f t="shared" si="1"/>
        <v>OK</v>
      </c>
      <c r="O19" s="64"/>
      <c r="P19" s="61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5</v>
      </c>
      <c r="M20" s="8">
        <f t="shared" si="0"/>
        <v>5</v>
      </c>
      <c r="N20" s="65" t="str">
        <f t="shared" si="1"/>
        <v>OK</v>
      </c>
      <c r="O20" s="64"/>
      <c r="P20" s="64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5</v>
      </c>
      <c r="M21" s="8">
        <f t="shared" si="0"/>
        <v>5</v>
      </c>
      <c r="N21" s="65" t="str">
        <f t="shared" si="1"/>
        <v>OK</v>
      </c>
      <c r="O21" s="64"/>
      <c r="P21" s="61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/>
      <c r="M22" s="8">
        <f t="shared" si="0"/>
        <v>0</v>
      </c>
      <c r="N22" s="65" t="str">
        <f t="shared" si="1"/>
        <v>OK</v>
      </c>
      <c r="O22" s="64"/>
      <c r="P22" s="61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64"/>
      <c r="P23" s="61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64"/>
      <c r="P24" s="61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0</v>
      </c>
      <c r="P25" s="31">
        <f>SUMPRODUCT($K$4:$K$24,P4:P24)</f>
        <v>0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M4 M5:N47">
    <cfRule type="cellIs" dxfId="76" priority="16" stopIfTrue="1" operator="greaterThan">
      <formula>0</formula>
    </cfRule>
    <cfRule type="cellIs" dxfId="75" priority="17" stopIfTrue="1" operator="greaterThan">
      <formula>0</formula>
    </cfRule>
    <cfRule type="cellIs" dxfId="74" priority="18" stopIfTrue="1" operator="greaterThan">
      <formula>0</formula>
    </cfRule>
  </conditionalFormatting>
  <conditionalFormatting sqref="N4">
    <cfRule type="cellIs" dxfId="73" priority="13" stopIfTrue="1" operator="greaterThan">
      <formula>0</formula>
    </cfRule>
    <cfRule type="cellIs" dxfId="72" priority="14" stopIfTrue="1" operator="greaterThan">
      <formula>0</formula>
    </cfRule>
    <cfRule type="cellIs" dxfId="71" priority="15" stopIfTrue="1" operator="greaterThan">
      <formula>0</formula>
    </cfRule>
  </conditionalFormatting>
  <conditionalFormatting sqref="O5:O29 O31:O47">
    <cfRule type="cellIs" dxfId="70" priority="10" stopIfTrue="1" operator="greaterThan">
      <formula>0</formula>
    </cfRule>
    <cfRule type="cellIs" dxfId="69" priority="11" stopIfTrue="1" operator="greaterThan">
      <formula>0</formula>
    </cfRule>
    <cfRule type="cellIs" dxfId="68" priority="12" stopIfTrue="1" operator="greaterThan">
      <formula>0</formula>
    </cfRule>
  </conditionalFormatting>
  <conditionalFormatting sqref="O4">
    <cfRule type="cellIs" dxfId="67" priority="7" stopIfTrue="1" operator="greaterThan">
      <formula>0</formula>
    </cfRule>
    <cfRule type="cellIs" dxfId="66" priority="8" stopIfTrue="1" operator="greaterThan">
      <formula>0</formula>
    </cfRule>
    <cfRule type="cellIs" dxfId="65" priority="9" stopIfTrue="1" operator="greaterThan">
      <formula>0</formula>
    </cfRule>
  </conditionalFormatting>
  <conditionalFormatting sqref="P5:P47">
    <cfRule type="cellIs" dxfId="64" priority="4" stopIfTrue="1" operator="greaterThan">
      <formula>0</formula>
    </cfRule>
    <cfRule type="cellIs" dxfId="63" priority="5" stopIfTrue="1" operator="greaterThan">
      <formula>0</formula>
    </cfRule>
    <cfRule type="cellIs" dxfId="62" priority="6" stopIfTrue="1" operator="greaterThan">
      <formula>0</formula>
    </cfRule>
  </conditionalFormatting>
  <conditionalFormatting sqref="P4">
    <cfRule type="cellIs" dxfId="61" priority="1" stopIfTrue="1" operator="greaterThan">
      <formula>0</formula>
    </cfRule>
    <cfRule type="cellIs" dxfId="60" priority="2" stopIfTrue="1" operator="greaterThan">
      <formula>0</formula>
    </cfRule>
    <cfRule type="cellIs" dxfId="5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49"/>
  <sheetViews>
    <sheetView zoomScale="84" zoomScaleNormal="84" workbookViewId="0">
      <selection activeCell="Q8" sqref="Q8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7" customWidth="1"/>
    <col min="4" max="4" width="60.85546875" style="1" customWidth="1"/>
    <col min="5" max="5" width="17" style="1" hidden="1" customWidth="1"/>
    <col min="6" max="6" width="24" style="1" hidden="1" customWidth="1"/>
    <col min="7" max="7" width="15.7109375" style="1" customWidth="1"/>
    <col min="8" max="8" width="12" style="1" customWidth="1"/>
    <col min="9" max="9" width="17.85546875" style="1" customWidth="1"/>
    <col min="10" max="10" width="15.85546875" style="1" bestFit="1" customWidth="1"/>
    <col min="11" max="11" width="12.7109375" style="23" bestFit="1" customWidth="1"/>
    <col min="12" max="12" width="11.28515625" style="20" customWidth="1"/>
    <col min="13" max="13" width="13.28515625" style="18" customWidth="1"/>
    <col min="14" max="14" width="12.5703125" style="4" customWidth="1"/>
    <col min="15" max="15" width="15.42578125" style="60" customWidth="1"/>
    <col min="16" max="18" width="16.42578125" style="60" bestFit="1" customWidth="1"/>
    <col min="19" max="20" width="16.42578125" style="2" bestFit="1" customWidth="1"/>
    <col min="21" max="21" width="17" style="2" customWidth="1"/>
    <col min="22" max="24" width="16.28515625" style="2" bestFit="1" customWidth="1"/>
    <col min="25" max="16384" width="9.7109375" style="2"/>
  </cols>
  <sheetData>
    <row r="1" spans="1:24" ht="33" customHeight="1" x14ac:dyDescent="0.25">
      <c r="A1" s="109" t="s">
        <v>51</v>
      </c>
      <c r="B1" s="109"/>
      <c r="C1" s="109"/>
      <c r="D1" s="109" t="s">
        <v>52</v>
      </c>
      <c r="E1" s="109"/>
      <c r="F1" s="109"/>
      <c r="G1" s="109"/>
      <c r="H1" s="109"/>
      <c r="I1" s="109"/>
      <c r="J1" s="109"/>
      <c r="K1" s="109"/>
      <c r="L1" s="109" t="s">
        <v>49</v>
      </c>
      <c r="M1" s="109"/>
      <c r="N1" s="109"/>
      <c r="O1" s="102" t="s">
        <v>78</v>
      </c>
      <c r="P1" s="102" t="s">
        <v>50</v>
      </c>
      <c r="Q1" s="102" t="s">
        <v>50</v>
      </c>
      <c r="R1" s="102" t="s">
        <v>50</v>
      </c>
      <c r="S1" s="102" t="s">
        <v>50</v>
      </c>
      <c r="T1" s="102" t="s">
        <v>50</v>
      </c>
      <c r="U1" s="102" t="s">
        <v>50</v>
      </c>
      <c r="V1" s="102" t="s">
        <v>50</v>
      </c>
      <c r="W1" s="102" t="s">
        <v>50</v>
      </c>
      <c r="X1" s="102" t="s">
        <v>50</v>
      </c>
    </row>
    <row r="2" spans="1:24" ht="21.75" customHeight="1" x14ac:dyDescent="0.25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3" customFormat="1" ht="43.5" customHeight="1" x14ac:dyDescent="0.2">
      <c r="A3" s="38" t="s">
        <v>4</v>
      </c>
      <c r="B3" s="38" t="s">
        <v>41</v>
      </c>
      <c r="C3" s="38" t="s">
        <v>2</v>
      </c>
      <c r="D3" s="39" t="s">
        <v>35</v>
      </c>
      <c r="E3" s="39" t="s">
        <v>44</v>
      </c>
      <c r="F3" s="39" t="s">
        <v>45</v>
      </c>
      <c r="G3" s="39" t="s">
        <v>38</v>
      </c>
      <c r="H3" s="39" t="s">
        <v>36</v>
      </c>
      <c r="I3" s="39" t="s">
        <v>43</v>
      </c>
      <c r="J3" s="39" t="s">
        <v>3</v>
      </c>
      <c r="K3" s="52" t="s">
        <v>42</v>
      </c>
      <c r="L3" s="15" t="s">
        <v>5</v>
      </c>
      <c r="M3" s="16" t="s">
        <v>0</v>
      </c>
      <c r="N3" s="14" t="s">
        <v>1</v>
      </c>
      <c r="O3" s="135">
        <v>44999</v>
      </c>
      <c r="P3" s="63" t="s">
        <v>40</v>
      </c>
      <c r="Q3" s="63" t="s">
        <v>40</v>
      </c>
      <c r="R3" s="63" t="s">
        <v>40</v>
      </c>
      <c r="S3" s="63" t="s">
        <v>40</v>
      </c>
      <c r="T3" s="63" t="s">
        <v>40</v>
      </c>
      <c r="U3" s="63" t="s">
        <v>40</v>
      </c>
      <c r="V3" s="63" t="s">
        <v>40</v>
      </c>
      <c r="W3" s="63" t="s">
        <v>40</v>
      </c>
      <c r="X3" s="63" t="s">
        <v>40</v>
      </c>
    </row>
    <row r="4" spans="1:24" ht="79.5" customHeight="1" x14ac:dyDescent="0.25">
      <c r="A4" s="103" t="s">
        <v>53</v>
      </c>
      <c r="B4" s="106" t="s">
        <v>57</v>
      </c>
      <c r="C4" s="40">
        <v>1</v>
      </c>
      <c r="D4" s="41" t="s">
        <v>9</v>
      </c>
      <c r="E4" s="41"/>
      <c r="F4" s="41"/>
      <c r="G4" s="47">
        <v>1001</v>
      </c>
      <c r="H4" s="40" t="s">
        <v>54</v>
      </c>
      <c r="I4" s="48" t="s">
        <v>29</v>
      </c>
      <c r="J4" s="48" t="s">
        <v>6</v>
      </c>
      <c r="K4" s="53">
        <v>14.61</v>
      </c>
      <c r="L4" s="54">
        <v>10</v>
      </c>
      <c r="M4" s="8">
        <f>L4-SUM(O4:X4)</f>
        <v>8</v>
      </c>
      <c r="N4" s="65" t="str">
        <f>IF(M4&lt;0,"ATENÇÃO","OK")</f>
        <v>OK</v>
      </c>
      <c r="O4" s="137">
        <v>2</v>
      </c>
      <c r="P4" s="61"/>
      <c r="Q4" s="61"/>
      <c r="R4" s="35"/>
      <c r="S4" s="35"/>
      <c r="T4" s="35"/>
      <c r="U4" s="35"/>
      <c r="V4" s="35"/>
      <c r="W4" s="35"/>
      <c r="X4" s="35"/>
    </row>
    <row r="5" spans="1:24" ht="60" x14ac:dyDescent="0.25">
      <c r="A5" s="104"/>
      <c r="B5" s="107"/>
      <c r="C5" s="40">
        <v>2</v>
      </c>
      <c r="D5" s="42" t="s">
        <v>10</v>
      </c>
      <c r="E5" s="42"/>
      <c r="F5" s="42"/>
      <c r="G5" s="47">
        <v>1001</v>
      </c>
      <c r="H5" s="40" t="s">
        <v>54</v>
      </c>
      <c r="I5" s="49" t="s">
        <v>29</v>
      </c>
      <c r="J5" s="49" t="s">
        <v>6</v>
      </c>
      <c r="K5" s="53">
        <v>22.12</v>
      </c>
      <c r="L5" s="55">
        <v>8</v>
      </c>
      <c r="M5" s="8">
        <f t="shared" ref="M5:M24" si="0">L5-SUM(O5:X5)</f>
        <v>6</v>
      </c>
      <c r="N5" s="65" t="str">
        <f t="shared" ref="N5:N24" si="1">IF(M5&lt;0,"ATENÇÃO","OK")</f>
        <v>OK</v>
      </c>
      <c r="O5" s="137">
        <v>2</v>
      </c>
      <c r="P5" s="61"/>
      <c r="Q5" s="61"/>
      <c r="R5" s="35"/>
      <c r="S5" s="35"/>
      <c r="T5" s="35"/>
      <c r="U5" s="35"/>
      <c r="V5" s="35"/>
      <c r="W5" s="35"/>
      <c r="X5" s="35"/>
    </row>
    <row r="6" spans="1:24" ht="60" x14ac:dyDescent="0.25">
      <c r="A6" s="104"/>
      <c r="B6" s="107"/>
      <c r="C6" s="40">
        <v>3</v>
      </c>
      <c r="D6" s="42" t="s">
        <v>11</v>
      </c>
      <c r="E6" s="42"/>
      <c r="F6" s="42"/>
      <c r="G6" s="47">
        <v>1001</v>
      </c>
      <c r="H6" s="40" t="s">
        <v>54</v>
      </c>
      <c r="I6" s="49" t="s">
        <v>29</v>
      </c>
      <c r="J6" s="49" t="s">
        <v>6</v>
      </c>
      <c r="K6" s="53">
        <v>22.1</v>
      </c>
      <c r="L6" s="55">
        <v>10</v>
      </c>
      <c r="M6" s="8">
        <f t="shared" si="0"/>
        <v>7</v>
      </c>
      <c r="N6" s="65" t="str">
        <f t="shared" si="1"/>
        <v>OK</v>
      </c>
      <c r="O6" s="137">
        <v>3</v>
      </c>
      <c r="P6" s="64"/>
      <c r="Q6" s="61"/>
      <c r="R6" s="35"/>
      <c r="S6" s="35"/>
      <c r="T6" s="35"/>
      <c r="U6" s="35"/>
      <c r="V6" s="35"/>
      <c r="W6" s="35"/>
      <c r="X6" s="35"/>
    </row>
    <row r="7" spans="1:24" ht="60" x14ac:dyDescent="0.25">
      <c r="A7" s="104"/>
      <c r="B7" s="107"/>
      <c r="C7" s="40">
        <v>4</v>
      </c>
      <c r="D7" s="42" t="s">
        <v>12</v>
      </c>
      <c r="E7" s="42"/>
      <c r="F7" s="42"/>
      <c r="G7" s="47">
        <v>1001</v>
      </c>
      <c r="H7" s="40" t="s">
        <v>54</v>
      </c>
      <c r="I7" s="49" t="s">
        <v>29</v>
      </c>
      <c r="J7" s="49" t="s">
        <v>6</v>
      </c>
      <c r="K7" s="53">
        <v>42.55</v>
      </c>
      <c r="L7" s="55">
        <v>5</v>
      </c>
      <c r="M7" s="8">
        <f t="shared" si="0"/>
        <v>5</v>
      </c>
      <c r="N7" s="65" t="str">
        <f t="shared" si="1"/>
        <v>OK</v>
      </c>
      <c r="O7" s="137"/>
      <c r="P7" s="61"/>
      <c r="Q7" s="61"/>
      <c r="R7" s="35"/>
      <c r="S7" s="35"/>
      <c r="T7" s="35"/>
      <c r="U7" s="36"/>
      <c r="V7" s="35"/>
      <c r="W7" s="35"/>
      <c r="X7" s="35"/>
    </row>
    <row r="8" spans="1:24" ht="60" x14ac:dyDescent="0.25">
      <c r="A8" s="104"/>
      <c r="B8" s="107"/>
      <c r="C8" s="40">
        <v>5</v>
      </c>
      <c r="D8" s="42" t="s">
        <v>13</v>
      </c>
      <c r="E8" s="42"/>
      <c r="F8" s="42"/>
      <c r="G8" s="47">
        <v>1001</v>
      </c>
      <c r="H8" s="40" t="s">
        <v>54</v>
      </c>
      <c r="I8" s="49" t="s">
        <v>29</v>
      </c>
      <c r="J8" s="49" t="s">
        <v>6</v>
      </c>
      <c r="K8" s="53">
        <v>46.85</v>
      </c>
      <c r="L8" s="55">
        <v>5</v>
      </c>
      <c r="M8" s="8">
        <f t="shared" si="0"/>
        <v>5</v>
      </c>
      <c r="N8" s="65" t="str">
        <f t="shared" si="1"/>
        <v>OK</v>
      </c>
      <c r="O8" s="137"/>
      <c r="P8" s="61"/>
      <c r="Q8" s="61"/>
      <c r="R8" s="35"/>
      <c r="S8" s="35"/>
      <c r="T8" s="35"/>
      <c r="U8" s="35"/>
      <c r="V8" s="35"/>
      <c r="W8" s="35"/>
      <c r="X8" s="35"/>
    </row>
    <row r="9" spans="1:24" ht="60" x14ac:dyDescent="0.25">
      <c r="A9" s="104"/>
      <c r="B9" s="107"/>
      <c r="C9" s="40">
        <v>6</v>
      </c>
      <c r="D9" s="42" t="s">
        <v>14</v>
      </c>
      <c r="E9" s="42"/>
      <c r="F9" s="42"/>
      <c r="G9" s="47">
        <v>1001</v>
      </c>
      <c r="H9" s="40" t="s">
        <v>54</v>
      </c>
      <c r="I9" s="49" t="s">
        <v>29</v>
      </c>
      <c r="J9" s="49" t="s">
        <v>6</v>
      </c>
      <c r="K9" s="53">
        <v>53</v>
      </c>
      <c r="L9" s="55">
        <v>4</v>
      </c>
      <c r="M9" s="8">
        <f t="shared" si="0"/>
        <v>4</v>
      </c>
      <c r="N9" s="65" t="str">
        <f t="shared" si="1"/>
        <v>OK</v>
      </c>
      <c r="O9" s="137"/>
      <c r="P9" s="61"/>
      <c r="Q9" s="61"/>
      <c r="R9" s="35"/>
      <c r="S9" s="35"/>
      <c r="T9" s="35"/>
      <c r="U9" s="35"/>
      <c r="V9" s="35"/>
      <c r="W9" s="35"/>
      <c r="X9" s="35"/>
    </row>
    <row r="10" spans="1:24" ht="60" x14ac:dyDescent="0.25">
      <c r="A10" s="104"/>
      <c r="B10" s="107"/>
      <c r="C10" s="40">
        <v>7</v>
      </c>
      <c r="D10" s="42" t="s">
        <v>15</v>
      </c>
      <c r="E10" s="42"/>
      <c r="F10" s="42"/>
      <c r="G10" s="47">
        <v>1001</v>
      </c>
      <c r="H10" s="40" t="s">
        <v>54</v>
      </c>
      <c r="I10" s="49" t="s">
        <v>29</v>
      </c>
      <c r="J10" s="49" t="s">
        <v>6</v>
      </c>
      <c r="K10" s="53">
        <v>57.16</v>
      </c>
      <c r="L10" s="55">
        <v>3</v>
      </c>
      <c r="M10" s="8">
        <f t="shared" si="0"/>
        <v>2</v>
      </c>
      <c r="N10" s="65" t="str">
        <f t="shared" si="1"/>
        <v>OK</v>
      </c>
      <c r="O10" s="137">
        <v>1</v>
      </c>
      <c r="P10" s="61"/>
      <c r="Q10" s="64"/>
      <c r="R10" s="35"/>
      <c r="S10" s="35"/>
      <c r="T10" s="35"/>
      <c r="U10" s="35"/>
      <c r="V10" s="35"/>
      <c r="W10" s="35"/>
      <c r="X10" s="35"/>
    </row>
    <row r="11" spans="1:24" ht="60" x14ac:dyDescent="0.25">
      <c r="A11" s="104"/>
      <c r="B11" s="107"/>
      <c r="C11" s="40">
        <v>8</v>
      </c>
      <c r="D11" s="43" t="s">
        <v>16</v>
      </c>
      <c r="E11" s="43"/>
      <c r="F11" s="43"/>
      <c r="G11" s="47">
        <v>1001</v>
      </c>
      <c r="H11" s="40" t="s">
        <v>54</v>
      </c>
      <c r="I11" s="50" t="s">
        <v>29</v>
      </c>
      <c r="J11" s="50" t="s">
        <v>28</v>
      </c>
      <c r="K11" s="53">
        <v>33.29</v>
      </c>
      <c r="L11" s="56">
        <v>3</v>
      </c>
      <c r="M11" s="8">
        <f t="shared" si="0"/>
        <v>3</v>
      </c>
      <c r="N11" s="65" t="str">
        <f t="shared" si="1"/>
        <v>OK</v>
      </c>
      <c r="O11" s="137"/>
      <c r="P11" s="61"/>
      <c r="Q11" s="61"/>
      <c r="R11" s="35"/>
      <c r="S11" s="35"/>
      <c r="T11" s="35"/>
      <c r="U11" s="36"/>
      <c r="V11" s="35"/>
      <c r="W11" s="35"/>
      <c r="X11" s="35"/>
    </row>
    <row r="12" spans="1:24" ht="60" x14ac:dyDescent="0.25">
      <c r="A12" s="104"/>
      <c r="B12" s="107"/>
      <c r="C12" s="40">
        <v>9</v>
      </c>
      <c r="D12" s="44" t="s">
        <v>17</v>
      </c>
      <c r="E12" s="44"/>
      <c r="F12" s="44"/>
      <c r="G12" s="47">
        <v>1001</v>
      </c>
      <c r="H12" s="40" t="s">
        <v>54</v>
      </c>
      <c r="I12" s="51" t="s">
        <v>29</v>
      </c>
      <c r="J12" s="51" t="s">
        <v>28</v>
      </c>
      <c r="K12" s="53">
        <v>40.76</v>
      </c>
      <c r="L12" s="57">
        <v>5</v>
      </c>
      <c r="M12" s="8">
        <f t="shared" si="0"/>
        <v>2</v>
      </c>
      <c r="N12" s="65" t="str">
        <f t="shared" si="1"/>
        <v>OK</v>
      </c>
      <c r="O12" s="137">
        <v>3</v>
      </c>
      <c r="P12" s="61"/>
      <c r="Q12" s="61"/>
      <c r="R12" s="35"/>
      <c r="S12" s="35"/>
      <c r="T12" s="35"/>
      <c r="U12" s="35"/>
      <c r="V12" s="35"/>
      <c r="W12" s="35"/>
      <c r="X12" s="35"/>
    </row>
    <row r="13" spans="1:24" ht="60" x14ac:dyDescent="0.25">
      <c r="A13" s="104"/>
      <c r="B13" s="107"/>
      <c r="C13" s="40">
        <v>10</v>
      </c>
      <c r="D13" s="44" t="s">
        <v>18</v>
      </c>
      <c r="E13" s="44"/>
      <c r="F13" s="44"/>
      <c r="G13" s="47">
        <v>1001</v>
      </c>
      <c r="H13" s="40" t="s">
        <v>54</v>
      </c>
      <c r="I13" s="51" t="s">
        <v>29</v>
      </c>
      <c r="J13" s="51" t="s">
        <v>6</v>
      </c>
      <c r="K13" s="53">
        <v>58.97</v>
      </c>
      <c r="L13" s="57">
        <v>6</v>
      </c>
      <c r="M13" s="8">
        <f t="shared" si="0"/>
        <v>6</v>
      </c>
      <c r="N13" s="65" t="str">
        <f t="shared" si="1"/>
        <v>OK</v>
      </c>
      <c r="O13" s="136"/>
      <c r="P13" s="61"/>
      <c r="Q13" s="61"/>
      <c r="R13" s="35"/>
      <c r="S13" s="35"/>
      <c r="T13" s="35"/>
      <c r="U13" s="35"/>
      <c r="V13" s="35"/>
      <c r="W13" s="35"/>
      <c r="X13" s="35"/>
    </row>
    <row r="14" spans="1:24" ht="30" x14ac:dyDescent="0.25">
      <c r="A14" s="104"/>
      <c r="B14" s="107"/>
      <c r="C14" s="40">
        <v>11</v>
      </c>
      <c r="D14" s="45" t="s">
        <v>19</v>
      </c>
      <c r="E14" s="45"/>
      <c r="F14" s="45"/>
      <c r="G14" s="47">
        <v>1001</v>
      </c>
      <c r="H14" s="40" t="s">
        <v>55</v>
      </c>
      <c r="I14" s="48" t="s">
        <v>29</v>
      </c>
      <c r="J14" s="48" t="s">
        <v>6</v>
      </c>
      <c r="K14" s="53">
        <v>13.61</v>
      </c>
      <c r="L14" s="54">
        <v>10</v>
      </c>
      <c r="M14" s="8">
        <f t="shared" si="0"/>
        <v>10</v>
      </c>
      <c r="N14" s="65" t="str">
        <f t="shared" si="1"/>
        <v>OK</v>
      </c>
      <c r="O14" s="136"/>
      <c r="P14" s="61"/>
      <c r="Q14" s="61"/>
      <c r="R14" s="35"/>
      <c r="S14" s="35"/>
      <c r="T14" s="35"/>
      <c r="U14" s="35"/>
      <c r="V14" s="35"/>
      <c r="W14" s="35"/>
      <c r="X14" s="35"/>
    </row>
    <row r="15" spans="1:24" ht="30" x14ac:dyDescent="0.25">
      <c r="A15" s="104"/>
      <c r="B15" s="107"/>
      <c r="C15" s="40">
        <v>12</v>
      </c>
      <c r="D15" s="45" t="s">
        <v>20</v>
      </c>
      <c r="E15" s="45"/>
      <c r="F15" s="45"/>
      <c r="G15" s="47">
        <v>1001</v>
      </c>
      <c r="H15" s="40" t="s">
        <v>55</v>
      </c>
      <c r="I15" s="48" t="s">
        <v>29</v>
      </c>
      <c r="J15" s="48" t="s">
        <v>6</v>
      </c>
      <c r="K15" s="53">
        <v>12.39</v>
      </c>
      <c r="L15" s="54">
        <v>5</v>
      </c>
      <c r="M15" s="8">
        <f t="shared" si="0"/>
        <v>5</v>
      </c>
      <c r="N15" s="65" t="str">
        <f t="shared" si="1"/>
        <v>OK</v>
      </c>
      <c r="O15" s="136"/>
      <c r="P15" s="61"/>
      <c r="Q15" s="61"/>
      <c r="R15" s="35"/>
      <c r="S15" s="35"/>
      <c r="T15" s="35"/>
      <c r="U15" s="35"/>
      <c r="V15" s="35"/>
      <c r="W15" s="35"/>
      <c r="X15" s="35"/>
    </row>
    <row r="16" spans="1:24" ht="30" x14ac:dyDescent="0.25">
      <c r="A16" s="104"/>
      <c r="B16" s="107"/>
      <c r="C16" s="40">
        <v>13</v>
      </c>
      <c r="D16" s="45" t="s">
        <v>21</v>
      </c>
      <c r="E16" s="45"/>
      <c r="F16" s="45"/>
      <c r="G16" s="47">
        <v>1001</v>
      </c>
      <c r="H16" s="40" t="s">
        <v>55</v>
      </c>
      <c r="I16" s="48" t="s">
        <v>29</v>
      </c>
      <c r="J16" s="48" t="s">
        <v>6</v>
      </c>
      <c r="K16" s="53">
        <v>12.11</v>
      </c>
      <c r="L16" s="54">
        <v>5</v>
      </c>
      <c r="M16" s="8">
        <f t="shared" si="0"/>
        <v>5</v>
      </c>
      <c r="N16" s="65" t="str">
        <f t="shared" si="1"/>
        <v>OK</v>
      </c>
      <c r="O16" s="136"/>
      <c r="P16" s="61"/>
      <c r="Q16" s="61"/>
      <c r="R16" s="35"/>
      <c r="S16" s="35"/>
      <c r="T16" s="35"/>
      <c r="U16" s="35"/>
      <c r="V16" s="35"/>
      <c r="W16" s="35"/>
      <c r="X16" s="35"/>
    </row>
    <row r="17" spans="1:24" ht="30" x14ac:dyDescent="0.25">
      <c r="A17" s="104"/>
      <c r="B17" s="107"/>
      <c r="C17" s="40">
        <v>14</v>
      </c>
      <c r="D17" s="45" t="s">
        <v>22</v>
      </c>
      <c r="E17" s="45"/>
      <c r="F17" s="45"/>
      <c r="G17" s="47">
        <v>1001</v>
      </c>
      <c r="H17" s="40" t="s">
        <v>55</v>
      </c>
      <c r="I17" s="48" t="s">
        <v>29</v>
      </c>
      <c r="J17" s="48" t="s">
        <v>6</v>
      </c>
      <c r="K17" s="53">
        <v>12.31</v>
      </c>
      <c r="L17" s="54">
        <v>5</v>
      </c>
      <c r="M17" s="8">
        <f t="shared" si="0"/>
        <v>5</v>
      </c>
      <c r="N17" s="65" t="str">
        <f t="shared" si="1"/>
        <v>OK</v>
      </c>
      <c r="O17" s="136"/>
      <c r="P17" s="61"/>
      <c r="Q17" s="61"/>
      <c r="R17" s="35"/>
      <c r="S17" s="35"/>
      <c r="T17" s="35"/>
      <c r="U17" s="35"/>
      <c r="V17" s="35"/>
      <c r="W17" s="35"/>
      <c r="X17" s="35"/>
    </row>
    <row r="18" spans="1:24" ht="30" x14ac:dyDescent="0.25">
      <c r="A18" s="104"/>
      <c r="B18" s="107"/>
      <c r="C18" s="40">
        <v>15</v>
      </c>
      <c r="D18" s="45" t="s">
        <v>23</v>
      </c>
      <c r="E18" s="45"/>
      <c r="F18" s="45"/>
      <c r="G18" s="47">
        <v>1001</v>
      </c>
      <c r="H18" s="40" t="s">
        <v>55</v>
      </c>
      <c r="I18" s="48" t="s">
        <v>29</v>
      </c>
      <c r="J18" s="48" t="s">
        <v>6</v>
      </c>
      <c r="K18" s="53">
        <v>18.989999999999998</v>
      </c>
      <c r="L18" s="54">
        <v>5</v>
      </c>
      <c r="M18" s="8">
        <f t="shared" si="0"/>
        <v>5</v>
      </c>
      <c r="N18" s="65" t="str">
        <f t="shared" si="1"/>
        <v>OK</v>
      </c>
      <c r="O18" s="136"/>
      <c r="P18" s="61"/>
      <c r="Q18" s="61"/>
      <c r="R18" s="35"/>
      <c r="S18" s="35"/>
      <c r="T18" s="35"/>
      <c r="U18" s="35"/>
      <c r="V18" s="35"/>
      <c r="W18" s="35"/>
      <c r="X18" s="35"/>
    </row>
    <row r="19" spans="1:24" ht="30" x14ac:dyDescent="0.25">
      <c r="A19" s="104"/>
      <c r="B19" s="107"/>
      <c r="C19" s="40">
        <v>16</v>
      </c>
      <c r="D19" s="45" t="s">
        <v>24</v>
      </c>
      <c r="E19" s="45"/>
      <c r="F19" s="45"/>
      <c r="G19" s="47">
        <v>1001</v>
      </c>
      <c r="H19" s="40" t="s">
        <v>55</v>
      </c>
      <c r="I19" s="48" t="s">
        <v>29</v>
      </c>
      <c r="J19" s="48" t="s">
        <v>6</v>
      </c>
      <c r="K19" s="53">
        <v>20.05</v>
      </c>
      <c r="L19" s="54">
        <v>5</v>
      </c>
      <c r="M19" s="8">
        <f t="shared" si="0"/>
        <v>5</v>
      </c>
      <c r="N19" s="65" t="str">
        <f t="shared" si="1"/>
        <v>OK</v>
      </c>
      <c r="O19" s="136"/>
      <c r="P19" s="61"/>
      <c r="Q19" s="61"/>
      <c r="R19" s="35"/>
      <c r="S19" s="35"/>
      <c r="T19" s="35"/>
      <c r="U19" s="35"/>
      <c r="V19" s="35"/>
      <c r="W19" s="35"/>
      <c r="X19" s="35"/>
    </row>
    <row r="20" spans="1:24" ht="30" x14ac:dyDescent="0.25">
      <c r="A20" s="104"/>
      <c r="B20" s="107"/>
      <c r="C20" s="40">
        <v>17</v>
      </c>
      <c r="D20" s="45" t="s">
        <v>25</v>
      </c>
      <c r="E20" s="45"/>
      <c r="F20" s="45"/>
      <c r="G20" s="47">
        <v>1001</v>
      </c>
      <c r="H20" s="40" t="s">
        <v>55</v>
      </c>
      <c r="I20" s="48" t="s">
        <v>29</v>
      </c>
      <c r="J20" s="48" t="s">
        <v>6</v>
      </c>
      <c r="K20" s="53">
        <v>21.37</v>
      </c>
      <c r="L20" s="54">
        <v>3</v>
      </c>
      <c r="M20" s="8">
        <f t="shared" si="0"/>
        <v>3</v>
      </c>
      <c r="N20" s="65" t="str">
        <f t="shared" si="1"/>
        <v>OK</v>
      </c>
      <c r="O20" s="136"/>
      <c r="P20" s="64"/>
      <c r="Q20" s="61"/>
      <c r="R20" s="35"/>
      <c r="S20" s="35"/>
      <c r="T20" s="35"/>
      <c r="U20" s="35"/>
      <c r="V20" s="35"/>
      <c r="W20" s="35"/>
      <c r="X20" s="35"/>
    </row>
    <row r="21" spans="1:24" ht="30" x14ac:dyDescent="0.25">
      <c r="A21" s="104"/>
      <c r="B21" s="107"/>
      <c r="C21" s="40">
        <v>18</v>
      </c>
      <c r="D21" s="46" t="s">
        <v>26</v>
      </c>
      <c r="E21" s="46"/>
      <c r="F21" s="46"/>
      <c r="G21" s="47">
        <v>1001</v>
      </c>
      <c r="H21" s="40" t="s">
        <v>55</v>
      </c>
      <c r="I21" s="48" t="s">
        <v>29</v>
      </c>
      <c r="J21" s="51" t="s">
        <v>6</v>
      </c>
      <c r="K21" s="53">
        <v>13.69</v>
      </c>
      <c r="L21" s="57">
        <v>3</v>
      </c>
      <c r="M21" s="8">
        <f t="shared" si="0"/>
        <v>3</v>
      </c>
      <c r="N21" s="65" t="str">
        <f t="shared" si="1"/>
        <v>OK</v>
      </c>
      <c r="O21" s="136"/>
      <c r="P21" s="61"/>
      <c r="Q21" s="61"/>
      <c r="R21" s="35"/>
      <c r="S21" s="35"/>
      <c r="T21" s="35"/>
      <c r="U21" s="35"/>
      <c r="V21" s="35"/>
      <c r="W21" s="35"/>
      <c r="X21" s="35"/>
    </row>
    <row r="22" spans="1:24" ht="30" x14ac:dyDescent="0.25">
      <c r="A22" s="104"/>
      <c r="B22" s="107"/>
      <c r="C22" s="40">
        <v>19</v>
      </c>
      <c r="D22" s="42" t="s">
        <v>27</v>
      </c>
      <c r="E22" s="42"/>
      <c r="F22" s="42"/>
      <c r="G22" s="47">
        <v>1001</v>
      </c>
      <c r="H22" s="40" t="s">
        <v>55</v>
      </c>
      <c r="I22" s="49" t="s">
        <v>29</v>
      </c>
      <c r="J22" s="49" t="s">
        <v>6</v>
      </c>
      <c r="K22" s="72">
        <v>2.37</v>
      </c>
      <c r="L22" s="55">
        <v>10</v>
      </c>
      <c r="M22" s="8">
        <f t="shared" si="0"/>
        <v>10</v>
      </c>
      <c r="N22" s="65" t="str">
        <f t="shared" si="1"/>
        <v>OK</v>
      </c>
      <c r="O22" s="136"/>
      <c r="P22" s="61"/>
      <c r="Q22" s="61"/>
      <c r="R22" s="37"/>
      <c r="S22" s="37"/>
      <c r="T22" s="35"/>
      <c r="U22" s="35"/>
      <c r="V22" s="35"/>
      <c r="W22" s="35"/>
      <c r="X22" s="35"/>
    </row>
    <row r="23" spans="1:24" ht="30" x14ac:dyDescent="0.25">
      <c r="A23" s="104"/>
      <c r="B23" s="107"/>
      <c r="C23" s="40">
        <v>20</v>
      </c>
      <c r="D23" s="42" t="s">
        <v>39</v>
      </c>
      <c r="E23" s="42"/>
      <c r="F23" s="42"/>
      <c r="G23" s="47">
        <v>1001</v>
      </c>
      <c r="H23" s="40" t="s">
        <v>56</v>
      </c>
      <c r="I23" s="49" t="s">
        <v>29</v>
      </c>
      <c r="J23" s="49" t="s">
        <v>6</v>
      </c>
      <c r="K23" s="53">
        <v>31.13</v>
      </c>
      <c r="L23" s="55"/>
      <c r="M23" s="8">
        <f t="shared" si="0"/>
        <v>0</v>
      </c>
      <c r="N23" s="65" t="str">
        <f t="shared" si="1"/>
        <v>OK</v>
      </c>
      <c r="O23" s="136"/>
      <c r="P23" s="61"/>
      <c r="Q23" s="61"/>
      <c r="R23" s="35"/>
      <c r="S23" s="35"/>
      <c r="T23" s="35"/>
      <c r="U23" s="35"/>
      <c r="V23" s="35"/>
      <c r="W23" s="35"/>
      <c r="X23" s="35"/>
    </row>
    <row r="24" spans="1:24" ht="45" x14ac:dyDescent="0.25">
      <c r="A24" s="105"/>
      <c r="B24" s="108"/>
      <c r="C24" s="40">
        <v>21</v>
      </c>
      <c r="D24" s="42" t="s">
        <v>46</v>
      </c>
      <c r="E24" s="42"/>
      <c r="F24" s="42"/>
      <c r="G24" s="47">
        <v>1001</v>
      </c>
      <c r="H24" s="40" t="s">
        <v>56</v>
      </c>
      <c r="I24" s="49" t="s">
        <v>29</v>
      </c>
      <c r="J24" s="49" t="s">
        <v>6</v>
      </c>
      <c r="K24" s="53">
        <v>63.62</v>
      </c>
      <c r="L24" s="55"/>
      <c r="M24" s="8">
        <f t="shared" si="0"/>
        <v>0</v>
      </c>
      <c r="N24" s="65" t="str">
        <f t="shared" si="1"/>
        <v>OK</v>
      </c>
      <c r="O24" s="136"/>
      <c r="P24" s="61"/>
      <c r="Q24" s="61"/>
      <c r="R24" s="35"/>
      <c r="S24" s="35"/>
      <c r="T24" s="35"/>
      <c r="U24" s="35"/>
      <c r="V24" s="35"/>
      <c r="W24" s="35"/>
      <c r="X24" s="35"/>
    </row>
    <row r="25" spans="1:24" x14ac:dyDescent="0.25">
      <c r="O25" s="31">
        <f>SUMPRODUCT($K$4:$K$24,O4:O24)</f>
        <v>319.20000000000005</v>
      </c>
      <c r="P25" s="31">
        <f>SUMPRODUCT($K$4:$K$24,P4:P24)</f>
        <v>0</v>
      </c>
      <c r="Q25" s="31">
        <f>SUMPRODUCT($K$4:$K$24,Q4:Q24)</f>
        <v>0</v>
      </c>
      <c r="R25" s="31">
        <f>SUMPRODUCT($K$4:$K$24,R4:R24)</f>
        <v>0</v>
      </c>
      <c r="S25" s="31">
        <f>SUMPRODUCT(K4:K24,S4:S24)</f>
        <v>0</v>
      </c>
      <c r="T25" s="31">
        <f>SUMPRODUCT(K4:K24,T4:T24)</f>
        <v>0</v>
      </c>
      <c r="U25" s="32">
        <f>SUMPRODUCT(K4:K24,U4:U24)</f>
        <v>0</v>
      </c>
    </row>
    <row r="26" spans="1:24" x14ac:dyDescent="0.25">
      <c r="O26" s="62"/>
      <c r="P26" s="59"/>
      <c r="Q26" s="59"/>
      <c r="R26" s="59"/>
    </row>
    <row r="27" spans="1:24" x14ac:dyDescent="0.25">
      <c r="O27" s="62"/>
      <c r="P27" s="59"/>
      <c r="Q27" s="59"/>
      <c r="R27" s="59"/>
    </row>
    <row r="28" spans="1:24" x14ac:dyDescent="0.25">
      <c r="O28" s="62"/>
      <c r="P28" s="59"/>
      <c r="Q28" s="59"/>
      <c r="R28" s="59"/>
    </row>
    <row r="29" spans="1:24" x14ac:dyDescent="0.25">
      <c r="O29" s="62"/>
      <c r="P29" s="59"/>
      <c r="Q29" s="59"/>
      <c r="R29" s="59"/>
    </row>
    <row r="30" spans="1:24" x14ac:dyDescent="0.25">
      <c r="O30" s="62"/>
      <c r="P30" s="59"/>
      <c r="Q30" s="59"/>
      <c r="R30" s="59"/>
    </row>
    <row r="31" spans="1:24" ht="26.25" customHeight="1" x14ac:dyDescent="0.25">
      <c r="O31" s="62"/>
    </row>
    <row r="32" spans="1:24" x14ac:dyDescent="0.25"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ht="90" customHeight="1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  <row r="86" spans="15:15" x14ac:dyDescent="0.25">
      <c r="O86" s="62"/>
    </row>
    <row r="87" spans="15:15" x14ac:dyDescent="0.25">
      <c r="O87" s="62"/>
    </row>
    <row r="88" spans="15:15" x14ac:dyDescent="0.25">
      <c r="O88" s="62"/>
    </row>
    <row r="89" spans="15:15" x14ac:dyDescent="0.25">
      <c r="O89" s="62"/>
    </row>
    <row r="90" spans="15:15" x14ac:dyDescent="0.25">
      <c r="O90" s="62"/>
    </row>
    <row r="91" spans="15:15" x14ac:dyDescent="0.25">
      <c r="O91" s="62"/>
    </row>
    <row r="92" spans="15:15" x14ac:dyDescent="0.25">
      <c r="O92" s="62"/>
    </row>
    <row r="93" spans="15:15" x14ac:dyDescent="0.25">
      <c r="O93" s="62"/>
    </row>
    <row r="94" spans="15:15" x14ac:dyDescent="0.25">
      <c r="O94" s="62"/>
    </row>
    <row r="95" spans="15:15" x14ac:dyDescent="0.25">
      <c r="O95" s="62"/>
    </row>
    <row r="96" spans="15:15" x14ac:dyDescent="0.25">
      <c r="O96" s="62"/>
    </row>
    <row r="97" spans="15:15" x14ac:dyDescent="0.25">
      <c r="O97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2" spans="15:15" x14ac:dyDescent="0.25">
      <c r="O102" s="62"/>
    </row>
    <row r="103" spans="15:15" x14ac:dyDescent="0.25">
      <c r="O103" s="62"/>
    </row>
    <row r="104" spans="15:15" x14ac:dyDescent="0.25">
      <c r="O104" s="62"/>
    </row>
    <row r="105" spans="15:15" x14ac:dyDescent="0.25">
      <c r="O105" s="62"/>
    </row>
    <row r="106" spans="15:15" x14ac:dyDescent="0.25">
      <c r="O106" s="62"/>
    </row>
    <row r="107" spans="15:15" x14ac:dyDescent="0.25">
      <c r="O107" s="62"/>
    </row>
    <row r="108" spans="15:15" x14ac:dyDescent="0.25">
      <c r="O108" s="62"/>
    </row>
    <row r="109" spans="15:15" x14ac:dyDescent="0.25">
      <c r="O109" s="62"/>
    </row>
    <row r="110" spans="15:15" x14ac:dyDescent="0.25">
      <c r="O110" s="62"/>
    </row>
    <row r="111" spans="15:15" x14ac:dyDescent="0.25">
      <c r="O111" s="62"/>
    </row>
    <row r="112" spans="15:15" x14ac:dyDescent="0.25">
      <c r="O112" s="62"/>
    </row>
    <row r="113" spans="15:15" x14ac:dyDescent="0.25">
      <c r="O113" s="62"/>
    </row>
    <row r="114" spans="15:15" x14ac:dyDescent="0.25">
      <c r="O114" s="62"/>
    </row>
    <row r="115" spans="15:15" x14ac:dyDescent="0.25">
      <c r="O115" s="62"/>
    </row>
    <row r="116" spans="15:15" x14ac:dyDescent="0.25">
      <c r="O116" s="62"/>
    </row>
    <row r="117" spans="15:15" x14ac:dyDescent="0.25">
      <c r="O117" s="62"/>
    </row>
    <row r="118" spans="15:15" x14ac:dyDescent="0.25">
      <c r="O118" s="62"/>
    </row>
    <row r="119" spans="15:15" x14ac:dyDescent="0.25">
      <c r="O119" s="62"/>
    </row>
    <row r="120" spans="15:15" x14ac:dyDescent="0.25">
      <c r="O120" s="62"/>
    </row>
    <row r="121" spans="15:15" x14ac:dyDescent="0.25">
      <c r="O121" s="62"/>
    </row>
    <row r="122" spans="15:15" x14ac:dyDescent="0.25">
      <c r="O122" s="62"/>
    </row>
    <row r="123" spans="15:15" x14ac:dyDescent="0.25">
      <c r="O123" s="62"/>
    </row>
    <row r="124" spans="15:15" x14ac:dyDescent="0.25">
      <c r="O124" s="62"/>
    </row>
    <row r="125" spans="15:15" x14ac:dyDescent="0.25">
      <c r="O125" s="62"/>
    </row>
    <row r="126" spans="15:15" x14ac:dyDescent="0.25">
      <c r="O126" s="62"/>
    </row>
    <row r="127" spans="15:15" x14ac:dyDescent="0.25">
      <c r="O127" s="62"/>
    </row>
    <row r="128" spans="15:15" x14ac:dyDescent="0.25">
      <c r="O128" s="62"/>
    </row>
    <row r="129" spans="15:15" x14ac:dyDescent="0.25">
      <c r="O129" s="62"/>
    </row>
    <row r="130" spans="15:15" x14ac:dyDescent="0.25">
      <c r="O130" s="62"/>
    </row>
    <row r="131" spans="15:15" x14ac:dyDescent="0.25">
      <c r="O131" s="62"/>
    </row>
    <row r="132" spans="15:15" x14ac:dyDescent="0.25">
      <c r="O132" s="62"/>
    </row>
    <row r="133" spans="15:15" x14ac:dyDescent="0.25">
      <c r="O133" s="62"/>
    </row>
    <row r="134" spans="15:15" x14ac:dyDescent="0.25">
      <c r="O134" s="62"/>
    </row>
    <row r="135" spans="15:15" x14ac:dyDescent="0.25">
      <c r="O135" s="62"/>
    </row>
    <row r="136" spans="15:15" x14ac:dyDescent="0.25">
      <c r="O136" s="62"/>
    </row>
    <row r="137" spans="15:15" x14ac:dyDescent="0.25">
      <c r="O137" s="62"/>
    </row>
    <row r="138" spans="15:15" x14ac:dyDescent="0.25">
      <c r="O138" s="62"/>
    </row>
    <row r="139" spans="15:15" x14ac:dyDescent="0.25">
      <c r="O139" s="62"/>
    </row>
    <row r="140" spans="15:15" x14ac:dyDescent="0.25">
      <c r="O140" s="62"/>
    </row>
    <row r="141" spans="15:15" x14ac:dyDescent="0.25">
      <c r="O141" s="62"/>
    </row>
    <row r="142" spans="15:15" x14ac:dyDescent="0.25">
      <c r="O142" s="62"/>
    </row>
    <row r="143" spans="15:15" x14ac:dyDescent="0.25">
      <c r="O143" s="62"/>
    </row>
    <row r="144" spans="15:15" x14ac:dyDescent="0.25">
      <c r="O144" s="62"/>
    </row>
    <row r="145" spans="15:15" x14ac:dyDescent="0.25">
      <c r="O145" s="62"/>
    </row>
    <row r="146" spans="15:15" x14ac:dyDescent="0.25">
      <c r="O146" s="62"/>
    </row>
    <row r="147" spans="15:15" x14ac:dyDescent="0.25">
      <c r="O147" s="62"/>
    </row>
    <row r="148" spans="15:15" x14ac:dyDescent="0.25">
      <c r="O148" s="62"/>
    </row>
    <row r="149" spans="15:15" x14ac:dyDescent="0.25">
      <c r="O149" s="62"/>
    </row>
    <row r="150" spans="15:15" x14ac:dyDescent="0.25">
      <c r="O150" s="62"/>
    </row>
    <row r="151" spans="15:15" x14ac:dyDescent="0.25">
      <c r="O151" s="62"/>
    </row>
    <row r="152" spans="15:15" x14ac:dyDescent="0.25">
      <c r="O152" s="62"/>
    </row>
    <row r="153" spans="15:15" x14ac:dyDescent="0.25">
      <c r="O153" s="62"/>
    </row>
    <row r="154" spans="15:15" x14ac:dyDescent="0.25">
      <c r="O154" s="62"/>
    </row>
    <row r="155" spans="15:15" x14ac:dyDescent="0.25">
      <c r="O155" s="62"/>
    </row>
    <row r="156" spans="15:15" x14ac:dyDescent="0.25">
      <c r="O156" s="62"/>
    </row>
    <row r="157" spans="15:15" x14ac:dyDescent="0.25">
      <c r="O157" s="62"/>
    </row>
    <row r="158" spans="15:15" x14ac:dyDescent="0.25">
      <c r="O158" s="62"/>
    </row>
    <row r="159" spans="15:15" x14ac:dyDescent="0.25">
      <c r="O159" s="62"/>
    </row>
    <row r="160" spans="15:15" x14ac:dyDescent="0.25">
      <c r="O160" s="62"/>
    </row>
    <row r="161" spans="15:15" x14ac:dyDescent="0.25">
      <c r="O161" s="62"/>
    </row>
    <row r="162" spans="15:15" x14ac:dyDescent="0.25">
      <c r="O162" s="62"/>
    </row>
    <row r="163" spans="15:15" x14ac:dyDescent="0.25">
      <c r="O163" s="62"/>
    </row>
    <row r="164" spans="15:15" x14ac:dyDescent="0.25">
      <c r="O164" s="62"/>
    </row>
    <row r="165" spans="15:15" x14ac:dyDescent="0.25">
      <c r="O165" s="62"/>
    </row>
    <row r="166" spans="15:15" x14ac:dyDescent="0.25">
      <c r="O166" s="62"/>
    </row>
    <row r="167" spans="15:15" x14ac:dyDescent="0.25">
      <c r="O167" s="62"/>
    </row>
    <row r="168" spans="15:15" x14ac:dyDescent="0.25">
      <c r="O168" s="62"/>
    </row>
    <row r="169" spans="15:15" x14ac:dyDescent="0.25">
      <c r="O169" s="62"/>
    </row>
    <row r="170" spans="15:15" x14ac:dyDescent="0.25">
      <c r="O170" s="62"/>
    </row>
    <row r="171" spans="15:15" x14ac:dyDescent="0.25">
      <c r="O171" s="62"/>
    </row>
    <row r="172" spans="15:15" x14ac:dyDescent="0.25">
      <c r="O172" s="62"/>
    </row>
    <row r="173" spans="15:15" x14ac:dyDescent="0.25">
      <c r="O173" s="62"/>
    </row>
    <row r="174" spans="15:15" x14ac:dyDescent="0.25">
      <c r="O174" s="62"/>
    </row>
    <row r="175" spans="15:15" x14ac:dyDescent="0.25">
      <c r="O175" s="62"/>
    </row>
    <row r="176" spans="15:15" x14ac:dyDescent="0.25">
      <c r="O176" s="62"/>
    </row>
    <row r="177" spans="15:15" x14ac:dyDescent="0.25">
      <c r="O177" s="62"/>
    </row>
    <row r="178" spans="15:15" x14ac:dyDescent="0.25">
      <c r="O178" s="62"/>
    </row>
    <row r="179" spans="15:15" x14ac:dyDescent="0.25">
      <c r="O179" s="62"/>
    </row>
    <row r="180" spans="15:15" x14ac:dyDescent="0.25">
      <c r="O180" s="62"/>
    </row>
    <row r="181" spans="15:15" x14ac:dyDescent="0.25">
      <c r="O181" s="62"/>
    </row>
    <row r="182" spans="15:15" x14ac:dyDescent="0.25">
      <c r="O182" s="62"/>
    </row>
    <row r="183" spans="15:15" x14ac:dyDescent="0.25">
      <c r="O183" s="62"/>
    </row>
    <row r="184" spans="15:15" x14ac:dyDescent="0.25">
      <c r="O184" s="62"/>
    </row>
    <row r="185" spans="15:15" x14ac:dyDescent="0.25">
      <c r="O185" s="62"/>
    </row>
    <row r="186" spans="15:15" x14ac:dyDescent="0.25">
      <c r="O186" s="62"/>
    </row>
    <row r="187" spans="15:15" x14ac:dyDescent="0.25">
      <c r="O187" s="62"/>
    </row>
    <row r="188" spans="15:15" x14ac:dyDescent="0.25">
      <c r="O188" s="62"/>
    </row>
    <row r="189" spans="15:15" x14ac:dyDescent="0.25">
      <c r="O189" s="62"/>
    </row>
    <row r="190" spans="15:15" x14ac:dyDescent="0.25">
      <c r="O190" s="62"/>
    </row>
    <row r="191" spans="15:15" x14ac:dyDescent="0.25">
      <c r="O191" s="62"/>
    </row>
    <row r="192" spans="15:15" x14ac:dyDescent="0.25">
      <c r="O192" s="62"/>
    </row>
    <row r="193" spans="15:15" x14ac:dyDescent="0.25">
      <c r="O193" s="62"/>
    </row>
    <row r="194" spans="15:15" x14ac:dyDescent="0.25">
      <c r="O194" s="62"/>
    </row>
    <row r="195" spans="15:15" x14ac:dyDescent="0.25">
      <c r="O195" s="62"/>
    </row>
    <row r="196" spans="15:15" x14ac:dyDescent="0.25">
      <c r="O196" s="62"/>
    </row>
    <row r="197" spans="15:15" x14ac:dyDescent="0.25">
      <c r="O197" s="62"/>
    </row>
    <row r="198" spans="15:15" x14ac:dyDescent="0.25">
      <c r="O198" s="62"/>
    </row>
    <row r="199" spans="15:15" x14ac:dyDescent="0.25">
      <c r="O199" s="62"/>
    </row>
    <row r="200" spans="15:15" x14ac:dyDescent="0.25">
      <c r="O200" s="62"/>
    </row>
    <row r="201" spans="15:15" x14ac:dyDescent="0.25">
      <c r="O201" s="62"/>
    </row>
    <row r="202" spans="15:15" x14ac:dyDescent="0.25">
      <c r="O202" s="62"/>
    </row>
    <row r="203" spans="15:15" x14ac:dyDescent="0.25">
      <c r="O203" s="62"/>
    </row>
    <row r="204" spans="15:15" x14ac:dyDescent="0.25">
      <c r="O204" s="62"/>
    </row>
    <row r="205" spans="15:15" x14ac:dyDescent="0.25">
      <c r="O205" s="62"/>
    </row>
    <row r="206" spans="15:15" x14ac:dyDescent="0.25">
      <c r="O206" s="62"/>
    </row>
    <row r="207" spans="15:15" x14ac:dyDescent="0.25">
      <c r="O207" s="62"/>
    </row>
    <row r="208" spans="15:15" x14ac:dyDescent="0.25">
      <c r="O208" s="62"/>
    </row>
    <row r="209" spans="15:15" x14ac:dyDescent="0.25">
      <c r="O209" s="62"/>
    </row>
    <row r="210" spans="15:15" x14ac:dyDescent="0.25">
      <c r="O210" s="62"/>
    </row>
    <row r="211" spans="15:15" x14ac:dyDescent="0.25">
      <c r="O211" s="62"/>
    </row>
    <row r="212" spans="15:15" x14ac:dyDescent="0.25">
      <c r="O212" s="62"/>
    </row>
    <row r="213" spans="15:15" x14ac:dyDescent="0.25">
      <c r="O213" s="62"/>
    </row>
    <row r="214" spans="15:15" x14ac:dyDescent="0.25">
      <c r="O214" s="62"/>
    </row>
    <row r="215" spans="15:15" x14ac:dyDescent="0.25">
      <c r="O215" s="62"/>
    </row>
    <row r="216" spans="15:15" x14ac:dyDescent="0.25">
      <c r="O216" s="62"/>
    </row>
    <row r="217" spans="15:15" x14ac:dyDescent="0.25">
      <c r="O217" s="62"/>
    </row>
    <row r="218" spans="15:15" x14ac:dyDescent="0.25">
      <c r="O218" s="62"/>
    </row>
    <row r="219" spans="15:15" x14ac:dyDescent="0.25">
      <c r="O219" s="62"/>
    </row>
    <row r="220" spans="15:15" x14ac:dyDescent="0.25">
      <c r="O220" s="62"/>
    </row>
    <row r="221" spans="15:15" x14ac:dyDescent="0.25">
      <c r="O221" s="62"/>
    </row>
    <row r="222" spans="15:15" x14ac:dyDescent="0.25">
      <c r="O222" s="62"/>
    </row>
    <row r="223" spans="15:15" x14ac:dyDescent="0.25">
      <c r="O223" s="62"/>
    </row>
    <row r="224" spans="15:15" x14ac:dyDescent="0.25">
      <c r="O224" s="62"/>
    </row>
    <row r="225" spans="15:15" x14ac:dyDescent="0.25">
      <c r="O225" s="62"/>
    </row>
    <row r="226" spans="15:15" x14ac:dyDescent="0.25">
      <c r="O226" s="62"/>
    </row>
    <row r="227" spans="15:15" x14ac:dyDescent="0.25">
      <c r="O227" s="62"/>
    </row>
    <row r="228" spans="15:15" x14ac:dyDescent="0.25">
      <c r="O228" s="62"/>
    </row>
    <row r="229" spans="15:15" x14ac:dyDescent="0.25">
      <c r="O229" s="62"/>
    </row>
    <row r="230" spans="15:15" x14ac:dyDescent="0.25">
      <c r="O230" s="62"/>
    </row>
    <row r="231" spans="15:15" x14ac:dyDescent="0.25">
      <c r="O231" s="62"/>
    </row>
    <row r="232" spans="15:15" x14ac:dyDescent="0.25">
      <c r="O232" s="62"/>
    </row>
    <row r="233" spans="15:15" x14ac:dyDescent="0.25">
      <c r="O233" s="62"/>
    </row>
    <row r="234" spans="15:15" x14ac:dyDescent="0.25">
      <c r="O234" s="62"/>
    </row>
    <row r="235" spans="15:15" x14ac:dyDescent="0.25">
      <c r="O235" s="62"/>
    </row>
    <row r="236" spans="15:15" x14ac:dyDescent="0.25">
      <c r="O236" s="62"/>
    </row>
    <row r="237" spans="15:15" x14ac:dyDescent="0.25">
      <c r="O237" s="62"/>
    </row>
    <row r="238" spans="15:15" x14ac:dyDescent="0.25">
      <c r="O238" s="62"/>
    </row>
    <row r="239" spans="15:15" x14ac:dyDescent="0.25">
      <c r="O239" s="62"/>
    </row>
    <row r="240" spans="15:15" x14ac:dyDescent="0.25">
      <c r="O240" s="62"/>
    </row>
    <row r="241" spans="15:15" x14ac:dyDescent="0.25">
      <c r="O241" s="62"/>
    </row>
    <row r="242" spans="15:15" x14ac:dyDescent="0.25">
      <c r="O242" s="62"/>
    </row>
    <row r="243" spans="15:15" x14ac:dyDescent="0.25">
      <c r="O243" s="62"/>
    </row>
    <row r="244" spans="15:15" x14ac:dyDescent="0.25">
      <c r="O244" s="62"/>
    </row>
    <row r="245" spans="15:15" x14ac:dyDescent="0.25">
      <c r="O245" s="62"/>
    </row>
    <row r="246" spans="15:15" x14ac:dyDescent="0.25">
      <c r="O246" s="62"/>
    </row>
    <row r="247" spans="15:15" x14ac:dyDescent="0.25">
      <c r="O247" s="62"/>
    </row>
    <row r="248" spans="15:15" x14ac:dyDescent="0.25">
      <c r="O248" s="62"/>
    </row>
    <row r="249" spans="15:15" x14ac:dyDescent="0.25">
      <c r="O249" s="62"/>
    </row>
  </sheetData>
  <mergeCells count="16">
    <mergeCell ref="A4:A24"/>
    <mergeCell ref="B4:B24"/>
    <mergeCell ref="P1:P2"/>
    <mergeCell ref="Q1:Q2"/>
    <mergeCell ref="A1:C1"/>
    <mergeCell ref="O1:O2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</mergeCells>
  <conditionalFormatting sqref="N5:P47">
    <cfRule type="cellIs" dxfId="58" priority="7" stopIfTrue="1" operator="greaterThan">
      <formula>0</formula>
    </cfRule>
    <cfRule type="cellIs" dxfId="57" priority="8" stopIfTrue="1" operator="greaterThan">
      <formula>0</formula>
    </cfRule>
    <cfRule type="cellIs" dxfId="56" priority="9" stopIfTrue="1" operator="greaterThan">
      <formula>0</formula>
    </cfRule>
  </conditionalFormatting>
  <conditionalFormatting sqref="N4:P4">
    <cfRule type="cellIs" dxfId="55" priority="4" stopIfTrue="1" operator="greaterThan">
      <formula>0</formula>
    </cfRule>
    <cfRule type="cellIs" dxfId="54" priority="5" stopIfTrue="1" operator="greaterThan">
      <formula>0</formula>
    </cfRule>
    <cfRule type="cellIs" dxfId="53" priority="6" stopIfTrue="1" operator="greaterThan">
      <formula>0</formula>
    </cfRule>
  </conditionalFormatting>
  <conditionalFormatting sqref="M4:M47">
    <cfRule type="cellIs" dxfId="52" priority="1" stopIfTrue="1" operator="greaterThan">
      <formula>0</formula>
    </cfRule>
    <cfRule type="cellIs" dxfId="51" priority="2" stopIfTrue="1" operator="greaterThan">
      <formula>0</formula>
    </cfRule>
    <cfRule type="cellIs" dxfId="5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CEO</vt:lpstr>
      <vt:lpstr>CEPLAN</vt:lpstr>
      <vt:lpstr>CEAVI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2023-05-16T17:32:05Z</dcterms:modified>
</cp:coreProperties>
</file>