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SRP\Atas UDESC\PE 0652.2024 SRP SGPE 11422.2024 - Eventos - VIG 08.05.2025\"/>
    </mc:Choice>
  </mc:AlternateContent>
  <xr:revisionPtr revIDLastSave="0" documentId="13_ncr:1_{326CDDEF-A282-4484-A3CC-0252D427332E}" xr6:coauthVersionLast="47" xr6:coauthVersionMax="47" xr10:uidLastSave="{00000000-0000-0000-0000-000000000000}"/>
  <bookViews>
    <workbookView xWindow="28680" yWindow="-120" windowWidth="29040" windowHeight="15720" tabRatio="665" activeTab="14" xr2:uid="{00000000-000D-0000-FFFF-FFFF00000000}"/>
  </bookViews>
  <sheets>
    <sheet name="REITORIA-CEVEN" sheetId="75" r:id="rId1"/>
    <sheet name="ESAG" sheetId="169" r:id="rId2"/>
    <sheet name="CEART" sheetId="170" r:id="rId3"/>
    <sheet name="FAED" sheetId="171" r:id="rId4"/>
    <sheet name="CEAD" sheetId="172" r:id="rId5"/>
    <sheet name="CEFID" sheetId="173" r:id="rId6"/>
    <sheet name="CERES" sheetId="174" r:id="rId7"/>
    <sheet name="CESFI" sheetId="175" r:id="rId8"/>
    <sheet name="CCT" sheetId="176" r:id="rId9"/>
    <sheet name="CEPLAN" sheetId="177" r:id="rId10"/>
    <sheet name="CEAVI" sheetId="178" r:id="rId11"/>
    <sheet name="CAV" sheetId="179" r:id="rId12"/>
    <sheet name="CEO" sheetId="180" r:id="rId13"/>
    <sheet name="CESMO" sheetId="181" r:id="rId14"/>
    <sheet name="GESTOR" sheetId="162" r:id="rId15"/>
  </sheets>
  <definedNames>
    <definedName name="_xlnm._FilterDatabase" localSheetId="11" hidden="1">CAV!$A$3:$AE$56</definedName>
    <definedName name="_xlnm._FilterDatabase" localSheetId="8" hidden="1">CCT!$A$3:$AE$56</definedName>
    <definedName name="_xlnm._FilterDatabase" localSheetId="4" hidden="1">CEAD!$A$3:$AE$56</definedName>
    <definedName name="_xlnm._FilterDatabase" localSheetId="2" hidden="1">CEART!$A$3:$AE$57</definedName>
    <definedName name="_xlnm._FilterDatabase" localSheetId="10" hidden="1">CEAVI!$A$3:$AE$56</definedName>
    <definedName name="_xlnm._FilterDatabase" localSheetId="5" hidden="1">CEFID!$A$3:$AE$56</definedName>
    <definedName name="_xlnm._FilterDatabase" localSheetId="12" hidden="1">CEO!$A$3:$AE$57</definedName>
    <definedName name="_xlnm._FilterDatabase" localSheetId="9" hidden="1">CEPLAN!$A$3:$AE$56</definedName>
    <definedName name="_xlnm._FilterDatabase" localSheetId="6" hidden="1">CERES!$A$3:$AE$56</definedName>
    <definedName name="_xlnm._FilterDatabase" localSheetId="7" hidden="1">CESFI!$A$3:$AE$56</definedName>
    <definedName name="_xlnm._FilterDatabase" localSheetId="13" hidden="1">CESMO!$A$3:$AE$56</definedName>
    <definedName name="_xlnm._FilterDatabase" localSheetId="1" hidden="1">ESAG!$A$3:$AE$56</definedName>
    <definedName name="_xlnm._FilterDatabase" localSheetId="3" hidden="1">FAED!$A$3:$AE$56</definedName>
    <definedName name="_xlnm._FilterDatabase" localSheetId="0" hidden="1">'REITORIA-CEVEN'!$A$3:$AE$56</definedName>
    <definedName name="diasuteis" localSheetId="11">#REF!</definedName>
    <definedName name="diasuteis" localSheetId="8">#REF!</definedName>
    <definedName name="diasuteis" localSheetId="4">#REF!</definedName>
    <definedName name="diasuteis" localSheetId="2">#REF!</definedName>
    <definedName name="diasuteis" localSheetId="10">#REF!</definedName>
    <definedName name="diasuteis" localSheetId="5">#REF!</definedName>
    <definedName name="diasuteis" localSheetId="12">#REF!</definedName>
    <definedName name="diasuteis" localSheetId="9">#REF!</definedName>
    <definedName name="diasuteis" localSheetId="6">#REF!</definedName>
    <definedName name="diasuteis" localSheetId="7">#REF!</definedName>
    <definedName name="diasuteis" localSheetId="13">#REF!</definedName>
    <definedName name="diasuteis" localSheetId="1">#REF!</definedName>
    <definedName name="diasuteis" localSheetId="3">#REF!</definedName>
    <definedName name="diasuteis" localSheetId="14">#REF!</definedName>
    <definedName name="diasuteis" localSheetId="0">#REF!</definedName>
    <definedName name="diasuteis">#REF!</definedName>
    <definedName name="Ferias" localSheetId="14">#REF!</definedName>
    <definedName name="Ferias">#REF!</definedName>
    <definedName name="RD" localSheetId="14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6" i="170" l="1"/>
  <c r="K56" i="170" s="1"/>
  <c r="R56" i="170"/>
  <c r="S56" i="170" s="1"/>
  <c r="J56" i="181"/>
  <c r="N56" i="181"/>
  <c r="J56" i="180"/>
  <c r="K56" i="180"/>
  <c r="N56" i="180"/>
  <c r="R56" i="180"/>
  <c r="S56" i="180"/>
  <c r="J56" i="178"/>
  <c r="N56" i="178" s="1"/>
  <c r="J56" i="177"/>
  <c r="N56" i="177"/>
  <c r="N56" i="170" l="1"/>
  <c r="J56" i="176"/>
  <c r="N56" i="176"/>
  <c r="J56" i="175"/>
  <c r="N56" i="175"/>
  <c r="U56" i="175" a="1"/>
  <c r="U56" i="175" s="1"/>
  <c r="T56" i="175" a="1"/>
  <c r="T56" i="175" s="1"/>
  <c r="T56" i="173" l="1" a="1"/>
  <c r="T56" i="173" s="1"/>
  <c r="U56" i="173" a="1"/>
  <c r="U56" i="173" s="1"/>
  <c r="R55" i="179" l="1"/>
  <c r="R54" i="179"/>
  <c r="R53" i="179"/>
  <c r="R52" i="179"/>
  <c r="R51" i="179"/>
  <c r="R50" i="179"/>
  <c r="R49" i="179"/>
  <c r="R48" i="179"/>
  <c r="R47" i="179"/>
  <c r="R46" i="179"/>
  <c r="S46" i="179" s="1"/>
  <c r="R45" i="179"/>
  <c r="R44" i="179"/>
  <c r="R43" i="179"/>
  <c r="R42" i="179"/>
  <c r="R41" i="179"/>
  <c r="R40" i="179"/>
  <c r="R39" i="179"/>
  <c r="R38" i="179"/>
  <c r="R37" i="179"/>
  <c r="R36" i="179"/>
  <c r="R35" i="179"/>
  <c r="R34" i="179"/>
  <c r="S34" i="179" s="1"/>
  <c r="R33" i="179"/>
  <c r="R32" i="179"/>
  <c r="R31" i="179"/>
  <c r="R30" i="179"/>
  <c r="R29" i="179"/>
  <c r="R28" i="179"/>
  <c r="R27" i="179"/>
  <c r="R26" i="179"/>
  <c r="R25" i="179"/>
  <c r="R24" i="179"/>
  <c r="R23" i="179"/>
  <c r="R22" i="179"/>
  <c r="R21" i="179"/>
  <c r="R20" i="179"/>
  <c r="R19" i="179"/>
  <c r="R18" i="179"/>
  <c r="R17" i="179"/>
  <c r="R16" i="179"/>
  <c r="R15" i="179"/>
  <c r="R14" i="179"/>
  <c r="R13" i="179"/>
  <c r="R12" i="179"/>
  <c r="R11" i="179"/>
  <c r="R10" i="179"/>
  <c r="S10" i="179" s="1"/>
  <c r="R9" i="179"/>
  <c r="R8" i="179"/>
  <c r="R7" i="179"/>
  <c r="R6" i="179"/>
  <c r="R5" i="179"/>
  <c r="R4" i="179"/>
  <c r="R53" i="178"/>
  <c r="R52" i="178"/>
  <c r="S52" i="178" s="1"/>
  <c r="R45" i="178"/>
  <c r="R44" i="178"/>
  <c r="S44" i="178" s="1"/>
  <c r="R36" i="178"/>
  <c r="R29" i="178"/>
  <c r="R28" i="178"/>
  <c r="R21" i="178"/>
  <c r="R20" i="178"/>
  <c r="S20" i="178" s="1"/>
  <c r="R13" i="178"/>
  <c r="R12" i="178"/>
  <c r="R5" i="178"/>
  <c r="R4" i="178"/>
  <c r="S4" i="178" s="1"/>
  <c r="R49" i="177"/>
  <c r="R48" i="177"/>
  <c r="R41" i="177"/>
  <c r="R40" i="177"/>
  <c r="R33" i="177"/>
  <c r="R32" i="177"/>
  <c r="R25" i="177"/>
  <c r="R24" i="177"/>
  <c r="R17" i="177"/>
  <c r="R16" i="177"/>
  <c r="R9" i="177"/>
  <c r="R8" i="177"/>
  <c r="R53" i="176"/>
  <c r="R52" i="176"/>
  <c r="R46" i="176"/>
  <c r="S46" i="176" s="1"/>
  <c r="R45" i="176"/>
  <c r="R44" i="176"/>
  <c r="R38" i="176"/>
  <c r="S38" i="176" s="1"/>
  <c r="R37" i="176"/>
  <c r="R36" i="176"/>
  <c r="R20" i="176"/>
  <c r="R12" i="176"/>
  <c r="R4" i="176"/>
  <c r="R55" i="174"/>
  <c r="R54" i="174"/>
  <c r="R53" i="174"/>
  <c r="R52" i="174"/>
  <c r="R51" i="174"/>
  <c r="R50" i="174"/>
  <c r="R49" i="174"/>
  <c r="R48" i="174"/>
  <c r="R47" i="174"/>
  <c r="R46" i="174"/>
  <c r="R45" i="174"/>
  <c r="R44" i="174"/>
  <c r="S44" i="174" s="1"/>
  <c r="R43" i="174"/>
  <c r="R42" i="174"/>
  <c r="R41" i="174"/>
  <c r="R40" i="174"/>
  <c r="R39" i="174"/>
  <c r="R38" i="174"/>
  <c r="R37" i="174"/>
  <c r="R36" i="174"/>
  <c r="R35" i="174"/>
  <c r="R34" i="174"/>
  <c r="R33" i="174"/>
  <c r="R32" i="174"/>
  <c r="S32" i="174" s="1"/>
  <c r="R31" i="174"/>
  <c r="R30" i="174"/>
  <c r="R29" i="174"/>
  <c r="R28" i="174"/>
  <c r="R27" i="174"/>
  <c r="R26" i="174"/>
  <c r="R25" i="174"/>
  <c r="R24" i="174"/>
  <c r="R23" i="174"/>
  <c r="R22" i="174"/>
  <c r="R21" i="174"/>
  <c r="R20" i="174"/>
  <c r="S20" i="174" s="1"/>
  <c r="R19" i="174"/>
  <c r="R18" i="174"/>
  <c r="R17" i="174"/>
  <c r="R16" i="174"/>
  <c r="R15" i="174"/>
  <c r="R14" i="174"/>
  <c r="R13" i="174"/>
  <c r="R12" i="174"/>
  <c r="R11" i="174"/>
  <c r="R10" i="174"/>
  <c r="R9" i="174"/>
  <c r="R8" i="174"/>
  <c r="S8" i="174" s="1"/>
  <c r="R7" i="174"/>
  <c r="R6" i="174"/>
  <c r="R5" i="174"/>
  <c r="R4" i="174"/>
  <c r="R55" i="173"/>
  <c r="R54" i="173"/>
  <c r="R53" i="173"/>
  <c r="R52" i="173"/>
  <c r="R51" i="173"/>
  <c r="R50" i="173"/>
  <c r="R49" i="173"/>
  <c r="R48" i="173"/>
  <c r="S48" i="173" s="1"/>
  <c r="R47" i="173"/>
  <c r="R46" i="173"/>
  <c r="R45" i="173"/>
  <c r="R44" i="173"/>
  <c r="R43" i="173"/>
  <c r="R42" i="173"/>
  <c r="R41" i="173"/>
  <c r="R40" i="173"/>
  <c r="R39" i="173"/>
  <c r="R38" i="173"/>
  <c r="R37" i="173"/>
  <c r="R36" i="173"/>
  <c r="R35" i="173"/>
  <c r="R34" i="173"/>
  <c r="R33" i="173"/>
  <c r="R32" i="173"/>
  <c r="S32" i="173" s="1"/>
  <c r="R31" i="173"/>
  <c r="R30" i="173"/>
  <c r="R29" i="173"/>
  <c r="R28" i="173"/>
  <c r="R27" i="173"/>
  <c r="R26" i="173"/>
  <c r="R25" i="173"/>
  <c r="R24" i="173"/>
  <c r="R23" i="173"/>
  <c r="R22" i="173"/>
  <c r="R21" i="173"/>
  <c r="R20" i="173"/>
  <c r="R19" i="173"/>
  <c r="R18" i="173"/>
  <c r="R17" i="173"/>
  <c r="R16" i="173"/>
  <c r="R15" i="173"/>
  <c r="R14" i="173"/>
  <c r="R13" i="173"/>
  <c r="R12" i="173"/>
  <c r="R11" i="173"/>
  <c r="R10" i="173"/>
  <c r="R9" i="173"/>
  <c r="R8" i="173"/>
  <c r="R7" i="173"/>
  <c r="R6" i="173"/>
  <c r="R5" i="173"/>
  <c r="R4" i="173"/>
  <c r="R55" i="172"/>
  <c r="R54" i="172"/>
  <c r="R53" i="172"/>
  <c r="R52" i="172"/>
  <c r="R51" i="172"/>
  <c r="R50" i="172"/>
  <c r="R49" i="172"/>
  <c r="R48" i="172"/>
  <c r="R47" i="172"/>
  <c r="R46" i="172"/>
  <c r="R45" i="172"/>
  <c r="R44" i="172"/>
  <c r="S44" i="172" s="1"/>
  <c r="R43" i="172"/>
  <c r="R42" i="172"/>
  <c r="R41" i="172"/>
  <c r="R40" i="172"/>
  <c r="R39" i="172"/>
  <c r="R38" i="172"/>
  <c r="R37" i="172"/>
  <c r="R36" i="172"/>
  <c r="R35" i="172"/>
  <c r="R34" i="172"/>
  <c r="R33" i="172"/>
  <c r="R32" i="172"/>
  <c r="S32" i="172" s="1"/>
  <c r="R31" i="172"/>
  <c r="R30" i="172"/>
  <c r="R29" i="172"/>
  <c r="R28" i="172"/>
  <c r="R27" i="172"/>
  <c r="R26" i="172"/>
  <c r="R25" i="172"/>
  <c r="R24" i="172"/>
  <c r="R23" i="172"/>
  <c r="R22" i="172"/>
  <c r="R21" i="172"/>
  <c r="R20" i="172"/>
  <c r="R19" i="172"/>
  <c r="R18" i="172"/>
  <c r="R17" i="172"/>
  <c r="R16" i="172"/>
  <c r="R15" i="172"/>
  <c r="R14" i="172"/>
  <c r="R13" i="172"/>
  <c r="R12" i="172"/>
  <c r="R11" i="172"/>
  <c r="R10" i="172"/>
  <c r="R9" i="172"/>
  <c r="R8" i="172"/>
  <c r="R7" i="172"/>
  <c r="R6" i="172"/>
  <c r="R5" i="172"/>
  <c r="R4" i="172"/>
  <c r="R55" i="171"/>
  <c r="R54" i="171"/>
  <c r="R53" i="171"/>
  <c r="R52" i="171"/>
  <c r="R51" i="171"/>
  <c r="R50" i="171"/>
  <c r="R49" i="171"/>
  <c r="R48" i="171"/>
  <c r="R47" i="171"/>
  <c r="R46" i="171"/>
  <c r="R45" i="171"/>
  <c r="R44" i="171"/>
  <c r="R43" i="171"/>
  <c r="R42" i="171"/>
  <c r="R41" i="171"/>
  <c r="R40" i="171"/>
  <c r="R39" i="171"/>
  <c r="R38" i="171"/>
  <c r="R37" i="171"/>
  <c r="R36" i="171"/>
  <c r="R35" i="171"/>
  <c r="R34" i="171"/>
  <c r="R33" i="171"/>
  <c r="R32" i="171"/>
  <c r="R31" i="171"/>
  <c r="R30" i="171"/>
  <c r="R29" i="171"/>
  <c r="R28" i="171"/>
  <c r="R27" i="171"/>
  <c r="R26" i="171"/>
  <c r="R25" i="171"/>
  <c r="R24" i="171"/>
  <c r="R23" i="171"/>
  <c r="R22" i="171"/>
  <c r="R21" i="171"/>
  <c r="R20" i="171"/>
  <c r="R19" i="171"/>
  <c r="R18" i="171"/>
  <c r="R17" i="171"/>
  <c r="R16" i="171"/>
  <c r="R15" i="171"/>
  <c r="R14" i="171"/>
  <c r="R13" i="171"/>
  <c r="R12" i="171"/>
  <c r="R11" i="171"/>
  <c r="R10" i="171"/>
  <c r="R9" i="171"/>
  <c r="R8" i="171"/>
  <c r="R7" i="171"/>
  <c r="R6" i="171"/>
  <c r="R5" i="171"/>
  <c r="R4" i="171"/>
  <c r="R48" i="170"/>
  <c r="R40" i="170"/>
  <c r="R25" i="170"/>
  <c r="R24" i="170"/>
  <c r="R17" i="170"/>
  <c r="R16" i="170"/>
  <c r="R9" i="170"/>
  <c r="R8" i="170"/>
  <c r="R55" i="169"/>
  <c r="R54" i="169"/>
  <c r="R53" i="169"/>
  <c r="R52" i="169"/>
  <c r="R51" i="169"/>
  <c r="R50" i="169"/>
  <c r="R49" i="169"/>
  <c r="R48" i="169"/>
  <c r="R47" i="169"/>
  <c r="R46" i="169"/>
  <c r="R45" i="169"/>
  <c r="R44" i="169"/>
  <c r="S44" i="169" s="1"/>
  <c r="R43" i="169"/>
  <c r="R42" i="169"/>
  <c r="R41" i="169"/>
  <c r="R40" i="169"/>
  <c r="R39" i="169"/>
  <c r="R38" i="169"/>
  <c r="R37" i="169"/>
  <c r="R36" i="169"/>
  <c r="R35" i="169"/>
  <c r="R34" i="169"/>
  <c r="R33" i="169"/>
  <c r="R32" i="169"/>
  <c r="S32" i="169" s="1"/>
  <c r="R31" i="169"/>
  <c r="R30" i="169"/>
  <c r="R29" i="169"/>
  <c r="R28" i="169"/>
  <c r="R27" i="169"/>
  <c r="R26" i="169"/>
  <c r="R25" i="169"/>
  <c r="R24" i="169"/>
  <c r="R23" i="169"/>
  <c r="R22" i="169"/>
  <c r="R21" i="169"/>
  <c r="R20" i="169"/>
  <c r="S20" i="169" s="1"/>
  <c r="R19" i="169"/>
  <c r="R18" i="169"/>
  <c r="R17" i="169"/>
  <c r="R16" i="169"/>
  <c r="R15" i="169"/>
  <c r="R14" i="169"/>
  <c r="R13" i="169"/>
  <c r="R12" i="169"/>
  <c r="R11" i="169"/>
  <c r="R10" i="169"/>
  <c r="R9" i="169"/>
  <c r="R8" i="169"/>
  <c r="S8" i="169" s="1"/>
  <c r="R7" i="169"/>
  <c r="R6" i="169"/>
  <c r="R5" i="169"/>
  <c r="R4" i="169"/>
  <c r="R5" i="75"/>
  <c r="R6" i="75"/>
  <c r="R7" i="75"/>
  <c r="R8" i="75"/>
  <c r="R9" i="75"/>
  <c r="R10" i="75"/>
  <c r="R11" i="75"/>
  <c r="R12" i="75"/>
  <c r="R13" i="75"/>
  <c r="R14" i="75"/>
  <c r="R15" i="75"/>
  <c r="R16" i="75"/>
  <c r="R17" i="75"/>
  <c r="R18" i="75"/>
  <c r="R19" i="75"/>
  <c r="R20" i="75"/>
  <c r="R21" i="75"/>
  <c r="R22" i="75"/>
  <c r="R23" i="75"/>
  <c r="R24" i="75"/>
  <c r="R25" i="75"/>
  <c r="R26" i="75"/>
  <c r="R27" i="75"/>
  <c r="R28" i="75"/>
  <c r="R29" i="75"/>
  <c r="R30" i="75"/>
  <c r="R31" i="75"/>
  <c r="R32" i="75"/>
  <c r="R33" i="75"/>
  <c r="R34" i="75"/>
  <c r="R35" i="75"/>
  <c r="R36" i="75"/>
  <c r="R37" i="75"/>
  <c r="R38" i="75"/>
  <c r="R39" i="75"/>
  <c r="R40" i="75"/>
  <c r="R41" i="75"/>
  <c r="R42" i="75"/>
  <c r="R43" i="75"/>
  <c r="R44" i="75"/>
  <c r="R45" i="75"/>
  <c r="R46" i="75"/>
  <c r="R47" i="75"/>
  <c r="R48" i="75"/>
  <c r="R49" i="75"/>
  <c r="R50" i="75"/>
  <c r="R51" i="75"/>
  <c r="R52" i="75"/>
  <c r="R53" i="75"/>
  <c r="R54" i="75"/>
  <c r="R55" i="75"/>
  <c r="R4" i="75"/>
  <c r="J4" i="162"/>
  <c r="M4" i="162" s="1"/>
  <c r="J5" i="162"/>
  <c r="M5" i="162" s="1"/>
  <c r="J6" i="162"/>
  <c r="M6" i="162" s="1"/>
  <c r="J7" i="162"/>
  <c r="M7" i="162" s="1"/>
  <c r="J8" i="162"/>
  <c r="M8" i="162" s="1"/>
  <c r="J9" i="162"/>
  <c r="M9" i="162" s="1"/>
  <c r="J10" i="162"/>
  <c r="M10" i="162" s="1"/>
  <c r="J11" i="162"/>
  <c r="M11" i="162" s="1"/>
  <c r="J12" i="162"/>
  <c r="M12" i="162" s="1"/>
  <c r="J13" i="162"/>
  <c r="M13" i="162" s="1"/>
  <c r="J14" i="162"/>
  <c r="M14" i="162" s="1"/>
  <c r="J15" i="162"/>
  <c r="M15" i="162" s="1"/>
  <c r="J16" i="162"/>
  <c r="M16" i="162" s="1"/>
  <c r="J17" i="162"/>
  <c r="M17" i="162" s="1"/>
  <c r="J18" i="162"/>
  <c r="M18" i="162" s="1"/>
  <c r="J19" i="162"/>
  <c r="M19" i="162" s="1"/>
  <c r="J20" i="162"/>
  <c r="M20" i="162" s="1"/>
  <c r="J21" i="162"/>
  <c r="M21" i="162" s="1"/>
  <c r="J22" i="162"/>
  <c r="M22" i="162" s="1"/>
  <c r="J23" i="162"/>
  <c r="M23" i="162" s="1"/>
  <c r="J24" i="162"/>
  <c r="M24" i="162" s="1"/>
  <c r="J25" i="162"/>
  <c r="M25" i="162" s="1"/>
  <c r="J26" i="162"/>
  <c r="M26" i="162" s="1"/>
  <c r="J27" i="162"/>
  <c r="M27" i="162" s="1"/>
  <c r="J28" i="162"/>
  <c r="M28" i="162" s="1"/>
  <c r="J29" i="162"/>
  <c r="M29" i="162" s="1"/>
  <c r="J30" i="162"/>
  <c r="M30" i="162" s="1"/>
  <c r="J31" i="162"/>
  <c r="M31" i="162" s="1"/>
  <c r="J32" i="162"/>
  <c r="M32" i="162" s="1"/>
  <c r="J33" i="162"/>
  <c r="M33" i="162" s="1"/>
  <c r="J34" i="162"/>
  <c r="M34" i="162" s="1"/>
  <c r="J35" i="162"/>
  <c r="M35" i="162" s="1"/>
  <c r="J36" i="162"/>
  <c r="M36" i="162" s="1"/>
  <c r="J37" i="162"/>
  <c r="M37" i="162" s="1"/>
  <c r="J38" i="162"/>
  <c r="M38" i="162" s="1"/>
  <c r="J39" i="162"/>
  <c r="M39" i="162" s="1"/>
  <c r="J40" i="162"/>
  <c r="M40" i="162" s="1"/>
  <c r="J41" i="162"/>
  <c r="M41" i="162" s="1"/>
  <c r="J42" i="162"/>
  <c r="M42" i="162" s="1"/>
  <c r="J43" i="162"/>
  <c r="M43" i="162" s="1"/>
  <c r="J44" i="162"/>
  <c r="M44" i="162" s="1"/>
  <c r="J45" i="162"/>
  <c r="M45" i="162" s="1"/>
  <c r="J46" i="162"/>
  <c r="M46" i="162" s="1"/>
  <c r="J47" i="162"/>
  <c r="M47" i="162" s="1"/>
  <c r="J48" i="162"/>
  <c r="M48" i="162" s="1"/>
  <c r="J49" i="162"/>
  <c r="M49" i="162" s="1"/>
  <c r="J50" i="162"/>
  <c r="M50" i="162" s="1"/>
  <c r="J51" i="162"/>
  <c r="M51" i="162" s="1"/>
  <c r="J52" i="162"/>
  <c r="M52" i="162" s="1"/>
  <c r="J53" i="162"/>
  <c r="M53" i="162" s="1"/>
  <c r="J54" i="162"/>
  <c r="M54" i="162" s="1"/>
  <c r="J3" i="162"/>
  <c r="M3" i="162" s="1"/>
  <c r="L56" i="179"/>
  <c r="K56" i="179"/>
  <c r="J56" i="179"/>
  <c r="K45" i="179"/>
  <c r="L45" i="179"/>
  <c r="K46" i="179"/>
  <c r="L46" i="179"/>
  <c r="L56" i="174"/>
  <c r="K56" i="174"/>
  <c r="J56" i="174"/>
  <c r="J56" i="173"/>
  <c r="L56" i="172"/>
  <c r="K56" i="172"/>
  <c r="J56" i="172"/>
  <c r="L56" i="171"/>
  <c r="K56" i="171"/>
  <c r="J56" i="171"/>
  <c r="L56" i="75"/>
  <c r="K56" i="75"/>
  <c r="J56" i="75"/>
  <c r="K56" i="169"/>
  <c r="L56" i="169"/>
  <c r="J56" i="169"/>
  <c r="L55" i="181"/>
  <c r="K55" i="181"/>
  <c r="N54" i="181"/>
  <c r="L54" i="181"/>
  <c r="N53" i="181"/>
  <c r="L53" i="181"/>
  <c r="L52" i="181"/>
  <c r="K52" i="181"/>
  <c r="N51" i="181"/>
  <c r="L51" i="181"/>
  <c r="K51" i="181"/>
  <c r="L50" i="181"/>
  <c r="L49" i="181"/>
  <c r="K49" i="181"/>
  <c r="L48" i="181"/>
  <c r="L47" i="181"/>
  <c r="K47" i="181"/>
  <c r="N46" i="181"/>
  <c r="L46" i="181"/>
  <c r="N45" i="181"/>
  <c r="L45" i="181"/>
  <c r="L44" i="181"/>
  <c r="K44" i="181"/>
  <c r="N43" i="181"/>
  <c r="L43" i="181"/>
  <c r="K43" i="181"/>
  <c r="L42" i="181"/>
  <c r="L41" i="181"/>
  <c r="K41" i="181"/>
  <c r="L40" i="181"/>
  <c r="L39" i="181"/>
  <c r="K39" i="181"/>
  <c r="N38" i="181"/>
  <c r="L38" i="181"/>
  <c r="N37" i="181"/>
  <c r="L37" i="181"/>
  <c r="L36" i="181"/>
  <c r="K36" i="181"/>
  <c r="N35" i="181"/>
  <c r="L35" i="181"/>
  <c r="K35" i="181"/>
  <c r="L34" i="181"/>
  <c r="L33" i="181"/>
  <c r="K33" i="181"/>
  <c r="L32" i="181"/>
  <c r="L31" i="181"/>
  <c r="K31" i="181"/>
  <c r="N30" i="181"/>
  <c r="L30" i="181"/>
  <c r="N29" i="181"/>
  <c r="L29" i="181"/>
  <c r="L28" i="181"/>
  <c r="K28" i="181"/>
  <c r="N27" i="181"/>
  <c r="L27" i="181"/>
  <c r="K27" i="181"/>
  <c r="L26" i="181"/>
  <c r="L25" i="181"/>
  <c r="K25" i="181"/>
  <c r="L24" i="181"/>
  <c r="L23" i="181"/>
  <c r="K23" i="181"/>
  <c r="N22" i="181"/>
  <c r="L22" i="181"/>
  <c r="N21" i="181"/>
  <c r="L21" i="181"/>
  <c r="L20" i="181"/>
  <c r="K20" i="181"/>
  <c r="N19" i="181"/>
  <c r="L19" i="181"/>
  <c r="K19" i="181"/>
  <c r="L18" i="181"/>
  <c r="L17" i="181"/>
  <c r="K17" i="181"/>
  <c r="L16" i="181"/>
  <c r="L15" i="181"/>
  <c r="K15" i="181"/>
  <c r="N14" i="181"/>
  <c r="L14" i="181"/>
  <c r="N13" i="181"/>
  <c r="L13" i="181"/>
  <c r="L12" i="181"/>
  <c r="K12" i="181"/>
  <c r="N11" i="181"/>
  <c r="L11" i="181"/>
  <c r="K11" i="181"/>
  <c r="L10" i="181"/>
  <c r="L9" i="181"/>
  <c r="K9" i="181"/>
  <c r="L8" i="181"/>
  <c r="L7" i="181"/>
  <c r="K7" i="181"/>
  <c r="N6" i="181"/>
  <c r="L6" i="181"/>
  <c r="L57" i="181" s="1"/>
  <c r="N5" i="181"/>
  <c r="L5" i="181"/>
  <c r="L4" i="181"/>
  <c r="K4" i="181"/>
  <c r="L55" i="180"/>
  <c r="L54" i="180"/>
  <c r="N53" i="180"/>
  <c r="L53" i="180"/>
  <c r="L52" i="180"/>
  <c r="L51" i="180"/>
  <c r="L50" i="180"/>
  <c r="N49" i="180"/>
  <c r="L49" i="180"/>
  <c r="L48" i="180"/>
  <c r="L47" i="180"/>
  <c r="L46" i="180"/>
  <c r="N45" i="180"/>
  <c r="L45" i="180"/>
  <c r="L44" i="180"/>
  <c r="L43" i="180"/>
  <c r="L42" i="180"/>
  <c r="N41" i="180"/>
  <c r="L41" i="180"/>
  <c r="L40" i="180"/>
  <c r="L39" i="180"/>
  <c r="L38" i="180"/>
  <c r="N37" i="180"/>
  <c r="L37" i="180"/>
  <c r="L36" i="180"/>
  <c r="L35" i="180"/>
  <c r="L34" i="180"/>
  <c r="N33" i="180"/>
  <c r="L33" i="180"/>
  <c r="L32" i="180"/>
  <c r="L31" i="180"/>
  <c r="L30" i="180"/>
  <c r="N29" i="180"/>
  <c r="L29" i="180"/>
  <c r="L28" i="180"/>
  <c r="L27" i="180"/>
  <c r="L26" i="180"/>
  <c r="N25" i="180"/>
  <c r="L25" i="180"/>
  <c r="L24" i="180"/>
  <c r="L23" i="180"/>
  <c r="L22" i="180"/>
  <c r="N21" i="180"/>
  <c r="L21" i="180"/>
  <c r="L20" i="180"/>
  <c r="L19" i="180"/>
  <c r="L18" i="180"/>
  <c r="N17" i="180"/>
  <c r="L17" i="180"/>
  <c r="L16" i="180"/>
  <c r="L15" i="180"/>
  <c r="L14" i="180"/>
  <c r="N13" i="180"/>
  <c r="L13" i="180"/>
  <c r="L12" i="180"/>
  <c r="L11" i="180"/>
  <c r="L10" i="180"/>
  <c r="N9" i="180"/>
  <c r="L9" i="180"/>
  <c r="L8" i="180"/>
  <c r="L7" i="180"/>
  <c r="L6" i="180"/>
  <c r="N5" i="180"/>
  <c r="L5" i="180"/>
  <c r="L4" i="180"/>
  <c r="L57" i="180" s="1"/>
  <c r="N55" i="179"/>
  <c r="L55" i="179"/>
  <c r="K55" i="179"/>
  <c r="N54" i="179"/>
  <c r="L54" i="179"/>
  <c r="K54" i="179"/>
  <c r="N53" i="179"/>
  <c r="L53" i="179"/>
  <c r="K53" i="179"/>
  <c r="N52" i="179"/>
  <c r="L52" i="179"/>
  <c r="K52" i="179"/>
  <c r="N51" i="179"/>
  <c r="L51" i="179"/>
  <c r="K51" i="179"/>
  <c r="N50" i="179"/>
  <c r="L50" i="179"/>
  <c r="K50" i="179"/>
  <c r="N49" i="179"/>
  <c r="L49" i="179"/>
  <c r="K49" i="179"/>
  <c r="N48" i="179"/>
  <c r="L48" i="179"/>
  <c r="K48" i="179"/>
  <c r="N47" i="179"/>
  <c r="L47" i="179"/>
  <c r="K47" i="179"/>
  <c r="N46" i="179"/>
  <c r="N45" i="179"/>
  <c r="N44" i="179"/>
  <c r="L44" i="179"/>
  <c r="K44" i="179"/>
  <c r="N43" i="179"/>
  <c r="L43" i="179"/>
  <c r="K43" i="179"/>
  <c r="N42" i="179"/>
  <c r="L42" i="179"/>
  <c r="K42" i="179"/>
  <c r="N41" i="179"/>
  <c r="L41" i="179"/>
  <c r="K41" i="179"/>
  <c r="N40" i="179"/>
  <c r="L40" i="179"/>
  <c r="K40" i="179"/>
  <c r="N39" i="179"/>
  <c r="L39" i="179"/>
  <c r="K39" i="179"/>
  <c r="N38" i="179"/>
  <c r="L38" i="179"/>
  <c r="K38" i="179"/>
  <c r="N37" i="179"/>
  <c r="L37" i="179"/>
  <c r="K37" i="179"/>
  <c r="N36" i="179"/>
  <c r="L36" i="179"/>
  <c r="K36" i="179"/>
  <c r="N35" i="179"/>
  <c r="L35" i="179"/>
  <c r="K35" i="179"/>
  <c r="N34" i="179"/>
  <c r="L34" i="179"/>
  <c r="K34" i="179"/>
  <c r="N33" i="179"/>
  <c r="L33" i="179"/>
  <c r="K33" i="179"/>
  <c r="N32" i="179"/>
  <c r="L32" i="179"/>
  <c r="K32" i="179"/>
  <c r="N31" i="179"/>
  <c r="L31" i="179"/>
  <c r="K31" i="179"/>
  <c r="N30" i="179"/>
  <c r="L30" i="179"/>
  <c r="K30" i="179"/>
  <c r="N29" i="179"/>
  <c r="L29" i="179"/>
  <c r="K29" i="179"/>
  <c r="N28" i="179"/>
  <c r="L28" i="179"/>
  <c r="K28" i="179"/>
  <c r="N27" i="179"/>
  <c r="L27" i="179"/>
  <c r="K27" i="179"/>
  <c r="N26" i="179"/>
  <c r="L26" i="179"/>
  <c r="K26" i="179"/>
  <c r="N25" i="179"/>
  <c r="L25" i="179"/>
  <c r="K25" i="179"/>
  <c r="N24" i="179"/>
  <c r="L24" i="179"/>
  <c r="K24" i="179"/>
  <c r="N23" i="179"/>
  <c r="L23" i="179"/>
  <c r="K23" i="179"/>
  <c r="N22" i="179"/>
  <c r="L22" i="179"/>
  <c r="K22" i="179"/>
  <c r="N21" i="179"/>
  <c r="L21" i="179"/>
  <c r="K21" i="179"/>
  <c r="N20" i="179"/>
  <c r="L20" i="179"/>
  <c r="K20" i="179"/>
  <c r="N19" i="179"/>
  <c r="L19" i="179"/>
  <c r="K19" i="179"/>
  <c r="N18" i="179"/>
  <c r="L18" i="179"/>
  <c r="K18" i="179"/>
  <c r="N17" i="179"/>
  <c r="L17" i="179"/>
  <c r="K17" i="179"/>
  <c r="N16" i="179"/>
  <c r="L16" i="179"/>
  <c r="K16" i="179"/>
  <c r="N15" i="179"/>
  <c r="L15" i="179"/>
  <c r="K15" i="179"/>
  <c r="N14" i="179"/>
  <c r="L14" i="179"/>
  <c r="K14" i="179"/>
  <c r="N13" i="179"/>
  <c r="L13" i="179"/>
  <c r="K13" i="179"/>
  <c r="N12" i="179"/>
  <c r="L12" i="179"/>
  <c r="K12" i="179"/>
  <c r="N11" i="179"/>
  <c r="L11" i="179"/>
  <c r="K11" i="179"/>
  <c r="N10" i="179"/>
  <c r="L10" i="179"/>
  <c r="K10" i="179"/>
  <c r="N9" i="179"/>
  <c r="L9" i="179"/>
  <c r="K9" i="179"/>
  <c r="N8" i="179"/>
  <c r="L8" i="179"/>
  <c r="K8" i="179"/>
  <c r="N7" i="179"/>
  <c r="L7" i="179"/>
  <c r="K7" i="179"/>
  <c r="N6" i="179"/>
  <c r="L6" i="179"/>
  <c r="K6" i="179"/>
  <c r="N5" i="179"/>
  <c r="L5" i="179"/>
  <c r="K5" i="179"/>
  <c r="N4" i="179"/>
  <c r="L4" i="179"/>
  <c r="K4" i="179"/>
  <c r="L55" i="178"/>
  <c r="K55" i="178"/>
  <c r="L54" i="178"/>
  <c r="L53" i="178"/>
  <c r="N52" i="178"/>
  <c r="L52" i="178"/>
  <c r="L51" i="178"/>
  <c r="L50" i="178"/>
  <c r="N49" i="178"/>
  <c r="L49" i="178"/>
  <c r="L48" i="178"/>
  <c r="L47" i="178"/>
  <c r="K47" i="178"/>
  <c r="L46" i="178"/>
  <c r="L45" i="178"/>
  <c r="L44" i="178"/>
  <c r="L43" i="178"/>
  <c r="L42" i="178"/>
  <c r="K42" i="178"/>
  <c r="N41" i="178"/>
  <c r="L41" i="178"/>
  <c r="L40" i="178"/>
  <c r="L39" i="178"/>
  <c r="K39" i="178"/>
  <c r="L38" i="178"/>
  <c r="L37" i="178"/>
  <c r="N36" i="178"/>
  <c r="L36" i="178"/>
  <c r="L35" i="178"/>
  <c r="L34" i="178"/>
  <c r="K34" i="178"/>
  <c r="N33" i="178"/>
  <c r="L33" i="178"/>
  <c r="L32" i="178"/>
  <c r="L31" i="178"/>
  <c r="K31" i="178"/>
  <c r="L30" i="178"/>
  <c r="L29" i="178"/>
  <c r="N28" i="178"/>
  <c r="L28" i="178"/>
  <c r="L27" i="178"/>
  <c r="L26" i="178"/>
  <c r="K26" i="178"/>
  <c r="N25" i="178"/>
  <c r="L25" i="178"/>
  <c r="L24" i="178"/>
  <c r="L23" i="178"/>
  <c r="K23" i="178"/>
  <c r="L22" i="178"/>
  <c r="L21" i="178"/>
  <c r="N20" i="178"/>
  <c r="L20" i="178"/>
  <c r="L19" i="178"/>
  <c r="L18" i="178"/>
  <c r="K18" i="178"/>
  <c r="N17" i="178"/>
  <c r="L17" i="178"/>
  <c r="L16" i="178"/>
  <c r="L15" i="178"/>
  <c r="K15" i="178"/>
  <c r="L14" i="178"/>
  <c r="L13" i="178"/>
  <c r="N12" i="178"/>
  <c r="L12" i="178"/>
  <c r="L11" i="178"/>
  <c r="L10" i="178"/>
  <c r="K10" i="178"/>
  <c r="N9" i="178"/>
  <c r="L9" i="178"/>
  <c r="L8" i="178"/>
  <c r="L7" i="178"/>
  <c r="K7" i="178"/>
  <c r="L6" i="178"/>
  <c r="L5" i="178"/>
  <c r="N4" i="178"/>
  <c r="L4" i="178"/>
  <c r="L57" i="178" s="1"/>
  <c r="N55" i="177"/>
  <c r="L55" i="177"/>
  <c r="K55" i="177"/>
  <c r="L54" i="177"/>
  <c r="L53" i="177"/>
  <c r="L52" i="177"/>
  <c r="L51" i="177"/>
  <c r="L50" i="177"/>
  <c r="K50" i="177"/>
  <c r="N49" i="177"/>
  <c r="L49" i="177"/>
  <c r="L48" i="177"/>
  <c r="N47" i="177"/>
  <c r="L47" i="177"/>
  <c r="K47" i="177"/>
  <c r="L46" i="177"/>
  <c r="L45" i="177"/>
  <c r="L44" i="177"/>
  <c r="L43" i="177"/>
  <c r="L42" i="177"/>
  <c r="K42" i="177"/>
  <c r="N41" i="177"/>
  <c r="L41" i="177"/>
  <c r="L40" i="177"/>
  <c r="N39" i="177"/>
  <c r="L39" i="177"/>
  <c r="K39" i="177"/>
  <c r="L38" i="177"/>
  <c r="L37" i="177"/>
  <c r="L36" i="177"/>
  <c r="L35" i="177"/>
  <c r="L34" i="177"/>
  <c r="K34" i="177"/>
  <c r="N33" i="177"/>
  <c r="L33" i="177"/>
  <c r="L32" i="177"/>
  <c r="N31" i="177"/>
  <c r="L31" i="177"/>
  <c r="K31" i="177"/>
  <c r="L30" i="177"/>
  <c r="L29" i="177"/>
  <c r="L28" i="177"/>
  <c r="L27" i="177"/>
  <c r="L26" i="177"/>
  <c r="K26" i="177"/>
  <c r="N25" i="177"/>
  <c r="L25" i="177"/>
  <c r="L24" i="177"/>
  <c r="N23" i="177"/>
  <c r="L23" i="177"/>
  <c r="K23" i="177"/>
  <c r="L22" i="177"/>
  <c r="L21" i="177"/>
  <c r="L20" i="177"/>
  <c r="L19" i="177"/>
  <c r="L18" i="177"/>
  <c r="K18" i="177"/>
  <c r="N17" i="177"/>
  <c r="L17" i="177"/>
  <c r="L16" i="177"/>
  <c r="N15" i="177"/>
  <c r="L15" i="177"/>
  <c r="K15" i="177"/>
  <c r="L14" i="177"/>
  <c r="L13" i="177"/>
  <c r="L12" i="177"/>
  <c r="L11" i="177"/>
  <c r="L10" i="177"/>
  <c r="K10" i="177"/>
  <c r="N9" i="177"/>
  <c r="L9" i="177"/>
  <c r="L8" i="177"/>
  <c r="N7" i="177"/>
  <c r="L7" i="177"/>
  <c r="K7" i="177"/>
  <c r="L6" i="177"/>
  <c r="L5" i="177"/>
  <c r="L4" i="177"/>
  <c r="L57" i="177" s="1"/>
  <c r="L55" i="176"/>
  <c r="L54" i="176"/>
  <c r="N53" i="176"/>
  <c r="L53" i="176"/>
  <c r="L52" i="176"/>
  <c r="K52" i="176"/>
  <c r="N51" i="176"/>
  <c r="L51" i="176"/>
  <c r="K51" i="176"/>
  <c r="L50" i="176"/>
  <c r="L49" i="176"/>
  <c r="L48" i="176"/>
  <c r="L47" i="176"/>
  <c r="N46" i="176"/>
  <c r="L46" i="176"/>
  <c r="K46" i="176"/>
  <c r="N45" i="176"/>
  <c r="L45" i="176"/>
  <c r="L44" i="176"/>
  <c r="K44" i="176"/>
  <c r="N43" i="176"/>
  <c r="L43" i="176"/>
  <c r="K43" i="176"/>
  <c r="L42" i="176"/>
  <c r="L41" i="176"/>
  <c r="N40" i="176"/>
  <c r="L40" i="176"/>
  <c r="L39" i="176"/>
  <c r="N38" i="176"/>
  <c r="L38" i="176"/>
  <c r="K38" i="176"/>
  <c r="N37" i="176"/>
  <c r="L37" i="176"/>
  <c r="L36" i="176"/>
  <c r="L35" i="176"/>
  <c r="K35" i="176"/>
  <c r="L34" i="176"/>
  <c r="L33" i="176"/>
  <c r="K33" i="176"/>
  <c r="N32" i="176"/>
  <c r="L32" i="176"/>
  <c r="L31" i="176"/>
  <c r="L30" i="176"/>
  <c r="K30" i="176"/>
  <c r="N29" i="176"/>
  <c r="L29" i="176"/>
  <c r="L28" i="176"/>
  <c r="N27" i="176"/>
  <c r="L27" i="176"/>
  <c r="K27" i="176"/>
  <c r="L26" i="176"/>
  <c r="L25" i="176"/>
  <c r="K25" i="176"/>
  <c r="N24" i="176"/>
  <c r="L24" i="176"/>
  <c r="L23" i="176"/>
  <c r="L22" i="176"/>
  <c r="K22" i="176"/>
  <c r="N21" i="176"/>
  <c r="L21" i="176"/>
  <c r="L20" i="176"/>
  <c r="K20" i="176"/>
  <c r="N19" i="176"/>
  <c r="L19" i="176"/>
  <c r="K19" i="176"/>
  <c r="L18" i="176"/>
  <c r="L17" i="176"/>
  <c r="K17" i="176"/>
  <c r="N16" i="176"/>
  <c r="L16" i="176"/>
  <c r="L15" i="176"/>
  <c r="L14" i="176"/>
  <c r="L13" i="176"/>
  <c r="L12" i="176"/>
  <c r="K12" i="176"/>
  <c r="N11" i="176"/>
  <c r="L11" i="176"/>
  <c r="K11" i="176"/>
  <c r="L10" i="176"/>
  <c r="L9" i="176"/>
  <c r="K9" i="176"/>
  <c r="N8" i="176"/>
  <c r="L8" i="176"/>
  <c r="L7" i="176"/>
  <c r="L6" i="176"/>
  <c r="L5" i="176"/>
  <c r="L4" i="176"/>
  <c r="L57" i="176" s="1"/>
  <c r="K4" i="176"/>
  <c r="L55" i="175"/>
  <c r="L54" i="175"/>
  <c r="L53" i="175"/>
  <c r="L52" i="175"/>
  <c r="L51" i="175"/>
  <c r="L50" i="175"/>
  <c r="L49" i="175"/>
  <c r="L48" i="175"/>
  <c r="L47" i="175"/>
  <c r="L46" i="175"/>
  <c r="L45" i="175"/>
  <c r="L44" i="175"/>
  <c r="L43" i="175"/>
  <c r="L42" i="175"/>
  <c r="L41" i="175"/>
  <c r="L40" i="175"/>
  <c r="L39" i="175"/>
  <c r="L38" i="175"/>
  <c r="L37" i="175"/>
  <c r="L36" i="175"/>
  <c r="L35" i="175"/>
  <c r="L34" i="175"/>
  <c r="L33" i="175"/>
  <c r="L32" i="175"/>
  <c r="L31" i="175"/>
  <c r="L30" i="175"/>
  <c r="L29" i="175"/>
  <c r="L28" i="175"/>
  <c r="N27" i="175"/>
  <c r="L27" i="175"/>
  <c r="L26" i="175"/>
  <c r="L25" i="175"/>
  <c r="K25" i="175"/>
  <c r="L24" i="175"/>
  <c r="L23" i="175"/>
  <c r="L22" i="175"/>
  <c r="L21" i="175"/>
  <c r="L20" i="175"/>
  <c r="N19" i="175"/>
  <c r="L19" i="175"/>
  <c r="L18" i="175"/>
  <c r="L17" i="175"/>
  <c r="L16" i="175"/>
  <c r="L15" i="175"/>
  <c r="L14" i="175"/>
  <c r="L13" i="175"/>
  <c r="L12" i="175"/>
  <c r="N11" i="175"/>
  <c r="L11" i="175"/>
  <c r="L10" i="175"/>
  <c r="L9" i="175"/>
  <c r="K9" i="175"/>
  <c r="L8" i="175"/>
  <c r="L7" i="175"/>
  <c r="L6" i="175"/>
  <c r="L5" i="175"/>
  <c r="L4" i="175"/>
  <c r="N55" i="174"/>
  <c r="L55" i="174"/>
  <c r="K55" i="174"/>
  <c r="N54" i="174"/>
  <c r="L54" i="174"/>
  <c r="K54" i="174"/>
  <c r="N53" i="174"/>
  <c r="L53" i="174"/>
  <c r="K53" i="174"/>
  <c r="N52" i="174"/>
  <c r="L52" i="174"/>
  <c r="K52" i="174"/>
  <c r="N51" i="174"/>
  <c r="L51" i="174"/>
  <c r="K51" i="174"/>
  <c r="N50" i="174"/>
  <c r="L50" i="174"/>
  <c r="K50" i="174"/>
  <c r="N49" i="174"/>
  <c r="L49" i="174"/>
  <c r="K49" i="174"/>
  <c r="N48" i="174"/>
  <c r="L48" i="174"/>
  <c r="K48" i="174"/>
  <c r="N47" i="174"/>
  <c r="L47" i="174"/>
  <c r="K47" i="174"/>
  <c r="N46" i="174"/>
  <c r="L46" i="174"/>
  <c r="K46" i="174"/>
  <c r="N45" i="174"/>
  <c r="L45" i="174"/>
  <c r="K45" i="174"/>
  <c r="N44" i="174"/>
  <c r="L44" i="174"/>
  <c r="K44" i="174"/>
  <c r="N43" i="174"/>
  <c r="L43" i="174"/>
  <c r="K43" i="174"/>
  <c r="N42" i="174"/>
  <c r="L42" i="174"/>
  <c r="K42" i="174"/>
  <c r="N41" i="174"/>
  <c r="L41" i="174"/>
  <c r="K41" i="174"/>
  <c r="N40" i="174"/>
  <c r="L40" i="174"/>
  <c r="K40" i="174"/>
  <c r="N39" i="174"/>
  <c r="L39" i="174"/>
  <c r="K39" i="174"/>
  <c r="N38" i="174"/>
  <c r="L38" i="174"/>
  <c r="K38" i="174"/>
  <c r="N37" i="174"/>
  <c r="L37" i="174"/>
  <c r="K37" i="174"/>
  <c r="N36" i="174"/>
  <c r="L36" i="174"/>
  <c r="K36" i="174"/>
  <c r="N35" i="174"/>
  <c r="L35" i="174"/>
  <c r="K35" i="174"/>
  <c r="N34" i="174"/>
  <c r="L34" i="174"/>
  <c r="K34" i="174"/>
  <c r="N33" i="174"/>
  <c r="L33" i="174"/>
  <c r="K33" i="174"/>
  <c r="N32" i="174"/>
  <c r="L32" i="174"/>
  <c r="K32" i="174"/>
  <c r="N31" i="174"/>
  <c r="L31" i="174"/>
  <c r="K31" i="174"/>
  <c r="N30" i="174"/>
  <c r="L30" i="174"/>
  <c r="K30" i="174"/>
  <c r="N29" i="174"/>
  <c r="L29" i="174"/>
  <c r="K29" i="174"/>
  <c r="N28" i="174"/>
  <c r="L28" i="174"/>
  <c r="K28" i="174"/>
  <c r="N27" i="174"/>
  <c r="L27" i="174"/>
  <c r="K27" i="174"/>
  <c r="N26" i="174"/>
  <c r="L26" i="174"/>
  <c r="K26" i="174"/>
  <c r="N25" i="174"/>
  <c r="L25" i="174"/>
  <c r="K25" i="174"/>
  <c r="N24" i="174"/>
  <c r="L24" i="174"/>
  <c r="K24" i="174"/>
  <c r="N23" i="174"/>
  <c r="L23" i="174"/>
  <c r="K23" i="174"/>
  <c r="N22" i="174"/>
  <c r="L22" i="174"/>
  <c r="K22" i="174"/>
  <c r="N21" i="174"/>
  <c r="L21" i="174"/>
  <c r="K21" i="174"/>
  <c r="N20" i="174"/>
  <c r="L20" i="174"/>
  <c r="K20" i="174"/>
  <c r="N19" i="174"/>
  <c r="L19" i="174"/>
  <c r="K19" i="174"/>
  <c r="N18" i="174"/>
  <c r="L18" i="174"/>
  <c r="K18" i="174"/>
  <c r="N17" i="174"/>
  <c r="L17" i="174"/>
  <c r="K17" i="174"/>
  <c r="N16" i="174"/>
  <c r="L16" i="174"/>
  <c r="K16" i="174"/>
  <c r="N15" i="174"/>
  <c r="L15" i="174"/>
  <c r="K15" i="174"/>
  <c r="N14" i="174"/>
  <c r="L14" i="174"/>
  <c r="K14" i="174"/>
  <c r="N13" i="174"/>
  <c r="L13" i="174"/>
  <c r="K13" i="174"/>
  <c r="N12" i="174"/>
  <c r="L12" i="174"/>
  <c r="K12" i="174"/>
  <c r="N11" i="174"/>
  <c r="L11" i="174"/>
  <c r="K11" i="174"/>
  <c r="N10" i="174"/>
  <c r="L10" i="174"/>
  <c r="K10" i="174"/>
  <c r="N9" i="174"/>
  <c r="L9" i="174"/>
  <c r="K9" i="174"/>
  <c r="N8" i="174"/>
  <c r="L8" i="174"/>
  <c r="K8" i="174"/>
  <c r="N7" i="174"/>
  <c r="L7" i="174"/>
  <c r="K7" i="174"/>
  <c r="N6" i="174"/>
  <c r="L6" i="174"/>
  <c r="K6" i="174"/>
  <c r="N5" i="174"/>
  <c r="L5" i="174"/>
  <c r="K5" i="174"/>
  <c r="N4" i="174"/>
  <c r="L4" i="174"/>
  <c r="K4" i="174"/>
  <c r="N55" i="173"/>
  <c r="L55" i="173"/>
  <c r="K55" i="173"/>
  <c r="N54" i="173"/>
  <c r="L54" i="173"/>
  <c r="K54" i="173"/>
  <c r="N53" i="173"/>
  <c r="L53" i="173"/>
  <c r="K53" i="173"/>
  <c r="N52" i="173"/>
  <c r="L52" i="173"/>
  <c r="K52" i="173"/>
  <c r="N51" i="173"/>
  <c r="L51" i="173"/>
  <c r="K51" i="173"/>
  <c r="N50" i="173"/>
  <c r="L50" i="173"/>
  <c r="K50" i="173"/>
  <c r="N49" i="173"/>
  <c r="L49" i="173"/>
  <c r="K49" i="173"/>
  <c r="N48" i="173"/>
  <c r="L48" i="173"/>
  <c r="K48" i="173"/>
  <c r="N47" i="173"/>
  <c r="L47" i="173"/>
  <c r="K47" i="173"/>
  <c r="N46" i="173"/>
  <c r="L46" i="173"/>
  <c r="K46" i="173"/>
  <c r="N45" i="173"/>
  <c r="L45" i="173"/>
  <c r="K45" i="173"/>
  <c r="N44" i="173"/>
  <c r="L44" i="173"/>
  <c r="K44" i="173"/>
  <c r="N43" i="173"/>
  <c r="L43" i="173"/>
  <c r="K43" i="173"/>
  <c r="N42" i="173"/>
  <c r="L42" i="173"/>
  <c r="K42" i="173"/>
  <c r="N41" i="173"/>
  <c r="L41" i="173"/>
  <c r="K41" i="173"/>
  <c r="N40" i="173"/>
  <c r="L40" i="173"/>
  <c r="K40" i="173"/>
  <c r="N39" i="173"/>
  <c r="L39" i="173"/>
  <c r="K39" i="173"/>
  <c r="N38" i="173"/>
  <c r="L38" i="173"/>
  <c r="K38" i="173"/>
  <c r="N37" i="173"/>
  <c r="L37" i="173"/>
  <c r="K37" i="173"/>
  <c r="N36" i="173"/>
  <c r="L36" i="173"/>
  <c r="K36" i="173"/>
  <c r="N35" i="173"/>
  <c r="L35" i="173"/>
  <c r="K35" i="173"/>
  <c r="N34" i="173"/>
  <c r="L34" i="173"/>
  <c r="K34" i="173"/>
  <c r="N33" i="173"/>
  <c r="L33" i="173"/>
  <c r="K33" i="173"/>
  <c r="N32" i="173"/>
  <c r="L32" i="173"/>
  <c r="K32" i="173"/>
  <c r="N31" i="173"/>
  <c r="L31" i="173"/>
  <c r="K31" i="173"/>
  <c r="N30" i="173"/>
  <c r="L30" i="173"/>
  <c r="K30" i="173"/>
  <c r="N29" i="173"/>
  <c r="L29" i="173"/>
  <c r="K29" i="173"/>
  <c r="N28" i="173"/>
  <c r="L28" i="173"/>
  <c r="K28" i="173"/>
  <c r="N27" i="173"/>
  <c r="L27" i="173"/>
  <c r="K27" i="173"/>
  <c r="N26" i="173"/>
  <c r="L26" i="173"/>
  <c r="K26" i="173"/>
  <c r="N25" i="173"/>
  <c r="L25" i="173"/>
  <c r="K25" i="173"/>
  <c r="N24" i="173"/>
  <c r="L24" i="173"/>
  <c r="K24" i="173"/>
  <c r="N23" i="173"/>
  <c r="L23" i="173"/>
  <c r="K23" i="173"/>
  <c r="N22" i="173"/>
  <c r="L22" i="173"/>
  <c r="K22" i="173"/>
  <c r="N21" i="173"/>
  <c r="L21" i="173"/>
  <c r="K21" i="173"/>
  <c r="N20" i="173"/>
  <c r="L20" i="173"/>
  <c r="K20" i="173"/>
  <c r="N19" i="173"/>
  <c r="L19" i="173"/>
  <c r="K19" i="173"/>
  <c r="N18" i="173"/>
  <c r="L18" i="173"/>
  <c r="K18" i="173"/>
  <c r="N17" i="173"/>
  <c r="L17" i="173"/>
  <c r="K17" i="173"/>
  <c r="N16" i="173"/>
  <c r="L16" i="173"/>
  <c r="K16" i="173"/>
  <c r="N15" i="173"/>
  <c r="L15" i="173"/>
  <c r="K15" i="173"/>
  <c r="N14" i="173"/>
  <c r="L14" i="173"/>
  <c r="K14" i="173"/>
  <c r="N13" i="173"/>
  <c r="L13" i="173"/>
  <c r="K13" i="173"/>
  <c r="N12" i="173"/>
  <c r="L12" i="173"/>
  <c r="K12" i="173"/>
  <c r="N11" i="173"/>
  <c r="L11" i="173"/>
  <c r="K11" i="173"/>
  <c r="N10" i="173"/>
  <c r="L10" i="173"/>
  <c r="K10" i="173"/>
  <c r="N9" i="173"/>
  <c r="L9" i="173"/>
  <c r="K9" i="173"/>
  <c r="N8" i="173"/>
  <c r="L8" i="173"/>
  <c r="K8" i="173"/>
  <c r="N7" i="173"/>
  <c r="L7" i="173"/>
  <c r="K7" i="173"/>
  <c r="N6" i="173"/>
  <c r="L6" i="173"/>
  <c r="K6" i="173"/>
  <c r="N5" i="173"/>
  <c r="L5" i="173"/>
  <c r="K5" i="173"/>
  <c r="N4" i="173"/>
  <c r="L4" i="173"/>
  <c r="K4" i="173"/>
  <c r="N55" i="172"/>
  <c r="L55" i="172"/>
  <c r="K55" i="172"/>
  <c r="N54" i="172"/>
  <c r="L54" i="172"/>
  <c r="K54" i="172"/>
  <c r="N53" i="172"/>
  <c r="L53" i="172"/>
  <c r="K53" i="172"/>
  <c r="N52" i="172"/>
  <c r="L52" i="172"/>
  <c r="K52" i="172"/>
  <c r="N51" i="172"/>
  <c r="L51" i="172"/>
  <c r="K51" i="172"/>
  <c r="N50" i="172"/>
  <c r="L50" i="172"/>
  <c r="K50" i="172"/>
  <c r="N49" i="172"/>
  <c r="L49" i="172"/>
  <c r="K49" i="172"/>
  <c r="N48" i="172"/>
  <c r="L48" i="172"/>
  <c r="K48" i="172"/>
  <c r="N47" i="172"/>
  <c r="L47" i="172"/>
  <c r="K47" i="172"/>
  <c r="N46" i="172"/>
  <c r="L46" i="172"/>
  <c r="K46" i="172"/>
  <c r="N45" i="172"/>
  <c r="L45" i="172"/>
  <c r="K45" i="172"/>
  <c r="N44" i="172"/>
  <c r="L44" i="172"/>
  <c r="K44" i="172"/>
  <c r="N43" i="172"/>
  <c r="L43" i="172"/>
  <c r="K43" i="172"/>
  <c r="N42" i="172"/>
  <c r="L42" i="172"/>
  <c r="K42" i="172"/>
  <c r="N41" i="172"/>
  <c r="L41" i="172"/>
  <c r="K41" i="172"/>
  <c r="N40" i="172"/>
  <c r="L40" i="172"/>
  <c r="K40" i="172"/>
  <c r="N39" i="172"/>
  <c r="L39" i="172"/>
  <c r="K39" i="172"/>
  <c r="N38" i="172"/>
  <c r="L38" i="172"/>
  <c r="K38" i="172"/>
  <c r="N37" i="172"/>
  <c r="L37" i="172"/>
  <c r="K37" i="172"/>
  <c r="N36" i="172"/>
  <c r="L36" i="172"/>
  <c r="K36" i="172"/>
  <c r="N35" i="172"/>
  <c r="L35" i="172"/>
  <c r="K35" i="172"/>
  <c r="N34" i="172"/>
  <c r="L34" i="172"/>
  <c r="K34" i="172"/>
  <c r="N33" i="172"/>
  <c r="L33" i="172"/>
  <c r="K33" i="172"/>
  <c r="N32" i="172"/>
  <c r="L32" i="172"/>
  <c r="K32" i="172"/>
  <c r="N31" i="172"/>
  <c r="L31" i="172"/>
  <c r="K31" i="172"/>
  <c r="N30" i="172"/>
  <c r="L30" i="172"/>
  <c r="K30" i="172"/>
  <c r="N29" i="172"/>
  <c r="L29" i="172"/>
  <c r="K29" i="172"/>
  <c r="N28" i="172"/>
  <c r="L28" i="172"/>
  <c r="K28" i="172"/>
  <c r="N27" i="172"/>
  <c r="L27" i="172"/>
  <c r="K27" i="172"/>
  <c r="N26" i="172"/>
  <c r="L26" i="172"/>
  <c r="K26" i="172"/>
  <c r="N25" i="172"/>
  <c r="L25" i="172"/>
  <c r="K25" i="172"/>
  <c r="N24" i="172"/>
  <c r="L24" i="172"/>
  <c r="K24" i="172"/>
  <c r="N23" i="172"/>
  <c r="L23" i="172"/>
  <c r="K23" i="172"/>
  <c r="N22" i="172"/>
  <c r="L22" i="172"/>
  <c r="K22" i="172"/>
  <c r="N21" i="172"/>
  <c r="L21" i="172"/>
  <c r="K21" i="172"/>
  <c r="N20" i="172"/>
  <c r="L20" i="172"/>
  <c r="K20" i="172"/>
  <c r="N19" i="172"/>
  <c r="L19" i="172"/>
  <c r="K19" i="172"/>
  <c r="N18" i="172"/>
  <c r="L18" i="172"/>
  <c r="K18" i="172"/>
  <c r="N17" i="172"/>
  <c r="L17" i="172"/>
  <c r="K17" i="172"/>
  <c r="N16" i="172"/>
  <c r="L16" i="172"/>
  <c r="K16" i="172"/>
  <c r="N15" i="172"/>
  <c r="L15" i="172"/>
  <c r="K15" i="172"/>
  <c r="N14" i="172"/>
  <c r="L14" i="172"/>
  <c r="K14" i="172"/>
  <c r="N13" i="172"/>
  <c r="L13" i="172"/>
  <c r="K13" i="172"/>
  <c r="N12" i="172"/>
  <c r="L12" i="172"/>
  <c r="K12" i="172"/>
  <c r="N11" i="172"/>
  <c r="L11" i="172"/>
  <c r="K11" i="172"/>
  <c r="N10" i="172"/>
  <c r="L10" i="172"/>
  <c r="K10" i="172"/>
  <c r="N9" i="172"/>
  <c r="L9" i="172"/>
  <c r="K9" i="172"/>
  <c r="N8" i="172"/>
  <c r="L8" i="172"/>
  <c r="K8" i="172"/>
  <c r="N7" i="172"/>
  <c r="L7" i="172"/>
  <c r="K7" i="172"/>
  <c r="N6" i="172"/>
  <c r="L6" i="172"/>
  <c r="K6" i="172"/>
  <c r="N5" i="172"/>
  <c r="L5" i="172"/>
  <c r="K5" i="172"/>
  <c r="N4" i="172"/>
  <c r="L4" i="172"/>
  <c r="K4" i="172"/>
  <c r="N55" i="171"/>
  <c r="L55" i="171"/>
  <c r="K55" i="171"/>
  <c r="N54" i="171"/>
  <c r="L54" i="171"/>
  <c r="K54" i="171"/>
  <c r="N53" i="171"/>
  <c r="L53" i="171"/>
  <c r="K53" i="171"/>
  <c r="N52" i="171"/>
  <c r="L52" i="171"/>
  <c r="K52" i="171"/>
  <c r="N51" i="171"/>
  <c r="L51" i="171"/>
  <c r="K51" i="171"/>
  <c r="N50" i="171"/>
  <c r="L50" i="171"/>
  <c r="K50" i="171"/>
  <c r="N49" i="171"/>
  <c r="L49" i="171"/>
  <c r="K49" i="171"/>
  <c r="N48" i="171"/>
  <c r="L48" i="171"/>
  <c r="K48" i="171"/>
  <c r="N47" i="171"/>
  <c r="L47" i="171"/>
  <c r="K47" i="171"/>
  <c r="N46" i="171"/>
  <c r="L46" i="171"/>
  <c r="K46" i="171"/>
  <c r="N45" i="171"/>
  <c r="L45" i="171"/>
  <c r="K45" i="171"/>
  <c r="N44" i="171"/>
  <c r="L44" i="171"/>
  <c r="K44" i="171"/>
  <c r="N43" i="171"/>
  <c r="L43" i="171"/>
  <c r="K43" i="171"/>
  <c r="N42" i="171"/>
  <c r="L42" i="171"/>
  <c r="K42" i="171"/>
  <c r="N41" i="171"/>
  <c r="L41" i="171"/>
  <c r="K41" i="171"/>
  <c r="N40" i="171"/>
  <c r="L40" i="171"/>
  <c r="K40" i="171"/>
  <c r="N39" i="171"/>
  <c r="L39" i="171"/>
  <c r="K39" i="171"/>
  <c r="N38" i="171"/>
  <c r="L38" i="171"/>
  <c r="K38" i="171"/>
  <c r="N37" i="171"/>
  <c r="L37" i="171"/>
  <c r="K37" i="171"/>
  <c r="N36" i="171"/>
  <c r="L36" i="171"/>
  <c r="K36" i="171"/>
  <c r="N35" i="171"/>
  <c r="L35" i="171"/>
  <c r="K35" i="171"/>
  <c r="N34" i="171"/>
  <c r="L34" i="171"/>
  <c r="K34" i="171"/>
  <c r="N33" i="171"/>
  <c r="L33" i="171"/>
  <c r="K33" i="171"/>
  <c r="N32" i="171"/>
  <c r="L32" i="171"/>
  <c r="K32" i="171"/>
  <c r="N31" i="171"/>
  <c r="L31" i="171"/>
  <c r="K31" i="171"/>
  <c r="N30" i="171"/>
  <c r="L30" i="171"/>
  <c r="K30" i="171"/>
  <c r="N29" i="171"/>
  <c r="L29" i="171"/>
  <c r="K29" i="171"/>
  <c r="N28" i="171"/>
  <c r="L28" i="171"/>
  <c r="K28" i="171"/>
  <c r="N27" i="171"/>
  <c r="L27" i="171"/>
  <c r="K27" i="171"/>
  <c r="N26" i="171"/>
  <c r="L26" i="171"/>
  <c r="K26" i="171"/>
  <c r="N25" i="171"/>
  <c r="L25" i="171"/>
  <c r="K25" i="171"/>
  <c r="N24" i="171"/>
  <c r="L24" i="171"/>
  <c r="K24" i="171"/>
  <c r="N23" i="171"/>
  <c r="L23" i="171"/>
  <c r="K23" i="171"/>
  <c r="N22" i="171"/>
  <c r="L22" i="171"/>
  <c r="K22" i="171"/>
  <c r="N21" i="171"/>
  <c r="L21" i="171"/>
  <c r="K21" i="171"/>
  <c r="N20" i="171"/>
  <c r="L20" i="171"/>
  <c r="K20" i="171"/>
  <c r="N19" i="171"/>
  <c r="L19" i="171"/>
  <c r="K19" i="171"/>
  <c r="N18" i="171"/>
  <c r="L18" i="171"/>
  <c r="K18" i="171"/>
  <c r="N17" i="171"/>
  <c r="L17" i="171"/>
  <c r="K17" i="171"/>
  <c r="N16" i="171"/>
  <c r="L16" i="171"/>
  <c r="K16" i="171"/>
  <c r="N15" i="171"/>
  <c r="L15" i="171"/>
  <c r="K15" i="171"/>
  <c r="N14" i="171"/>
  <c r="L14" i="171"/>
  <c r="K14" i="171"/>
  <c r="N13" i="171"/>
  <c r="L13" i="171"/>
  <c r="K13" i="171"/>
  <c r="N12" i="171"/>
  <c r="L12" i="171"/>
  <c r="K12" i="171"/>
  <c r="N11" i="171"/>
  <c r="L11" i="171"/>
  <c r="K11" i="171"/>
  <c r="N10" i="171"/>
  <c r="L10" i="171"/>
  <c r="K10" i="171"/>
  <c r="N9" i="171"/>
  <c r="L9" i="171"/>
  <c r="K9" i="171"/>
  <c r="N8" i="171"/>
  <c r="L8" i="171"/>
  <c r="K8" i="171"/>
  <c r="N7" i="171"/>
  <c r="L7" i="171"/>
  <c r="K7" i="171"/>
  <c r="N6" i="171"/>
  <c r="L6" i="171"/>
  <c r="K6" i="171"/>
  <c r="N5" i="171"/>
  <c r="L5" i="171"/>
  <c r="K5" i="171"/>
  <c r="N4" i="171"/>
  <c r="L4" i="171"/>
  <c r="K4" i="171"/>
  <c r="L55" i="170"/>
  <c r="L54" i="170"/>
  <c r="N53" i="170"/>
  <c r="L53" i="170"/>
  <c r="L52" i="170"/>
  <c r="L51" i="170"/>
  <c r="N50" i="170"/>
  <c r="L50" i="170"/>
  <c r="L49" i="170"/>
  <c r="L48" i="170"/>
  <c r="K48" i="170"/>
  <c r="L47" i="170"/>
  <c r="L46" i="170"/>
  <c r="L45" i="170"/>
  <c r="L44" i="170"/>
  <c r="L43" i="170"/>
  <c r="K43" i="170"/>
  <c r="N42" i="170"/>
  <c r="L42" i="170"/>
  <c r="L41" i="170"/>
  <c r="L40" i="170"/>
  <c r="K40" i="170"/>
  <c r="L39" i="170"/>
  <c r="L38" i="170"/>
  <c r="N37" i="170"/>
  <c r="L37" i="170"/>
  <c r="L36" i="170"/>
  <c r="L35" i="170"/>
  <c r="K35" i="170"/>
  <c r="N34" i="170"/>
  <c r="L34" i="170"/>
  <c r="L33" i="170"/>
  <c r="L32" i="170"/>
  <c r="L31" i="170"/>
  <c r="L30" i="170"/>
  <c r="N29" i="170"/>
  <c r="L29" i="170"/>
  <c r="L28" i="170"/>
  <c r="L27" i="170"/>
  <c r="L26" i="170"/>
  <c r="L25" i="170"/>
  <c r="L24" i="170"/>
  <c r="K24" i="170"/>
  <c r="L23" i="170"/>
  <c r="L22" i="170"/>
  <c r="N21" i="170"/>
  <c r="L21" i="170"/>
  <c r="L20" i="170"/>
  <c r="L19" i="170"/>
  <c r="L18" i="170"/>
  <c r="L17" i="170"/>
  <c r="L16" i="170"/>
  <c r="K16" i="170"/>
  <c r="L15" i="170"/>
  <c r="L14" i="170"/>
  <c r="N13" i="170"/>
  <c r="L13" i="170"/>
  <c r="L12" i="170"/>
  <c r="L11" i="170"/>
  <c r="L10" i="170"/>
  <c r="L9" i="170"/>
  <c r="L8" i="170"/>
  <c r="K8" i="170"/>
  <c r="L7" i="170"/>
  <c r="L6" i="170"/>
  <c r="N5" i="170"/>
  <c r="L5" i="170"/>
  <c r="L4" i="170"/>
  <c r="L57" i="170" s="1"/>
  <c r="N55" i="169"/>
  <c r="L55" i="169"/>
  <c r="K55" i="169"/>
  <c r="N54" i="169"/>
  <c r="L54" i="169"/>
  <c r="K54" i="169"/>
  <c r="N53" i="169"/>
  <c r="L53" i="169"/>
  <c r="K53" i="169"/>
  <c r="N52" i="169"/>
  <c r="L52" i="169"/>
  <c r="K52" i="169"/>
  <c r="N51" i="169"/>
  <c r="L51" i="169"/>
  <c r="K51" i="169"/>
  <c r="N50" i="169"/>
  <c r="L50" i="169"/>
  <c r="K50" i="169"/>
  <c r="N49" i="169"/>
  <c r="L49" i="169"/>
  <c r="K49" i="169"/>
  <c r="N48" i="169"/>
  <c r="L48" i="169"/>
  <c r="K48" i="169"/>
  <c r="N47" i="169"/>
  <c r="L47" i="169"/>
  <c r="K47" i="169"/>
  <c r="N46" i="169"/>
  <c r="L46" i="169"/>
  <c r="K46" i="169"/>
  <c r="N45" i="169"/>
  <c r="L45" i="169"/>
  <c r="K45" i="169"/>
  <c r="N44" i="169"/>
  <c r="L44" i="169"/>
  <c r="K44" i="169"/>
  <c r="N43" i="169"/>
  <c r="L43" i="169"/>
  <c r="K43" i="169"/>
  <c r="N42" i="169"/>
  <c r="L42" i="169"/>
  <c r="K42" i="169"/>
  <c r="N41" i="169"/>
  <c r="L41" i="169"/>
  <c r="K41" i="169"/>
  <c r="N40" i="169"/>
  <c r="L40" i="169"/>
  <c r="K40" i="169"/>
  <c r="N39" i="169"/>
  <c r="L39" i="169"/>
  <c r="K39" i="169"/>
  <c r="N38" i="169"/>
  <c r="L38" i="169"/>
  <c r="K38" i="169"/>
  <c r="N37" i="169"/>
  <c r="L37" i="169"/>
  <c r="K37" i="169"/>
  <c r="N36" i="169"/>
  <c r="L36" i="169"/>
  <c r="K36" i="169"/>
  <c r="N35" i="169"/>
  <c r="L35" i="169"/>
  <c r="K35" i="169"/>
  <c r="N34" i="169"/>
  <c r="L34" i="169"/>
  <c r="K34" i="169"/>
  <c r="N33" i="169"/>
  <c r="L33" i="169"/>
  <c r="K33" i="169"/>
  <c r="N32" i="169"/>
  <c r="L32" i="169"/>
  <c r="K32" i="169"/>
  <c r="N31" i="169"/>
  <c r="L31" i="169"/>
  <c r="K31" i="169"/>
  <c r="N30" i="169"/>
  <c r="L30" i="169"/>
  <c r="K30" i="169"/>
  <c r="N29" i="169"/>
  <c r="L29" i="169"/>
  <c r="K29" i="169"/>
  <c r="N28" i="169"/>
  <c r="L28" i="169"/>
  <c r="K28" i="169"/>
  <c r="N27" i="169"/>
  <c r="L27" i="169"/>
  <c r="K27" i="169"/>
  <c r="N26" i="169"/>
  <c r="L26" i="169"/>
  <c r="K26" i="169"/>
  <c r="N25" i="169"/>
  <c r="L25" i="169"/>
  <c r="K25" i="169"/>
  <c r="N24" i="169"/>
  <c r="L24" i="169"/>
  <c r="K24" i="169"/>
  <c r="N23" i="169"/>
  <c r="L23" i="169"/>
  <c r="K23" i="169"/>
  <c r="N22" i="169"/>
  <c r="L22" i="169"/>
  <c r="K22" i="169"/>
  <c r="N21" i="169"/>
  <c r="L21" i="169"/>
  <c r="K21" i="169"/>
  <c r="N20" i="169"/>
  <c r="L20" i="169"/>
  <c r="K20" i="169"/>
  <c r="N19" i="169"/>
  <c r="L19" i="169"/>
  <c r="K19" i="169"/>
  <c r="N18" i="169"/>
  <c r="L18" i="169"/>
  <c r="K18" i="169"/>
  <c r="N17" i="169"/>
  <c r="L17" i="169"/>
  <c r="K17" i="169"/>
  <c r="N16" i="169"/>
  <c r="L16" i="169"/>
  <c r="K16" i="169"/>
  <c r="N15" i="169"/>
  <c r="L15" i="169"/>
  <c r="K15" i="169"/>
  <c r="N14" i="169"/>
  <c r="L14" i="169"/>
  <c r="K14" i="169"/>
  <c r="N13" i="169"/>
  <c r="L13" i="169"/>
  <c r="K13" i="169"/>
  <c r="N12" i="169"/>
  <c r="L12" i="169"/>
  <c r="K12" i="169"/>
  <c r="N11" i="169"/>
  <c r="L11" i="169"/>
  <c r="K11" i="169"/>
  <c r="N10" i="169"/>
  <c r="L10" i="169"/>
  <c r="K10" i="169"/>
  <c r="N9" i="169"/>
  <c r="L9" i="169"/>
  <c r="K9" i="169"/>
  <c r="N8" i="169"/>
  <c r="L8" i="169"/>
  <c r="K8" i="169"/>
  <c r="N7" i="169"/>
  <c r="L7" i="169"/>
  <c r="K7" i="169"/>
  <c r="N6" i="169"/>
  <c r="L6" i="169"/>
  <c r="K6" i="169"/>
  <c r="N5" i="169"/>
  <c r="L5" i="169"/>
  <c r="K5" i="169"/>
  <c r="N4" i="169"/>
  <c r="L4" i="169"/>
  <c r="K4" i="169"/>
  <c r="N5" i="75"/>
  <c r="N6" i="75"/>
  <c r="N7" i="75"/>
  <c r="N8" i="75"/>
  <c r="N9" i="75"/>
  <c r="N10" i="75"/>
  <c r="N11" i="75"/>
  <c r="N12" i="75"/>
  <c r="N13" i="75"/>
  <c r="N14" i="75"/>
  <c r="N15" i="75"/>
  <c r="N16" i="75"/>
  <c r="N17" i="75"/>
  <c r="N18" i="75"/>
  <c r="N19" i="75"/>
  <c r="N20" i="75"/>
  <c r="N21" i="75"/>
  <c r="N22" i="75"/>
  <c r="N23" i="75"/>
  <c r="N24" i="75"/>
  <c r="N25" i="75"/>
  <c r="N26" i="75"/>
  <c r="N27" i="75"/>
  <c r="N28" i="75"/>
  <c r="N29" i="75"/>
  <c r="N30" i="75"/>
  <c r="N31" i="75"/>
  <c r="N32" i="75"/>
  <c r="N33" i="75"/>
  <c r="N34" i="75"/>
  <c r="N35" i="75"/>
  <c r="N36" i="75"/>
  <c r="N37" i="75"/>
  <c r="N38" i="75"/>
  <c r="N39" i="75"/>
  <c r="N40" i="75"/>
  <c r="N41" i="75"/>
  <c r="N42" i="75"/>
  <c r="N43" i="75"/>
  <c r="N44" i="75"/>
  <c r="N45" i="75"/>
  <c r="N46" i="75"/>
  <c r="N47" i="75"/>
  <c r="N48" i="75"/>
  <c r="N49" i="75"/>
  <c r="N50" i="75"/>
  <c r="N51" i="75"/>
  <c r="N52" i="75"/>
  <c r="N53" i="75"/>
  <c r="N54" i="75"/>
  <c r="N55" i="75"/>
  <c r="L5" i="75"/>
  <c r="L6" i="75"/>
  <c r="L7" i="75"/>
  <c r="L8" i="75"/>
  <c r="L9" i="75"/>
  <c r="L10" i="75"/>
  <c r="L11" i="75"/>
  <c r="L12" i="75"/>
  <c r="L13" i="75"/>
  <c r="L14" i="75"/>
  <c r="L15" i="75"/>
  <c r="L16" i="75"/>
  <c r="L17" i="75"/>
  <c r="L18" i="75"/>
  <c r="L19" i="75"/>
  <c r="L20" i="75"/>
  <c r="L21" i="75"/>
  <c r="L22" i="75"/>
  <c r="L23" i="75"/>
  <c r="L24" i="75"/>
  <c r="L25" i="75"/>
  <c r="L26" i="75"/>
  <c r="L27" i="75"/>
  <c r="L28" i="75"/>
  <c r="L29" i="75"/>
  <c r="L30" i="75"/>
  <c r="L31" i="75"/>
  <c r="L32" i="75"/>
  <c r="L33" i="75"/>
  <c r="L34" i="75"/>
  <c r="L35" i="75"/>
  <c r="L36" i="75"/>
  <c r="L37" i="75"/>
  <c r="L38" i="75"/>
  <c r="L39" i="75"/>
  <c r="L40" i="75"/>
  <c r="L41" i="75"/>
  <c r="L42" i="75"/>
  <c r="L43" i="75"/>
  <c r="L44" i="75"/>
  <c r="L45" i="75"/>
  <c r="L46" i="75"/>
  <c r="L47" i="75"/>
  <c r="L48" i="75"/>
  <c r="L49" i="75"/>
  <c r="L50" i="75"/>
  <c r="L51" i="75"/>
  <c r="L52" i="75"/>
  <c r="L53" i="75"/>
  <c r="L54" i="75"/>
  <c r="L55" i="75"/>
  <c r="K5" i="75"/>
  <c r="K6" i="75"/>
  <c r="K7" i="75"/>
  <c r="K8" i="75"/>
  <c r="K9" i="75"/>
  <c r="K10" i="75"/>
  <c r="K11" i="75"/>
  <c r="K12" i="75"/>
  <c r="K13" i="75"/>
  <c r="K14" i="75"/>
  <c r="K15" i="75"/>
  <c r="K16" i="75"/>
  <c r="K17" i="75"/>
  <c r="K18" i="75"/>
  <c r="K19" i="75"/>
  <c r="K20" i="75"/>
  <c r="K21" i="75"/>
  <c r="K22" i="75"/>
  <c r="K23" i="75"/>
  <c r="K24" i="75"/>
  <c r="K25" i="75"/>
  <c r="K26" i="75"/>
  <c r="K27" i="75"/>
  <c r="K28" i="75"/>
  <c r="K29" i="75"/>
  <c r="K30" i="75"/>
  <c r="K31" i="75"/>
  <c r="K32" i="75"/>
  <c r="K33" i="75"/>
  <c r="K34" i="75"/>
  <c r="K35" i="75"/>
  <c r="K36" i="75"/>
  <c r="K37" i="75"/>
  <c r="K38" i="75"/>
  <c r="K39" i="75"/>
  <c r="K40" i="75"/>
  <c r="K41" i="75"/>
  <c r="K42" i="75"/>
  <c r="K43" i="75"/>
  <c r="K44" i="75"/>
  <c r="K45" i="75"/>
  <c r="K46" i="75"/>
  <c r="K47" i="75"/>
  <c r="K48" i="75"/>
  <c r="K49" i="75"/>
  <c r="K50" i="75"/>
  <c r="K51" i="75"/>
  <c r="K52" i="75"/>
  <c r="K53" i="75"/>
  <c r="K54" i="75"/>
  <c r="K55" i="75"/>
  <c r="K4" i="75"/>
  <c r="N4" i="75"/>
  <c r="L4" i="75"/>
  <c r="J16" i="175"/>
  <c r="K16" i="175" s="1"/>
  <c r="J16" i="169"/>
  <c r="J30" i="181"/>
  <c r="K30" i="181" s="1"/>
  <c r="J29" i="181"/>
  <c r="K29" i="181" s="1"/>
  <c r="J28" i="181"/>
  <c r="N28" i="181" s="1"/>
  <c r="J27" i="181"/>
  <c r="J26" i="181"/>
  <c r="K26" i="181" s="1"/>
  <c r="J25" i="181"/>
  <c r="N25" i="181" s="1"/>
  <c r="J24" i="181"/>
  <c r="N24" i="181" s="1"/>
  <c r="J23" i="181"/>
  <c r="N23" i="181" s="1"/>
  <c r="J22" i="181"/>
  <c r="R22" i="181" s="1"/>
  <c r="J21" i="181"/>
  <c r="R21" i="181" s="1"/>
  <c r="S21" i="181" s="1"/>
  <c r="J20" i="181"/>
  <c r="R20" i="181" s="1"/>
  <c r="J19" i="181"/>
  <c r="R19" i="181" s="1"/>
  <c r="S19" i="181" s="1"/>
  <c r="J18" i="181"/>
  <c r="N18" i="181" s="1"/>
  <c r="J17" i="181"/>
  <c r="R17" i="181" s="1"/>
  <c r="S17" i="181" s="1"/>
  <c r="J16" i="181"/>
  <c r="J15" i="181"/>
  <c r="R15" i="181" s="1"/>
  <c r="S15" i="181" s="1"/>
  <c r="J14" i="181"/>
  <c r="R14" i="181" s="1"/>
  <c r="J13" i="181"/>
  <c r="K13" i="181" s="1"/>
  <c r="J12" i="181"/>
  <c r="R12" i="181" s="1"/>
  <c r="J11" i="181"/>
  <c r="J10" i="181"/>
  <c r="R10" i="181" s="1"/>
  <c r="J9" i="181"/>
  <c r="J8" i="181"/>
  <c r="N8" i="181" s="1"/>
  <c r="J7" i="181"/>
  <c r="N7" i="181" s="1"/>
  <c r="J6" i="181"/>
  <c r="R6" i="181" s="1"/>
  <c r="J5" i="181"/>
  <c r="K5" i="181" s="1"/>
  <c r="J4" i="181"/>
  <c r="N4" i="181" s="1"/>
  <c r="AE56" i="181" a="1"/>
  <c r="AE56" i="181" s="1"/>
  <c r="AD56" i="181" a="1"/>
  <c r="AD56" i="181" s="1"/>
  <c r="AC56" i="181" a="1"/>
  <c r="AC56" i="181" s="1"/>
  <c r="AB56" i="181" a="1"/>
  <c r="AB56" i="181" s="1"/>
  <c r="AA56" i="181" a="1"/>
  <c r="AA56" i="181" s="1"/>
  <c r="Z56" i="181" a="1"/>
  <c r="Z56" i="181" s="1"/>
  <c r="Y56" i="181" a="1"/>
  <c r="Y56" i="181" s="1"/>
  <c r="X56" i="181" a="1"/>
  <c r="X56" i="181" s="1"/>
  <c r="W56" i="181" a="1"/>
  <c r="W56" i="181" s="1"/>
  <c r="V56" i="181" a="1"/>
  <c r="V56" i="181" s="1"/>
  <c r="U56" i="181" a="1"/>
  <c r="U56" i="181" s="1"/>
  <c r="T56" i="181" a="1"/>
  <c r="T56" i="181" s="1"/>
  <c r="J55" i="181"/>
  <c r="N55" i="181" s="1"/>
  <c r="J54" i="181"/>
  <c r="R54" i="181" s="1"/>
  <c r="J53" i="181"/>
  <c r="K53" i="181" s="1"/>
  <c r="J52" i="181"/>
  <c r="N52" i="181" s="1"/>
  <c r="J51" i="181"/>
  <c r="R51" i="181" s="1"/>
  <c r="J50" i="181"/>
  <c r="R50" i="181" s="1"/>
  <c r="J49" i="181"/>
  <c r="J48" i="181"/>
  <c r="J47" i="181"/>
  <c r="N47" i="181" s="1"/>
  <c r="J46" i="181"/>
  <c r="R46" i="181" s="1"/>
  <c r="J45" i="181"/>
  <c r="K45" i="181" s="1"/>
  <c r="J44" i="181"/>
  <c r="R44" i="181" s="1"/>
  <c r="J43" i="181"/>
  <c r="R43" i="181" s="1"/>
  <c r="J42" i="181"/>
  <c r="R42" i="181" s="1"/>
  <c r="J41" i="181"/>
  <c r="J40" i="181"/>
  <c r="K40" i="181" s="1"/>
  <c r="J39" i="181"/>
  <c r="N39" i="181" s="1"/>
  <c r="J38" i="181"/>
  <c r="R38" i="181" s="1"/>
  <c r="J37" i="181"/>
  <c r="K37" i="181" s="1"/>
  <c r="J36" i="181"/>
  <c r="N36" i="181" s="1"/>
  <c r="J35" i="181"/>
  <c r="R35" i="181" s="1"/>
  <c r="J34" i="181"/>
  <c r="R34" i="181" s="1"/>
  <c r="J33" i="181"/>
  <c r="J32" i="181"/>
  <c r="N32" i="181" s="1"/>
  <c r="J31" i="181"/>
  <c r="N31" i="181" s="1"/>
  <c r="J30" i="180"/>
  <c r="N30" i="180" s="1"/>
  <c r="J29" i="180"/>
  <c r="R29" i="180" s="1"/>
  <c r="J28" i="180"/>
  <c r="R28" i="180" s="1"/>
  <c r="J27" i="180"/>
  <c r="K27" i="180" s="1"/>
  <c r="J26" i="180"/>
  <c r="J25" i="180"/>
  <c r="J24" i="180"/>
  <c r="R24" i="180" s="1"/>
  <c r="J23" i="180"/>
  <c r="R23" i="180" s="1"/>
  <c r="J22" i="180"/>
  <c r="K22" i="180" s="1"/>
  <c r="J21" i="180"/>
  <c r="R21" i="180" s="1"/>
  <c r="J20" i="180"/>
  <c r="N20" i="180" s="1"/>
  <c r="J19" i="180"/>
  <c r="N19" i="180" s="1"/>
  <c r="J18" i="180"/>
  <c r="J17" i="180"/>
  <c r="J16" i="180"/>
  <c r="R16" i="180" s="1"/>
  <c r="J15" i="180"/>
  <c r="R15" i="180" s="1"/>
  <c r="J14" i="180"/>
  <c r="K14" i="180" s="1"/>
  <c r="J13" i="180"/>
  <c r="R13" i="180" s="1"/>
  <c r="J12" i="180"/>
  <c r="R12" i="180" s="1"/>
  <c r="J11" i="180"/>
  <c r="K11" i="180" s="1"/>
  <c r="J10" i="180"/>
  <c r="K10" i="180" s="1"/>
  <c r="J9" i="180"/>
  <c r="J8" i="180"/>
  <c r="R8" i="180" s="1"/>
  <c r="J7" i="180"/>
  <c r="K7" i="180" s="1"/>
  <c r="J6" i="180"/>
  <c r="K6" i="180" s="1"/>
  <c r="J5" i="180"/>
  <c r="R5" i="180" s="1"/>
  <c r="J4" i="180"/>
  <c r="R4" i="180" s="1"/>
  <c r="AE57" i="180" a="1"/>
  <c r="AE57" i="180" s="1"/>
  <c r="AD57" i="180" a="1"/>
  <c r="AD57" i="180" s="1"/>
  <c r="AC57" i="180" a="1"/>
  <c r="AC57" i="180" s="1"/>
  <c r="AB57" i="180" a="1"/>
  <c r="AB57" i="180" s="1"/>
  <c r="AA57" i="180" a="1"/>
  <c r="AA57" i="180" s="1"/>
  <c r="Z57" i="180" a="1"/>
  <c r="Z57" i="180" s="1"/>
  <c r="Y57" i="180" a="1"/>
  <c r="Y57" i="180" s="1"/>
  <c r="X57" i="180" a="1"/>
  <c r="X57" i="180" s="1"/>
  <c r="W57" i="180" a="1"/>
  <c r="W57" i="180" s="1"/>
  <c r="V57" i="180" a="1"/>
  <c r="V57" i="180" s="1"/>
  <c r="U57" i="180" a="1"/>
  <c r="U57" i="180" s="1"/>
  <c r="T57" i="180" a="1"/>
  <c r="T57" i="180" s="1"/>
  <c r="J55" i="180"/>
  <c r="N55" i="180" s="1"/>
  <c r="J54" i="180"/>
  <c r="K54" i="180" s="1"/>
  <c r="J53" i="180"/>
  <c r="R53" i="180" s="1"/>
  <c r="J52" i="180"/>
  <c r="R52" i="180" s="1"/>
  <c r="J51" i="180"/>
  <c r="J50" i="180"/>
  <c r="J49" i="180"/>
  <c r="J48" i="180"/>
  <c r="R48" i="180" s="1"/>
  <c r="J47" i="180"/>
  <c r="N47" i="180" s="1"/>
  <c r="J46" i="180"/>
  <c r="K46" i="180" s="1"/>
  <c r="J45" i="180"/>
  <c r="R45" i="180" s="1"/>
  <c r="J44" i="180"/>
  <c r="R44" i="180" s="1"/>
  <c r="J43" i="180"/>
  <c r="K43" i="180" s="1"/>
  <c r="J42" i="180"/>
  <c r="J41" i="180"/>
  <c r="J40" i="180"/>
  <c r="R40" i="180" s="1"/>
  <c r="J39" i="180"/>
  <c r="R39" i="180" s="1"/>
  <c r="J38" i="180"/>
  <c r="K38" i="180" s="1"/>
  <c r="J37" i="180"/>
  <c r="R37" i="180" s="1"/>
  <c r="J36" i="180"/>
  <c r="R36" i="180" s="1"/>
  <c r="J35" i="180"/>
  <c r="K35" i="180" s="1"/>
  <c r="J34" i="180"/>
  <c r="J33" i="180"/>
  <c r="J32" i="180"/>
  <c r="R32" i="180" s="1"/>
  <c r="J31" i="180"/>
  <c r="R31" i="180" s="1"/>
  <c r="J30" i="179"/>
  <c r="S30" i="179" s="1"/>
  <c r="J29" i="179"/>
  <c r="S29" i="179" s="1"/>
  <c r="J28" i="179"/>
  <c r="J27" i="179"/>
  <c r="S27" i="179" s="1"/>
  <c r="J26" i="179"/>
  <c r="J25" i="179"/>
  <c r="J24" i="179"/>
  <c r="S24" i="179" s="1"/>
  <c r="J23" i="179"/>
  <c r="S23" i="179" s="1"/>
  <c r="J22" i="179"/>
  <c r="J21" i="179"/>
  <c r="S21" i="179" s="1"/>
  <c r="J20" i="179"/>
  <c r="S20" i="179" s="1"/>
  <c r="J19" i="179"/>
  <c r="J18" i="179"/>
  <c r="S18" i="179" s="1"/>
  <c r="J17" i="179"/>
  <c r="S17" i="179" s="1"/>
  <c r="J16" i="179"/>
  <c r="J15" i="179"/>
  <c r="S15" i="179" s="1"/>
  <c r="J14" i="179"/>
  <c r="J13" i="179"/>
  <c r="J12" i="179"/>
  <c r="S12" i="179" s="1"/>
  <c r="J11" i="179"/>
  <c r="S11" i="179" s="1"/>
  <c r="J10" i="179"/>
  <c r="J9" i="179"/>
  <c r="J8" i="179"/>
  <c r="J7" i="179"/>
  <c r="J6" i="179"/>
  <c r="S6" i="179" s="1"/>
  <c r="J5" i="179"/>
  <c r="S5" i="179" s="1"/>
  <c r="J4" i="179"/>
  <c r="AE56" i="179" a="1"/>
  <c r="AE56" i="179" s="1"/>
  <c r="AD56" i="179" a="1"/>
  <c r="AD56" i="179" s="1"/>
  <c r="AC56" i="179" a="1"/>
  <c r="AC56" i="179" s="1"/>
  <c r="AB56" i="179" a="1"/>
  <c r="AB56" i="179" s="1"/>
  <c r="AA56" i="179" a="1"/>
  <c r="AA56" i="179" s="1"/>
  <c r="Z56" i="179" a="1"/>
  <c r="Z56" i="179" s="1"/>
  <c r="Y56" i="179" a="1"/>
  <c r="Y56" i="179" s="1"/>
  <c r="X56" i="179" a="1"/>
  <c r="X56" i="179" s="1"/>
  <c r="W56" i="179" a="1"/>
  <c r="W56" i="179" s="1"/>
  <c r="V56" i="179" a="1"/>
  <c r="V56" i="179" s="1"/>
  <c r="U56" i="179" a="1"/>
  <c r="U56" i="179" s="1"/>
  <c r="T56" i="179" a="1"/>
  <c r="T56" i="179" s="1"/>
  <c r="S55" i="179"/>
  <c r="J55" i="179"/>
  <c r="S54" i="179"/>
  <c r="J54" i="179"/>
  <c r="J53" i="179"/>
  <c r="S53" i="179" s="1"/>
  <c r="S52" i="179"/>
  <c r="J52" i="179"/>
  <c r="S51" i="179"/>
  <c r="J51" i="179"/>
  <c r="J50" i="179"/>
  <c r="S50" i="179" s="1"/>
  <c r="S49" i="179"/>
  <c r="J49" i="179"/>
  <c r="S48" i="179"/>
  <c r="J48" i="179"/>
  <c r="J47" i="179"/>
  <c r="S47" i="179" s="1"/>
  <c r="J46" i="179"/>
  <c r="S45" i="179"/>
  <c r="J45" i="179"/>
  <c r="J44" i="179"/>
  <c r="S44" i="179" s="1"/>
  <c r="S43" i="179"/>
  <c r="J43" i="179"/>
  <c r="S42" i="179"/>
  <c r="J42" i="179"/>
  <c r="J41" i="179"/>
  <c r="S41" i="179" s="1"/>
  <c r="S40" i="179"/>
  <c r="J40" i="179"/>
  <c r="S39" i="179"/>
  <c r="J39" i="179"/>
  <c r="J38" i="179"/>
  <c r="S38" i="179" s="1"/>
  <c r="S37" i="179"/>
  <c r="J37" i="179"/>
  <c r="S36" i="179"/>
  <c r="J36" i="179"/>
  <c r="J35" i="179"/>
  <c r="S35" i="179" s="1"/>
  <c r="J34" i="179"/>
  <c r="S33" i="179"/>
  <c r="J33" i="179"/>
  <c r="J32" i="179"/>
  <c r="S32" i="179" s="1"/>
  <c r="S31" i="179"/>
  <c r="J31" i="179"/>
  <c r="S28" i="179"/>
  <c r="S26" i="179"/>
  <c r="S25" i="179"/>
  <c r="S19" i="179"/>
  <c r="S16" i="179"/>
  <c r="S14" i="179"/>
  <c r="S13" i="179"/>
  <c r="S9" i="179"/>
  <c r="S7" i="179"/>
  <c r="S4" i="179"/>
  <c r="J29" i="178"/>
  <c r="N29" i="178" s="1"/>
  <c r="J28" i="178"/>
  <c r="J27" i="178"/>
  <c r="K27" i="178" s="1"/>
  <c r="J26" i="178"/>
  <c r="R26" i="178" s="1"/>
  <c r="S26" i="178" s="1"/>
  <c r="J25" i="178"/>
  <c r="K25" i="178" s="1"/>
  <c r="J24" i="178"/>
  <c r="N24" i="178" s="1"/>
  <c r="J23" i="178"/>
  <c r="R23" i="178" s="1"/>
  <c r="J22" i="178"/>
  <c r="R22" i="178" s="1"/>
  <c r="J21" i="178"/>
  <c r="N21" i="178" s="1"/>
  <c r="J20" i="178"/>
  <c r="K20" i="178" s="1"/>
  <c r="J19" i="178"/>
  <c r="R19" i="178" s="1"/>
  <c r="S19" i="178" s="1"/>
  <c r="J18" i="178"/>
  <c r="R18" i="178" s="1"/>
  <c r="S18" i="178" s="1"/>
  <c r="J17" i="178"/>
  <c r="K17" i="178" s="1"/>
  <c r="J16" i="178"/>
  <c r="J15" i="178"/>
  <c r="N15" i="178" s="1"/>
  <c r="J14" i="178"/>
  <c r="N14" i="178" s="1"/>
  <c r="J13" i="178"/>
  <c r="N13" i="178" s="1"/>
  <c r="J12" i="178"/>
  <c r="K12" i="178" s="1"/>
  <c r="J11" i="178"/>
  <c r="R11" i="178" s="1"/>
  <c r="S11" i="178" s="1"/>
  <c r="J10" i="178"/>
  <c r="N10" i="178" s="1"/>
  <c r="J9" i="178"/>
  <c r="J8" i="178"/>
  <c r="N8" i="178" s="1"/>
  <c r="J7" i="178"/>
  <c r="R7" i="178" s="1"/>
  <c r="S7" i="178" s="1"/>
  <c r="J6" i="178"/>
  <c r="N6" i="178" s="1"/>
  <c r="J5" i="178"/>
  <c r="N5" i="178" s="1"/>
  <c r="J4" i="178"/>
  <c r="K4" i="178" s="1"/>
  <c r="AE56" i="178" a="1"/>
  <c r="AE56" i="178" s="1"/>
  <c r="AD56" i="178" a="1"/>
  <c r="AD56" i="178" s="1"/>
  <c r="AC56" i="178" a="1"/>
  <c r="AC56" i="178" s="1"/>
  <c r="AB56" i="178" a="1"/>
  <c r="AB56" i="178" s="1"/>
  <c r="AA56" i="178" a="1"/>
  <c r="AA56" i="178" s="1"/>
  <c r="Z56" i="178" a="1"/>
  <c r="Z56" i="178" s="1"/>
  <c r="Y56" i="178" a="1"/>
  <c r="Y56" i="178" s="1"/>
  <c r="X56" i="178" a="1"/>
  <c r="X56" i="178" s="1"/>
  <c r="W56" i="178" a="1"/>
  <c r="W56" i="178" s="1"/>
  <c r="V56" i="178" a="1"/>
  <c r="V56" i="178" s="1"/>
  <c r="U56" i="178" a="1"/>
  <c r="U56" i="178" s="1"/>
  <c r="T56" i="178" a="1"/>
  <c r="T56" i="178" s="1"/>
  <c r="J55" i="178"/>
  <c r="R55" i="178" s="1"/>
  <c r="J54" i="178"/>
  <c r="R54" i="178" s="1"/>
  <c r="J53" i="178"/>
  <c r="K53" i="178" s="1"/>
  <c r="J52" i="178"/>
  <c r="K52" i="178" s="1"/>
  <c r="J51" i="178"/>
  <c r="K51" i="178" s="1"/>
  <c r="J50" i="178"/>
  <c r="K50" i="178" s="1"/>
  <c r="J49" i="178"/>
  <c r="K49" i="178" s="1"/>
  <c r="J48" i="178"/>
  <c r="N48" i="178" s="1"/>
  <c r="J47" i="178"/>
  <c r="R47" i="178" s="1"/>
  <c r="J46" i="178"/>
  <c r="R46" i="178" s="1"/>
  <c r="J45" i="178"/>
  <c r="J44" i="178"/>
  <c r="K44" i="178" s="1"/>
  <c r="J43" i="178"/>
  <c r="N43" i="178" s="1"/>
  <c r="J42" i="178"/>
  <c r="R42" i="178" s="1"/>
  <c r="J41" i="178"/>
  <c r="R41" i="178" s="1"/>
  <c r="J40" i="178"/>
  <c r="N40" i="178" s="1"/>
  <c r="J39" i="178"/>
  <c r="N39" i="178" s="1"/>
  <c r="J38" i="178"/>
  <c r="J37" i="178"/>
  <c r="N37" i="178" s="1"/>
  <c r="S36" i="178"/>
  <c r="J36" i="178"/>
  <c r="K36" i="178" s="1"/>
  <c r="J35" i="178"/>
  <c r="K35" i="178" s="1"/>
  <c r="J34" i="178"/>
  <c r="N34" i="178" s="1"/>
  <c r="J33" i="178"/>
  <c r="J32" i="178"/>
  <c r="N32" i="178" s="1"/>
  <c r="J31" i="178"/>
  <c r="J30" i="178"/>
  <c r="R30" i="178" s="1"/>
  <c r="S13" i="178"/>
  <c r="S12" i="178"/>
  <c r="J29" i="177"/>
  <c r="R29" i="177" s="1"/>
  <c r="S29" i="177" s="1"/>
  <c r="J28" i="177"/>
  <c r="J27" i="177"/>
  <c r="N27" i="177" s="1"/>
  <c r="J26" i="177"/>
  <c r="N26" i="177" s="1"/>
  <c r="J25" i="177"/>
  <c r="J24" i="177"/>
  <c r="K24" i="177" s="1"/>
  <c r="J23" i="177"/>
  <c r="J22" i="177"/>
  <c r="N22" i="177" s="1"/>
  <c r="J21" i="177"/>
  <c r="R21" i="177" s="1"/>
  <c r="J20" i="177"/>
  <c r="K20" i="177" s="1"/>
  <c r="J19" i="177"/>
  <c r="N19" i="177" s="1"/>
  <c r="J18" i="177"/>
  <c r="N18" i="177" s="1"/>
  <c r="J17" i="177"/>
  <c r="J16" i="177"/>
  <c r="K16" i="177" s="1"/>
  <c r="J15" i="177"/>
  <c r="J14" i="177"/>
  <c r="R14" i="177" s="1"/>
  <c r="J13" i="177"/>
  <c r="J12" i="177"/>
  <c r="R12" i="177" s="1"/>
  <c r="J11" i="177"/>
  <c r="N11" i="177" s="1"/>
  <c r="J10" i="177"/>
  <c r="N10" i="177" s="1"/>
  <c r="J9" i="177"/>
  <c r="J8" i="177"/>
  <c r="N8" i="177" s="1"/>
  <c r="J7" i="177"/>
  <c r="J6" i="177"/>
  <c r="J5" i="177"/>
  <c r="N5" i="177" s="1"/>
  <c r="J4" i="177"/>
  <c r="K4" i="177" s="1"/>
  <c r="AE56" i="177" a="1"/>
  <c r="AE56" i="177" s="1"/>
  <c r="AD56" i="177" a="1"/>
  <c r="AD56" i="177" s="1"/>
  <c r="AC56" i="177" a="1"/>
  <c r="AC56" i="177" s="1"/>
  <c r="AB56" i="177" a="1"/>
  <c r="AB56" i="177" s="1"/>
  <c r="AA56" i="177" a="1"/>
  <c r="AA56" i="177" s="1"/>
  <c r="Z56" i="177" a="1"/>
  <c r="Z56" i="177" s="1"/>
  <c r="Y56" i="177" a="1"/>
  <c r="Y56" i="177" s="1"/>
  <c r="X56" i="177" a="1"/>
  <c r="X56" i="177" s="1"/>
  <c r="W56" i="177" a="1"/>
  <c r="W56" i="177" s="1"/>
  <c r="V56" i="177" a="1"/>
  <c r="V56" i="177" s="1"/>
  <c r="U56" i="177" a="1"/>
  <c r="U56" i="177" s="1"/>
  <c r="T56" i="177" a="1"/>
  <c r="T56" i="177" s="1"/>
  <c r="J55" i="177"/>
  <c r="J54" i="177"/>
  <c r="R54" i="177" s="1"/>
  <c r="J53" i="177"/>
  <c r="R53" i="177" s="1"/>
  <c r="J52" i="177"/>
  <c r="R52" i="177" s="1"/>
  <c r="J51" i="177"/>
  <c r="N51" i="177" s="1"/>
  <c r="J50" i="177"/>
  <c r="N50" i="177" s="1"/>
  <c r="J49" i="177"/>
  <c r="J48" i="177"/>
  <c r="K48" i="177" s="1"/>
  <c r="J47" i="177"/>
  <c r="J46" i="177"/>
  <c r="J45" i="177"/>
  <c r="J44" i="177"/>
  <c r="K44" i="177" s="1"/>
  <c r="J43" i="177"/>
  <c r="N43" i="177" s="1"/>
  <c r="J42" i="177"/>
  <c r="N42" i="177" s="1"/>
  <c r="J41" i="177"/>
  <c r="J40" i="177"/>
  <c r="K40" i="177" s="1"/>
  <c r="J39" i="177"/>
  <c r="J38" i="177"/>
  <c r="K38" i="177" s="1"/>
  <c r="J37" i="177"/>
  <c r="N37" i="177" s="1"/>
  <c r="J36" i="177"/>
  <c r="R36" i="177" s="1"/>
  <c r="J35" i="177"/>
  <c r="N35" i="177" s="1"/>
  <c r="J34" i="177"/>
  <c r="N34" i="177" s="1"/>
  <c r="J33" i="177"/>
  <c r="J32" i="177"/>
  <c r="N32" i="177" s="1"/>
  <c r="J31" i="177"/>
  <c r="J30" i="177"/>
  <c r="R30" i="177" s="1"/>
  <c r="J30" i="176"/>
  <c r="N30" i="176" s="1"/>
  <c r="J29" i="176"/>
  <c r="K29" i="176" s="1"/>
  <c r="J28" i="176"/>
  <c r="J27" i="176"/>
  <c r="J26" i="176"/>
  <c r="K26" i="176" s="1"/>
  <c r="J25" i="176"/>
  <c r="R25" i="176" s="1"/>
  <c r="J24" i="176"/>
  <c r="K24" i="176" s="1"/>
  <c r="J23" i="176"/>
  <c r="N23" i="176" s="1"/>
  <c r="J22" i="176"/>
  <c r="N22" i="176" s="1"/>
  <c r="J21" i="176"/>
  <c r="K21" i="176" s="1"/>
  <c r="J20" i="176"/>
  <c r="N20" i="176" s="1"/>
  <c r="J19" i="176"/>
  <c r="J18" i="176"/>
  <c r="N18" i="176" s="1"/>
  <c r="J17" i="176"/>
  <c r="J16" i="176"/>
  <c r="J15" i="176"/>
  <c r="N15" i="176" s="1"/>
  <c r="J14" i="176"/>
  <c r="N14" i="176" s="1"/>
  <c r="J13" i="176"/>
  <c r="K13" i="176" s="1"/>
  <c r="J12" i="176"/>
  <c r="N12" i="176" s="1"/>
  <c r="J11" i="176"/>
  <c r="J10" i="176"/>
  <c r="N10" i="176" s="1"/>
  <c r="J9" i="176"/>
  <c r="J8" i="176"/>
  <c r="K8" i="176" s="1"/>
  <c r="J7" i="176"/>
  <c r="N7" i="176" s="1"/>
  <c r="J6" i="176"/>
  <c r="K6" i="176" s="1"/>
  <c r="J5" i="176"/>
  <c r="K5" i="176" s="1"/>
  <c r="J4" i="176"/>
  <c r="N4" i="176" s="1"/>
  <c r="AE56" i="176" a="1"/>
  <c r="AE56" i="176" s="1"/>
  <c r="AD56" i="176" a="1"/>
  <c r="AD56" i="176" s="1"/>
  <c r="AC56" i="176" a="1"/>
  <c r="AC56" i="176" s="1"/>
  <c r="AB56" i="176" a="1"/>
  <c r="AB56" i="176" s="1"/>
  <c r="AA56" i="176" a="1"/>
  <c r="AA56" i="176" s="1"/>
  <c r="Z56" i="176" a="1"/>
  <c r="Z56" i="176" s="1"/>
  <c r="Y56" i="176" a="1"/>
  <c r="Y56" i="176" s="1"/>
  <c r="X56" i="176" a="1"/>
  <c r="X56" i="176" s="1"/>
  <c r="W56" i="176" a="1"/>
  <c r="W56" i="176" s="1"/>
  <c r="V56" i="176" a="1"/>
  <c r="V56" i="176" s="1"/>
  <c r="U56" i="176" a="1"/>
  <c r="U56" i="176" s="1"/>
  <c r="T56" i="176" a="1"/>
  <c r="T56" i="176" s="1"/>
  <c r="J55" i="176"/>
  <c r="J54" i="176"/>
  <c r="K54" i="176" s="1"/>
  <c r="J53" i="176"/>
  <c r="K53" i="176" s="1"/>
  <c r="J52" i="176"/>
  <c r="N52" i="176" s="1"/>
  <c r="J51" i="176"/>
  <c r="J50" i="176"/>
  <c r="N50" i="176" s="1"/>
  <c r="J49" i="176"/>
  <c r="N49" i="176" s="1"/>
  <c r="J48" i="176"/>
  <c r="R48" i="176" s="1"/>
  <c r="J47" i="176"/>
  <c r="N47" i="176" s="1"/>
  <c r="J46" i="176"/>
  <c r="J45" i="176"/>
  <c r="K45" i="176" s="1"/>
  <c r="J44" i="176"/>
  <c r="N44" i="176" s="1"/>
  <c r="J43" i="176"/>
  <c r="J42" i="176"/>
  <c r="N42" i="176" s="1"/>
  <c r="J41" i="176"/>
  <c r="K41" i="176" s="1"/>
  <c r="J40" i="176"/>
  <c r="R40" i="176" s="1"/>
  <c r="J39" i="176"/>
  <c r="K39" i="176" s="1"/>
  <c r="J38" i="176"/>
  <c r="J37" i="176"/>
  <c r="J36" i="176"/>
  <c r="K36" i="176" s="1"/>
  <c r="J35" i="176"/>
  <c r="N35" i="176" s="1"/>
  <c r="J34" i="176"/>
  <c r="N34" i="176" s="1"/>
  <c r="J33" i="176"/>
  <c r="R33" i="176" s="1"/>
  <c r="J32" i="176"/>
  <c r="K32" i="176" s="1"/>
  <c r="J31" i="176"/>
  <c r="R31" i="176" s="1"/>
  <c r="J30" i="175"/>
  <c r="N30" i="175" s="1"/>
  <c r="J29" i="175"/>
  <c r="K29" i="175" s="1"/>
  <c r="J28" i="175"/>
  <c r="N28" i="175" s="1"/>
  <c r="J27" i="175"/>
  <c r="R27" i="175" s="1"/>
  <c r="S27" i="175" s="1"/>
  <c r="J26" i="175"/>
  <c r="N26" i="175" s="1"/>
  <c r="J25" i="175"/>
  <c r="N25" i="175" s="1"/>
  <c r="J24" i="175"/>
  <c r="K24" i="175" s="1"/>
  <c r="J23" i="175"/>
  <c r="R23" i="175" s="1"/>
  <c r="S23" i="175" s="1"/>
  <c r="J22" i="175"/>
  <c r="R22" i="175" s="1"/>
  <c r="J21" i="175"/>
  <c r="K21" i="175" s="1"/>
  <c r="J20" i="175"/>
  <c r="N20" i="175" s="1"/>
  <c r="J19" i="175"/>
  <c r="R19" i="175" s="1"/>
  <c r="J18" i="175"/>
  <c r="N18" i="175" s="1"/>
  <c r="J17" i="175"/>
  <c r="N17" i="175" s="1"/>
  <c r="J15" i="175"/>
  <c r="K15" i="175" s="1"/>
  <c r="J14" i="175"/>
  <c r="N14" i="175" s="1"/>
  <c r="J13" i="175"/>
  <c r="N13" i="175" s="1"/>
  <c r="J12" i="175"/>
  <c r="J11" i="175"/>
  <c r="R11" i="175" s="1"/>
  <c r="J10" i="175"/>
  <c r="J9" i="175"/>
  <c r="N9" i="175" s="1"/>
  <c r="J8" i="175"/>
  <c r="K8" i="175" s="1"/>
  <c r="J7" i="175"/>
  <c r="K7" i="175" s="1"/>
  <c r="J6" i="175"/>
  <c r="N6" i="175" s="1"/>
  <c r="J5" i="175"/>
  <c r="N5" i="175" s="1"/>
  <c r="J4" i="175"/>
  <c r="K4" i="175" s="1"/>
  <c r="AE56" i="175" a="1"/>
  <c r="AE56" i="175" s="1"/>
  <c r="AD56" i="175" a="1"/>
  <c r="AD56" i="175" s="1"/>
  <c r="AC56" i="175" a="1"/>
  <c r="AC56" i="175" s="1"/>
  <c r="AB56" i="175" a="1"/>
  <c r="AB56" i="175" s="1"/>
  <c r="AA56" i="175" a="1"/>
  <c r="AA56" i="175" s="1"/>
  <c r="Z56" i="175" a="1"/>
  <c r="Z56" i="175" s="1"/>
  <c r="Y56" i="175" a="1"/>
  <c r="Y56" i="175" s="1"/>
  <c r="X56" i="175" a="1"/>
  <c r="X56" i="175" s="1"/>
  <c r="W56" i="175" a="1"/>
  <c r="W56" i="175" s="1"/>
  <c r="V56" i="175" a="1"/>
  <c r="V56" i="175" s="1"/>
  <c r="J55" i="175"/>
  <c r="N55" i="175" s="1"/>
  <c r="J54" i="175"/>
  <c r="N54" i="175" s="1"/>
  <c r="J53" i="175"/>
  <c r="N53" i="175" s="1"/>
  <c r="J52" i="175"/>
  <c r="N52" i="175" s="1"/>
  <c r="J51" i="175"/>
  <c r="R51" i="175" s="1"/>
  <c r="J50" i="175"/>
  <c r="J49" i="175"/>
  <c r="J48" i="175"/>
  <c r="K48" i="175" s="1"/>
  <c r="J47" i="175"/>
  <c r="K47" i="175" s="1"/>
  <c r="J46" i="175"/>
  <c r="N46" i="175" s="1"/>
  <c r="J45" i="175"/>
  <c r="N45" i="175" s="1"/>
  <c r="J44" i="175"/>
  <c r="N44" i="175" s="1"/>
  <c r="J43" i="175"/>
  <c r="R43" i="175" s="1"/>
  <c r="J42" i="175"/>
  <c r="J41" i="175"/>
  <c r="J40" i="175"/>
  <c r="K40" i="175" s="1"/>
  <c r="J39" i="175"/>
  <c r="K39" i="175" s="1"/>
  <c r="J38" i="175"/>
  <c r="N38" i="175" s="1"/>
  <c r="J37" i="175"/>
  <c r="N37" i="175" s="1"/>
  <c r="J36" i="175"/>
  <c r="N36" i="175" s="1"/>
  <c r="J35" i="175"/>
  <c r="R35" i="175" s="1"/>
  <c r="J34" i="175"/>
  <c r="J33" i="175"/>
  <c r="N33" i="175" s="1"/>
  <c r="J32" i="175"/>
  <c r="K32" i="175" s="1"/>
  <c r="J31" i="175"/>
  <c r="K31" i="175" s="1"/>
  <c r="J29" i="174"/>
  <c r="J28" i="174"/>
  <c r="S28" i="174" s="1"/>
  <c r="J27" i="174"/>
  <c r="J26" i="174"/>
  <c r="J25" i="174"/>
  <c r="S25" i="174" s="1"/>
  <c r="J24" i="174"/>
  <c r="J23" i="174"/>
  <c r="S23" i="174" s="1"/>
  <c r="J22" i="174"/>
  <c r="S22" i="174" s="1"/>
  <c r="J21" i="174"/>
  <c r="S21" i="174" s="1"/>
  <c r="J20" i="174"/>
  <c r="J19" i="174"/>
  <c r="S19" i="174" s="1"/>
  <c r="J18" i="174"/>
  <c r="J17" i="174"/>
  <c r="J16" i="174"/>
  <c r="J15" i="174"/>
  <c r="S15" i="174" s="1"/>
  <c r="J14" i="174"/>
  <c r="S14" i="174" s="1"/>
  <c r="J13" i="174"/>
  <c r="J12" i="174"/>
  <c r="J11" i="174"/>
  <c r="J10" i="174"/>
  <c r="S10" i="174" s="1"/>
  <c r="J9" i="174"/>
  <c r="J8" i="174"/>
  <c r="J7" i="174"/>
  <c r="S7" i="174" s="1"/>
  <c r="J6" i="174"/>
  <c r="J5" i="174"/>
  <c r="J4" i="174"/>
  <c r="AE56" i="174" a="1"/>
  <c r="AE56" i="174" s="1"/>
  <c r="AD56" i="174" a="1"/>
  <c r="AD56" i="174" s="1"/>
  <c r="AC56" i="174" a="1"/>
  <c r="AC56" i="174" s="1"/>
  <c r="AB56" i="174" a="1"/>
  <c r="AB56" i="174" s="1"/>
  <c r="AA56" i="174" a="1"/>
  <c r="AA56" i="174" s="1"/>
  <c r="Z56" i="174" a="1"/>
  <c r="Z56" i="174" s="1"/>
  <c r="Y56" i="174" a="1"/>
  <c r="Y56" i="174" s="1"/>
  <c r="X56" i="174" a="1"/>
  <c r="X56" i="174" s="1"/>
  <c r="W56" i="174" a="1"/>
  <c r="W56" i="174" s="1"/>
  <c r="V56" i="174" a="1"/>
  <c r="V56" i="174" s="1"/>
  <c r="U56" i="174" a="1"/>
  <c r="U56" i="174" s="1"/>
  <c r="T56" i="174" a="1"/>
  <c r="T56" i="174" s="1"/>
  <c r="J55" i="174"/>
  <c r="S55" i="174" s="1"/>
  <c r="S54" i="174"/>
  <c r="J54" i="174"/>
  <c r="S53" i="174"/>
  <c r="J53" i="174"/>
  <c r="J52" i="174"/>
  <c r="S52" i="174" s="1"/>
  <c r="S51" i="174"/>
  <c r="J51" i="174"/>
  <c r="S50" i="174"/>
  <c r="J50" i="174"/>
  <c r="J49" i="174"/>
  <c r="S49" i="174" s="1"/>
  <c r="S48" i="174"/>
  <c r="J48" i="174"/>
  <c r="S47" i="174"/>
  <c r="J47" i="174"/>
  <c r="J46" i="174"/>
  <c r="S46" i="174" s="1"/>
  <c r="S45" i="174"/>
  <c r="J45" i="174"/>
  <c r="J44" i="174"/>
  <c r="J43" i="174"/>
  <c r="S43" i="174" s="1"/>
  <c r="S42" i="174"/>
  <c r="J42" i="174"/>
  <c r="S41" i="174"/>
  <c r="J41" i="174"/>
  <c r="J40" i="174"/>
  <c r="S40" i="174" s="1"/>
  <c r="S39" i="174"/>
  <c r="J39" i="174"/>
  <c r="S38" i="174"/>
  <c r="J38" i="174"/>
  <c r="J37" i="174"/>
  <c r="S37" i="174" s="1"/>
  <c r="S36" i="174"/>
  <c r="J36" i="174"/>
  <c r="S35" i="174"/>
  <c r="J35" i="174"/>
  <c r="J34" i="174"/>
  <c r="S34" i="174" s="1"/>
  <c r="S33" i="174"/>
  <c r="J33" i="174"/>
  <c r="J32" i="174"/>
  <c r="J31" i="174"/>
  <c r="S31" i="174" s="1"/>
  <c r="S30" i="174"/>
  <c r="J30" i="174"/>
  <c r="S29" i="174"/>
  <c r="S27" i="174"/>
  <c r="S26" i="174"/>
  <c r="S24" i="174"/>
  <c r="S18" i="174"/>
  <c r="S17" i="174"/>
  <c r="S16" i="174"/>
  <c r="S13" i="174"/>
  <c r="S12" i="174"/>
  <c r="S11" i="174"/>
  <c r="S9" i="174"/>
  <c r="S6" i="174"/>
  <c r="S5" i="174"/>
  <c r="S4" i="174"/>
  <c r="J29" i="173"/>
  <c r="S29" i="173" s="1"/>
  <c r="J28" i="173"/>
  <c r="S28" i="173" s="1"/>
  <c r="J27" i="173"/>
  <c r="S27" i="173" s="1"/>
  <c r="J26" i="173"/>
  <c r="S26" i="173" s="1"/>
  <c r="J25" i="173"/>
  <c r="J24" i="173"/>
  <c r="J23" i="173"/>
  <c r="J22" i="173"/>
  <c r="S22" i="173" s="1"/>
  <c r="J21" i="173"/>
  <c r="S21" i="173" s="1"/>
  <c r="J20" i="173"/>
  <c r="J19" i="173"/>
  <c r="S19" i="173" s="1"/>
  <c r="J18" i="173"/>
  <c r="S18" i="173" s="1"/>
  <c r="J17" i="173"/>
  <c r="S17" i="173" s="1"/>
  <c r="J16" i="173"/>
  <c r="J15" i="173"/>
  <c r="S15" i="173" s="1"/>
  <c r="J14" i="173"/>
  <c r="S14" i="173" s="1"/>
  <c r="J13" i="173"/>
  <c r="S13" i="173" s="1"/>
  <c r="J12" i="173"/>
  <c r="S12" i="173" s="1"/>
  <c r="J11" i="173"/>
  <c r="S11" i="173" s="1"/>
  <c r="J10" i="173"/>
  <c r="S10" i="173" s="1"/>
  <c r="J9" i="173"/>
  <c r="S9" i="173" s="1"/>
  <c r="J8" i="173"/>
  <c r="J7" i="173"/>
  <c r="S7" i="173" s="1"/>
  <c r="J6" i="173"/>
  <c r="S6" i="173" s="1"/>
  <c r="J5" i="173"/>
  <c r="S5" i="173" s="1"/>
  <c r="J4" i="173"/>
  <c r="S4" i="173" s="1"/>
  <c r="AE56" i="173" a="1"/>
  <c r="AE56" i="173" s="1"/>
  <c r="AD56" i="173" a="1"/>
  <c r="AD56" i="173" s="1"/>
  <c r="AC56" i="173" a="1"/>
  <c r="AC56" i="173" s="1"/>
  <c r="AB56" i="173" a="1"/>
  <c r="AB56" i="173" s="1"/>
  <c r="AA56" i="173" a="1"/>
  <c r="AA56" i="173" s="1"/>
  <c r="Z56" i="173" a="1"/>
  <c r="Z56" i="173" s="1"/>
  <c r="Y56" i="173" a="1"/>
  <c r="Y56" i="173" s="1"/>
  <c r="X56" i="173" a="1"/>
  <c r="X56" i="173" s="1"/>
  <c r="W56" i="173" a="1"/>
  <c r="W56" i="173" s="1"/>
  <c r="V56" i="173" a="1"/>
  <c r="V56" i="173" s="1"/>
  <c r="J55" i="173"/>
  <c r="S55" i="173" s="1"/>
  <c r="J54" i="173"/>
  <c r="S54" i="173" s="1"/>
  <c r="J53" i="173"/>
  <c r="S53" i="173" s="1"/>
  <c r="J52" i="173"/>
  <c r="S52" i="173" s="1"/>
  <c r="J51" i="173"/>
  <c r="S51" i="173" s="1"/>
  <c r="J50" i="173"/>
  <c r="S50" i="173" s="1"/>
  <c r="J49" i="173"/>
  <c r="J48" i="173"/>
  <c r="J47" i="173"/>
  <c r="S47" i="173" s="1"/>
  <c r="J46" i="173"/>
  <c r="S46" i="173" s="1"/>
  <c r="J45" i="173"/>
  <c r="S45" i="173" s="1"/>
  <c r="S44" i="173"/>
  <c r="J44" i="173"/>
  <c r="J43" i="173"/>
  <c r="S43" i="173" s="1"/>
  <c r="J42" i="173"/>
  <c r="S42" i="173" s="1"/>
  <c r="J41" i="173"/>
  <c r="S41" i="173" s="1"/>
  <c r="J40" i="173"/>
  <c r="J39" i="173"/>
  <c r="S39" i="173" s="1"/>
  <c r="J38" i="173"/>
  <c r="S38" i="173" s="1"/>
  <c r="J37" i="173"/>
  <c r="S37" i="173" s="1"/>
  <c r="J36" i="173"/>
  <c r="S36" i="173" s="1"/>
  <c r="J35" i="173"/>
  <c r="S35" i="173" s="1"/>
  <c r="J34" i="173"/>
  <c r="S34" i="173" s="1"/>
  <c r="J33" i="173"/>
  <c r="S33" i="173" s="1"/>
  <c r="J32" i="173"/>
  <c r="J31" i="173"/>
  <c r="S31" i="173" s="1"/>
  <c r="J30" i="173"/>
  <c r="S30" i="173" s="1"/>
  <c r="S23" i="173"/>
  <c r="J30" i="172"/>
  <c r="J29" i="172"/>
  <c r="S29" i="172" s="1"/>
  <c r="J28" i="172"/>
  <c r="S28" i="172" s="1"/>
  <c r="J27" i="172"/>
  <c r="S27" i="172" s="1"/>
  <c r="J26" i="172"/>
  <c r="S26" i="172" s="1"/>
  <c r="J25" i="172"/>
  <c r="S25" i="172" s="1"/>
  <c r="J24" i="172"/>
  <c r="S24" i="172" s="1"/>
  <c r="J23" i="172"/>
  <c r="S23" i="172" s="1"/>
  <c r="J22" i="172"/>
  <c r="J21" i="172"/>
  <c r="S21" i="172" s="1"/>
  <c r="J20" i="172"/>
  <c r="S20" i="172" s="1"/>
  <c r="J19" i="172"/>
  <c r="S19" i="172" s="1"/>
  <c r="J18" i="172"/>
  <c r="S18" i="172" s="1"/>
  <c r="J17" i="172"/>
  <c r="S17" i="172" s="1"/>
  <c r="J16" i="172"/>
  <c r="S16" i="172" s="1"/>
  <c r="J15" i="172"/>
  <c r="S15" i="172" s="1"/>
  <c r="J14" i="172"/>
  <c r="J13" i="172"/>
  <c r="S13" i="172" s="1"/>
  <c r="J12" i="172"/>
  <c r="S12" i="172" s="1"/>
  <c r="J11" i="172"/>
  <c r="S11" i="172" s="1"/>
  <c r="J10" i="172"/>
  <c r="S10" i="172" s="1"/>
  <c r="J9" i="172"/>
  <c r="S9" i="172" s="1"/>
  <c r="J8" i="172"/>
  <c r="S8" i="172" s="1"/>
  <c r="J7" i="172"/>
  <c r="S7" i="172" s="1"/>
  <c r="J6" i="172"/>
  <c r="S6" i="172" s="1"/>
  <c r="J5" i="172"/>
  <c r="S5" i="172" s="1"/>
  <c r="J4" i="172"/>
  <c r="AE56" i="172" a="1"/>
  <c r="AE56" i="172" s="1"/>
  <c r="AD56" i="172" a="1"/>
  <c r="AD56" i="172" s="1"/>
  <c r="AC56" i="172" a="1"/>
  <c r="AC56" i="172" s="1"/>
  <c r="AB56" i="172" a="1"/>
  <c r="AB56" i="172" s="1"/>
  <c r="AA56" i="172" a="1"/>
  <c r="AA56" i="172" s="1"/>
  <c r="Z56" i="172" a="1"/>
  <c r="Z56" i="172" s="1"/>
  <c r="Y56" i="172" a="1"/>
  <c r="Y56" i="172" s="1"/>
  <c r="X56" i="172" a="1"/>
  <c r="X56" i="172" s="1"/>
  <c r="W56" i="172" a="1"/>
  <c r="W56" i="172" s="1"/>
  <c r="V56" i="172" a="1"/>
  <c r="V56" i="172" s="1"/>
  <c r="U56" i="172" a="1"/>
  <c r="U56" i="172" s="1"/>
  <c r="T56" i="172" a="1"/>
  <c r="T56" i="172" s="1"/>
  <c r="J55" i="172"/>
  <c r="S55" i="172" s="1"/>
  <c r="S54" i="172"/>
  <c r="J54" i="172"/>
  <c r="J53" i="172"/>
  <c r="S53" i="172" s="1"/>
  <c r="S52" i="172"/>
  <c r="J52" i="172"/>
  <c r="J51" i="172"/>
  <c r="S51" i="172" s="1"/>
  <c r="S50" i="172"/>
  <c r="J50" i="172"/>
  <c r="J49" i="172"/>
  <c r="S49" i="172" s="1"/>
  <c r="S48" i="172"/>
  <c r="J48" i="172"/>
  <c r="J47" i="172"/>
  <c r="S47" i="172" s="1"/>
  <c r="S46" i="172"/>
  <c r="J46" i="172"/>
  <c r="J45" i="172"/>
  <c r="S45" i="172" s="1"/>
  <c r="J44" i="172"/>
  <c r="J43" i="172"/>
  <c r="S43" i="172" s="1"/>
  <c r="S42" i="172"/>
  <c r="J42" i="172"/>
  <c r="J41" i="172"/>
  <c r="S41" i="172" s="1"/>
  <c r="S40" i="172"/>
  <c r="J40" i="172"/>
  <c r="J39" i="172"/>
  <c r="S39" i="172" s="1"/>
  <c r="S38" i="172"/>
  <c r="J38" i="172"/>
  <c r="J37" i="172"/>
  <c r="S37" i="172" s="1"/>
  <c r="S36" i="172"/>
  <c r="J36" i="172"/>
  <c r="J35" i="172"/>
  <c r="S35" i="172" s="1"/>
  <c r="S34" i="172"/>
  <c r="J34" i="172"/>
  <c r="J33" i="172"/>
  <c r="S33" i="172" s="1"/>
  <c r="J32" i="172"/>
  <c r="J31" i="172"/>
  <c r="S31" i="172" s="1"/>
  <c r="S30" i="172"/>
  <c r="S22" i="172"/>
  <c r="S14" i="172"/>
  <c r="S4" i="172"/>
  <c r="J29" i="171"/>
  <c r="S29" i="171" s="1"/>
  <c r="J28" i="171"/>
  <c r="S28" i="171" s="1"/>
  <c r="J27" i="171"/>
  <c r="S27" i="171" s="1"/>
  <c r="J26" i="171"/>
  <c r="S26" i="171" s="1"/>
  <c r="J25" i="171"/>
  <c r="S25" i="171" s="1"/>
  <c r="J24" i="171"/>
  <c r="J23" i="171"/>
  <c r="S23" i="171" s="1"/>
  <c r="J22" i="171"/>
  <c r="S22" i="171" s="1"/>
  <c r="J21" i="171"/>
  <c r="S21" i="171" s="1"/>
  <c r="J20" i="171"/>
  <c r="J19" i="171"/>
  <c r="S19" i="171" s="1"/>
  <c r="J18" i="171"/>
  <c r="S18" i="171" s="1"/>
  <c r="J17" i="171"/>
  <c r="S17" i="171" s="1"/>
  <c r="J16" i="171"/>
  <c r="S16" i="171" s="1"/>
  <c r="J15" i="171"/>
  <c r="S15" i="171" s="1"/>
  <c r="J14" i="171"/>
  <c r="J13" i="171"/>
  <c r="S13" i="171" s="1"/>
  <c r="J12" i="171"/>
  <c r="S12" i="171" s="1"/>
  <c r="J11" i="171"/>
  <c r="S11" i="171" s="1"/>
  <c r="J10" i="171"/>
  <c r="S10" i="171" s="1"/>
  <c r="J9" i="171"/>
  <c r="S9" i="171" s="1"/>
  <c r="J8" i="171"/>
  <c r="J7" i="171"/>
  <c r="S7" i="171" s="1"/>
  <c r="J6" i="171"/>
  <c r="S6" i="171" s="1"/>
  <c r="J5" i="171"/>
  <c r="S5" i="171" s="1"/>
  <c r="J4" i="171"/>
  <c r="S4" i="171" s="1"/>
  <c r="AE56" i="171" a="1"/>
  <c r="AE56" i="171" s="1"/>
  <c r="AD56" i="171" a="1"/>
  <c r="AD56" i="171" s="1"/>
  <c r="AC56" i="171" a="1"/>
  <c r="AC56" i="171" s="1"/>
  <c r="AB56" i="171" a="1"/>
  <c r="AB56" i="171" s="1"/>
  <c r="AA56" i="171" a="1"/>
  <c r="AA56" i="171" s="1"/>
  <c r="Z56" i="171" a="1"/>
  <c r="Z56" i="171" s="1"/>
  <c r="Y56" i="171" a="1"/>
  <c r="Y56" i="171" s="1"/>
  <c r="X56" i="171" a="1"/>
  <c r="X56" i="171" s="1"/>
  <c r="W56" i="171" a="1"/>
  <c r="W56" i="171" s="1"/>
  <c r="V56" i="171" a="1"/>
  <c r="V56" i="171" s="1"/>
  <c r="U56" i="171" a="1"/>
  <c r="U56" i="171" s="1"/>
  <c r="T56" i="171" a="1"/>
  <c r="T56" i="171" s="1"/>
  <c r="J55" i="171"/>
  <c r="S55" i="171" s="1"/>
  <c r="J54" i="171"/>
  <c r="S54" i="171" s="1"/>
  <c r="J53" i="171"/>
  <c r="S53" i="171" s="1"/>
  <c r="J52" i="171"/>
  <c r="S52" i="171" s="1"/>
  <c r="J51" i="171"/>
  <c r="S51" i="171" s="1"/>
  <c r="J50" i="171"/>
  <c r="S50" i="171" s="1"/>
  <c r="J49" i="171"/>
  <c r="S49" i="171" s="1"/>
  <c r="J48" i="171"/>
  <c r="S48" i="171" s="1"/>
  <c r="J47" i="171"/>
  <c r="S47" i="171" s="1"/>
  <c r="J46" i="171"/>
  <c r="S46" i="171" s="1"/>
  <c r="J45" i="171"/>
  <c r="S45" i="171" s="1"/>
  <c r="J44" i="171"/>
  <c r="J43" i="171"/>
  <c r="S43" i="171" s="1"/>
  <c r="J42" i="171"/>
  <c r="S42" i="171" s="1"/>
  <c r="J41" i="171"/>
  <c r="S41" i="171" s="1"/>
  <c r="J40" i="171"/>
  <c r="S40" i="171" s="1"/>
  <c r="J39" i="171"/>
  <c r="S39" i="171" s="1"/>
  <c r="J38" i="171"/>
  <c r="S38" i="171" s="1"/>
  <c r="J37" i="171"/>
  <c r="S37" i="171" s="1"/>
  <c r="J36" i="171"/>
  <c r="S36" i="171" s="1"/>
  <c r="J35" i="171"/>
  <c r="S35" i="171" s="1"/>
  <c r="J34" i="171"/>
  <c r="S34" i="171" s="1"/>
  <c r="J33" i="171"/>
  <c r="S33" i="171" s="1"/>
  <c r="J32" i="171"/>
  <c r="J31" i="171"/>
  <c r="S31" i="171" s="1"/>
  <c r="J30" i="171"/>
  <c r="S30" i="171" s="1"/>
  <c r="S24" i="171"/>
  <c r="S14" i="171"/>
  <c r="J29" i="170"/>
  <c r="J28" i="170"/>
  <c r="J27" i="170"/>
  <c r="R27" i="170" s="1"/>
  <c r="J26" i="170"/>
  <c r="J25" i="170"/>
  <c r="N25" i="170" s="1"/>
  <c r="J24" i="170"/>
  <c r="N24" i="170" s="1"/>
  <c r="J23" i="170"/>
  <c r="J22" i="170"/>
  <c r="K22" i="170" s="1"/>
  <c r="J21" i="170"/>
  <c r="J20" i="170"/>
  <c r="N20" i="170" s="1"/>
  <c r="J19" i="170"/>
  <c r="J18" i="170"/>
  <c r="K18" i="170" s="1"/>
  <c r="J17" i="170"/>
  <c r="N17" i="170" s="1"/>
  <c r="J16" i="170"/>
  <c r="N16" i="170" s="1"/>
  <c r="J15" i="170"/>
  <c r="J14" i="170"/>
  <c r="K14" i="170" s="1"/>
  <c r="J13" i="170"/>
  <c r="J12" i="170"/>
  <c r="J11" i="170"/>
  <c r="R11" i="170" s="1"/>
  <c r="J10" i="170"/>
  <c r="R10" i="170" s="1"/>
  <c r="J9" i="170"/>
  <c r="N9" i="170" s="1"/>
  <c r="J8" i="170"/>
  <c r="N8" i="170" s="1"/>
  <c r="J7" i="170"/>
  <c r="J6" i="170"/>
  <c r="K6" i="170" s="1"/>
  <c r="J5" i="170"/>
  <c r="J4" i="170"/>
  <c r="AE57" i="170" a="1"/>
  <c r="AE57" i="170" s="1"/>
  <c r="AD57" i="170" a="1"/>
  <c r="AD57" i="170" s="1"/>
  <c r="AC57" i="170" a="1"/>
  <c r="AC57" i="170" s="1"/>
  <c r="AB57" i="170" a="1"/>
  <c r="AB57" i="170" s="1"/>
  <c r="AA57" i="170" a="1"/>
  <c r="AA57" i="170" s="1"/>
  <c r="Z57" i="170" a="1"/>
  <c r="Z57" i="170" s="1"/>
  <c r="Y57" i="170" a="1"/>
  <c r="Y57" i="170" s="1"/>
  <c r="X57" i="170" a="1"/>
  <c r="X57" i="170" s="1"/>
  <c r="W57" i="170" a="1"/>
  <c r="W57" i="170" s="1"/>
  <c r="V57" i="170" a="1"/>
  <c r="V57" i="170" s="1"/>
  <c r="U57" i="170" a="1"/>
  <c r="U57" i="170" s="1"/>
  <c r="T57" i="170" a="1"/>
  <c r="T57" i="170" s="1"/>
  <c r="J55" i="170"/>
  <c r="J54" i="170"/>
  <c r="R54" i="170" s="1"/>
  <c r="S54" i="170" s="1"/>
  <c r="J53" i="170"/>
  <c r="J52" i="170"/>
  <c r="J51" i="170"/>
  <c r="K51" i="170" s="1"/>
  <c r="J50" i="170"/>
  <c r="K50" i="170" s="1"/>
  <c r="J49" i="170"/>
  <c r="K49" i="170" s="1"/>
  <c r="J48" i="170"/>
  <c r="N48" i="170" s="1"/>
  <c r="J47" i="170"/>
  <c r="J46" i="170"/>
  <c r="R46" i="170" s="1"/>
  <c r="S46" i="170" s="1"/>
  <c r="J45" i="170"/>
  <c r="R45" i="170" s="1"/>
  <c r="J44" i="170"/>
  <c r="N44" i="170" s="1"/>
  <c r="J43" i="170"/>
  <c r="R43" i="170" s="1"/>
  <c r="J42" i="170"/>
  <c r="K42" i="170" s="1"/>
  <c r="J41" i="170"/>
  <c r="R41" i="170" s="1"/>
  <c r="J40" i="170"/>
  <c r="J39" i="170"/>
  <c r="J38" i="170"/>
  <c r="R38" i="170" s="1"/>
  <c r="S38" i="170" s="1"/>
  <c r="J37" i="170"/>
  <c r="R37" i="170" s="1"/>
  <c r="J36" i="170"/>
  <c r="R36" i="170" s="1"/>
  <c r="J35" i="170"/>
  <c r="R35" i="170" s="1"/>
  <c r="J34" i="170"/>
  <c r="K34" i="170" s="1"/>
  <c r="J33" i="170"/>
  <c r="N33" i="170" s="1"/>
  <c r="J32" i="170"/>
  <c r="K32" i="170" s="1"/>
  <c r="J31" i="170"/>
  <c r="K31" i="170" s="1"/>
  <c r="J30" i="170"/>
  <c r="R30" i="170" s="1"/>
  <c r="S30" i="170" s="1"/>
  <c r="J29" i="169"/>
  <c r="J28" i="169"/>
  <c r="S28" i="169" s="1"/>
  <c r="J27" i="169"/>
  <c r="J26" i="169"/>
  <c r="J25" i="169"/>
  <c r="J24" i="169"/>
  <c r="J23" i="169"/>
  <c r="J22" i="169"/>
  <c r="S22" i="169" s="1"/>
  <c r="J21" i="169"/>
  <c r="J20" i="169"/>
  <c r="J19" i="169"/>
  <c r="J18" i="169"/>
  <c r="J17" i="169"/>
  <c r="J15" i="169"/>
  <c r="S15" i="169" s="1"/>
  <c r="J14" i="169"/>
  <c r="J13" i="169"/>
  <c r="J12" i="169"/>
  <c r="J11" i="169"/>
  <c r="J10" i="169"/>
  <c r="J9" i="169"/>
  <c r="S9" i="169" s="1"/>
  <c r="J8" i="169"/>
  <c r="J7" i="169"/>
  <c r="J6" i="169"/>
  <c r="J5" i="169"/>
  <c r="J4" i="169"/>
  <c r="J31" i="169"/>
  <c r="S31" i="169" s="1"/>
  <c r="J32" i="169"/>
  <c r="J33" i="169"/>
  <c r="J34" i="169"/>
  <c r="J35" i="169"/>
  <c r="J36" i="169"/>
  <c r="S36" i="169" s="1"/>
  <c r="J37" i="169"/>
  <c r="S37" i="169" s="1"/>
  <c r="J38" i="169"/>
  <c r="J39" i="169"/>
  <c r="J40" i="169"/>
  <c r="J41" i="169"/>
  <c r="J42" i="169"/>
  <c r="S42" i="169" s="1"/>
  <c r="J43" i="169"/>
  <c r="S43" i="169" s="1"/>
  <c r="J44" i="169"/>
  <c r="J45" i="169"/>
  <c r="J46" i="169"/>
  <c r="J47" i="169"/>
  <c r="J48" i="169"/>
  <c r="S48" i="169" s="1"/>
  <c r="J49" i="169"/>
  <c r="S49" i="169" s="1"/>
  <c r="J50" i="169"/>
  <c r="J51" i="169"/>
  <c r="J52" i="169"/>
  <c r="J53" i="169"/>
  <c r="J54" i="169"/>
  <c r="S54" i="169" s="1"/>
  <c r="J55" i="169"/>
  <c r="S55" i="169" s="1"/>
  <c r="J30" i="169"/>
  <c r="J55" i="75"/>
  <c r="J54" i="75"/>
  <c r="J53" i="75"/>
  <c r="J52" i="75"/>
  <c r="J51" i="75"/>
  <c r="J50" i="75"/>
  <c r="J49" i="75"/>
  <c r="J48" i="75"/>
  <c r="J47" i="75"/>
  <c r="J46" i="75"/>
  <c r="J45" i="75"/>
  <c r="J44" i="75"/>
  <c r="J43" i="75"/>
  <c r="J42" i="75"/>
  <c r="J41" i="75"/>
  <c r="J40" i="75"/>
  <c r="J39" i="75"/>
  <c r="J38" i="75"/>
  <c r="J37" i="75"/>
  <c r="J36" i="75"/>
  <c r="J35" i="75"/>
  <c r="J34" i="75"/>
  <c r="J33" i="75"/>
  <c r="J32" i="75"/>
  <c r="J31" i="75"/>
  <c r="J30" i="75"/>
  <c r="J29" i="75"/>
  <c r="J28" i="75"/>
  <c r="J27" i="75"/>
  <c r="J26" i="75"/>
  <c r="J25" i="75"/>
  <c r="J24" i="75"/>
  <c r="J23" i="75"/>
  <c r="J22" i="75"/>
  <c r="J21" i="75"/>
  <c r="J20" i="75"/>
  <c r="J19" i="75"/>
  <c r="J18" i="75"/>
  <c r="J17" i="75"/>
  <c r="J16" i="75"/>
  <c r="J15" i="75"/>
  <c r="J14" i="75"/>
  <c r="J13" i="75"/>
  <c r="J12" i="75"/>
  <c r="J11" i="75"/>
  <c r="J10" i="75"/>
  <c r="J9" i="75"/>
  <c r="J8" i="75"/>
  <c r="J7" i="75"/>
  <c r="J6" i="75"/>
  <c r="J5" i="75"/>
  <c r="J4" i="75"/>
  <c r="AE56" i="169" a="1"/>
  <c r="AE56" i="169" s="1"/>
  <c r="AD56" i="169" a="1"/>
  <c r="AD56" i="169" s="1"/>
  <c r="AC56" i="169" a="1"/>
  <c r="AC56" i="169" s="1"/>
  <c r="AB56" i="169" a="1"/>
  <c r="AB56" i="169" s="1"/>
  <c r="AA56" i="169" a="1"/>
  <c r="AA56" i="169" s="1"/>
  <c r="Z56" i="169" a="1"/>
  <c r="Z56" i="169" s="1"/>
  <c r="Y56" i="169" a="1"/>
  <c r="Y56" i="169" s="1"/>
  <c r="X56" i="169" a="1"/>
  <c r="X56" i="169" s="1"/>
  <c r="W56" i="169" a="1"/>
  <c r="W56" i="169" s="1"/>
  <c r="V56" i="169" a="1"/>
  <c r="V56" i="169" s="1"/>
  <c r="U56" i="169" a="1"/>
  <c r="U56" i="169" s="1"/>
  <c r="T56" i="169" a="1"/>
  <c r="T56" i="169" s="1"/>
  <c r="S53" i="169"/>
  <c r="S52" i="169"/>
  <c r="S51" i="169"/>
  <c r="S50" i="169"/>
  <c r="S47" i="169"/>
  <c r="S46" i="169"/>
  <c r="S45" i="169"/>
  <c r="S41" i="169"/>
  <c r="S40" i="169"/>
  <c r="S39" i="169"/>
  <c r="S38" i="169"/>
  <c r="S35" i="169"/>
  <c r="S34" i="169"/>
  <c r="S33" i="169"/>
  <c r="S30" i="169"/>
  <c r="S29" i="169"/>
  <c r="S27" i="169"/>
  <c r="S26" i="169"/>
  <c r="S25" i="169"/>
  <c r="S24" i="169"/>
  <c r="S23" i="169"/>
  <c r="S21" i="169"/>
  <c r="S19" i="169"/>
  <c r="S18" i="169"/>
  <c r="S17" i="169"/>
  <c r="S16" i="169"/>
  <c r="S14" i="169"/>
  <c r="S13" i="169"/>
  <c r="S12" i="169"/>
  <c r="S11" i="169"/>
  <c r="S10" i="169"/>
  <c r="S7" i="169"/>
  <c r="S6" i="169"/>
  <c r="S5" i="169"/>
  <c r="S4" i="169"/>
  <c r="K11" i="170" l="1"/>
  <c r="K27" i="170"/>
  <c r="N45" i="170"/>
  <c r="R33" i="170"/>
  <c r="R49" i="170"/>
  <c r="S40" i="170"/>
  <c r="S28" i="170"/>
  <c r="K30" i="170"/>
  <c r="N32" i="170"/>
  <c r="K38" i="170"/>
  <c r="N40" i="170"/>
  <c r="K46" i="170"/>
  <c r="K54" i="170"/>
  <c r="G53" i="162" s="1"/>
  <c r="R18" i="170"/>
  <c r="R26" i="170"/>
  <c r="S26" i="170" s="1"/>
  <c r="R34" i="170"/>
  <c r="S34" i="170" s="1"/>
  <c r="R42" i="170"/>
  <c r="S42" i="170" s="1"/>
  <c r="R50" i="170"/>
  <c r="S50" i="170" s="1"/>
  <c r="S10" i="170"/>
  <c r="R32" i="170"/>
  <c r="S41" i="170"/>
  <c r="S47" i="170"/>
  <c r="S5" i="170"/>
  <c r="K9" i="170"/>
  <c r="N11" i="170"/>
  <c r="K17" i="170"/>
  <c r="N19" i="170"/>
  <c r="K25" i="170"/>
  <c r="N27" i="170"/>
  <c r="I26" i="162" s="1"/>
  <c r="K33" i="170"/>
  <c r="N35" i="170"/>
  <c r="K41" i="170"/>
  <c r="N43" i="170"/>
  <c r="N51" i="170"/>
  <c r="R19" i="170"/>
  <c r="S19" i="170" s="1"/>
  <c r="R51" i="170"/>
  <c r="S51" i="170" s="1"/>
  <c r="N10" i="170"/>
  <c r="N18" i="170"/>
  <c r="K19" i="170"/>
  <c r="S35" i="170"/>
  <c r="S48" i="170"/>
  <c r="S6" i="170"/>
  <c r="S22" i="170"/>
  <c r="K4" i="170"/>
  <c r="N6" i="170"/>
  <c r="K12" i="170"/>
  <c r="N14" i="170"/>
  <c r="K20" i="170"/>
  <c r="N22" i="170"/>
  <c r="K28" i="170"/>
  <c r="N30" i="170"/>
  <c r="K36" i="170"/>
  <c r="N38" i="170"/>
  <c r="K44" i="170"/>
  <c r="N46" i="170"/>
  <c r="K52" i="170"/>
  <c r="N54" i="170"/>
  <c r="J57" i="170"/>
  <c r="R4" i="170"/>
  <c r="S4" i="170" s="1"/>
  <c r="R12" i="170"/>
  <c r="S12" i="170" s="1"/>
  <c r="R20" i="170"/>
  <c r="R28" i="170"/>
  <c r="R44" i="170"/>
  <c r="S44" i="170" s="1"/>
  <c r="R52" i="170"/>
  <c r="S52" i="170" s="1"/>
  <c r="N26" i="170"/>
  <c r="S36" i="170"/>
  <c r="S49" i="170"/>
  <c r="S23" i="170"/>
  <c r="K7" i="170"/>
  <c r="K15" i="170"/>
  <c r="K23" i="170"/>
  <c r="K39" i="170"/>
  <c r="N41" i="170"/>
  <c r="K47" i="170"/>
  <c r="N49" i="170"/>
  <c r="K55" i="170"/>
  <c r="R5" i="170"/>
  <c r="R13" i="170"/>
  <c r="S13" i="170" s="1"/>
  <c r="R21" i="170"/>
  <c r="S21" i="170" s="1"/>
  <c r="R29" i="170"/>
  <c r="S29" i="170" s="1"/>
  <c r="R53" i="170"/>
  <c r="S53" i="170" s="1"/>
  <c r="S33" i="170"/>
  <c r="S16" i="170"/>
  <c r="N4" i="170"/>
  <c r="K10" i="170"/>
  <c r="N12" i="170"/>
  <c r="K26" i="170"/>
  <c r="G25" i="162" s="1"/>
  <c r="N28" i="170"/>
  <c r="N36" i="170"/>
  <c r="N52" i="170"/>
  <c r="R6" i="170"/>
  <c r="R14" i="170"/>
  <c r="S14" i="170" s="1"/>
  <c r="R22" i="170"/>
  <c r="S45" i="170"/>
  <c r="S18" i="170"/>
  <c r="S11" i="170"/>
  <c r="S27" i="170"/>
  <c r="S37" i="170"/>
  <c r="S43" i="170"/>
  <c r="S24" i="170"/>
  <c r="S9" i="170"/>
  <c r="S17" i="170"/>
  <c r="S25" i="170"/>
  <c r="K5" i="170"/>
  <c r="N7" i="170"/>
  <c r="K13" i="170"/>
  <c r="N15" i="170"/>
  <c r="K21" i="170"/>
  <c r="N23" i="170"/>
  <c r="K29" i="170"/>
  <c r="N31" i="170"/>
  <c r="K37" i="170"/>
  <c r="N39" i="170"/>
  <c r="K45" i="170"/>
  <c r="G44" i="162" s="1"/>
  <c r="N47" i="170"/>
  <c r="K53" i="170"/>
  <c r="N55" i="170"/>
  <c r="R7" i="170"/>
  <c r="S7" i="170" s="1"/>
  <c r="R15" i="170"/>
  <c r="S15" i="170" s="1"/>
  <c r="R23" i="170"/>
  <c r="R31" i="170"/>
  <c r="S31" i="170" s="1"/>
  <c r="R39" i="170"/>
  <c r="S39" i="170" s="1"/>
  <c r="R47" i="170"/>
  <c r="R55" i="170"/>
  <c r="S55" i="170" s="1"/>
  <c r="R40" i="181"/>
  <c r="R25" i="181"/>
  <c r="S25" i="181" s="1"/>
  <c r="R48" i="181"/>
  <c r="S48" i="181" s="1"/>
  <c r="R9" i="181"/>
  <c r="S9" i="181" s="1"/>
  <c r="R49" i="181"/>
  <c r="S49" i="181" s="1"/>
  <c r="F32" i="162"/>
  <c r="S34" i="181"/>
  <c r="S42" i="181"/>
  <c r="S50" i="181"/>
  <c r="S10" i="181"/>
  <c r="N17" i="181"/>
  <c r="S11" i="181"/>
  <c r="K10" i="181"/>
  <c r="N12" i="181"/>
  <c r="K18" i="181"/>
  <c r="N20" i="181"/>
  <c r="I19" i="162" s="1"/>
  <c r="K34" i="181"/>
  <c r="K42" i="181"/>
  <c r="N44" i="181"/>
  <c r="K50" i="181"/>
  <c r="R11" i="181"/>
  <c r="R27" i="181"/>
  <c r="S27" i="181" s="1"/>
  <c r="R16" i="181"/>
  <c r="S16" i="181" s="1"/>
  <c r="R33" i="181"/>
  <c r="S33" i="181" s="1"/>
  <c r="N9" i="181"/>
  <c r="N33" i="181"/>
  <c r="N49" i="181"/>
  <c r="R18" i="181"/>
  <c r="S18" i="181" s="1"/>
  <c r="S51" i="181"/>
  <c r="S4" i="181"/>
  <c r="N15" i="181"/>
  <c r="K21" i="181"/>
  <c r="R4" i="181"/>
  <c r="R28" i="181"/>
  <c r="S28" i="181" s="1"/>
  <c r="R36" i="181"/>
  <c r="S36" i="181" s="1"/>
  <c r="R52" i="181"/>
  <c r="S52" i="181" s="1"/>
  <c r="R8" i="181"/>
  <c r="S8" i="181" s="1"/>
  <c r="R41" i="181"/>
  <c r="S41" i="181" s="1"/>
  <c r="N41" i="181"/>
  <c r="R26" i="181"/>
  <c r="S26" i="181" s="1"/>
  <c r="S35" i="181"/>
  <c r="S43" i="181"/>
  <c r="S37" i="181"/>
  <c r="S45" i="181"/>
  <c r="S29" i="181"/>
  <c r="K8" i="181"/>
  <c r="N10" i="181"/>
  <c r="K16" i="181"/>
  <c r="K24" i="181"/>
  <c r="G23" i="162" s="1"/>
  <c r="N26" i="181"/>
  <c r="K32" i="181"/>
  <c r="N34" i="181"/>
  <c r="N42" i="181"/>
  <c r="K48" i="181"/>
  <c r="N50" i="181"/>
  <c r="R5" i="181"/>
  <c r="S5" i="181" s="1"/>
  <c r="R13" i="181"/>
  <c r="S13" i="181" s="1"/>
  <c r="R29" i="181"/>
  <c r="R37" i="181"/>
  <c r="R45" i="181"/>
  <c r="R53" i="181"/>
  <c r="S53" i="181" s="1"/>
  <c r="S40" i="181"/>
  <c r="R32" i="181"/>
  <c r="R30" i="181"/>
  <c r="S30" i="181" s="1"/>
  <c r="R24" i="181"/>
  <c r="S24" i="181" s="1"/>
  <c r="S38" i="181"/>
  <c r="S46" i="181"/>
  <c r="S54" i="181"/>
  <c r="S6" i="181"/>
  <c r="S14" i="181"/>
  <c r="S22" i="181"/>
  <c r="S31" i="181"/>
  <c r="S55" i="181"/>
  <c r="S23" i="181"/>
  <c r="K6" i="181"/>
  <c r="K57" i="181" s="1"/>
  <c r="K14" i="181"/>
  <c r="N16" i="181"/>
  <c r="K22" i="181"/>
  <c r="K38" i="181"/>
  <c r="N40" i="181"/>
  <c r="K46" i="181"/>
  <c r="N48" i="181"/>
  <c r="K54" i="181"/>
  <c r="J57" i="181"/>
  <c r="R7" i="181"/>
  <c r="S7" i="181" s="1"/>
  <c r="R23" i="181"/>
  <c r="R31" i="181"/>
  <c r="R39" i="181"/>
  <c r="S39" i="181" s="1"/>
  <c r="R47" i="181"/>
  <c r="S47" i="181" s="1"/>
  <c r="R55" i="181"/>
  <c r="S41" i="180"/>
  <c r="S49" i="180"/>
  <c r="K5" i="180"/>
  <c r="N7" i="180"/>
  <c r="K13" i="180"/>
  <c r="N15" i="180"/>
  <c r="K21" i="180"/>
  <c r="N23" i="180"/>
  <c r="K29" i="180"/>
  <c r="N31" i="180"/>
  <c r="K37" i="180"/>
  <c r="N39" i="180"/>
  <c r="K45" i="180"/>
  <c r="K53" i="180"/>
  <c r="R20" i="180"/>
  <c r="S42" i="180"/>
  <c r="S50" i="180"/>
  <c r="K8" i="180"/>
  <c r="N10" i="180"/>
  <c r="K16" i="180"/>
  <c r="N18" i="180"/>
  <c r="K24" i="180"/>
  <c r="N26" i="180"/>
  <c r="K32" i="180"/>
  <c r="N34" i="180"/>
  <c r="K40" i="180"/>
  <c r="N42" i="180"/>
  <c r="K48" i="180"/>
  <c r="N50" i="180"/>
  <c r="S47" i="180"/>
  <c r="K19" i="180"/>
  <c r="K51" i="180"/>
  <c r="R6" i="180"/>
  <c r="R14" i="180"/>
  <c r="R22" i="180"/>
  <c r="R30" i="180"/>
  <c r="S30" i="180" s="1"/>
  <c r="R38" i="180"/>
  <c r="S38" i="180" s="1"/>
  <c r="R46" i="180"/>
  <c r="R54" i="180"/>
  <c r="S36" i="180"/>
  <c r="S44" i="180"/>
  <c r="S52" i="180"/>
  <c r="S4" i="180"/>
  <c r="S12" i="180"/>
  <c r="S28" i="180"/>
  <c r="N8" i="180"/>
  <c r="N16" i="180"/>
  <c r="N24" i="180"/>
  <c r="K30" i="180"/>
  <c r="N32" i="180"/>
  <c r="N40" i="180"/>
  <c r="N48" i="180"/>
  <c r="R7" i="180"/>
  <c r="S7" i="180" s="1"/>
  <c r="R47" i="180"/>
  <c r="R55" i="180"/>
  <c r="S55" i="180" s="1"/>
  <c r="S37" i="180"/>
  <c r="S45" i="180"/>
  <c r="S53" i="180"/>
  <c r="S5" i="180"/>
  <c r="S13" i="180"/>
  <c r="S21" i="180"/>
  <c r="S29" i="180"/>
  <c r="K9" i="180"/>
  <c r="N11" i="180"/>
  <c r="I10" i="162" s="1"/>
  <c r="K17" i="180"/>
  <c r="K25" i="180"/>
  <c r="N27" i="180"/>
  <c r="K33" i="180"/>
  <c r="N35" i="180"/>
  <c r="K41" i="180"/>
  <c r="N43" i="180"/>
  <c r="K49" i="180"/>
  <c r="N51" i="180"/>
  <c r="S39" i="180"/>
  <c r="S46" i="180"/>
  <c r="S54" i="180"/>
  <c r="S6" i="180"/>
  <c r="S14" i="180"/>
  <c r="S22" i="180"/>
  <c r="K4" i="180"/>
  <c r="N6" i="180"/>
  <c r="K12" i="180"/>
  <c r="N14" i="180"/>
  <c r="K20" i="180"/>
  <c r="N22" i="180"/>
  <c r="K28" i="180"/>
  <c r="K36" i="180"/>
  <c r="N38" i="180"/>
  <c r="K44" i="180"/>
  <c r="N46" i="180"/>
  <c r="K52" i="180"/>
  <c r="N54" i="180"/>
  <c r="R9" i="180"/>
  <c r="S9" i="180" s="1"/>
  <c r="R17" i="180"/>
  <c r="S17" i="180" s="1"/>
  <c r="R25" i="180"/>
  <c r="S25" i="180" s="1"/>
  <c r="R33" i="180"/>
  <c r="S33" i="180" s="1"/>
  <c r="R41" i="180"/>
  <c r="R49" i="180"/>
  <c r="K47" i="180"/>
  <c r="R10" i="180"/>
  <c r="S10" i="180" s="1"/>
  <c r="R18" i="180"/>
  <c r="S18" i="180" s="1"/>
  <c r="R26" i="180"/>
  <c r="S26" i="180" s="1"/>
  <c r="R34" i="180"/>
  <c r="S34" i="180" s="1"/>
  <c r="R42" i="180"/>
  <c r="R50" i="180"/>
  <c r="S31" i="180"/>
  <c r="S15" i="180"/>
  <c r="S23" i="180"/>
  <c r="K15" i="180"/>
  <c r="K23" i="180"/>
  <c r="K31" i="180"/>
  <c r="K39" i="180"/>
  <c r="K55" i="180"/>
  <c r="S32" i="180"/>
  <c r="S40" i="180"/>
  <c r="S48" i="180"/>
  <c r="S16" i="180"/>
  <c r="S24" i="180"/>
  <c r="N4" i="180"/>
  <c r="N12" i="180"/>
  <c r="K18" i="180"/>
  <c r="K26" i="180"/>
  <c r="N28" i="180"/>
  <c r="K34" i="180"/>
  <c r="N36" i="180"/>
  <c r="K42" i="180"/>
  <c r="N44" i="180"/>
  <c r="K50" i="180"/>
  <c r="N52" i="180"/>
  <c r="J57" i="180"/>
  <c r="R11" i="180"/>
  <c r="S11" i="180" s="1"/>
  <c r="R19" i="180"/>
  <c r="S19" i="180" s="1"/>
  <c r="R27" i="180"/>
  <c r="S27" i="180" s="1"/>
  <c r="R35" i="180"/>
  <c r="S35" i="180" s="1"/>
  <c r="R43" i="180"/>
  <c r="S43" i="180" s="1"/>
  <c r="R51" i="180"/>
  <c r="S51" i="180" s="1"/>
  <c r="S45" i="178"/>
  <c r="K5" i="178"/>
  <c r="N7" i="178"/>
  <c r="K13" i="178"/>
  <c r="K21" i="178"/>
  <c r="N23" i="178"/>
  <c r="K29" i="178"/>
  <c r="N31" i="178"/>
  <c r="K37" i="178"/>
  <c r="K45" i="178"/>
  <c r="N47" i="178"/>
  <c r="N55" i="178"/>
  <c r="R6" i="178"/>
  <c r="S6" i="178" s="1"/>
  <c r="R14" i="178"/>
  <c r="S14" i="178" s="1"/>
  <c r="R38" i="178"/>
  <c r="S38" i="178" s="1"/>
  <c r="S50" i="178"/>
  <c r="S46" i="178"/>
  <c r="S9" i="178"/>
  <c r="K8" i="178"/>
  <c r="K16" i="178"/>
  <c r="N18" i="178"/>
  <c r="K24" i="178"/>
  <c r="N26" i="178"/>
  <c r="K32" i="178"/>
  <c r="K40" i="178"/>
  <c r="N42" i="178"/>
  <c r="K48" i="178"/>
  <c r="N50" i="178"/>
  <c r="R15" i="178"/>
  <c r="S15" i="178" s="1"/>
  <c r="R31" i="178"/>
  <c r="S31" i="178" s="1"/>
  <c r="R39" i="178"/>
  <c r="S39" i="178" s="1"/>
  <c r="S22" i="178"/>
  <c r="S30" i="178"/>
  <c r="S23" i="178"/>
  <c r="S33" i="178"/>
  <c r="S47" i="178"/>
  <c r="S53" i="178"/>
  <c r="K11" i="178"/>
  <c r="K19" i="178"/>
  <c r="K43" i="178"/>
  <c r="N45" i="178"/>
  <c r="I44" i="162" s="1"/>
  <c r="N53" i="178"/>
  <c r="R8" i="178"/>
  <c r="S8" i="178" s="1"/>
  <c r="R16" i="178"/>
  <c r="S16" i="178" s="1"/>
  <c r="R24" i="178"/>
  <c r="S24" i="178" s="1"/>
  <c r="R32" i="178"/>
  <c r="S32" i="178" s="1"/>
  <c r="R40" i="178"/>
  <c r="S40" i="178" s="1"/>
  <c r="R48" i="178"/>
  <c r="S48" i="178" s="1"/>
  <c r="S34" i="178"/>
  <c r="S54" i="178"/>
  <c r="K6" i="178"/>
  <c r="K57" i="178" s="1"/>
  <c r="K14" i="178"/>
  <c r="N16" i="178"/>
  <c r="K22" i="178"/>
  <c r="K30" i="178"/>
  <c r="K38" i="178"/>
  <c r="K46" i="178"/>
  <c r="K54" i="178"/>
  <c r="R9" i="178"/>
  <c r="R17" i="178"/>
  <c r="S17" i="178" s="1"/>
  <c r="R25" i="178"/>
  <c r="S25" i="178" s="1"/>
  <c r="R33" i="178"/>
  <c r="R49" i="178"/>
  <c r="S37" i="178"/>
  <c r="R37" i="178"/>
  <c r="S35" i="178"/>
  <c r="S41" i="178"/>
  <c r="S55" i="178"/>
  <c r="S28" i="178"/>
  <c r="K9" i="178"/>
  <c r="N11" i="178"/>
  <c r="N19" i="178"/>
  <c r="N27" i="178"/>
  <c r="K33" i="178"/>
  <c r="N35" i="178"/>
  <c r="K41" i="178"/>
  <c r="N51" i="178"/>
  <c r="J57" i="178"/>
  <c r="R10" i="178"/>
  <c r="S10" i="178" s="1"/>
  <c r="R34" i="178"/>
  <c r="R50" i="178"/>
  <c r="S43" i="178"/>
  <c r="N44" i="178"/>
  <c r="I43" i="162" s="1"/>
  <c r="S42" i="178"/>
  <c r="S49" i="178"/>
  <c r="S21" i="178"/>
  <c r="S29" i="178"/>
  <c r="N22" i="178"/>
  <c r="K28" i="178"/>
  <c r="N30" i="178"/>
  <c r="N38" i="178"/>
  <c r="I37" i="162" s="1"/>
  <c r="N46" i="178"/>
  <c r="N54" i="178"/>
  <c r="R27" i="178"/>
  <c r="S27" i="178" s="1"/>
  <c r="R35" i="178"/>
  <c r="R43" i="178"/>
  <c r="R51" i="178"/>
  <c r="S51" i="178" s="1"/>
  <c r="R10" i="177"/>
  <c r="S10" i="177" s="1"/>
  <c r="R18" i="177"/>
  <c r="R26" i="177"/>
  <c r="R34" i="177"/>
  <c r="R42" i="177"/>
  <c r="S42" i="177" s="1"/>
  <c r="R50" i="177"/>
  <c r="K29" i="177"/>
  <c r="K37" i="177"/>
  <c r="S7" i="177"/>
  <c r="S23" i="177"/>
  <c r="K8" i="177"/>
  <c r="K32" i="177"/>
  <c r="R11" i="177"/>
  <c r="R19" i="177"/>
  <c r="R27" i="177"/>
  <c r="R35" i="177"/>
  <c r="S35" i="177" s="1"/>
  <c r="R43" i="177"/>
  <c r="R51" i="177"/>
  <c r="S51" i="177" s="1"/>
  <c r="N20" i="177"/>
  <c r="N28" i="177"/>
  <c r="N36" i="177"/>
  <c r="S40" i="177"/>
  <c r="S48" i="177"/>
  <c r="S16" i="177"/>
  <c r="S24" i="177"/>
  <c r="K11" i="177"/>
  <c r="N13" i="177"/>
  <c r="I12" i="162" s="1"/>
  <c r="K19" i="177"/>
  <c r="N21" i="177"/>
  <c r="K27" i="177"/>
  <c r="N29" i="177"/>
  <c r="K35" i="177"/>
  <c r="K43" i="177"/>
  <c r="N45" i="177"/>
  <c r="K51" i="177"/>
  <c r="N53" i="177"/>
  <c r="I52" i="162" s="1"/>
  <c r="R4" i="177"/>
  <c r="R20" i="177"/>
  <c r="R28" i="177"/>
  <c r="S28" i="177" s="1"/>
  <c r="R44" i="177"/>
  <c r="S52" i="177"/>
  <c r="S12" i="177"/>
  <c r="S37" i="177"/>
  <c r="S5" i="177"/>
  <c r="N4" i="177"/>
  <c r="N44" i="177"/>
  <c r="S46" i="177"/>
  <c r="K13" i="177"/>
  <c r="K21" i="177"/>
  <c r="K45" i="177"/>
  <c r="S33" i="177"/>
  <c r="S41" i="177"/>
  <c r="S49" i="177"/>
  <c r="S9" i="177"/>
  <c r="S17" i="177"/>
  <c r="S25" i="177"/>
  <c r="K6" i="177"/>
  <c r="K14" i="177"/>
  <c r="N16" i="177"/>
  <c r="K22" i="177"/>
  <c r="G21" i="162" s="1"/>
  <c r="N24" i="177"/>
  <c r="K30" i="177"/>
  <c r="N40" i="177"/>
  <c r="K46" i="177"/>
  <c r="N48" i="177"/>
  <c r="K54" i="177"/>
  <c r="R5" i="177"/>
  <c r="R13" i="177"/>
  <c r="S13" i="177" s="1"/>
  <c r="R37" i="177"/>
  <c r="R45" i="177"/>
  <c r="S45" i="177" s="1"/>
  <c r="N52" i="177"/>
  <c r="J57" i="177"/>
  <c r="S34" i="177"/>
  <c r="S50" i="177"/>
  <c r="S18" i="177"/>
  <c r="S26" i="177"/>
  <c r="K9" i="177"/>
  <c r="G8" i="162" s="1"/>
  <c r="K17" i="177"/>
  <c r="K25" i="177"/>
  <c r="G24" i="162" s="1"/>
  <c r="K33" i="177"/>
  <c r="K41" i="177"/>
  <c r="K49" i="177"/>
  <c r="R6" i="177"/>
  <c r="S6" i="177" s="1"/>
  <c r="R22" i="177"/>
  <c r="S22" i="177" s="1"/>
  <c r="R38" i="177"/>
  <c r="S38" i="177" s="1"/>
  <c r="R46" i="177"/>
  <c r="S36" i="177"/>
  <c r="S53" i="177"/>
  <c r="S21" i="177"/>
  <c r="N12" i="177"/>
  <c r="S30" i="177"/>
  <c r="S54" i="177"/>
  <c r="S14" i="177"/>
  <c r="K5" i="177"/>
  <c r="K57" i="177" s="1"/>
  <c r="K53" i="177"/>
  <c r="S43" i="177"/>
  <c r="S11" i="177"/>
  <c r="S19" i="177"/>
  <c r="S27" i="177"/>
  <c r="N6" i="177"/>
  <c r="K12" i="177"/>
  <c r="N14" i="177"/>
  <c r="K28" i="177"/>
  <c r="N30" i="177"/>
  <c r="K36" i="177"/>
  <c r="N38" i="177"/>
  <c r="N46" i="177"/>
  <c r="K52" i="177"/>
  <c r="N54" i="177"/>
  <c r="R7" i="177"/>
  <c r="R15" i="177"/>
  <c r="S15" i="177" s="1"/>
  <c r="R23" i="177"/>
  <c r="R31" i="177"/>
  <c r="S31" i="177" s="1"/>
  <c r="R39" i="177"/>
  <c r="S39" i="177" s="1"/>
  <c r="R47" i="177"/>
  <c r="S47" i="177" s="1"/>
  <c r="R55" i="177"/>
  <c r="S55" i="177" s="1"/>
  <c r="K49" i="176"/>
  <c r="R6" i="176"/>
  <c r="R14" i="176"/>
  <c r="S14" i="176" s="1"/>
  <c r="R22" i="176"/>
  <c r="S22" i="176" s="1"/>
  <c r="R30" i="176"/>
  <c r="S30" i="176" s="1"/>
  <c r="R54" i="176"/>
  <c r="S54" i="176" s="1"/>
  <c r="I29" i="162"/>
  <c r="S37" i="176"/>
  <c r="N6" i="176"/>
  <c r="I5" i="162" s="1"/>
  <c r="K28" i="176"/>
  <c r="N54" i="176"/>
  <c r="R7" i="176"/>
  <c r="S7" i="176" s="1"/>
  <c r="R15" i="176"/>
  <c r="S15" i="176" s="1"/>
  <c r="R23" i="176"/>
  <c r="S23" i="176" s="1"/>
  <c r="R39" i="176"/>
  <c r="R47" i="176"/>
  <c r="R55" i="176"/>
  <c r="S55" i="176" s="1"/>
  <c r="I51" i="162"/>
  <c r="S31" i="176"/>
  <c r="I18" i="162"/>
  <c r="K7" i="176"/>
  <c r="K57" i="176" s="1"/>
  <c r="N9" i="176"/>
  <c r="K15" i="176"/>
  <c r="N17" i="176"/>
  <c r="I16" i="162" s="1"/>
  <c r="K23" i="176"/>
  <c r="N25" i="176"/>
  <c r="K31" i="176"/>
  <c r="G30" i="162" s="1"/>
  <c r="N33" i="176"/>
  <c r="N41" i="176"/>
  <c r="K47" i="176"/>
  <c r="K55" i="176"/>
  <c r="R8" i="176"/>
  <c r="R56" i="176" s="1"/>
  <c r="S56" i="176" s="1"/>
  <c r="R16" i="176"/>
  <c r="S16" i="176" s="1"/>
  <c r="R24" i="176"/>
  <c r="S24" i="176" s="1"/>
  <c r="R32" i="176"/>
  <c r="R5" i="176"/>
  <c r="R21" i="176"/>
  <c r="S21" i="176" s="1"/>
  <c r="R29" i="176"/>
  <c r="S29" i="176" s="1"/>
  <c r="S36" i="176"/>
  <c r="K10" i="176"/>
  <c r="K18" i="176"/>
  <c r="N28" i="176"/>
  <c r="K34" i="176"/>
  <c r="N36" i="176"/>
  <c r="I35" i="162" s="1"/>
  <c r="K42" i="176"/>
  <c r="K50" i="176"/>
  <c r="R9" i="176"/>
  <c r="S9" i="176" s="1"/>
  <c r="R17" i="176"/>
  <c r="S17" i="176" s="1"/>
  <c r="R41" i="176"/>
  <c r="R49" i="176"/>
  <c r="S49" i="176" s="1"/>
  <c r="R28" i="176"/>
  <c r="S28" i="176" s="1"/>
  <c r="R13" i="176"/>
  <c r="I36" i="162"/>
  <c r="S25" i="176"/>
  <c r="I45" i="162"/>
  <c r="I24" i="162"/>
  <c r="S33" i="176"/>
  <c r="S39" i="176"/>
  <c r="S52" i="176"/>
  <c r="S11" i="176"/>
  <c r="N31" i="176"/>
  <c r="K37" i="176"/>
  <c r="G36" i="162" s="1"/>
  <c r="N39" i="176"/>
  <c r="N55" i="176"/>
  <c r="R10" i="176"/>
  <c r="R18" i="176"/>
  <c r="S18" i="176" s="1"/>
  <c r="R26" i="176"/>
  <c r="S26" i="176" s="1"/>
  <c r="R34" i="176"/>
  <c r="S34" i="176" s="1"/>
  <c r="R42" i="176"/>
  <c r="S42" i="176" s="1"/>
  <c r="R50" i="176"/>
  <c r="S50" i="176" s="1"/>
  <c r="S41" i="176"/>
  <c r="S47" i="176"/>
  <c r="S5" i="176"/>
  <c r="S13" i="176"/>
  <c r="N5" i="176"/>
  <c r="I4" i="162" s="1"/>
  <c r="N13" i="176"/>
  <c r="I32" i="162"/>
  <c r="I27" i="162"/>
  <c r="S48" i="176"/>
  <c r="S6" i="176"/>
  <c r="K14" i="176"/>
  <c r="N48" i="176"/>
  <c r="J57" i="176"/>
  <c r="S45" i="176"/>
  <c r="I8" i="162"/>
  <c r="I17" i="162"/>
  <c r="S40" i="176"/>
  <c r="S53" i="176"/>
  <c r="S4" i="176"/>
  <c r="S12" i="176"/>
  <c r="K16" i="176"/>
  <c r="N26" i="176"/>
  <c r="K40" i="176"/>
  <c r="G39" i="162" s="1"/>
  <c r="K48" i="176"/>
  <c r="R11" i="176"/>
  <c r="R19" i="176"/>
  <c r="S19" i="176" s="1"/>
  <c r="R27" i="176"/>
  <c r="S27" i="176" s="1"/>
  <c r="R35" i="176"/>
  <c r="S35" i="176" s="1"/>
  <c r="R43" i="176"/>
  <c r="S43" i="176" s="1"/>
  <c r="R51" i="176"/>
  <c r="S51" i="176" s="1"/>
  <c r="S34" i="175"/>
  <c r="G18" i="162"/>
  <c r="G42" i="162"/>
  <c r="K11" i="175"/>
  <c r="K19" i="175"/>
  <c r="N21" i="175"/>
  <c r="I20" i="162" s="1"/>
  <c r="K27" i="175"/>
  <c r="G26" i="162" s="1"/>
  <c r="N29" i="175"/>
  <c r="K35" i="175"/>
  <c r="G34" i="162" s="1"/>
  <c r="K43" i="175"/>
  <c r="K51" i="175"/>
  <c r="G50" i="162" s="1"/>
  <c r="R8" i="175"/>
  <c r="R16" i="175"/>
  <c r="R24" i="175"/>
  <c r="R32" i="175"/>
  <c r="S32" i="175" s="1"/>
  <c r="R40" i="175"/>
  <c r="S40" i="175" s="1"/>
  <c r="R48" i="175"/>
  <c r="S48" i="175" s="1"/>
  <c r="S12" i="175"/>
  <c r="K6" i="175"/>
  <c r="N8" i="175"/>
  <c r="K14" i="175"/>
  <c r="N16" i="175"/>
  <c r="K22" i="175"/>
  <c r="N24" i="175"/>
  <c r="I23" i="162" s="1"/>
  <c r="K30" i="175"/>
  <c r="G29" i="162" s="1"/>
  <c r="N32" i="175"/>
  <c r="I31" i="162" s="1"/>
  <c r="K38" i="175"/>
  <c r="N40" i="175"/>
  <c r="I39" i="162" s="1"/>
  <c r="K46" i="175"/>
  <c r="N48" i="175"/>
  <c r="I47" i="162" s="1"/>
  <c r="K54" i="175"/>
  <c r="R9" i="175"/>
  <c r="R17" i="175"/>
  <c r="S17" i="175" s="1"/>
  <c r="R25" i="175"/>
  <c r="S25" i="175" s="1"/>
  <c r="R33" i="175"/>
  <c r="S33" i="175" s="1"/>
  <c r="R41" i="175"/>
  <c r="S41" i="175" s="1"/>
  <c r="R49" i="175"/>
  <c r="S49" i="175" s="1"/>
  <c r="G16" i="162"/>
  <c r="G48" i="162"/>
  <c r="K17" i="175"/>
  <c r="K33" i="175"/>
  <c r="G32" i="162" s="1"/>
  <c r="N35" i="175"/>
  <c r="I34" i="162" s="1"/>
  <c r="K41" i="175"/>
  <c r="N43" i="175"/>
  <c r="K49" i="175"/>
  <c r="N51" i="175"/>
  <c r="I50" i="162" s="1"/>
  <c r="R10" i="175"/>
  <c r="S10" i="175" s="1"/>
  <c r="R18" i="175"/>
  <c r="S18" i="175" s="1"/>
  <c r="R26" i="175"/>
  <c r="S26" i="175" s="1"/>
  <c r="R34" i="175"/>
  <c r="R42" i="175"/>
  <c r="S42" i="175" s="1"/>
  <c r="R50" i="175"/>
  <c r="S50" i="175" s="1"/>
  <c r="G3" i="162"/>
  <c r="G11" i="162"/>
  <c r="G19" i="162"/>
  <c r="G35" i="162"/>
  <c r="G43" i="162"/>
  <c r="K12" i="175"/>
  <c r="K20" i="175"/>
  <c r="N22" i="175"/>
  <c r="K28" i="175"/>
  <c r="K36" i="175"/>
  <c r="K44" i="175"/>
  <c r="K52" i="175"/>
  <c r="G51" i="162" s="1"/>
  <c r="S45" i="175"/>
  <c r="G6" i="162"/>
  <c r="G38" i="162"/>
  <c r="G46" i="162"/>
  <c r="G54" i="162"/>
  <c r="L57" i="175"/>
  <c r="K23" i="175"/>
  <c r="N41" i="175"/>
  <c r="I40" i="162" s="1"/>
  <c r="N49" i="175"/>
  <c r="I48" i="162" s="1"/>
  <c r="K55" i="175"/>
  <c r="R4" i="175"/>
  <c r="R12" i="175"/>
  <c r="R20" i="175"/>
  <c r="S20" i="175" s="1"/>
  <c r="R28" i="175"/>
  <c r="S28" i="175" s="1"/>
  <c r="R36" i="175"/>
  <c r="S36" i="175" s="1"/>
  <c r="R44" i="175"/>
  <c r="S44" i="175" s="1"/>
  <c r="R52" i="175"/>
  <c r="S52" i="175" s="1"/>
  <c r="F44" i="162"/>
  <c r="S38" i="175"/>
  <c r="S46" i="175"/>
  <c r="S7" i="175"/>
  <c r="S15" i="175"/>
  <c r="N4" i="175"/>
  <c r="K10" i="175"/>
  <c r="G9" i="162" s="1"/>
  <c r="N12" i="175"/>
  <c r="I11" i="162" s="1"/>
  <c r="K18" i="175"/>
  <c r="K26" i="175"/>
  <c r="K34" i="175"/>
  <c r="G33" i="162" s="1"/>
  <c r="K42" i="175"/>
  <c r="G41" i="162" s="1"/>
  <c r="K50" i="175"/>
  <c r="G49" i="162" s="1"/>
  <c r="R5" i="175"/>
  <c r="S5" i="175" s="1"/>
  <c r="R13" i="175"/>
  <c r="S13" i="175" s="1"/>
  <c r="R21" i="175"/>
  <c r="S21" i="175" s="1"/>
  <c r="R29" i="175"/>
  <c r="S29" i="175" s="1"/>
  <c r="R37" i="175"/>
  <c r="S37" i="175" s="1"/>
  <c r="R45" i="175"/>
  <c r="R53" i="175"/>
  <c r="S53" i="175" s="1"/>
  <c r="S51" i="175"/>
  <c r="S39" i="175"/>
  <c r="G4" i="162"/>
  <c r="K5" i="175"/>
  <c r="K57" i="175" s="1"/>
  <c r="N7" i="175"/>
  <c r="I6" i="162" s="1"/>
  <c r="K13" i="175"/>
  <c r="N15" i="175"/>
  <c r="I14" i="162" s="1"/>
  <c r="N23" i="175"/>
  <c r="N31" i="175"/>
  <c r="K37" i="175"/>
  <c r="N39" i="175"/>
  <c r="I38" i="162" s="1"/>
  <c r="K45" i="175"/>
  <c r="N47" i="175"/>
  <c r="I46" i="162" s="1"/>
  <c r="K53" i="175"/>
  <c r="G52" i="162" s="1"/>
  <c r="J57" i="175"/>
  <c r="R6" i="175"/>
  <c r="S6" i="175" s="1"/>
  <c r="R14" i="175"/>
  <c r="S14" i="175" s="1"/>
  <c r="R30" i="175"/>
  <c r="S30" i="175" s="1"/>
  <c r="R38" i="175"/>
  <c r="R46" i="175"/>
  <c r="R54" i="175"/>
  <c r="S54" i="175" s="1"/>
  <c r="S55" i="175"/>
  <c r="S9" i="175"/>
  <c r="G7" i="162"/>
  <c r="G31" i="162"/>
  <c r="G47" i="162"/>
  <c r="N10" i="175"/>
  <c r="I9" i="162" s="1"/>
  <c r="N34" i="175"/>
  <c r="I33" i="162" s="1"/>
  <c r="N42" i="175"/>
  <c r="N50" i="175"/>
  <c r="I49" i="162" s="1"/>
  <c r="R7" i="175"/>
  <c r="R15" i="175"/>
  <c r="R31" i="175"/>
  <c r="S31" i="175" s="1"/>
  <c r="R39" i="175"/>
  <c r="R47" i="175"/>
  <c r="S47" i="175" s="1"/>
  <c r="R55" i="175"/>
  <c r="S24" i="175"/>
  <c r="S16" i="175"/>
  <c r="S35" i="175"/>
  <c r="S19" i="175"/>
  <c r="S43" i="175"/>
  <c r="S11" i="175"/>
  <c r="L56" i="173"/>
  <c r="S49" i="173"/>
  <c r="K56" i="173"/>
  <c r="S40" i="173"/>
  <c r="S16" i="173"/>
  <c r="S24" i="173"/>
  <c r="S32" i="181"/>
  <c r="S44" i="181"/>
  <c r="S20" i="181"/>
  <c r="S8" i="180"/>
  <c r="S20" i="180"/>
  <c r="S22" i="179"/>
  <c r="S32" i="177"/>
  <c r="S44" i="177"/>
  <c r="S8" i="177"/>
  <c r="S20" i="177"/>
  <c r="S8" i="176"/>
  <c r="S20" i="176"/>
  <c r="S32" i="176"/>
  <c r="S44" i="176"/>
  <c r="S8" i="175"/>
  <c r="S8" i="173"/>
  <c r="S20" i="173"/>
  <c r="S32" i="171"/>
  <c r="S44" i="171"/>
  <c r="S8" i="171"/>
  <c r="S20" i="171"/>
  <c r="S8" i="170"/>
  <c r="S20" i="170"/>
  <c r="S32" i="170"/>
  <c r="M55" i="162"/>
  <c r="F40" i="162"/>
  <c r="F25" i="162"/>
  <c r="F5" i="162"/>
  <c r="F17" i="162"/>
  <c r="F52" i="162"/>
  <c r="F11" i="162"/>
  <c r="F13" i="162"/>
  <c r="F19" i="162"/>
  <c r="F7" i="162"/>
  <c r="F23" i="162"/>
  <c r="F41" i="162"/>
  <c r="F6" i="162"/>
  <c r="F12" i="162"/>
  <c r="F18" i="162"/>
  <c r="F24" i="162"/>
  <c r="F29" i="162"/>
  <c r="F53" i="162"/>
  <c r="F14" i="162"/>
  <c r="F20" i="162"/>
  <c r="F38" i="162"/>
  <c r="F50" i="162"/>
  <c r="F8" i="162"/>
  <c r="F26" i="162"/>
  <c r="F34" i="162"/>
  <c r="F46" i="162"/>
  <c r="F31" i="162"/>
  <c r="F37" i="162"/>
  <c r="F43" i="162"/>
  <c r="F49" i="162"/>
  <c r="F3" i="162"/>
  <c r="F9" i="162"/>
  <c r="F15" i="162"/>
  <c r="F33" i="162"/>
  <c r="F39" i="162"/>
  <c r="F4" i="162"/>
  <c r="F10" i="162"/>
  <c r="F16" i="162"/>
  <c r="F22" i="162"/>
  <c r="F28" i="162"/>
  <c r="F35" i="162"/>
  <c r="F47" i="162"/>
  <c r="F21" i="162"/>
  <c r="F27" i="162"/>
  <c r="F45" i="162"/>
  <c r="F51" i="162"/>
  <c r="F30" i="162"/>
  <c r="F36" i="162"/>
  <c r="F42" i="162"/>
  <c r="F48" i="162"/>
  <c r="F54" i="162"/>
  <c r="S12" i="181"/>
  <c r="S5" i="178"/>
  <c r="S10" i="176"/>
  <c r="S22" i="175"/>
  <c r="S25" i="173"/>
  <c r="U56" i="75" a="1"/>
  <c r="U56" i="75" s="1"/>
  <c r="V56" i="75" a="1"/>
  <c r="V56" i="75" s="1"/>
  <c r="W56" i="75" a="1"/>
  <c r="W56" i="75" s="1"/>
  <c r="X56" i="75" a="1"/>
  <c r="X56" i="75" s="1"/>
  <c r="Y56" i="75" a="1"/>
  <c r="Y56" i="75" s="1"/>
  <c r="Z56" i="75" a="1"/>
  <c r="Z56" i="75" s="1"/>
  <c r="AA56" i="75" a="1"/>
  <c r="AA56" i="75" s="1"/>
  <c r="AB56" i="75" a="1"/>
  <c r="AB56" i="75" s="1"/>
  <c r="AC56" i="75" a="1"/>
  <c r="AC56" i="75" s="1"/>
  <c r="AD56" i="75" a="1"/>
  <c r="AD56" i="75" s="1"/>
  <c r="AE56" i="75" a="1"/>
  <c r="AE56" i="75" s="1"/>
  <c r="T56" i="75" a="1"/>
  <c r="T56" i="75" s="1"/>
  <c r="G28" i="162" l="1"/>
  <c r="K57" i="170"/>
  <c r="G14" i="162"/>
  <c r="I3" i="162"/>
  <c r="I13" i="162"/>
  <c r="I22" i="162"/>
  <c r="I25" i="162"/>
  <c r="I15" i="162"/>
  <c r="G17" i="162"/>
  <c r="R56" i="181"/>
  <c r="S56" i="181" s="1"/>
  <c r="G20" i="162"/>
  <c r="G15" i="162"/>
  <c r="K57" i="180"/>
  <c r="I21" i="162"/>
  <c r="I42" i="162"/>
  <c r="I7" i="162"/>
  <c r="I30" i="162"/>
  <c r="G37" i="162"/>
  <c r="G10" i="162"/>
  <c r="I54" i="162"/>
  <c r="R56" i="178"/>
  <c r="S56" i="178" s="1"/>
  <c r="I41" i="162"/>
  <c r="G12" i="162"/>
  <c r="G40" i="162"/>
  <c r="G5" i="162"/>
  <c r="R56" i="177"/>
  <c r="S56" i="177" s="1"/>
  <c r="S4" i="177"/>
  <c r="I28" i="162"/>
  <c r="I53" i="162"/>
  <c r="G27" i="162"/>
  <c r="G45" i="162"/>
  <c r="G13" i="162"/>
  <c r="G22" i="162"/>
  <c r="R56" i="175"/>
  <c r="S56" i="175" s="1"/>
  <c r="S4" i="175"/>
  <c r="S8" i="179"/>
  <c r="S8" i="75"/>
  <c r="S27" i="75" l="1"/>
  <c r="H26" i="162"/>
  <c r="K26" i="162" s="1"/>
  <c r="S33" i="75"/>
  <c r="H32" i="162"/>
  <c r="K32" i="162" s="1"/>
  <c r="S19" i="75"/>
  <c r="H18" i="162"/>
  <c r="K18" i="162" s="1"/>
  <c r="S28" i="75"/>
  <c r="H27" i="162"/>
  <c r="K27" i="162" s="1"/>
  <c r="S18" i="75"/>
  <c r="H17" i="162"/>
  <c r="K17" i="162" s="1"/>
  <c r="S23" i="75"/>
  <c r="H22" i="162"/>
  <c r="K22" i="162" s="1"/>
  <c r="S22" i="75"/>
  <c r="H21" i="162"/>
  <c r="K21" i="162" s="1"/>
  <c r="S17" i="75"/>
  <c r="H16" i="162"/>
  <c r="K16" i="162" s="1"/>
  <c r="S24" i="75"/>
  <c r="H23" i="162"/>
  <c r="K23" i="162" s="1"/>
  <c r="S20" i="75"/>
  <c r="H19" i="162"/>
  <c r="K19" i="162" s="1"/>
  <c r="S29" i="75"/>
  <c r="H28" i="162"/>
  <c r="K28" i="162" s="1"/>
  <c r="S26" i="75"/>
  <c r="H25" i="162"/>
  <c r="K25" i="162" s="1"/>
  <c r="S21" i="75"/>
  <c r="H20" i="162"/>
  <c r="K20" i="162" s="1"/>
  <c r="S55" i="75"/>
  <c r="H54" i="162"/>
  <c r="K54" i="162" s="1"/>
  <c r="S54" i="75"/>
  <c r="H53" i="162"/>
  <c r="K53" i="162" s="1"/>
  <c r="S53" i="75"/>
  <c r="H52" i="162"/>
  <c r="K52" i="162" s="1"/>
  <c r="S52" i="75"/>
  <c r="H51" i="162"/>
  <c r="K51" i="162" s="1"/>
  <c r="S51" i="75"/>
  <c r="H50" i="162"/>
  <c r="K50" i="162" s="1"/>
  <c r="S50" i="75"/>
  <c r="H49" i="162"/>
  <c r="K49" i="162" s="1"/>
  <c r="S49" i="75"/>
  <c r="H48" i="162"/>
  <c r="K48" i="162" s="1"/>
  <c r="S48" i="75"/>
  <c r="H47" i="162"/>
  <c r="K47" i="162" s="1"/>
  <c r="S47" i="75"/>
  <c r="H46" i="162"/>
  <c r="K46" i="162" s="1"/>
  <c r="S46" i="75"/>
  <c r="H45" i="162"/>
  <c r="K45" i="162" s="1"/>
  <c r="S45" i="75"/>
  <c r="H44" i="162"/>
  <c r="K44" i="162" s="1"/>
  <c r="S44" i="75"/>
  <c r="H43" i="162"/>
  <c r="K43" i="162" s="1"/>
  <c r="S43" i="75"/>
  <c r="H42" i="162"/>
  <c r="K42" i="162" s="1"/>
  <c r="S42" i="75"/>
  <c r="H41" i="162"/>
  <c r="K41" i="162" s="1"/>
  <c r="S41" i="75"/>
  <c r="H40" i="162"/>
  <c r="K40" i="162" s="1"/>
  <c r="S40" i="75"/>
  <c r="H39" i="162"/>
  <c r="K39" i="162" s="1"/>
  <c r="S39" i="75"/>
  <c r="H38" i="162"/>
  <c r="K38" i="162" s="1"/>
  <c r="S38" i="75"/>
  <c r="H37" i="162"/>
  <c r="K37" i="162" s="1"/>
  <c r="S37" i="75"/>
  <c r="H36" i="162"/>
  <c r="K36" i="162" s="1"/>
  <c r="S36" i="75"/>
  <c r="H35" i="162"/>
  <c r="K35" i="162" s="1"/>
  <c r="S35" i="75"/>
  <c r="H34" i="162"/>
  <c r="K34" i="162" s="1"/>
  <c r="S34" i="75"/>
  <c r="H33" i="162"/>
  <c r="K33" i="162" s="1"/>
  <c r="S32" i="75"/>
  <c r="H31" i="162"/>
  <c r="K31" i="162" s="1"/>
  <c r="S31" i="75"/>
  <c r="H30" i="162"/>
  <c r="K30" i="162" s="1"/>
  <c r="S30" i="75"/>
  <c r="H29" i="162"/>
  <c r="K29" i="162" s="1"/>
  <c r="S13" i="75"/>
  <c r="H12" i="162"/>
  <c r="K12" i="162" s="1"/>
  <c r="S7" i="75"/>
  <c r="H6" i="162"/>
  <c r="K6" i="162" s="1"/>
  <c r="H7" i="162"/>
  <c r="K7" i="162" s="1"/>
  <c r="S15" i="75"/>
  <c r="H14" i="162"/>
  <c r="K14" i="162" s="1"/>
  <c r="S12" i="75"/>
  <c r="H11" i="162"/>
  <c r="K11" i="162" s="1"/>
  <c r="S6" i="75"/>
  <c r="H5" i="162"/>
  <c r="K5" i="162" s="1"/>
  <c r="S11" i="75"/>
  <c r="H10" i="162"/>
  <c r="K10" i="162" s="1"/>
  <c r="S5" i="75"/>
  <c r="H4" i="162"/>
  <c r="K4" i="162" s="1"/>
  <c r="S10" i="75"/>
  <c r="H9" i="162"/>
  <c r="K9" i="162" s="1"/>
  <c r="S9" i="75"/>
  <c r="H8" i="162"/>
  <c r="K8" i="162" s="1"/>
  <c r="S16" i="75"/>
  <c r="H15" i="162"/>
  <c r="K15" i="162" s="1"/>
  <c r="S14" i="75"/>
  <c r="H13" i="162"/>
  <c r="K13" i="162" s="1"/>
  <c r="S4" i="75"/>
  <c r="H3" i="162"/>
  <c r="K3" i="162" s="1"/>
  <c r="S25" i="75" l="1"/>
  <c r="H24" i="162"/>
  <c r="K24" i="162" s="1"/>
  <c r="L3" i="162"/>
  <c r="L4" i="162"/>
  <c r="L5" i="162"/>
  <c r="L6" i="162"/>
  <c r="L7" i="162"/>
  <c r="L8" i="162"/>
  <c r="L9" i="162"/>
  <c r="L10" i="162"/>
  <c r="L11" i="162"/>
  <c r="L12" i="162"/>
  <c r="L13" i="162"/>
  <c r="L14" i="162"/>
  <c r="L15" i="162"/>
  <c r="L16" i="162"/>
  <c r="L17" i="162"/>
  <c r="L19" i="162"/>
  <c r="N12" i="162" l="1"/>
  <c r="N10" i="162"/>
  <c r="N14" i="162"/>
  <c r="N6" i="162"/>
  <c r="N3" i="162"/>
  <c r="N13" i="162"/>
  <c r="N8" i="162"/>
  <c r="N4" i="162"/>
  <c r="N20" i="162"/>
  <c r="L20" i="162"/>
  <c r="N18" i="162"/>
  <c r="L18" i="162"/>
  <c r="N5" i="162"/>
  <c r="N17" i="162" l="1"/>
  <c r="N16" i="162"/>
  <c r="N9" i="162"/>
  <c r="N15" i="162"/>
  <c r="N7" i="162"/>
  <c r="N11" i="162"/>
  <c r="N19" i="162"/>
  <c r="L40" i="162"/>
  <c r="L41" i="162"/>
  <c r="L43" i="162"/>
  <c r="L44" i="162"/>
  <c r="L45" i="162"/>
  <c r="L46" i="162"/>
  <c r="L47" i="162"/>
  <c r="N46" i="162"/>
  <c r="N44" i="162"/>
  <c r="N43" i="162"/>
  <c r="N40" i="162"/>
  <c r="N41" i="162" l="1"/>
  <c r="N45" i="162"/>
  <c r="N47" i="162"/>
  <c r="L42" i="162"/>
  <c r="N42" i="162" l="1"/>
  <c r="L22" i="162"/>
  <c r="L23" i="162"/>
  <c r="L26" i="162"/>
  <c r="L27" i="162"/>
  <c r="L29" i="162"/>
  <c r="L30" i="162"/>
  <c r="L31" i="162"/>
  <c r="L33" i="162"/>
  <c r="L34" i="162"/>
  <c r="L35" i="162"/>
  <c r="L38" i="162"/>
  <c r="L39" i="162"/>
  <c r="L49" i="162"/>
  <c r="L50" i="162"/>
  <c r="L51" i="162"/>
  <c r="L54" i="162"/>
  <c r="L53" i="162" l="1"/>
  <c r="L37" i="162"/>
  <c r="L25" i="162"/>
  <c r="L52" i="162"/>
  <c r="L48" i="162"/>
  <c r="L36" i="162"/>
  <c r="L32" i="162"/>
  <c r="L28" i="162"/>
  <c r="L24" i="162"/>
  <c r="N36" i="162" l="1"/>
  <c r="N24" i="162"/>
  <c r="N28" i="162"/>
  <c r="N49" i="162"/>
  <c r="N48" i="162"/>
  <c r="N53" i="162"/>
  <c r="N52" i="162"/>
  <c r="N32" i="162"/>
  <c r="N25" i="162"/>
  <c r="N51" i="162"/>
  <c r="N35" i="162"/>
  <c r="N27" i="162"/>
  <c r="N54" i="162"/>
  <c r="N38" i="162"/>
  <c r="N34" i="162"/>
  <c r="N22" i="162"/>
  <c r="N39" i="162"/>
  <c r="N31" i="162"/>
  <c r="N23" i="162"/>
  <c r="N50" i="162"/>
  <c r="N30" i="162"/>
  <c r="N26" i="162"/>
  <c r="F61" i="162"/>
  <c r="F60" i="162"/>
  <c r="F59" i="162"/>
  <c r="L21" i="162"/>
  <c r="L55" i="162" l="1"/>
  <c r="N62" i="162" s="1"/>
  <c r="N33" i="162"/>
  <c r="N29" i="162"/>
  <c r="N37" i="162"/>
  <c r="N21" i="162" l="1"/>
  <c r="N55" i="162" s="1"/>
  <c r="N63" i="162" l="1"/>
  <c r="N65" i="16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LETICIA - SEGECON FPOLIS</author>
  </authors>
  <commentList>
    <comment ref="J16" authorId="0" shapeId="0" xr:uid="{A3E62F85-3A19-44F4-9C58-34EEC2AA2A92}">
      <text>
        <r>
          <rPr>
            <b/>
            <sz val="9"/>
            <color indexed="81"/>
            <rFont val="Segoe UI"/>
            <family val="2"/>
          </rPr>
          <t>LETICIA - SEGECON FPOLIS:</t>
        </r>
        <r>
          <rPr>
            <sz val="9"/>
            <color indexed="81"/>
            <rFont val="Segoe UI"/>
            <family val="2"/>
          </rPr>
          <t xml:space="preserve">
20/06/24: CEDIDO PARA CESFI: 02.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LETICIA - SEGECON FPOLIS</author>
  </authors>
  <commentList>
    <comment ref="J16" authorId="0" shapeId="0" xr:uid="{57057217-B88D-48F3-ACDF-666F87705B6E}">
      <text>
        <r>
          <rPr>
            <b/>
            <sz val="9"/>
            <color indexed="81"/>
            <rFont val="Segoe UI"/>
            <family val="2"/>
          </rPr>
          <t>LETICIA - SEGECON FPOLIS:</t>
        </r>
        <r>
          <rPr>
            <sz val="9"/>
            <color indexed="81"/>
            <rFont val="Segoe UI"/>
            <family val="2"/>
          </rPr>
          <t xml:space="preserve">
20/06/24: RECEBIDO DA ESAG: 02.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<sst xmlns="http://schemas.openxmlformats.org/spreadsheetml/2006/main" count="4415" uniqueCount="132">
  <si>
    <t>Saldo / Automático</t>
  </si>
  <si>
    <t>ALERTA</t>
  </si>
  <si>
    <t>Qtde Registrada</t>
  </si>
  <si>
    <t>SALDO</t>
  </si>
  <si>
    <t>Valor Total Registrado</t>
  </si>
  <si>
    <t>Valor Total Utilizado</t>
  </si>
  <si>
    <t>Valor Total da Ata com Aditivo</t>
  </si>
  <si>
    <t>Valor Utilizado</t>
  </si>
  <si>
    <t>% Aditivos</t>
  </si>
  <si>
    <t>% Utilizado</t>
  </si>
  <si>
    <t>LOCAÇÃO DE SOM PARA ABERTURA DE EVENTOS E SOLENIDADES</t>
  </si>
  <si>
    <t>LOCAÇÃO DE ESTRUTURA DE FIXAÇÃO DE LUZ E SOM</t>
  </si>
  <si>
    <t>LOCAÇÃO DE EQUIPAMENTO DE ILUMINAÇÃO</t>
  </si>
  <si>
    <t>LOCAÇÃO DE SOM BÁSICO PARA APRESENTAÇÕES MUSICAIS</t>
  </si>
  <si>
    <t>LOCAÇÃO DE SOM INTERMEDIÁRIO PARA APRESENTAÇÕES MUSICAIS</t>
  </si>
  <si>
    <t>LOCAÇÃO DE PALCO COM COBERTURA (10,00 X 8,00 X 1,90 metros)</t>
  </si>
  <si>
    <t>LOCAÇÃO DE PALCO SEM COBERTURA (8,00 X 6,00 X 1,10 METROS)</t>
  </si>
  <si>
    <t>EQUIPAMENTO DE ILUMINAÇÃO BASICA PARA APRESENTAÇÃO MUSICAL</t>
  </si>
  <si>
    <t>ESTANDES EM PAINÉIS - LOCAÇÃO</t>
  </si>
  <si>
    <t>DECORAÇÃO COMPLETA AMBIENTES</t>
  </si>
  <si>
    <t>Grupo-Classe</t>
  </si>
  <si>
    <t>Detalhamento</t>
  </si>
  <si>
    <t>03-15</t>
  </si>
  <si>
    <t>50147-001</t>
  </si>
  <si>
    <t>339039-22</t>
  </si>
  <si>
    <t>50147-003</t>
  </si>
  <si>
    <t>50145-001</t>
  </si>
  <si>
    <t>02-24</t>
  </si>
  <si>
    <t>50050-002</t>
  </si>
  <si>
    <t>50146-004</t>
  </si>
  <si>
    <t>50146-002</t>
  </si>
  <si>
    <t>MESTRE DE CERIMÔNIA</t>
  </si>
  <si>
    <t>SERVIÇO DE TRADUÇÃO LIBRAS</t>
  </si>
  <si>
    <t>LOCAÇÃO DE GERADOR</t>
  </si>
  <si>
    <t>50127-001</t>
  </si>
  <si>
    <t>03-02</t>
  </si>
  <si>
    <t>SERVIÇOS DECORAÇÃO  PALCO SIMPLES</t>
  </si>
  <si>
    <t>LOCAÇÃO CADEIRAS</t>
  </si>
  <si>
    <t>LOCAÇÃO  MESAS</t>
  </si>
  <si>
    <t>Som para evento de 1200 pessoas abertura e encerramento</t>
  </si>
  <si>
    <t>Telão de 6 x 3m</t>
  </si>
  <si>
    <t>Máquinas de fumaça</t>
  </si>
  <si>
    <t xml:space="preserve">Pira e tocha olímpica   </t>
  </si>
  <si>
    <t>Operador de som</t>
  </si>
  <si>
    <t>Operador de iluminação/telão</t>
  </si>
  <si>
    <t xml:space="preserve">Placas de PVC 90x50cm  </t>
  </si>
  <si>
    <t xml:space="preserve">Banners 0,90x1,20m </t>
  </si>
  <si>
    <t>Banner com ilhoses de 4x2m</t>
  </si>
  <si>
    <t xml:space="preserve">Backdrop externo medidas de 3,5x2,4m </t>
  </si>
  <si>
    <t xml:space="preserve">Banners de 4,5x3,6m instalado em parede </t>
  </si>
  <si>
    <t xml:space="preserve">Banner de 4,5x2m instalados na parede </t>
  </si>
  <si>
    <t>Backdrop de 6,5x2,7m</t>
  </si>
  <si>
    <t>Pódio com largura de 6m e 3 diferentes alturas para campeão, vice e terceiro lugar</t>
  </si>
  <si>
    <t xml:space="preserve">Placas de 0,4mx0,4m de PVC  </t>
  </si>
  <si>
    <t>Iluminação para o palco com 4 moving light</t>
  </si>
  <si>
    <t xml:space="preserve">Fotógrafos para os dias do evento, com entrega de fotos e tomadas de vídeos “editadas” </t>
  </si>
  <si>
    <t>Sistema de radioparque com 10 caixas</t>
  </si>
  <si>
    <t>50147-002</t>
  </si>
  <si>
    <t>50261-001</t>
  </si>
  <si>
    <t>50146-009</t>
  </si>
  <si>
    <t>GRID PARA FIXAÇÃO DE TELA OU BANNER (2,43m x 1,52m)</t>
  </si>
  <si>
    <t>50146-005</t>
  </si>
  <si>
    <t>LOCAÇÃO DE PAVILHÃO 20x40m</t>
  </si>
  <si>
    <t>SERVIÇO DE EXPOSIÇÃO DE TELAS E FOTOS</t>
  </si>
  <si>
    <t xml:space="preserve">TELÃO E SERVIÇO DE PROJEÇÃO </t>
  </si>
  <si>
    <t>PROJEÇÃO COM PAINEL DE LED 10 mm (DIMENSÕES 6,00 x 4,00 metros)</t>
  </si>
  <si>
    <t>FILMAGEM E TRANSMISSÃO SIMULTÂNEA INTERNA</t>
  </si>
  <si>
    <t>50147-0-005</t>
  </si>
  <si>
    <t xml:space="preserve"> OS nº  /2024 Qtde. DT</t>
  </si>
  <si>
    <t xml:space="preserve">__/__/____ </t>
  </si>
  <si>
    <r>
      <t xml:space="preserve">CENTRO PARTICIPANTE: </t>
    </r>
    <r>
      <rPr>
        <b/>
        <sz val="11"/>
        <rFont val="Calibri"/>
        <family val="2"/>
        <scheme val="minor"/>
      </rPr>
      <t>REITORIA-CEVEN</t>
    </r>
  </si>
  <si>
    <r>
      <t xml:space="preserve">VIGÊNCIA DA ATA: 08/05/2024 </t>
    </r>
    <r>
      <rPr>
        <b/>
        <sz val="11"/>
        <rFont val="Calibri"/>
        <family val="2"/>
        <scheme val="minor"/>
      </rPr>
      <t>até 08/05/2025</t>
    </r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</si>
  <si>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  DE   EMPRESA   ESPECIALIZADA   PARA   PRESTAÇÃO   DE   SONORIZAÇÃO, ILUMINAÇÃO, PALCO, TENDA, PROJEÇÃO DE IMAGENS E SERVIÇOS RELACIONADOS PARA ATENDER A DEMANDA DE EVENTOS DA UDESC</t>
    </r>
  </si>
  <si>
    <r>
      <rPr>
        <b/>
        <sz val="11"/>
        <rFont val="Calibri"/>
        <family val="2"/>
        <scheme val="minor"/>
      </rPr>
      <t>PE 0652/2024 SRP</t>
    </r>
    <r>
      <rPr>
        <sz val="11"/>
        <rFont val="Calibri"/>
        <family val="2"/>
        <scheme val="minor"/>
      </rPr>
      <t xml:space="preserve"> (SGPE DE ORIGEM: 11422/2024)</t>
    </r>
  </si>
  <si>
    <t>Lote</t>
  </si>
  <si>
    <t>Item</t>
  </si>
  <si>
    <t>Empresa</t>
  </si>
  <si>
    <t>Descrição</t>
  </si>
  <si>
    <t>Preço Unitário</t>
  </si>
  <si>
    <t>Unidade</t>
  </si>
  <si>
    <t>Código-NUC</t>
  </si>
  <si>
    <t>ORGANIZA EVENTOS LTDA ME - CNPJ 19.632.641/0001-97</t>
  </si>
  <si>
    <t>Serviço</t>
  </si>
  <si>
    <t xml:space="preserve">LOCAÇÃO DE SOM PARA RÁDIO PARQUE </t>
  </si>
  <si>
    <t>J2 MERCANTIL LTDA - CNPJ 26.114.370/0001-43</t>
  </si>
  <si>
    <t>Placas de delegações 60x40 em PVC</t>
  </si>
  <si>
    <t>GRID PARA FIXAÇÃO DE BANNERS DE ATÉ 6x8M</t>
  </si>
  <si>
    <t>LOCAÇÃO DE TENDA 5x5m</t>
  </si>
  <si>
    <t>LOCAÇÃO DE TENDA 10x10m</t>
  </si>
  <si>
    <t xml:space="preserve">Mestre de cerimônia- sendo 01 para Abertura e 01 para o encerramento </t>
  </si>
  <si>
    <t>Iluminação compatível com o local (moving light no chão, canhões decorativos)</t>
  </si>
  <si>
    <t>Suporte de mastro; suporte para três bandeiras com altura aproximada do mastro com bola: 2,10m. Mastro para bandeiras nos tamanhos mínimos de 0.90x1.28m e 1.12x1.60m</t>
  </si>
  <si>
    <t>Wind banners (213x75cm) acompanha haste, base (e terá impressão dupla face em tecido)</t>
  </si>
  <si>
    <t>Backdrop aéreo (altura da coluna de aproximadamente 4m tamanho 5x1,5m instalada sobre a entrada)</t>
  </si>
  <si>
    <t xml:space="preserve">Banner com ilhóses de 3,5x2,4m </t>
  </si>
  <si>
    <t>Caixa de som e microfone sem fio</t>
  </si>
  <si>
    <r>
      <t xml:space="preserve">CENTRO PARTICIPANTE: </t>
    </r>
    <r>
      <rPr>
        <b/>
        <sz val="11"/>
        <rFont val="Calibri"/>
        <family val="2"/>
        <scheme val="minor"/>
      </rPr>
      <t>ESAG</t>
    </r>
  </si>
  <si>
    <r>
      <t xml:space="preserve">CENTRO PARTICIPANTE: </t>
    </r>
    <r>
      <rPr>
        <b/>
        <sz val="11"/>
        <rFont val="Calibri"/>
        <family val="2"/>
        <scheme val="minor"/>
      </rPr>
      <t>CEART</t>
    </r>
  </si>
  <si>
    <r>
      <t xml:space="preserve">CENTRO PARTICIPANTE: </t>
    </r>
    <r>
      <rPr>
        <b/>
        <sz val="11"/>
        <rFont val="Calibri"/>
        <family val="2"/>
        <scheme val="minor"/>
      </rPr>
      <t>FAED</t>
    </r>
  </si>
  <si>
    <r>
      <t xml:space="preserve">CENTRO PARTICIPANTE: </t>
    </r>
    <r>
      <rPr>
        <b/>
        <sz val="11"/>
        <rFont val="Calibri"/>
        <family val="2"/>
        <scheme val="minor"/>
      </rPr>
      <t>CEAD</t>
    </r>
  </si>
  <si>
    <r>
      <t xml:space="preserve">CENTRO PARTICIPANTE: </t>
    </r>
    <r>
      <rPr>
        <b/>
        <sz val="11"/>
        <rFont val="Calibri"/>
        <family val="2"/>
        <scheme val="minor"/>
      </rPr>
      <t>CEFID</t>
    </r>
  </si>
  <si>
    <r>
      <t xml:space="preserve">CENTRO PARTICIPANTE: </t>
    </r>
    <r>
      <rPr>
        <b/>
        <sz val="11"/>
        <rFont val="Calibri"/>
        <family val="2"/>
        <scheme val="minor"/>
      </rPr>
      <t>CERES</t>
    </r>
  </si>
  <si>
    <r>
      <t xml:space="preserve">CENTRO PARTICIPANTE: </t>
    </r>
    <r>
      <rPr>
        <b/>
        <sz val="11"/>
        <rFont val="Calibri"/>
        <family val="2"/>
        <scheme val="minor"/>
      </rPr>
      <t>CESFI</t>
    </r>
  </si>
  <si>
    <r>
      <t xml:space="preserve">CENTRO PARTICIPANTE: </t>
    </r>
    <r>
      <rPr>
        <b/>
        <sz val="11"/>
        <rFont val="Calibri"/>
        <family val="2"/>
        <scheme val="minor"/>
      </rPr>
      <t>CCT</t>
    </r>
  </si>
  <si>
    <r>
      <t xml:space="preserve">CENTRO PARTICIPANTE: </t>
    </r>
    <r>
      <rPr>
        <b/>
        <sz val="11"/>
        <rFont val="Calibri"/>
        <family val="2"/>
        <scheme val="minor"/>
      </rPr>
      <t>CEPLAN</t>
    </r>
  </si>
  <si>
    <r>
      <t xml:space="preserve">CENTRO PARTICIPANTE: </t>
    </r>
    <r>
      <rPr>
        <b/>
        <sz val="11"/>
        <rFont val="Calibri"/>
        <family val="2"/>
        <scheme val="minor"/>
      </rPr>
      <t>CEAVI</t>
    </r>
  </si>
  <si>
    <r>
      <t xml:space="preserve">CENTRO PARTICIPANTE: </t>
    </r>
    <r>
      <rPr>
        <b/>
        <sz val="11"/>
        <rFont val="Calibri"/>
        <family val="2"/>
        <scheme val="minor"/>
      </rPr>
      <t>CAV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</si>
  <si>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</si>
  <si>
    <r>
      <t xml:space="preserve">CENTRO PARTICIPANTE: </t>
    </r>
    <r>
      <rPr>
        <b/>
        <sz val="11"/>
        <rFont val="Calibri"/>
        <family val="2"/>
        <scheme val="minor"/>
      </rPr>
      <t>CESMO</t>
    </r>
  </si>
  <si>
    <r>
      <t xml:space="preserve">VIGÊNCIA DA ATA: 08/05/2024 até </t>
    </r>
    <r>
      <rPr>
        <b/>
        <sz val="11"/>
        <rFont val="Calibri"/>
        <family val="2"/>
        <scheme val="minor"/>
      </rPr>
      <t>08/05/2025</t>
    </r>
  </si>
  <si>
    <t>PE 0652/2024 SRP (SGPE DE ORIGEM: 11422/2024)</t>
  </si>
  <si>
    <r>
      <rPr>
        <b/>
        <sz val="11"/>
        <rFont val="Calibri"/>
        <family val="2"/>
        <scheme val="minor"/>
      </rPr>
      <t>OBJETO:</t>
    </r>
    <r>
      <rPr>
        <sz val="11"/>
        <rFont val="Calibri"/>
        <family val="2"/>
        <scheme val="minor"/>
      </rPr>
      <t xml:space="preserve"> CONTRATAÇÃO   DE   EMPRESA   ESPECIALIZADA   PARA   PRESTAÇÃO   DE   SONORIZAÇÃO, ILUMINAÇÃO, PALCO, TENDA, PROJEÇÃO DE IMAGENS E SERVIÇOS RELACIONADOS PARA ATENDER A DEMANDA DE EVENTOS DA UDESC</t>
    </r>
  </si>
  <si>
    <t xml:space="preserve"> OS nº 990/2024 Qtde. DT</t>
  </si>
  <si>
    <t>'</t>
  </si>
  <si>
    <t>Serviço (diária-12h)</t>
  </si>
  <si>
    <r>
      <rPr>
        <b/>
        <u/>
        <sz val="18"/>
        <color rgb="FFCC0000"/>
        <rFont val="Calibri"/>
        <family val="2"/>
        <scheme val="minor"/>
      </rPr>
      <t>LOTE 01 RESCINDIDO</t>
    </r>
    <r>
      <rPr>
        <b/>
        <sz val="18"/>
        <color rgb="FFCC0000"/>
        <rFont val="Calibri"/>
        <family val="2"/>
        <scheme val="minor"/>
      </rPr>
      <t xml:space="preserve"> - CONFORME EXTINÇÃO AMIGÁVEL - PUBLICAÇÃO DOE/SC Nº 22299 - 03/07/2024</t>
    </r>
  </si>
  <si>
    <t>QTDADE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</si>
  <si>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</si>
  <si>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</si>
  <si>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</si>
  <si>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</si>
  <si>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</si>
  <si>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</si>
  <si>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</si>
  <si>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Valor Total Aditivado</t>
  </si>
  <si>
    <t>Qtde Utilizada Ata</t>
  </si>
  <si>
    <t>Qtde Utilizada Total</t>
  </si>
  <si>
    <t>Quantidade disponível para aditivar</t>
  </si>
  <si>
    <t>Qtde Aditivada</t>
  </si>
  <si>
    <t xml:space="preserve"> OS nº 1057/2024 Qtde. DT</t>
  </si>
  <si>
    <t xml:space="preserve"> OS nº          1112 /2024 Qtde. DT</t>
  </si>
  <si>
    <t>Resumo Atualizado em 29/01/2025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</si>
</sst>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69" formatCode="#,##0.00;[Red]#,##0.00"/>
    <numFmt numFmtId="170" formatCode="&quot;R$&quot;\ #,##0.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rgb="FFCC0000"/>
      <name val="Calibri"/>
      <family val="2"/>
      <scheme val="minor"/>
    </font>
    <font>
      <sz val="11"/>
      <color rgb="FFCC0000"/>
      <name val="Calibri"/>
      <family val="2"/>
      <scheme val="minor"/>
    </font>
    <font>
      <b/>
      <sz val="18"/>
      <color rgb="FFCC0000"/>
      <name val="Calibri"/>
      <family val="2"/>
      <scheme val="minor"/>
    </font>
    <font>
      <b/>
      <u/>
      <sz val="18"/>
      <color rgb="FFCC0000"/>
      <name val="Calibri"/>
      <family val="2"/>
      <scheme val="minor"/>
    </font>
    <font>
      <sz val="10"/>
      <color rgb="FFCC0000"/>
      <name val="Arial"/>
      <family val="2"/>
    </font>
    <font>
      <sz val="10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10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10"/>
      </patternFill>
    </fill>
    <fill>
      <patternFill patternType="solid">
        <fgColor rgb="FFFFFF99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0">
    <xf numFmtId="0" fontId="0" fillId="0" borderId="0"/>
    <xf numFmtId="0" fontId="3" fillId="0" borderId="0"/>
    <xf numFmtId="164" fontId="3" fillId="0" borderId="0" applyFill="0" applyBorder="0" applyAlignment="0" applyProtection="0"/>
    <xf numFmtId="165" fontId="3" fillId="0" borderId="0" applyFill="0" applyBorder="0" applyAlignment="0" applyProtection="0"/>
    <xf numFmtId="0" fontId="4" fillId="0" borderId="0" applyNumberFormat="0" applyFill="0" applyBorder="0" applyAlignment="0" applyProtection="0"/>
    <xf numFmtId="167" fontId="6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9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</cellStyleXfs>
  <cellXfs count="147">
    <xf numFmtId="0" fontId="0" fillId="0" borderId="0" xfId="0"/>
    <xf numFmtId="0" fontId="5" fillId="0" borderId="0" xfId="1" applyFont="1" applyFill="1" applyAlignment="1">
      <alignment horizontal="center" vertical="center" wrapText="1"/>
    </xf>
    <xf numFmtId="0" fontId="5" fillId="0" borderId="0" xfId="1" applyFont="1" applyAlignment="1">
      <alignment wrapText="1"/>
    </xf>
    <xf numFmtId="0" fontId="5" fillId="0" borderId="0" xfId="1" applyFont="1" applyFill="1" applyAlignment="1">
      <alignment vertical="center" wrapText="1"/>
    </xf>
    <xf numFmtId="3" fontId="5" fillId="0" borderId="0" xfId="1" applyNumberFormat="1" applyFont="1" applyAlignment="1" applyProtection="1">
      <alignment wrapText="1"/>
      <protection locked="0"/>
    </xf>
    <xf numFmtId="1" fontId="5" fillId="0" borderId="0" xfId="1" applyNumberFormat="1" applyFont="1" applyFill="1" applyAlignment="1" applyProtection="1">
      <alignment horizontal="center" wrapText="1"/>
      <protection locked="0"/>
    </xf>
    <xf numFmtId="0" fontId="5" fillId="0" borderId="0" xfId="1" applyFont="1" applyFill="1" applyAlignment="1">
      <alignment wrapText="1"/>
    </xf>
    <xf numFmtId="3" fontId="5" fillId="0" borderId="0" xfId="1" applyNumberFormat="1" applyFont="1" applyFill="1" applyAlignment="1" applyProtection="1">
      <alignment wrapText="1"/>
      <protection locked="0"/>
    </xf>
    <xf numFmtId="168" fontId="8" fillId="5" borderId="2" xfId="1" applyNumberFormat="1" applyFont="1" applyFill="1" applyBorder="1" applyAlignment="1" applyProtection="1">
      <alignment horizontal="right"/>
      <protection locked="0"/>
    </xf>
    <xf numFmtId="168" fontId="8" fillId="5" borderId="7" xfId="1" applyNumberFormat="1" applyFont="1" applyFill="1" applyBorder="1" applyAlignment="1" applyProtection="1">
      <alignment horizontal="right"/>
      <protection locked="0"/>
    </xf>
    <xf numFmtId="9" fontId="8" fillId="5" borderId="3" xfId="12" applyFont="1" applyFill="1" applyBorder="1" applyAlignment="1" applyProtection="1">
      <alignment horizontal="right"/>
      <protection locked="0"/>
    </xf>
    <xf numFmtId="2" fontId="8" fillId="5" borderId="7" xfId="1" applyNumberFormat="1" applyFont="1" applyFill="1" applyBorder="1" applyAlignment="1">
      <alignment horizontal="right"/>
    </xf>
    <xf numFmtId="0" fontId="8" fillId="5" borderId="8" xfId="1" applyFont="1" applyFill="1" applyBorder="1" applyAlignment="1" applyProtection="1">
      <alignment horizontal="left"/>
      <protection locked="0"/>
    </xf>
    <xf numFmtId="0" fontId="8" fillId="5" borderId="12" xfId="1" applyFont="1" applyFill="1" applyBorder="1" applyAlignment="1" applyProtection="1">
      <alignment horizontal="left"/>
      <protection locked="0"/>
    </xf>
    <xf numFmtId="0" fontId="8" fillId="5" borderId="9" xfId="1" applyFont="1" applyFill="1" applyBorder="1" applyAlignment="1" applyProtection="1">
      <alignment horizontal="left"/>
      <protection locked="0"/>
    </xf>
    <xf numFmtId="0" fontId="8" fillId="5" borderId="0" xfId="1" applyFont="1" applyFill="1" applyBorder="1" applyAlignment="1" applyProtection="1">
      <alignment horizontal="left"/>
      <protection locked="0"/>
    </xf>
    <xf numFmtId="0" fontId="8" fillId="5" borderId="10" xfId="1" applyFont="1" applyFill="1" applyBorder="1" applyAlignment="1" applyProtection="1">
      <alignment horizontal="left"/>
      <protection locked="0"/>
    </xf>
    <xf numFmtId="0" fontId="8" fillId="5" borderId="11" xfId="1" applyFont="1" applyFill="1" applyBorder="1" applyAlignment="1" applyProtection="1">
      <alignment horizontal="left"/>
      <protection locked="0"/>
    </xf>
    <xf numFmtId="41" fontId="5" fillId="4" borderId="1" xfId="0" applyNumberFormat="1" applyFont="1" applyFill="1" applyBorder="1" applyAlignment="1">
      <alignment horizontal="center" vertical="center" wrapText="1"/>
    </xf>
    <xf numFmtId="44" fontId="5" fillId="6" borderId="1" xfId="13" applyFont="1" applyFill="1" applyBorder="1" applyAlignment="1" applyProtection="1">
      <alignment vertical="center" wrapText="1"/>
      <protection locked="0"/>
    </xf>
    <xf numFmtId="0" fontId="5" fillId="2" borderId="1" xfId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166" fontId="5" fillId="2" borderId="1" xfId="1" applyNumberFormat="1" applyFont="1" applyFill="1" applyBorder="1" applyAlignment="1">
      <alignment horizontal="center" vertical="center" wrapText="1"/>
    </xf>
    <xf numFmtId="4" fontId="5" fillId="0" borderId="0" xfId="1" applyNumberFormat="1" applyFont="1" applyFill="1" applyAlignment="1">
      <alignment horizontal="center" vertical="center" wrapText="1"/>
    </xf>
    <xf numFmtId="166" fontId="5" fillId="0" borderId="0" xfId="0" applyNumberFormat="1" applyFont="1" applyFill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/>
    </xf>
    <xf numFmtId="168" fontId="5" fillId="2" borderId="1" xfId="3" applyNumberFormat="1" applyFont="1" applyFill="1" applyBorder="1" applyAlignment="1" applyProtection="1">
      <alignment horizontal="center" vertical="center" wrapText="1"/>
    </xf>
    <xf numFmtId="3" fontId="5" fillId="7" borderId="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0" xfId="1" applyNumberFormat="1" applyFont="1" applyFill="1" applyAlignment="1" applyProtection="1">
      <alignment horizontal="center" wrapText="1"/>
      <protection locked="0"/>
    </xf>
    <xf numFmtId="169" fontId="5" fillId="0" borderId="0" xfId="0" applyNumberFormat="1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wrapText="1"/>
    </xf>
    <xf numFmtId="44" fontId="5" fillId="0" borderId="0" xfId="1" applyNumberFormat="1" applyFont="1" applyFill="1" applyAlignment="1">
      <alignment wrapText="1"/>
    </xf>
    <xf numFmtId="0" fontId="5" fillId="8" borderId="1" xfId="1" applyFont="1" applyFill="1" applyBorder="1" applyAlignment="1">
      <alignment horizontal="center" vertical="center" wrapText="1"/>
    </xf>
    <xf numFmtId="44" fontId="5" fillId="8" borderId="1" xfId="13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wrapText="1"/>
    </xf>
    <xf numFmtId="44" fontId="5" fillId="8" borderId="1" xfId="8" applyFont="1" applyFill="1" applyBorder="1" applyAlignment="1">
      <alignment horizontal="center" vertical="center" wrapText="1"/>
    </xf>
    <xf numFmtId="44" fontId="10" fillId="0" borderId="0" xfId="1" applyNumberFormat="1" applyFont="1" applyFill="1" applyAlignment="1">
      <alignment wrapText="1"/>
    </xf>
    <xf numFmtId="1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1" applyFont="1" applyFill="1" applyAlignment="1">
      <alignment vertical="center" wrapText="1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14" fontId="5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12" borderId="1" xfId="1" applyFont="1" applyFill="1" applyBorder="1" applyAlignment="1">
      <alignment horizontal="center" vertical="center" wrapText="1"/>
    </xf>
    <xf numFmtId="165" fontId="10" fillId="12" borderId="1" xfId="3" applyFont="1" applyFill="1" applyBorder="1" applyAlignment="1" applyProtection="1">
      <alignment horizontal="center" vertical="center" wrapText="1"/>
    </xf>
    <xf numFmtId="1" fontId="10" fillId="12" borderId="1" xfId="1" applyNumberFormat="1" applyFont="1" applyFill="1" applyBorder="1" applyAlignment="1" applyProtection="1">
      <alignment horizontal="center" vertical="center" wrapText="1"/>
    </xf>
    <xf numFmtId="166" fontId="10" fillId="12" borderId="1" xfId="1" applyNumberFormat="1" applyFont="1" applyFill="1" applyBorder="1" applyAlignment="1">
      <alignment horizontal="center" vertical="center" wrapText="1"/>
    </xf>
    <xf numFmtId="0" fontId="10" fillId="12" borderId="1" xfId="1" applyFont="1" applyFill="1" applyBorder="1" applyAlignment="1" applyProtection="1">
      <alignment horizontal="center" vertical="center" wrapText="1"/>
      <protection locked="0"/>
    </xf>
    <xf numFmtId="1" fontId="5" fillId="13" borderId="1" xfId="1" applyNumberFormat="1" applyFont="1" applyFill="1" applyBorder="1" applyAlignment="1" applyProtection="1">
      <alignment horizontal="center" vertical="center" wrapText="1"/>
    </xf>
    <xf numFmtId="1" fontId="5" fillId="13" borderId="1" xfId="0" applyNumberFormat="1" applyFont="1" applyFill="1" applyBorder="1" applyAlignment="1">
      <alignment horizontal="center" vertical="center" wrapText="1"/>
    </xf>
    <xf numFmtId="166" fontId="5" fillId="14" borderId="1" xfId="0" applyNumberFormat="1" applyFont="1" applyFill="1" applyBorder="1" applyAlignment="1">
      <alignment horizontal="center" vertical="center" wrapText="1"/>
    </xf>
    <xf numFmtId="3" fontId="5" fillId="15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8" borderId="1" xfId="1" applyFont="1" applyFill="1" applyBorder="1" applyAlignment="1">
      <alignment horizontal="center" vertical="center" wrapText="1"/>
    </xf>
    <xf numFmtId="0" fontId="5" fillId="8" borderId="1" xfId="1" applyFont="1" applyFill="1" applyBorder="1" applyAlignment="1">
      <alignment vertical="center" wrapText="1"/>
    </xf>
    <xf numFmtId="0" fontId="2" fillId="8" borderId="1" xfId="1" applyFont="1" applyFill="1" applyBorder="1" applyAlignment="1">
      <alignment vertical="center" wrapText="1"/>
    </xf>
    <xf numFmtId="44" fontId="5" fillId="0" borderId="0" xfId="1" applyNumberFormat="1" applyFont="1" applyFill="1" applyAlignment="1">
      <alignment horizontal="center" vertical="center" wrapText="1"/>
    </xf>
    <xf numFmtId="0" fontId="5" fillId="0" borderId="0" xfId="1" applyFont="1" applyAlignment="1">
      <alignment vertical="center" wrapText="1"/>
    </xf>
    <xf numFmtId="0" fontId="10" fillId="0" borderId="1" xfId="1" applyFont="1" applyFill="1" applyBorder="1" applyAlignment="1" applyProtection="1">
      <alignment horizontal="center" vertical="center" wrapText="1"/>
      <protection locked="0"/>
    </xf>
    <xf numFmtId="0" fontId="10" fillId="0" borderId="0" xfId="1" applyFont="1" applyAlignment="1">
      <alignment vertical="center" wrapText="1"/>
    </xf>
    <xf numFmtId="0" fontId="5" fillId="0" borderId="1" xfId="1" applyFont="1" applyFill="1" applyBorder="1" applyAlignment="1" applyProtection="1">
      <alignment vertical="center" wrapText="1"/>
      <protection locked="0"/>
    </xf>
    <xf numFmtId="0" fontId="2" fillId="8" borderId="1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 wrapText="1"/>
    </xf>
    <xf numFmtId="1" fontId="5" fillId="0" borderId="0" xfId="1" applyNumberFormat="1" applyFont="1" applyFill="1" applyAlignment="1" applyProtection="1">
      <alignment horizontal="center" vertical="center" wrapText="1"/>
      <protection locked="0"/>
    </xf>
    <xf numFmtId="3" fontId="5" fillId="0" borderId="0" xfId="1" applyNumberFormat="1" applyFont="1" applyAlignment="1" applyProtection="1">
      <alignment vertical="center" wrapText="1"/>
      <protection locked="0"/>
    </xf>
    <xf numFmtId="44" fontId="5" fillId="0" borderId="0" xfId="8" applyFont="1" applyAlignment="1" applyProtection="1">
      <alignment vertical="center" wrapText="1"/>
      <protection locked="0"/>
    </xf>
    <xf numFmtId="0" fontId="5" fillId="0" borderId="0" xfId="1" applyFont="1" applyAlignment="1" applyProtection="1">
      <alignment vertical="center" wrapText="1"/>
      <protection locked="0"/>
    </xf>
    <xf numFmtId="1" fontId="5" fillId="3" borderId="1" xfId="0" applyNumberFormat="1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NumberFormat="1" applyFont="1" applyFill="1" applyBorder="1" applyAlignment="1">
      <alignment horizontal="center" vertical="center" wrapText="1"/>
    </xf>
    <xf numFmtId="0" fontId="10" fillId="0" borderId="1" xfId="1" applyNumberFormat="1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 applyProtection="1">
      <alignment vertical="center" wrapText="1"/>
      <protection locked="0"/>
    </xf>
    <xf numFmtId="0" fontId="5" fillId="0" borderId="1" xfId="1" applyNumberFormat="1" applyFont="1" applyFill="1" applyBorder="1" applyAlignment="1">
      <alignment vertical="center" wrapText="1"/>
    </xf>
    <xf numFmtId="14" fontId="10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8" borderId="1" xfId="1" quotePrefix="1" applyFont="1" applyFill="1" applyBorder="1" applyAlignment="1">
      <alignment horizontal="center" vertical="center" wrapText="1"/>
    </xf>
    <xf numFmtId="0" fontId="14" fillId="11" borderId="1" xfId="1" applyFont="1" applyFill="1" applyBorder="1" applyAlignment="1">
      <alignment horizontal="center" vertical="center" wrapText="1"/>
    </xf>
    <xf numFmtId="0" fontId="13" fillId="11" borderId="1" xfId="1" applyFont="1" applyFill="1" applyBorder="1" applyAlignment="1">
      <alignment horizontal="center" vertical="center" wrapText="1"/>
    </xf>
    <xf numFmtId="44" fontId="14" fillId="11" borderId="1" xfId="13" applyFont="1" applyFill="1" applyBorder="1" applyAlignment="1">
      <alignment horizontal="center" vertical="center"/>
    </xf>
    <xf numFmtId="44" fontId="14" fillId="11" borderId="1" xfId="13" applyFont="1" applyFill="1" applyBorder="1" applyAlignment="1">
      <alignment horizontal="center" vertical="center" wrapText="1"/>
    </xf>
    <xf numFmtId="44" fontId="13" fillId="11" borderId="1" xfId="13" applyFont="1" applyFill="1" applyBorder="1" applyAlignment="1">
      <alignment horizontal="center" vertical="center"/>
    </xf>
    <xf numFmtId="0" fontId="14" fillId="11" borderId="1" xfId="1" applyFont="1" applyFill="1" applyBorder="1" applyAlignment="1">
      <alignment vertical="center" wrapText="1"/>
    </xf>
    <xf numFmtId="44" fontId="17" fillId="11" borderId="1" xfId="13" applyFont="1" applyFill="1" applyBorder="1" applyAlignment="1">
      <alignment horizontal="center" vertical="center"/>
    </xf>
    <xf numFmtId="44" fontId="17" fillId="11" borderId="1" xfId="8" applyFont="1" applyFill="1" applyBorder="1"/>
    <xf numFmtId="44" fontId="14" fillId="11" borderId="1" xfId="8" applyFont="1" applyFill="1" applyBorder="1" applyAlignment="1">
      <alignment horizontal="center" vertical="center" wrapText="1"/>
    </xf>
    <xf numFmtId="0" fontId="15" fillId="0" borderId="0" xfId="1" applyFont="1" applyFill="1" applyBorder="1" applyAlignment="1">
      <alignment vertical="center" wrapText="1"/>
    </xf>
    <xf numFmtId="0" fontId="9" fillId="17" borderId="1" xfId="0" applyFont="1" applyFill="1" applyBorder="1" applyAlignment="1">
      <alignment horizontal="center" vertical="center" wrapText="1"/>
    </xf>
    <xf numFmtId="166" fontId="10" fillId="17" borderId="1" xfId="1" applyNumberFormat="1" applyFont="1" applyFill="1" applyBorder="1" applyAlignment="1">
      <alignment horizontal="center" vertical="center" wrapText="1"/>
    </xf>
    <xf numFmtId="0" fontId="10" fillId="17" borderId="1" xfId="1" applyFont="1" applyFill="1" applyBorder="1" applyAlignment="1" applyProtection="1">
      <alignment horizontal="center" vertical="center" wrapText="1"/>
      <protection locked="0"/>
    </xf>
    <xf numFmtId="41" fontId="18" fillId="18" borderId="1" xfId="0" applyNumberFormat="1" applyFont="1" applyFill="1" applyBorder="1" applyAlignment="1">
      <alignment horizontal="center" vertical="center"/>
    </xf>
    <xf numFmtId="1" fontId="5" fillId="19" borderId="0" xfId="1" applyNumberFormat="1" applyFont="1" applyFill="1" applyAlignment="1" applyProtection="1">
      <alignment horizontal="center" wrapText="1"/>
      <protection locked="0"/>
    </xf>
    <xf numFmtId="41" fontId="18" fillId="20" borderId="1" xfId="0" applyNumberFormat="1" applyFont="1" applyFill="1" applyBorder="1" applyAlignment="1">
      <alignment horizontal="center" vertical="center"/>
    </xf>
    <xf numFmtId="41" fontId="18" fillId="19" borderId="1" xfId="0" applyNumberFormat="1" applyFont="1" applyFill="1" applyBorder="1" applyAlignment="1">
      <alignment horizontal="center" vertical="center"/>
    </xf>
    <xf numFmtId="170" fontId="5" fillId="0" borderId="0" xfId="1" applyNumberFormat="1" applyFont="1" applyAlignment="1" applyProtection="1">
      <alignment horizontal="center" wrapText="1"/>
      <protection locked="0"/>
    </xf>
    <xf numFmtId="0" fontId="5" fillId="2" borderId="1" xfId="1" applyFont="1" applyFill="1" applyBorder="1" applyAlignment="1">
      <alignment horizontal="center" vertical="center" wrapText="1"/>
    </xf>
    <xf numFmtId="41" fontId="5" fillId="18" borderId="1" xfId="0" applyNumberFormat="1" applyFont="1" applyFill="1" applyBorder="1" applyAlignment="1">
      <alignment horizontal="center" vertical="center" wrapText="1"/>
    </xf>
    <xf numFmtId="1" fontId="5" fillId="19" borderId="1" xfId="0" applyNumberFormat="1" applyFont="1" applyFill="1" applyBorder="1" applyAlignment="1">
      <alignment horizontal="center" vertical="center" wrapText="1"/>
    </xf>
    <xf numFmtId="3" fontId="5" fillId="16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9" borderId="1" xfId="0" applyNumberFormat="1" applyFont="1" applyFill="1" applyBorder="1" applyAlignment="1">
      <alignment vertical="center" wrapText="1"/>
    </xf>
    <xf numFmtId="0" fontId="5" fillId="9" borderId="1" xfId="0" applyNumberFormat="1" applyFont="1" applyFill="1" applyBorder="1" applyAlignment="1">
      <alignment horizontal="left" vertical="center" wrapText="1"/>
    </xf>
    <xf numFmtId="0" fontId="5" fillId="9" borderId="1" xfId="0" applyNumberFormat="1" applyFont="1" applyFill="1" applyBorder="1" applyAlignment="1">
      <alignment horizontal="center" vertical="center" wrapText="1"/>
    </xf>
    <xf numFmtId="3" fontId="10" fillId="16" borderId="1" xfId="1" applyNumberFormat="1" applyFont="1" applyFill="1" applyBorder="1" applyAlignment="1" applyProtection="1">
      <alignment horizontal="center" vertical="center" wrapText="1"/>
      <protection locked="0"/>
    </xf>
    <xf numFmtId="0" fontId="13" fillId="11" borderId="2" xfId="1" applyFont="1" applyFill="1" applyBorder="1" applyAlignment="1">
      <alignment horizontal="center" vertical="center" wrapText="1"/>
    </xf>
    <xf numFmtId="0" fontId="13" fillId="11" borderId="7" xfId="1" applyFont="1" applyFill="1" applyBorder="1" applyAlignment="1">
      <alignment horizontal="center" vertical="center" wrapText="1"/>
    </xf>
    <xf numFmtId="0" fontId="15" fillId="4" borderId="13" xfId="1" applyFont="1" applyFill="1" applyBorder="1" applyAlignment="1">
      <alignment horizontal="center" vertical="center" wrapText="1"/>
    </xf>
    <xf numFmtId="0" fontId="15" fillId="4" borderId="14" xfId="1" applyFont="1" applyFill="1" applyBorder="1" applyAlignment="1">
      <alignment horizontal="center" vertical="center" wrapText="1"/>
    </xf>
    <xf numFmtId="0" fontId="15" fillId="4" borderId="15" xfId="1" applyFont="1" applyFill="1" applyBorder="1" applyAlignment="1">
      <alignment horizontal="center" vertical="center" wrapText="1"/>
    </xf>
    <xf numFmtId="0" fontId="10" fillId="8" borderId="2" xfId="1" applyFont="1" applyFill="1" applyBorder="1" applyAlignment="1">
      <alignment horizontal="center" vertical="center" wrapText="1"/>
    </xf>
    <xf numFmtId="0" fontId="10" fillId="8" borderId="7" xfId="1" applyFont="1" applyFill="1" applyBorder="1" applyAlignment="1">
      <alignment horizontal="center" vertical="center" wrapText="1"/>
    </xf>
    <xf numFmtId="0" fontId="10" fillId="8" borderId="3" xfId="1" applyFont="1" applyFill="1" applyBorder="1" applyAlignment="1">
      <alignment horizontal="center" vertical="center" wrapText="1"/>
    </xf>
    <xf numFmtId="0" fontId="9" fillId="8" borderId="2" xfId="1" applyFont="1" applyFill="1" applyBorder="1" applyAlignment="1">
      <alignment horizontal="center" vertical="center" wrapText="1"/>
    </xf>
    <xf numFmtId="0" fontId="9" fillId="8" borderId="7" xfId="1" applyFont="1" applyFill="1" applyBorder="1" applyAlignment="1">
      <alignment horizontal="center" vertical="center" wrapText="1"/>
    </xf>
    <xf numFmtId="0" fontId="9" fillId="8" borderId="3" xfId="1" applyFont="1" applyFill="1" applyBorder="1" applyAlignment="1">
      <alignment horizontal="center" vertical="center" wrapText="1"/>
    </xf>
    <xf numFmtId="0" fontId="8" fillId="5" borderId="4" xfId="1" applyFont="1" applyFill="1" applyBorder="1" applyAlignment="1" applyProtection="1">
      <alignment horizontal="left"/>
      <protection locked="0"/>
    </xf>
    <xf numFmtId="0" fontId="8" fillId="5" borderId="5" xfId="1" applyFont="1" applyFill="1" applyBorder="1" applyAlignment="1" applyProtection="1">
      <alignment horizontal="left"/>
      <protection locked="0"/>
    </xf>
    <xf numFmtId="0" fontId="8" fillId="5" borderId="6" xfId="1" applyFont="1" applyFill="1" applyBorder="1" applyAlignment="1" applyProtection="1">
      <alignment horizontal="left"/>
      <protection locked="0"/>
    </xf>
    <xf numFmtId="0" fontId="8" fillId="5" borderId="1" xfId="1" applyFont="1" applyFill="1" applyBorder="1" applyAlignment="1">
      <alignment vertical="center" wrapText="1"/>
    </xf>
    <xf numFmtId="0" fontId="5" fillId="10" borderId="4" xfId="0" applyNumberFormat="1" applyFont="1" applyFill="1" applyBorder="1" applyAlignment="1">
      <alignment horizontal="center" vertical="center" wrapText="1"/>
    </xf>
    <xf numFmtId="0" fontId="5" fillId="10" borderId="5" xfId="0" applyNumberFormat="1" applyFont="1" applyFill="1" applyBorder="1" applyAlignment="1">
      <alignment horizontal="center" vertical="center" wrapText="1"/>
    </xf>
    <xf numFmtId="0" fontId="5" fillId="10" borderId="6" xfId="0" applyNumberFormat="1" applyFont="1" applyFill="1" applyBorder="1" applyAlignment="1">
      <alignment horizontal="center" vertical="center" wrapText="1"/>
    </xf>
    <xf numFmtId="0" fontId="5" fillId="10" borderId="4" xfId="0" applyNumberFormat="1" applyFont="1" applyFill="1" applyBorder="1" applyAlignment="1">
      <alignment vertical="center" wrapText="1"/>
    </xf>
    <xf numFmtId="0" fontId="5" fillId="10" borderId="6" xfId="0" applyNumberFormat="1" applyFont="1" applyFill="1" applyBorder="1" applyAlignment="1">
      <alignment vertical="center" wrapText="1"/>
    </xf>
    <xf numFmtId="0" fontId="9" fillId="8" borderId="1" xfId="1" applyFont="1" applyFill="1" applyBorder="1" applyAlignment="1">
      <alignment horizontal="center" vertical="center" wrapText="1"/>
    </xf>
    <xf numFmtId="0" fontId="10" fillId="8" borderId="1" xfId="1" applyFont="1" applyFill="1" applyBorder="1" applyAlignment="1">
      <alignment horizontal="center" vertical="center" wrapText="1"/>
    </xf>
    <xf numFmtId="3" fontId="5" fillId="16" borderId="2" xfId="1" applyNumberFormat="1" applyFont="1" applyFill="1" applyBorder="1" applyAlignment="1" applyProtection="1">
      <alignment horizontal="center" vertical="center" wrapText="1"/>
      <protection locked="0"/>
    </xf>
    <xf numFmtId="3" fontId="5" fillId="16" borderId="3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Font="1" applyBorder="1" applyAlignment="1" applyProtection="1">
      <alignment horizontal="center" vertical="center" wrapText="1"/>
      <protection locked="0"/>
    </xf>
    <xf numFmtId="0" fontId="10" fillId="0" borderId="1" xfId="1" applyFont="1" applyBorder="1" applyAlignment="1" applyProtection="1">
      <alignment horizontal="center" vertical="center" wrapText="1"/>
      <protection locked="0"/>
    </xf>
    <xf numFmtId="0" fontId="5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5" fillId="0" borderId="1" xfId="1" applyFont="1" applyBorder="1" applyAlignment="1" applyProtection="1">
      <alignment vertical="center" wrapText="1"/>
      <protection locked="0"/>
    </xf>
    <xf numFmtId="0" fontId="5" fillId="0" borderId="1" xfId="1" applyFont="1" applyBorder="1" applyAlignment="1">
      <alignment vertical="center" wrapText="1"/>
    </xf>
    <xf numFmtId="1" fontId="5" fillId="0" borderId="0" xfId="1" applyNumberFormat="1" applyFont="1" applyAlignment="1">
      <alignment vertical="center" wrapText="1"/>
    </xf>
    <xf numFmtId="0" fontId="9" fillId="8" borderId="0" xfId="1" applyFont="1" applyFill="1" applyBorder="1" applyAlignment="1">
      <alignment horizontal="center" vertical="center" wrapText="1"/>
    </xf>
    <xf numFmtId="0" fontId="2" fillId="8" borderId="0" xfId="1" applyFont="1" applyFill="1" applyBorder="1" applyAlignment="1">
      <alignment horizontal="center" vertical="center" wrapText="1"/>
    </xf>
    <xf numFmtId="0" fontId="10" fillId="8" borderId="0" xfId="1" applyFont="1" applyFill="1" applyBorder="1" applyAlignment="1">
      <alignment horizontal="center" vertical="center" wrapText="1"/>
    </xf>
    <xf numFmtId="0" fontId="2" fillId="8" borderId="0" xfId="0" applyFont="1" applyFill="1" applyBorder="1" applyAlignment="1">
      <alignment horizontal="center" vertical="center" wrapText="1"/>
    </xf>
    <xf numFmtId="0" fontId="5" fillId="8" borderId="0" xfId="1" applyFont="1" applyFill="1" applyBorder="1" applyAlignment="1">
      <alignment horizontal="center" vertical="center" wrapText="1"/>
    </xf>
    <xf numFmtId="44" fontId="5" fillId="8" borderId="0" xfId="13" applyFont="1" applyFill="1" applyBorder="1" applyAlignment="1">
      <alignment horizontal="center" vertical="center" wrapText="1"/>
    </xf>
    <xf numFmtId="3" fontId="5" fillId="15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vertical="center" wrapText="1"/>
      <protection locked="0"/>
    </xf>
    <xf numFmtId="1" fontId="5" fillId="0" borderId="0" xfId="0" applyNumberFormat="1" applyFont="1" applyFill="1" applyBorder="1" applyAlignment="1">
      <alignment horizontal="center" vertical="center" wrapText="1"/>
    </xf>
    <xf numFmtId="41" fontId="18" fillId="0" borderId="0" xfId="0" applyNumberFormat="1" applyFont="1" applyFill="1" applyBorder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 wrapText="1"/>
    </xf>
    <xf numFmtId="0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NumberFormat="1" applyFont="1" applyFill="1" applyBorder="1" applyAlignment="1" applyProtection="1">
      <alignment vertical="center" wrapText="1"/>
      <protection locked="0"/>
    </xf>
    <xf numFmtId="3" fontId="5" fillId="0" borderId="0" xfId="1" applyNumberFormat="1" applyFont="1" applyFill="1" applyBorder="1" applyAlignment="1" applyProtection="1">
      <alignment horizontal="center" vertical="center" wrapText="1"/>
      <protection locked="0"/>
    </xf>
  </cellXfs>
  <cellStyles count="80">
    <cellStyle name="Moeda" xfId="13" builtinId="4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37" xr:uid="{00000000-0005-0000-0000-000003000000}"/>
    <cellStyle name="Moeda 3 2 3" xfId="55" xr:uid="{00000000-0005-0000-0000-000003000000}"/>
    <cellStyle name="Moeda 3 2 4" xfId="73" xr:uid="{00000000-0005-0000-0000-000003000000}"/>
    <cellStyle name="Moeda 3 3" xfId="28" xr:uid="{00000000-0005-0000-0000-000003000000}"/>
    <cellStyle name="Moeda 3 4" xfId="46" xr:uid="{00000000-0005-0000-0000-000003000000}"/>
    <cellStyle name="Moeda 3 5" xfId="64" xr:uid="{00000000-0005-0000-0000-000003000000}"/>
    <cellStyle name="Moeda 4" xfId="14" xr:uid="{00000000-0005-0000-0000-000004000000}"/>
    <cellStyle name="Moeda 4 2" xfId="23" xr:uid="{00000000-0005-0000-0000-000004000000}"/>
    <cellStyle name="Moeda 4 2 2" xfId="41" xr:uid="{00000000-0005-0000-0000-000004000000}"/>
    <cellStyle name="Moeda 4 2 3" xfId="59" xr:uid="{00000000-0005-0000-0000-000004000000}"/>
    <cellStyle name="Moeda 4 2 4" xfId="77" xr:uid="{00000000-0005-0000-0000-000004000000}"/>
    <cellStyle name="Moeda 4 3" xfId="32" xr:uid="{00000000-0005-0000-0000-000004000000}"/>
    <cellStyle name="Moeda 4 4" xfId="50" xr:uid="{00000000-0005-0000-0000-000004000000}"/>
    <cellStyle name="Moeda 4 5" xfId="68" xr:uid="{00000000-0005-0000-0000-000004000000}"/>
    <cellStyle name="Moeda 5" xfId="22" xr:uid="{00000000-0005-0000-0000-00003E000000}"/>
    <cellStyle name="Moeda 5 2" xfId="40" xr:uid="{00000000-0005-0000-0000-00003E000000}"/>
    <cellStyle name="Moeda 5 3" xfId="58" xr:uid="{00000000-0005-0000-0000-00003E000000}"/>
    <cellStyle name="Moeda 5 4" xfId="76" xr:uid="{00000000-0005-0000-0000-00003E000000}"/>
    <cellStyle name="Moeda 6" xfId="31" xr:uid="{00000000-0005-0000-0000-000047000000}"/>
    <cellStyle name="Moeda 7" xfId="49" xr:uid="{00000000-0005-0000-0000-000059000000}"/>
    <cellStyle name="Moeda 8" xfId="67" xr:uid="{00000000-0005-0000-0000-00006B000000}"/>
    <cellStyle name="Normal" xfId="0" builtinId="0"/>
    <cellStyle name="Normal 2" xfId="1" xr:uid="{00000000-0005-0000-0000-000006000000}"/>
    <cellStyle name="Porcentagem 2" xfId="12" xr:uid="{00000000-0005-0000-0000-000007000000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39" xr:uid="{00000000-0005-0000-0000-00000A000000}"/>
    <cellStyle name="Separador de milhares 2 2 2 2 3" xfId="57" xr:uid="{00000000-0005-0000-0000-00000A000000}"/>
    <cellStyle name="Separador de milhares 2 2 2 2 4" xfId="75" xr:uid="{00000000-0005-0000-0000-00000A000000}"/>
    <cellStyle name="Separador de milhares 2 2 2 3" xfId="30" xr:uid="{00000000-0005-0000-0000-00000A000000}"/>
    <cellStyle name="Separador de milhares 2 2 2 4" xfId="48" xr:uid="{00000000-0005-0000-0000-00000A000000}"/>
    <cellStyle name="Separador de milhares 2 2 2 5" xfId="66" xr:uid="{00000000-0005-0000-0000-00000A000000}"/>
    <cellStyle name="Separador de milhares 2 2 3" xfId="16" xr:uid="{00000000-0005-0000-0000-00000B000000}"/>
    <cellStyle name="Separador de milhares 2 2 3 2" xfId="25" xr:uid="{00000000-0005-0000-0000-00000B000000}"/>
    <cellStyle name="Separador de milhares 2 2 3 2 2" xfId="43" xr:uid="{00000000-0005-0000-0000-00000B000000}"/>
    <cellStyle name="Separador de milhares 2 2 3 2 3" xfId="61" xr:uid="{00000000-0005-0000-0000-00000B000000}"/>
    <cellStyle name="Separador de milhares 2 2 3 2 4" xfId="79" xr:uid="{00000000-0005-0000-0000-00000B000000}"/>
    <cellStyle name="Separador de milhares 2 2 3 3" xfId="34" xr:uid="{00000000-0005-0000-0000-00000B000000}"/>
    <cellStyle name="Separador de milhares 2 2 3 4" xfId="52" xr:uid="{00000000-0005-0000-0000-00000B000000}"/>
    <cellStyle name="Separador de milhares 2 2 3 5" xfId="70" xr:uid="{00000000-0005-0000-0000-00000B000000}"/>
    <cellStyle name="Separador de milhares 2 2 4" xfId="18" xr:uid="{00000000-0005-0000-0000-000009000000}"/>
    <cellStyle name="Separador de milhares 2 2 4 2" xfId="36" xr:uid="{00000000-0005-0000-0000-000009000000}"/>
    <cellStyle name="Separador de milhares 2 2 4 3" xfId="54" xr:uid="{00000000-0005-0000-0000-000009000000}"/>
    <cellStyle name="Separador de milhares 2 2 4 4" xfId="72" xr:uid="{00000000-0005-0000-0000-000009000000}"/>
    <cellStyle name="Separador de milhares 2 2 5" xfId="27" xr:uid="{00000000-0005-0000-0000-000009000000}"/>
    <cellStyle name="Separador de milhares 2 2 6" xfId="45" xr:uid="{00000000-0005-0000-0000-000009000000}"/>
    <cellStyle name="Separador de milhares 2 2 7" xfId="63" xr:uid="{00000000-0005-0000-0000-000009000000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38" xr:uid="{00000000-0005-0000-0000-00000D000000}"/>
    <cellStyle name="Separador de milhares 2 3 2 2 3" xfId="56" xr:uid="{00000000-0005-0000-0000-00000D000000}"/>
    <cellStyle name="Separador de milhares 2 3 2 2 4" xfId="74" xr:uid="{00000000-0005-0000-0000-00000D000000}"/>
    <cellStyle name="Separador de milhares 2 3 2 3" xfId="29" xr:uid="{00000000-0005-0000-0000-00000D000000}"/>
    <cellStyle name="Separador de milhares 2 3 2 4" xfId="47" xr:uid="{00000000-0005-0000-0000-00000D000000}"/>
    <cellStyle name="Separador de milhares 2 3 2 5" xfId="65" xr:uid="{00000000-0005-0000-0000-00000D000000}"/>
    <cellStyle name="Separador de milhares 2 3 3" xfId="15" xr:uid="{00000000-0005-0000-0000-00000E000000}"/>
    <cellStyle name="Separador de milhares 2 3 3 2" xfId="24" xr:uid="{00000000-0005-0000-0000-00000E000000}"/>
    <cellStyle name="Separador de milhares 2 3 3 2 2" xfId="42" xr:uid="{00000000-0005-0000-0000-00000E000000}"/>
    <cellStyle name="Separador de milhares 2 3 3 2 3" xfId="60" xr:uid="{00000000-0005-0000-0000-00000E000000}"/>
    <cellStyle name="Separador de milhares 2 3 3 2 4" xfId="78" xr:uid="{00000000-0005-0000-0000-00000E000000}"/>
    <cellStyle name="Separador de milhares 2 3 3 3" xfId="33" xr:uid="{00000000-0005-0000-0000-00000E000000}"/>
    <cellStyle name="Separador de milhares 2 3 3 4" xfId="51" xr:uid="{00000000-0005-0000-0000-00000E000000}"/>
    <cellStyle name="Separador de milhares 2 3 3 5" xfId="69" xr:uid="{00000000-0005-0000-0000-00000E000000}"/>
    <cellStyle name="Separador de milhares 2 3 4" xfId="17" xr:uid="{00000000-0005-0000-0000-00000C000000}"/>
    <cellStyle name="Separador de milhares 2 3 4 2" xfId="35" xr:uid="{00000000-0005-0000-0000-00000C000000}"/>
    <cellStyle name="Separador de milhares 2 3 4 3" xfId="53" xr:uid="{00000000-0005-0000-0000-00000C000000}"/>
    <cellStyle name="Separador de milhares 2 3 4 4" xfId="71" xr:uid="{00000000-0005-0000-0000-00000C000000}"/>
    <cellStyle name="Separador de milhares 2 3 5" xfId="26" xr:uid="{00000000-0005-0000-0000-00000C000000}"/>
    <cellStyle name="Separador de milhares 2 3 6" xfId="44" xr:uid="{00000000-0005-0000-0000-00000C000000}"/>
    <cellStyle name="Separador de milhares 2 3 7" xfId="62" xr:uid="{00000000-0005-0000-0000-00000C000000}"/>
    <cellStyle name="Separador de milhares 3" xfId="3" xr:uid="{00000000-0005-0000-0000-00000F000000}"/>
    <cellStyle name="Título 5" xfId="4" xr:uid="{00000000-0005-0000-0000-000010000000}"/>
  </cellStyles>
  <dxfs count="1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FFF99"/>
      <color rgb="FFCCFFFF"/>
      <color rgb="FFFF5050"/>
      <color rgb="FF66FF99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6625" name="Retângulo de cantos arredondados 1">
          <a:extLst>
            <a:ext uri="{FF2B5EF4-FFF2-40B4-BE49-F238E27FC236}">
              <a16:creationId xmlns:a16="http://schemas.microsoft.com/office/drawing/2014/main" id="{00000000-0008-0000-0000-000001680000}"/>
            </a:ext>
          </a:extLst>
        </xdr:cNvPr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8EFB3B2-AE0E-430A-BCD5-F7DA4248429F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EE974C2-97ED-4046-A1C6-BBA89CA220C9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BC5A5C14-8262-4A11-A56C-DA76B472A181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FF06C63-E531-45C1-8C25-C2E382DCBB98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3B33A1CE-0805-48C6-9FD0-34F506E90BDD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89A4216-704C-43E4-86F8-E3D8601615C1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94E72F92-A1BD-44CD-8E32-A3290EE83087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23D9B1A-1930-4F1E-8565-1D654156BC2F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301AE73C-D2AD-447F-8DE4-2934BB82C1D5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986AD4CF-C455-4FA1-A650-DF9EE4F89DE4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96F365DF-3477-4F07-BB5C-67177A42B107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BB3CAB94-F91A-481F-8A94-D994F85E2AFC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BD59A99-54FB-4154-BC1F-28D181DCA155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0"/>
  <dimension ref="A1:AE57"/>
  <sheetViews>
    <sheetView zoomScale="80" zoomScaleNormal="80" workbookViewId="0">
      <selection activeCell="V8" sqref="V8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24.28515625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5.42578125" style="62" bestFit="1" customWidth="1"/>
    <col min="11" max="11" width="14.85546875" style="62" customWidth="1"/>
    <col min="12" max="12" width="20" style="62" bestFit="1" customWidth="1"/>
    <col min="13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1.45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100" t="s">
        <v>112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70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100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85" t="s">
        <v>116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86" t="s">
        <v>0</v>
      </c>
      <c r="S3" s="87" t="s">
        <v>1</v>
      </c>
      <c r="T3" s="73">
        <v>45427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45" x14ac:dyDescent="0.25">
      <c r="A4" s="101">
        <v>1</v>
      </c>
      <c r="B4" s="75">
        <v>1</v>
      </c>
      <c r="C4" s="101" t="s">
        <v>81</v>
      </c>
      <c r="D4" s="75" t="s">
        <v>10</v>
      </c>
      <c r="E4" s="76" t="s">
        <v>114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20</f>
        <v>20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5</v>
      </c>
      <c r="O4" s="91"/>
      <c r="P4" s="91"/>
      <c r="Q4" s="91"/>
      <c r="R4" s="48">
        <f>J4-(SUM(T4:AE4))+M4</f>
        <v>20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45" x14ac:dyDescent="0.25">
      <c r="A5" s="102"/>
      <c r="B5" s="75">
        <v>2</v>
      </c>
      <c r="C5" s="102"/>
      <c r="D5" s="75" t="s">
        <v>11</v>
      </c>
      <c r="E5" s="76" t="s">
        <v>114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25</f>
        <v>25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6</v>
      </c>
      <c r="O5" s="91"/>
      <c r="P5" s="91"/>
      <c r="Q5" s="91"/>
      <c r="R5" s="48">
        <f t="shared" ref="R5:R55" si="3">J5-(SUM(T5:AE5))+M5</f>
        <v>25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45" x14ac:dyDescent="0.25">
      <c r="A6" s="102"/>
      <c r="B6" s="75">
        <v>3</v>
      </c>
      <c r="C6" s="102"/>
      <c r="D6" s="75" t="s">
        <v>12</v>
      </c>
      <c r="E6" s="76" t="s">
        <v>114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25</f>
        <v>25</v>
      </c>
      <c r="K6" s="88">
        <f t="shared" si="0"/>
        <v>0</v>
      </c>
      <c r="L6" s="88">
        <f t="shared" si="1"/>
        <v>0</v>
      </c>
      <c r="M6" s="89"/>
      <c r="N6" s="90">
        <f t="shared" si="2"/>
        <v>6</v>
      </c>
      <c r="O6" s="91"/>
      <c r="P6" s="91"/>
      <c r="Q6" s="91"/>
      <c r="R6" s="48">
        <f t="shared" si="3"/>
        <v>25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ht="45" x14ac:dyDescent="0.25">
      <c r="A7" s="102"/>
      <c r="B7" s="75">
        <v>4</v>
      </c>
      <c r="C7" s="102"/>
      <c r="D7" s="75" t="s">
        <v>83</v>
      </c>
      <c r="E7" s="76" t="s">
        <v>114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5</f>
        <v>5</v>
      </c>
      <c r="K7" s="88">
        <f t="shared" si="0"/>
        <v>0</v>
      </c>
      <c r="L7" s="88">
        <f t="shared" si="1"/>
        <v>0</v>
      </c>
      <c r="M7" s="89"/>
      <c r="N7" s="90">
        <f t="shared" si="2"/>
        <v>1</v>
      </c>
      <c r="O7" s="91"/>
      <c r="P7" s="91"/>
      <c r="Q7" s="91"/>
      <c r="R7" s="48">
        <f t="shared" si="3"/>
        <v>5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60" x14ac:dyDescent="0.25">
      <c r="A8" s="102"/>
      <c r="B8" s="75">
        <v>5</v>
      </c>
      <c r="C8" s="102"/>
      <c r="D8" s="75" t="s">
        <v>13</v>
      </c>
      <c r="E8" s="76" t="s">
        <v>114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26</f>
        <v>26</v>
      </c>
      <c r="K8" s="88">
        <f t="shared" si="0"/>
        <v>0</v>
      </c>
      <c r="L8" s="88">
        <f t="shared" si="1"/>
        <v>0</v>
      </c>
      <c r="M8" s="89"/>
      <c r="N8" s="90">
        <f t="shared" si="2"/>
        <v>6</v>
      </c>
      <c r="O8" s="91"/>
      <c r="P8" s="91"/>
      <c r="Q8" s="91"/>
      <c r="R8" s="48">
        <f t="shared" si="3"/>
        <v>26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60" x14ac:dyDescent="0.25">
      <c r="A9" s="102"/>
      <c r="B9" s="75">
        <v>6</v>
      </c>
      <c r="C9" s="102"/>
      <c r="D9" s="75" t="s">
        <v>14</v>
      </c>
      <c r="E9" s="76" t="s">
        <v>114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18</f>
        <v>18</v>
      </c>
      <c r="K9" s="88">
        <f t="shared" si="0"/>
        <v>0</v>
      </c>
      <c r="L9" s="88">
        <f t="shared" si="1"/>
        <v>0</v>
      </c>
      <c r="M9" s="89"/>
      <c r="N9" s="90">
        <f t="shared" si="2"/>
        <v>4</v>
      </c>
      <c r="O9" s="91"/>
      <c r="P9" s="91"/>
      <c r="Q9" s="91"/>
      <c r="R9" s="48">
        <f t="shared" si="3"/>
        <v>18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45" x14ac:dyDescent="0.25">
      <c r="A10" s="102"/>
      <c r="B10" s="75">
        <v>7</v>
      </c>
      <c r="C10" s="102"/>
      <c r="D10" s="75" t="s">
        <v>15</v>
      </c>
      <c r="E10" s="76" t="s">
        <v>114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9</f>
        <v>9</v>
      </c>
      <c r="K10" s="88">
        <f t="shared" si="0"/>
        <v>0</v>
      </c>
      <c r="L10" s="88">
        <f t="shared" si="1"/>
        <v>0</v>
      </c>
      <c r="M10" s="89"/>
      <c r="N10" s="90">
        <f t="shared" si="2"/>
        <v>2</v>
      </c>
      <c r="O10" s="91"/>
      <c r="P10" s="91"/>
      <c r="Q10" s="91"/>
      <c r="R10" s="48">
        <f t="shared" si="3"/>
        <v>9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45" x14ac:dyDescent="0.25">
      <c r="A11" s="102"/>
      <c r="B11" s="75">
        <v>8</v>
      </c>
      <c r="C11" s="102"/>
      <c r="D11" s="75" t="s">
        <v>16</v>
      </c>
      <c r="E11" s="76" t="s">
        <v>114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7</f>
        <v>7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7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60" x14ac:dyDescent="0.25">
      <c r="A12" s="102"/>
      <c r="B12" s="75">
        <v>9</v>
      </c>
      <c r="C12" s="102"/>
      <c r="D12" s="75" t="s">
        <v>17</v>
      </c>
      <c r="E12" s="76" t="s">
        <v>114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25</f>
        <v>25</v>
      </c>
      <c r="K12" s="88">
        <f t="shared" si="0"/>
        <v>0</v>
      </c>
      <c r="L12" s="88">
        <f t="shared" si="1"/>
        <v>0</v>
      </c>
      <c r="M12" s="89"/>
      <c r="N12" s="90">
        <f t="shared" si="2"/>
        <v>6</v>
      </c>
      <c r="O12" s="91"/>
      <c r="P12" s="91"/>
      <c r="Q12" s="91"/>
      <c r="R12" s="48">
        <f t="shared" si="3"/>
        <v>25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45" x14ac:dyDescent="0.25">
      <c r="A13" s="102"/>
      <c r="B13" s="75">
        <v>10</v>
      </c>
      <c r="C13" s="102"/>
      <c r="D13" s="75" t="s">
        <v>86</v>
      </c>
      <c r="E13" s="76" t="s">
        <v>114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13</f>
        <v>13</v>
      </c>
      <c r="K13" s="88">
        <f t="shared" si="0"/>
        <v>0</v>
      </c>
      <c r="L13" s="88">
        <f t="shared" si="1"/>
        <v>0</v>
      </c>
      <c r="M13" s="89"/>
      <c r="N13" s="90">
        <f t="shared" si="2"/>
        <v>3</v>
      </c>
      <c r="O13" s="91"/>
      <c r="P13" s="91"/>
      <c r="Q13" s="91"/>
      <c r="R13" s="48">
        <f t="shared" si="3"/>
        <v>13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45" x14ac:dyDescent="0.25">
      <c r="A14" s="102"/>
      <c r="B14" s="75">
        <v>11</v>
      </c>
      <c r="C14" s="102"/>
      <c r="D14" s="75" t="s">
        <v>60</v>
      </c>
      <c r="E14" s="76" t="s">
        <v>114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23</f>
        <v>23</v>
      </c>
      <c r="K14" s="88">
        <f t="shared" si="0"/>
        <v>0</v>
      </c>
      <c r="L14" s="88">
        <f t="shared" si="1"/>
        <v>0</v>
      </c>
      <c r="M14" s="89"/>
      <c r="N14" s="90">
        <f t="shared" si="2"/>
        <v>5</v>
      </c>
      <c r="O14" s="91"/>
      <c r="P14" s="91"/>
      <c r="Q14" s="91"/>
      <c r="R14" s="48">
        <f t="shared" si="3"/>
        <v>23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ht="45" x14ac:dyDescent="0.25">
      <c r="A15" s="102"/>
      <c r="B15" s="75">
        <v>12</v>
      </c>
      <c r="C15" s="102"/>
      <c r="D15" s="75" t="s">
        <v>87</v>
      </c>
      <c r="E15" s="76" t="s">
        <v>114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13</f>
        <v>13</v>
      </c>
      <c r="K15" s="88">
        <f t="shared" si="0"/>
        <v>0</v>
      </c>
      <c r="L15" s="88">
        <f t="shared" si="1"/>
        <v>0</v>
      </c>
      <c r="M15" s="89"/>
      <c r="N15" s="90">
        <f t="shared" si="2"/>
        <v>3</v>
      </c>
      <c r="O15" s="91"/>
      <c r="P15" s="91"/>
      <c r="Q15" s="91"/>
      <c r="R15" s="48">
        <f t="shared" si="3"/>
        <v>13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ht="45" x14ac:dyDescent="0.25">
      <c r="A16" s="102"/>
      <c r="B16" s="75">
        <v>13</v>
      </c>
      <c r="C16" s="102"/>
      <c r="D16" s="75" t="s">
        <v>88</v>
      </c>
      <c r="E16" s="76" t="s">
        <v>114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10</f>
        <v>10</v>
      </c>
      <c r="K16" s="88">
        <f t="shared" si="0"/>
        <v>0</v>
      </c>
      <c r="L16" s="88">
        <f t="shared" si="1"/>
        <v>0</v>
      </c>
      <c r="M16" s="89"/>
      <c r="N16" s="90">
        <f t="shared" si="2"/>
        <v>2</v>
      </c>
      <c r="O16" s="91"/>
      <c r="P16" s="91"/>
      <c r="Q16" s="91"/>
      <c r="R16" s="48">
        <f t="shared" si="3"/>
        <v>10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ht="45" x14ac:dyDescent="0.25">
      <c r="A17" s="102"/>
      <c r="B17" s="75">
        <v>14</v>
      </c>
      <c r="C17" s="102"/>
      <c r="D17" s="75" t="s">
        <v>62</v>
      </c>
      <c r="E17" s="76" t="s">
        <v>114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5</f>
        <v>5</v>
      </c>
      <c r="K17" s="88">
        <f t="shared" si="0"/>
        <v>0</v>
      </c>
      <c r="L17" s="88">
        <f t="shared" si="1"/>
        <v>0</v>
      </c>
      <c r="M17" s="89"/>
      <c r="N17" s="90">
        <f t="shared" si="2"/>
        <v>1</v>
      </c>
      <c r="O17" s="91"/>
      <c r="P17" s="91"/>
      <c r="Q17" s="91"/>
      <c r="R17" s="48">
        <f t="shared" si="3"/>
        <v>5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45" x14ac:dyDescent="0.25">
      <c r="A18" s="102"/>
      <c r="B18" s="75">
        <v>15</v>
      </c>
      <c r="C18" s="102"/>
      <c r="D18" s="75" t="s">
        <v>63</v>
      </c>
      <c r="E18" s="76" t="s">
        <v>114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21</f>
        <v>21</v>
      </c>
      <c r="K18" s="88">
        <f t="shared" si="0"/>
        <v>0</v>
      </c>
      <c r="L18" s="88">
        <f t="shared" si="1"/>
        <v>0</v>
      </c>
      <c r="M18" s="89"/>
      <c r="N18" s="90">
        <f t="shared" si="2"/>
        <v>5</v>
      </c>
      <c r="O18" s="91"/>
      <c r="P18" s="91"/>
      <c r="Q18" s="91"/>
      <c r="R18" s="48">
        <f t="shared" si="3"/>
        <v>21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ht="45" x14ac:dyDescent="0.25">
      <c r="A19" s="102"/>
      <c r="B19" s="75">
        <v>16</v>
      </c>
      <c r="C19" s="102"/>
      <c r="D19" s="75" t="s">
        <v>64</v>
      </c>
      <c r="E19" s="76" t="s">
        <v>114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13</f>
        <v>13</v>
      </c>
      <c r="K19" s="88">
        <f t="shared" si="0"/>
        <v>0</v>
      </c>
      <c r="L19" s="88">
        <f t="shared" si="1"/>
        <v>0</v>
      </c>
      <c r="M19" s="89"/>
      <c r="N19" s="90">
        <f t="shared" si="2"/>
        <v>3</v>
      </c>
      <c r="O19" s="91"/>
      <c r="P19" s="91"/>
      <c r="Q19" s="91"/>
      <c r="R19" s="48">
        <f t="shared" si="3"/>
        <v>13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60" x14ac:dyDescent="0.25">
      <c r="A20" s="102"/>
      <c r="B20" s="75">
        <v>17</v>
      </c>
      <c r="C20" s="102"/>
      <c r="D20" s="75" t="s">
        <v>65</v>
      </c>
      <c r="E20" s="76" t="s">
        <v>114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7</f>
        <v>7</v>
      </c>
      <c r="K20" s="88">
        <f t="shared" si="0"/>
        <v>0</v>
      </c>
      <c r="L20" s="88">
        <f t="shared" si="1"/>
        <v>0</v>
      </c>
      <c r="M20" s="89"/>
      <c r="N20" s="90">
        <f t="shared" si="2"/>
        <v>1</v>
      </c>
      <c r="O20" s="91"/>
      <c r="P20" s="91"/>
      <c r="Q20" s="91"/>
      <c r="R20" s="48">
        <f t="shared" si="3"/>
        <v>7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45" x14ac:dyDescent="0.25">
      <c r="A21" s="102"/>
      <c r="B21" s="75">
        <v>18</v>
      </c>
      <c r="C21" s="102"/>
      <c r="D21" s="75" t="s">
        <v>66</v>
      </c>
      <c r="E21" s="76" t="s">
        <v>114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5</f>
        <v>5</v>
      </c>
      <c r="K21" s="88">
        <f t="shared" si="0"/>
        <v>0</v>
      </c>
      <c r="L21" s="88">
        <f t="shared" si="1"/>
        <v>0</v>
      </c>
      <c r="M21" s="89"/>
      <c r="N21" s="90">
        <f t="shared" si="2"/>
        <v>1</v>
      </c>
      <c r="O21" s="91"/>
      <c r="P21" s="91"/>
      <c r="Q21" s="91"/>
      <c r="R21" s="48">
        <f t="shared" si="3"/>
        <v>5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ht="45" x14ac:dyDescent="0.25">
      <c r="A22" s="102"/>
      <c r="B22" s="75">
        <v>19</v>
      </c>
      <c r="C22" s="102"/>
      <c r="D22" s="75" t="s">
        <v>18</v>
      </c>
      <c r="E22" s="76" t="s">
        <v>114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26</f>
        <v>26</v>
      </c>
      <c r="K22" s="88">
        <f t="shared" si="0"/>
        <v>0</v>
      </c>
      <c r="L22" s="88">
        <f t="shared" si="1"/>
        <v>0</v>
      </c>
      <c r="M22" s="89"/>
      <c r="N22" s="90">
        <f t="shared" si="2"/>
        <v>6</v>
      </c>
      <c r="O22" s="91"/>
      <c r="P22" s="91"/>
      <c r="Q22" s="91"/>
      <c r="R22" s="48">
        <f t="shared" si="3"/>
        <v>26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ht="45" x14ac:dyDescent="0.25">
      <c r="A23" s="102"/>
      <c r="B23" s="75">
        <v>20</v>
      </c>
      <c r="C23" s="102"/>
      <c r="D23" s="75" t="s">
        <v>36</v>
      </c>
      <c r="E23" s="76" t="s">
        <v>114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8</f>
        <v>8</v>
      </c>
      <c r="K23" s="88">
        <f t="shared" si="0"/>
        <v>0</v>
      </c>
      <c r="L23" s="88">
        <f t="shared" si="1"/>
        <v>0</v>
      </c>
      <c r="M23" s="89"/>
      <c r="N23" s="90">
        <f t="shared" si="2"/>
        <v>2</v>
      </c>
      <c r="O23" s="91"/>
      <c r="P23" s="91"/>
      <c r="Q23" s="91"/>
      <c r="R23" s="48">
        <f t="shared" si="3"/>
        <v>8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ht="45" x14ac:dyDescent="0.25">
      <c r="A24" s="102"/>
      <c r="B24" s="75">
        <v>21</v>
      </c>
      <c r="C24" s="102"/>
      <c r="D24" s="75" t="s">
        <v>19</v>
      </c>
      <c r="E24" s="76" t="s">
        <v>114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7</f>
        <v>7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7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ht="45" x14ac:dyDescent="0.25">
      <c r="A25" s="102"/>
      <c r="B25" s="75">
        <v>22</v>
      </c>
      <c r="C25" s="102"/>
      <c r="D25" s="75" t="s">
        <v>31</v>
      </c>
      <c r="E25" s="76" t="s">
        <v>114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20</f>
        <v>20</v>
      </c>
      <c r="K25" s="88">
        <f t="shared" si="0"/>
        <v>0</v>
      </c>
      <c r="L25" s="88">
        <f t="shared" si="1"/>
        <v>0</v>
      </c>
      <c r="M25" s="89"/>
      <c r="N25" s="90">
        <f t="shared" si="2"/>
        <v>5</v>
      </c>
      <c r="O25" s="91"/>
      <c r="P25" s="91"/>
      <c r="Q25" s="91"/>
      <c r="R25" s="48">
        <f t="shared" si="3"/>
        <v>20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ht="45" x14ac:dyDescent="0.25">
      <c r="A26" s="102"/>
      <c r="B26" s="75">
        <v>23</v>
      </c>
      <c r="C26" s="102"/>
      <c r="D26" s="75" t="s">
        <v>37</v>
      </c>
      <c r="E26" s="76" t="s">
        <v>114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1040</f>
        <v>1040</v>
      </c>
      <c r="K26" s="88">
        <f t="shared" si="0"/>
        <v>0</v>
      </c>
      <c r="L26" s="88">
        <f t="shared" si="1"/>
        <v>0</v>
      </c>
      <c r="M26" s="89"/>
      <c r="N26" s="90">
        <f t="shared" si="2"/>
        <v>260</v>
      </c>
      <c r="O26" s="91"/>
      <c r="P26" s="91"/>
      <c r="Q26" s="91"/>
      <c r="R26" s="48">
        <f t="shared" si="3"/>
        <v>1040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ht="45" x14ac:dyDescent="0.25">
      <c r="A27" s="102"/>
      <c r="B27" s="75">
        <v>24</v>
      </c>
      <c r="C27" s="102"/>
      <c r="D27" s="75" t="s">
        <v>38</v>
      </c>
      <c r="E27" s="76" t="s">
        <v>114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104</f>
        <v>104</v>
      </c>
      <c r="K27" s="88">
        <f t="shared" si="0"/>
        <v>0</v>
      </c>
      <c r="L27" s="88">
        <f t="shared" si="1"/>
        <v>0</v>
      </c>
      <c r="M27" s="89"/>
      <c r="N27" s="90">
        <f t="shared" si="2"/>
        <v>26</v>
      </c>
      <c r="O27" s="91"/>
      <c r="P27" s="91"/>
      <c r="Q27" s="91"/>
      <c r="R27" s="48">
        <f t="shared" si="3"/>
        <v>104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ht="45" x14ac:dyDescent="0.25">
      <c r="A28" s="102"/>
      <c r="B28" s="75">
        <v>25</v>
      </c>
      <c r="C28" s="102"/>
      <c r="D28" s="75" t="s">
        <v>32</v>
      </c>
      <c r="E28" s="76" t="s">
        <v>114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4</f>
        <v>4</v>
      </c>
      <c r="K28" s="88">
        <f t="shared" si="0"/>
        <v>0</v>
      </c>
      <c r="L28" s="88">
        <f t="shared" si="1"/>
        <v>0</v>
      </c>
      <c r="M28" s="89"/>
      <c r="N28" s="90">
        <f t="shared" si="2"/>
        <v>1</v>
      </c>
      <c r="O28" s="91"/>
      <c r="P28" s="91"/>
      <c r="Q28" s="91"/>
      <c r="R28" s="48">
        <f t="shared" si="3"/>
        <v>4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ht="45" x14ac:dyDescent="0.25">
      <c r="A29" s="102"/>
      <c r="B29" s="75">
        <v>26</v>
      </c>
      <c r="C29" s="102"/>
      <c r="D29" s="75" t="s">
        <v>33</v>
      </c>
      <c r="E29" s="76" t="s">
        <v>114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3</f>
        <v>3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3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45" x14ac:dyDescent="0.25">
      <c r="A30" s="109">
        <v>2</v>
      </c>
      <c r="B30" s="74" t="s">
        <v>113</v>
      </c>
      <c r="C30" s="106" t="s">
        <v>84</v>
      </c>
      <c r="D30" s="32" t="s">
        <v>39</v>
      </c>
      <c r="E30" s="32" t="s">
        <v>114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2</f>
        <v>2</v>
      </c>
      <c r="K30" s="88">
        <f t="shared" si="0"/>
        <v>2</v>
      </c>
      <c r="L30" s="88">
        <f t="shared" si="1"/>
        <v>2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>
        <v>2</v>
      </c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ht="45" x14ac:dyDescent="0.25">
      <c r="A31" s="110"/>
      <c r="B31" s="50">
        <v>28</v>
      </c>
      <c r="C31" s="107"/>
      <c r="D31" s="50" t="s">
        <v>40</v>
      </c>
      <c r="E31" s="32" t="s">
        <v>114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1</f>
        <v>1</v>
      </c>
      <c r="K31" s="88">
        <f t="shared" si="0"/>
        <v>1</v>
      </c>
      <c r="L31" s="88">
        <f t="shared" si="1"/>
        <v>1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67">
        <v>1</v>
      </c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ht="45" x14ac:dyDescent="0.25">
      <c r="A32" s="110"/>
      <c r="B32" s="50">
        <v>29</v>
      </c>
      <c r="C32" s="107"/>
      <c r="D32" s="59" t="s">
        <v>85</v>
      </c>
      <c r="E32" s="32" t="s">
        <v>114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12</f>
        <v>12</v>
      </c>
      <c r="K32" s="88">
        <f t="shared" si="0"/>
        <v>12</v>
      </c>
      <c r="L32" s="88">
        <f t="shared" si="1"/>
        <v>12</v>
      </c>
      <c r="M32" s="89"/>
      <c r="N32" s="90">
        <f t="shared" si="2"/>
        <v>3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>
        <v>12</v>
      </c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45" x14ac:dyDescent="0.25">
      <c r="A33" s="110"/>
      <c r="B33" s="50">
        <v>30</v>
      </c>
      <c r="C33" s="107"/>
      <c r="D33" s="59" t="s">
        <v>89</v>
      </c>
      <c r="E33" s="32" t="s">
        <v>114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2</f>
        <v>2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2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60" x14ac:dyDescent="0.25">
      <c r="A34" s="110"/>
      <c r="B34" s="50">
        <v>31</v>
      </c>
      <c r="C34" s="107"/>
      <c r="D34" s="61" t="s">
        <v>90</v>
      </c>
      <c r="E34" s="32" t="s">
        <v>114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1</f>
        <v>1</v>
      </c>
      <c r="K34" s="88">
        <f t="shared" si="0"/>
        <v>1</v>
      </c>
      <c r="L34" s="88">
        <f t="shared" si="1"/>
        <v>1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>
        <v>1</v>
      </c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ht="45" x14ac:dyDescent="0.25">
      <c r="A35" s="110"/>
      <c r="B35" s="50">
        <v>32</v>
      </c>
      <c r="C35" s="107"/>
      <c r="D35" s="61" t="s">
        <v>41</v>
      </c>
      <c r="E35" s="32" t="s">
        <v>114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4</f>
        <v>4</v>
      </c>
      <c r="K35" s="88">
        <f t="shared" si="0"/>
        <v>4</v>
      </c>
      <c r="L35" s="88">
        <f t="shared" si="1"/>
        <v>4</v>
      </c>
      <c r="M35" s="89"/>
      <c r="N35" s="90">
        <f t="shared" si="2"/>
        <v>1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>
        <v>4</v>
      </c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ht="45" x14ac:dyDescent="0.25">
      <c r="A36" s="110"/>
      <c r="B36" s="50">
        <v>33</v>
      </c>
      <c r="C36" s="107"/>
      <c r="D36" s="59" t="s">
        <v>42</v>
      </c>
      <c r="E36" s="32" t="s">
        <v>114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1</f>
        <v>1</v>
      </c>
      <c r="K36" s="88">
        <f t="shared" si="0"/>
        <v>1</v>
      </c>
      <c r="L36" s="88">
        <f t="shared" si="1"/>
        <v>1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>
        <v>1</v>
      </c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ht="45" x14ac:dyDescent="0.25">
      <c r="A37" s="110"/>
      <c r="B37" s="50">
        <v>34</v>
      </c>
      <c r="C37" s="107"/>
      <c r="D37" s="50" t="s">
        <v>43</v>
      </c>
      <c r="E37" s="32" t="s">
        <v>114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1</f>
        <v>1</v>
      </c>
      <c r="K37" s="88">
        <f t="shared" si="0"/>
        <v>1</v>
      </c>
      <c r="L37" s="88">
        <f t="shared" si="1"/>
        <v>1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>
        <v>1</v>
      </c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ht="45" x14ac:dyDescent="0.25">
      <c r="A38" s="110"/>
      <c r="B38" s="50">
        <v>35</v>
      </c>
      <c r="C38" s="107"/>
      <c r="D38" s="50" t="s">
        <v>44</v>
      </c>
      <c r="E38" s="32" t="s">
        <v>114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1</f>
        <v>1</v>
      </c>
      <c r="K38" s="88">
        <f t="shared" si="0"/>
        <v>1</v>
      </c>
      <c r="L38" s="88">
        <f t="shared" si="1"/>
        <v>1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>
        <v>1</v>
      </c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120" x14ac:dyDescent="0.25">
      <c r="A39" s="110"/>
      <c r="B39" s="50">
        <v>36</v>
      </c>
      <c r="C39" s="107"/>
      <c r="D39" s="61" t="s">
        <v>91</v>
      </c>
      <c r="E39" s="32" t="s">
        <v>114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1</f>
        <v>1</v>
      </c>
      <c r="K39" s="88">
        <f t="shared" si="0"/>
        <v>1</v>
      </c>
      <c r="L39" s="88">
        <f t="shared" si="1"/>
        <v>1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>
        <v>1</v>
      </c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60" x14ac:dyDescent="0.25">
      <c r="A40" s="110"/>
      <c r="B40" s="50">
        <v>37</v>
      </c>
      <c r="C40" s="107"/>
      <c r="D40" s="61" t="s">
        <v>92</v>
      </c>
      <c r="E40" s="32" t="s">
        <v>114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32</f>
        <v>32</v>
      </c>
      <c r="K40" s="88">
        <f t="shared" si="0"/>
        <v>32</v>
      </c>
      <c r="L40" s="88">
        <f t="shared" si="1"/>
        <v>32</v>
      </c>
      <c r="M40" s="89"/>
      <c r="N40" s="90">
        <f t="shared" si="2"/>
        <v>8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>
        <v>32</v>
      </c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ht="45" x14ac:dyDescent="0.25">
      <c r="A41" s="110"/>
      <c r="B41" s="50">
        <v>38</v>
      </c>
      <c r="C41" s="107"/>
      <c r="D41" s="61" t="s">
        <v>45</v>
      </c>
      <c r="E41" s="32" t="s">
        <v>114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4</f>
        <v>4</v>
      </c>
      <c r="K41" s="88">
        <f t="shared" si="0"/>
        <v>4</v>
      </c>
      <c r="L41" s="88">
        <f t="shared" si="1"/>
        <v>4</v>
      </c>
      <c r="M41" s="89"/>
      <c r="N41" s="90">
        <f t="shared" si="2"/>
        <v>1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>
        <v>4</v>
      </c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ht="45" x14ac:dyDescent="0.25">
      <c r="A42" s="110"/>
      <c r="B42" s="50">
        <v>39</v>
      </c>
      <c r="C42" s="107"/>
      <c r="D42" s="61" t="s">
        <v>46</v>
      </c>
      <c r="E42" s="32" t="s">
        <v>114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2</f>
        <v>2</v>
      </c>
      <c r="K42" s="88">
        <f t="shared" si="0"/>
        <v>2</v>
      </c>
      <c r="L42" s="88">
        <f t="shared" si="1"/>
        <v>2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>
        <v>2</v>
      </c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ht="45" x14ac:dyDescent="0.25">
      <c r="A43" s="110"/>
      <c r="B43" s="50">
        <v>40</v>
      </c>
      <c r="C43" s="107"/>
      <c r="D43" s="61" t="s">
        <v>47</v>
      </c>
      <c r="E43" s="32" t="s">
        <v>114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1</f>
        <v>1</v>
      </c>
      <c r="K43" s="88">
        <f t="shared" si="0"/>
        <v>1</v>
      </c>
      <c r="L43" s="88">
        <f t="shared" si="1"/>
        <v>1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>
        <v>1</v>
      </c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ht="45" x14ac:dyDescent="0.25">
      <c r="A44" s="110"/>
      <c r="B44" s="50">
        <v>41</v>
      </c>
      <c r="C44" s="107"/>
      <c r="D44" s="61" t="s">
        <v>48</v>
      </c>
      <c r="E44" s="32" t="s">
        <v>114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1</f>
        <v>1</v>
      </c>
      <c r="K44" s="88">
        <f t="shared" si="0"/>
        <v>1</v>
      </c>
      <c r="L44" s="88">
        <f t="shared" si="1"/>
        <v>1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>
        <v>1</v>
      </c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45" x14ac:dyDescent="0.25">
      <c r="A45" s="110"/>
      <c r="B45" s="50">
        <v>42</v>
      </c>
      <c r="C45" s="107"/>
      <c r="D45" s="61" t="s">
        <v>49</v>
      </c>
      <c r="E45" s="32" t="s">
        <v>114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2</f>
        <v>2</v>
      </c>
      <c r="K45" s="88">
        <f t="shared" si="0"/>
        <v>2</v>
      </c>
      <c r="L45" s="88">
        <f t="shared" si="1"/>
        <v>2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>
        <v>2</v>
      </c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ht="45" x14ac:dyDescent="0.25">
      <c r="A46" s="110"/>
      <c r="B46" s="50">
        <v>43</v>
      </c>
      <c r="C46" s="107"/>
      <c r="D46" s="61" t="s">
        <v>50</v>
      </c>
      <c r="E46" s="32" t="s">
        <v>114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1</f>
        <v>1</v>
      </c>
      <c r="K46" s="88">
        <f t="shared" si="0"/>
        <v>1</v>
      </c>
      <c r="L46" s="88">
        <f t="shared" si="1"/>
        <v>1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>
        <v>1</v>
      </c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90" x14ac:dyDescent="0.25">
      <c r="A47" s="110"/>
      <c r="B47" s="50">
        <v>44</v>
      </c>
      <c r="C47" s="107"/>
      <c r="D47" s="61" t="s">
        <v>93</v>
      </c>
      <c r="E47" s="32" t="s">
        <v>114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1</f>
        <v>1</v>
      </c>
      <c r="K47" s="88">
        <f t="shared" si="0"/>
        <v>1</v>
      </c>
      <c r="L47" s="88">
        <f t="shared" si="1"/>
        <v>1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>
        <v>1</v>
      </c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ht="45" x14ac:dyDescent="0.25">
      <c r="A48" s="110"/>
      <c r="B48" s="50">
        <v>45</v>
      </c>
      <c r="C48" s="107"/>
      <c r="D48" s="61" t="s">
        <v>94</v>
      </c>
      <c r="E48" s="32" t="s">
        <v>114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1</f>
        <v>1</v>
      </c>
      <c r="K48" s="88">
        <f t="shared" si="0"/>
        <v>1</v>
      </c>
      <c r="L48" s="88">
        <f t="shared" si="1"/>
        <v>1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>
        <v>1</v>
      </c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ht="45" x14ac:dyDescent="0.25">
      <c r="A49" s="110"/>
      <c r="B49" s="50">
        <v>46</v>
      </c>
      <c r="C49" s="107"/>
      <c r="D49" s="32" t="s">
        <v>51</v>
      </c>
      <c r="E49" s="32" t="s">
        <v>114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1</f>
        <v>1</v>
      </c>
      <c r="K49" s="88">
        <f t="shared" si="0"/>
        <v>1</v>
      </c>
      <c r="L49" s="88">
        <f t="shared" si="1"/>
        <v>1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>
        <v>1</v>
      </c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60" x14ac:dyDescent="0.25">
      <c r="A50" s="110"/>
      <c r="B50" s="50">
        <v>47</v>
      </c>
      <c r="C50" s="107"/>
      <c r="D50" s="61" t="s">
        <v>52</v>
      </c>
      <c r="E50" s="32" t="s">
        <v>114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1</f>
        <v>1</v>
      </c>
      <c r="K50" s="88">
        <f t="shared" si="0"/>
        <v>1</v>
      </c>
      <c r="L50" s="88">
        <f t="shared" si="1"/>
        <v>1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>
        <v>1</v>
      </c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ht="45" x14ac:dyDescent="0.25">
      <c r="A51" s="110"/>
      <c r="B51" s="50">
        <v>48</v>
      </c>
      <c r="C51" s="107"/>
      <c r="D51" s="32" t="s">
        <v>53</v>
      </c>
      <c r="E51" s="32" t="s">
        <v>114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3</f>
        <v>3</v>
      </c>
      <c r="K51" s="88">
        <f t="shared" si="0"/>
        <v>3</v>
      </c>
      <c r="L51" s="88">
        <f t="shared" si="1"/>
        <v>3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>
        <v>3</v>
      </c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ht="45" x14ac:dyDescent="0.25">
      <c r="A52" s="110"/>
      <c r="B52" s="50">
        <v>49</v>
      </c>
      <c r="C52" s="107"/>
      <c r="D52" s="50" t="s">
        <v>95</v>
      </c>
      <c r="E52" s="32" t="s">
        <v>114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1</f>
        <v>1</v>
      </c>
      <c r="K52" s="88">
        <f t="shared" si="0"/>
        <v>1</v>
      </c>
      <c r="L52" s="88">
        <f t="shared" si="1"/>
        <v>1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>
        <v>1</v>
      </c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45" x14ac:dyDescent="0.25">
      <c r="A53" s="110"/>
      <c r="B53" s="50">
        <v>50</v>
      </c>
      <c r="C53" s="107"/>
      <c r="D53" s="50" t="s">
        <v>54</v>
      </c>
      <c r="E53" s="32" t="s">
        <v>114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1</f>
        <v>1</v>
      </c>
      <c r="K53" s="88">
        <f t="shared" si="0"/>
        <v>1</v>
      </c>
      <c r="L53" s="88">
        <f t="shared" si="1"/>
        <v>1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>
        <v>1</v>
      </c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60" x14ac:dyDescent="0.25">
      <c r="A54" s="110"/>
      <c r="B54" s="50">
        <v>51</v>
      </c>
      <c r="C54" s="107"/>
      <c r="D54" s="50" t="s">
        <v>55</v>
      </c>
      <c r="E54" s="32" t="s">
        <v>114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2</f>
        <v>2</v>
      </c>
      <c r="K54" s="88">
        <f t="shared" si="0"/>
        <v>2</v>
      </c>
      <c r="L54" s="88">
        <f t="shared" si="1"/>
        <v>2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>
        <v>2</v>
      </c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ht="45" x14ac:dyDescent="0.25">
      <c r="A55" s="111"/>
      <c r="B55" s="50">
        <v>52</v>
      </c>
      <c r="C55" s="108"/>
      <c r="D55" s="59" t="s">
        <v>56</v>
      </c>
      <c r="E55" s="32" t="s">
        <v>114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1</f>
        <v>1</v>
      </c>
      <c r="K55" s="88">
        <f t="shared" si="0"/>
        <v>1</v>
      </c>
      <c r="L55" s="88">
        <f t="shared" si="1"/>
        <v>1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>
        <v>1</v>
      </c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ht="15.75" thickBot="1" x14ac:dyDescent="0.3">
      <c r="I56" s="53"/>
      <c r="J56" s="92">
        <f>SUMPRODUCT($I$4:$I$55,J4:J55)</f>
        <v>723006.13000000024</v>
      </c>
      <c r="K56" s="92">
        <f t="shared" ref="K56:L56" si="5">SUMPRODUCT($I$4:$I$55,K4:K55)</f>
        <v>43120.729999999996</v>
      </c>
      <c r="L56" s="92">
        <f t="shared" si="5"/>
        <v>43120.729999999996</v>
      </c>
      <c r="T56" s="64" cm="1">
        <f t="array" ref="T56">SUMPRODUCT($I$4:$I$55*T4:T55)</f>
        <v>43120.729999999996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47.65" customHeight="1" thickBot="1" x14ac:dyDescent="0.25">
      <c r="A57" s="103" t="s">
        <v>115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5"/>
    </row>
  </sheetData>
  <autoFilter ref="A3:AE56" xr:uid="{00000000-0001-0000-0000-000000000000}"/>
  <mergeCells count="21">
    <mergeCell ref="C4:C29"/>
    <mergeCell ref="A4:A29"/>
    <mergeCell ref="A57:S57"/>
    <mergeCell ref="C30:C55"/>
    <mergeCell ref="A30:A55"/>
    <mergeCell ref="AE1:AE2"/>
    <mergeCell ref="AC1:AC2"/>
    <mergeCell ref="D1:I1"/>
    <mergeCell ref="A2:S2"/>
    <mergeCell ref="A1:C1"/>
    <mergeCell ref="J1:S1"/>
    <mergeCell ref="AA1:AA2"/>
    <mergeCell ref="AB1:AB2"/>
    <mergeCell ref="AD1:AD2"/>
    <mergeCell ref="X1:X2"/>
    <mergeCell ref="Y1:Y2"/>
    <mergeCell ref="Z1:Z2"/>
    <mergeCell ref="T1:T2"/>
    <mergeCell ref="V1:V2"/>
    <mergeCell ref="W1:W2"/>
    <mergeCell ref="U1:U2"/>
  </mergeCells>
  <phoneticPr fontId="0" type="noConversion"/>
  <conditionalFormatting sqref="T4:AE55">
    <cfRule type="cellIs" dxfId="15" priority="2" operator="greaterThan">
      <formula>0</formula>
    </cfRule>
  </conditionalFormatting>
  <conditionalFormatting sqref="S3">
    <cfRule type="cellIs" dxfId="14" priority="1" operator="equal">
      <formula>"ATENÇÃO"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C0170-4F7A-40C0-BF51-02E97929F70F}">
  <dimension ref="A1:AE58"/>
  <sheetViews>
    <sheetView topLeftCell="A37" zoomScale="90" zoomScaleNormal="90" workbookViewId="0">
      <selection activeCell="J57" sqref="J57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8.85546875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3.85546875" style="1" bestFit="1" customWidth="1"/>
    <col min="10" max="10" width="13.5703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104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4</f>
        <v>4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4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4</f>
        <v>4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6" si="2">ROUND(IF(J5*0.25-0.5&lt;0,0,J5*0.25-0.5),0)-O5-Q5</f>
        <v>1</v>
      </c>
      <c r="O5" s="91"/>
      <c r="P5" s="91"/>
      <c r="Q5" s="91"/>
      <c r="R5" s="48">
        <f t="shared" ref="R5:R55" si="3">J5-(SUM(T5:AE5))+M5</f>
        <v>4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0</f>
        <v>0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0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4</f>
        <v>4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4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2</f>
        <v>2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2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0</f>
        <v>0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0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4</f>
        <v>4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4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0</f>
        <v>0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0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1</f>
        <v>1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1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3</f>
        <v>3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3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0</f>
        <v>0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0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0</f>
        <v>0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0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3</f>
        <v>3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3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0</f>
        <v>0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0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0</f>
        <v>0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0</f>
        <v>0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0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0</f>
        <v>0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0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45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2">
      <c r="I56" s="53"/>
      <c r="J56" s="131">
        <f>SUM(J4:J55)</f>
        <v>25</v>
      </c>
      <c r="K56" s="54"/>
      <c r="L56" s="54"/>
      <c r="N56" s="62">
        <f t="shared" si="2"/>
        <v>6</v>
      </c>
      <c r="R56" s="24">
        <f>SUM(R4:R55)</f>
        <v>25</v>
      </c>
      <c r="S56" s="63" t="str">
        <f t="shared" si="4"/>
        <v>OK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.75" thickBot="1" x14ac:dyDescent="0.3">
      <c r="I57" s="53"/>
      <c r="J57" s="92">
        <f>SUMPRODUCT($I$4:$I$55,J4:J55)</f>
        <v>102203.28</v>
      </c>
      <c r="K57" s="92">
        <f>SUMPRODUCT($I$4:$I$55,K4:K55)</f>
        <v>0</v>
      </c>
      <c r="L57" s="92">
        <f>SUMPRODUCT($I$4:$I$55,L4:L55)</f>
        <v>0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0.700000000000003" customHeight="1" thickBot="1" x14ac:dyDescent="0.25">
      <c r="A58" s="103" t="s">
        <v>115</v>
      </c>
      <c r="B58" s="104"/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5"/>
    </row>
  </sheetData>
  <mergeCells count="21">
    <mergeCell ref="V1:V2"/>
    <mergeCell ref="A30:A55"/>
    <mergeCell ref="C30:C55"/>
    <mergeCell ref="AC1:AC2"/>
    <mergeCell ref="A58:S58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4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0D247-8E56-4B15-8F1F-CA2B1506FA09}">
  <dimension ref="A1:AE58"/>
  <sheetViews>
    <sheetView topLeftCell="A34" zoomScale="90" zoomScaleNormal="90" workbookViewId="0">
      <selection activeCell="J56" sqref="J56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7.42578125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2.5703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105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5</f>
        <v>5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5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4</f>
        <v>4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6" si="2">ROUND(IF(J5*0.25-0.5&lt;0,0,J5*0.25-0.5),0)-O5-Q5</f>
        <v>1</v>
      </c>
      <c r="O5" s="91"/>
      <c r="P5" s="91"/>
      <c r="Q5" s="91"/>
      <c r="R5" s="48">
        <f t="shared" ref="R5:R55" si="3">J5-(SUM(T5:AE5))+M5</f>
        <v>4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3</f>
        <v>3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3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0</f>
        <v>0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0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</f>
        <v>1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1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0</f>
        <v>0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0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0</f>
        <v>0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0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0</f>
        <v>0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0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0</f>
        <v>0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0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2</f>
        <v>2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2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0</f>
        <v>0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0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30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0</f>
        <v>0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0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1</f>
        <v>1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1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0</f>
        <v>0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3</f>
        <v>3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3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2</f>
        <v>2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2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30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45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2">
      <c r="I56" s="53"/>
      <c r="J56" s="131">
        <f>SUM(J4:J55)</f>
        <v>21</v>
      </c>
      <c r="K56" s="54"/>
      <c r="L56" s="54"/>
      <c r="N56" s="62">
        <f t="shared" si="2"/>
        <v>5</v>
      </c>
      <c r="R56" s="24">
        <f>SUM(R4:R55)</f>
        <v>21</v>
      </c>
      <c r="S56" s="63" t="str">
        <f t="shared" si="4"/>
        <v>OK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.75" thickBot="1" x14ac:dyDescent="0.3">
      <c r="I57" s="53"/>
      <c r="J57" s="92">
        <f>SUMPRODUCT($I$4:$I$55,J4:J55)</f>
        <v>41105.64</v>
      </c>
      <c r="K57" s="92">
        <f>SUMPRODUCT($I$4:$I$55,K4:K55)</f>
        <v>0</v>
      </c>
      <c r="L57" s="92">
        <f>SUMPRODUCT($I$4:$I$55,L4:L55)</f>
        <v>0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2.2" customHeight="1" thickBot="1" x14ac:dyDescent="0.25">
      <c r="A58" s="103" t="s">
        <v>115</v>
      </c>
      <c r="B58" s="104"/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5"/>
    </row>
  </sheetData>
  <mergeCells count="21">
    <mergeCell ref="V1:V2"/>
    <mergeCell ref="A30:A55"/>
    <mergeCell ref="C30:C55"/>
    <mergeCell ref="AC1:AC2"/>
    <mergeCell ref="A58:S58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3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F2941-BCCA-443E-8687-DD496F02B692}">
  <dimension ref="A1:AE57"/>
  <sheetViews>
    <sheetView topLeftCell="A34" zoomScale="90" zoomScaleNormal="90" workbookViewId="0">
      <selection activeCell="R4" sqref="R4:R55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8.5703125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3.5703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106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</f>
        <v>2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2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1</f>
        <v>1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1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</f>
        <v>2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2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</f>
        <v>1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1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1</f>
        <v>1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1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1</f>
        <v>1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1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</f>
        <v>2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2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4</f>
        <v>4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4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0</f>
        <v>0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0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5</f>
        <v>5</v>
      </c>
      <c r="K15" s="88">
        <f t="shared" si="0"/>
        <v>0</v>
      </c>
      <c r="L15" s="88">
        <f t="shared" si="1"/>
        <v>0</v>
      </c>
      <c r="M15" s="89"/>
      <c r="N15" s="90">
        <f t="shared" si="2"/>
        <v>1</v>
      </c>
      <c r="O15" s="91"/>
      <c r="P15" s="91"/>
      <c r="Q15" s="91"/>
      <c r="R15" s="48">
        <f t="shared" si="3"/>
        <v>5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2</f>
        <v>2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2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30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6</f>
        <v>6</v>
      </c>
      <c r="K18" s="88">
        <f t="shared" si="0"/>
        <v>0</v>
      </c>
      <c r="L18" s="88">
        <f t="shared" si="1"/>
        <v>0</v>
      </c>
      <c r="M18" s="89"/>
      <c r="N18" s="90">
        <f t="shared" si="2"/>
        <v>1</v>
      </c>
      <c r="O18" s="91"/>
      <c r="P18" s="91"/>
      <c r="Q18" s="91"/>
      <c r="R18" s="48">
        <f t="shared" si="3"/>
        <v>6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2</f>
        <v>2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2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5</f>
        <v>5</v>
      </c>
      <c r="K22" s="88">
        <f t="shared" si="0"/>
        <v>0</v>
      </c>
      <c r="L22" s="88">
        <f t="shared" si="1"/>
        <v>0</v>
      </c>
      <c r="M22" s="89"/>
      <c r="N22" s="90">
        <f t="shared" si="2"/>
        <v>1</v>
      </c>
      <c r="O22" s="91"/>
      <c r="P22" s="91"/>
      <c r="Q22" s="91"/>
      <c r="R22" s="48">
        <f t="shared" si="3"/>
        <v>5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5</f>
        <v>5</v>
      </c>
      <c r="K23" s="88">
        <f t="shared" si="0"/>
        <v>0</v>
      </c>
      <c r="L23" s="88">
        <f t="shared" si="1"/>
        <v>0</v>
      </c>
      <c r="M23" s="89"/>
      <c r="N23" s="90">
        <f t="shared" si="2"/>
        <v>1</v>
      </c>
      <c r="O23" s="91"/>
      <c r="P23" s="91"/>
      <c r="Q23" s="91"/>
      <c r="R23" s="48">
        <f t="shared" si="3"/>
        <v>5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4</f>
        <v>4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4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3</f>
        <v>3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3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5</f>
        <v>5</v>
      </c>
      <c r="K26" s="88">
        <f t="shared" si="0"/>
        <v>0</v>
      </c>
      <c r="L26" s="88">
        <f t="shared" si="1"/>
        <v>0</v>
      </c>
      <c r="M26" s="89"/>
      <c r="N26" s="90">
        <f t="shared" si="2"/>
        <v>1</v>
      </c>
      <c r="O26" s="91"/>
      <c r="P26" s="91"/>
      <c r="Q26" s="91"/>
      <c r="R26" s="48">
        <f t="shared" si="3"/>
        <v>5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10</f>
        <v>10</v>
      </c>
      <c r="K27" s="88">
        <f t="shared" si="0"/>
        <v>0</v>
      </c>
      <c r="L27" s="88">
        <f t="shared" si="1"/>
        <v>0</v>
      </c>
      <c r="M27" s="89"/>
      <c r="N27" s="90">
        <f t="shared" si="2"/>
        <v>2</v>
      </c>
      <c r="O27" s="91"/>
      <c r="P27" s="91"/>
      <c r="Q27" s="91"/>
      <c r="R27" s="48">
        <f t="shared" si="3"/>
        <v>10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30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45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ht="15.75" thickBot="1" x14ac:dyDescent="0.3">
      <c r="I56" s="53"/>
      <c r="J56" s="92">
        <f>SUMPRODUCT($I$4:$I$55,J4:J55)</f>
        <v>76910.64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45.6" customHeight="1" thickBot="1" x14ac:dyDescent="0.25">
      <c r="A57" s="103" t="s">
        <v>115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5"/>
    </row>
  </sheetData>
  <mergeCells count="21">
    <mergeCell ref="V1:V2"/>
    <mergeCell ref="A30:A55"/>
    <mergeCell ref="C30:C55"/>
    <mergeCell ref="AC1:AC2"/>
    <mergeCell ref="A57:S57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DB8FB-7197-47D0-BDCD-C467B700E1C1}">
  <dimension ref="A1:AE58"/>
  <sheetViews>
    <sheetView topLeftCell="A40" zoomScale="90" zoomScaleNormal="90" workbookViewId="0">
      <selection activeCell="J65" sqref="J65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8.42578125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5.42578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107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16</f>
        <v>16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4</v>
      </c>
      <c r="O4" s="91"/>
      <c r="P4" s="91"/>
      <c r="Q4" s="91"/>
      <c r="R4" s="48">
        <f>J4-(SUM(T4:AE4))+M4</f>
        <v>16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7</f>
        <v>7</v>
      </c>
      <c r="K5" s="88">
        <f t="shared" ref="K5:K56" si="0">IF(SUM(T5:AK5)&gt;J5,J5,SUM(T5:AK5))</f>
        <v>0</v>
      </c>
      <c r="L5" s="88">
        <f t="shared" ref="L5:L55" si="1">SUM(T5:AK5)</f>
        <v>0</v>
      </c>
      <c r="M5" s="89"/>
      <c r="N5" s="90">
        <f t="shared" ref="N5:N56" si="2">ROUND(IF(J5*0.25-0.5&lt;0,0,J5*0.25-0.5),0)-O5-Q5</f>
        <v>1</v>
      </c>
      <c r="O5" s="91"/>
      <c r="P5" s="91"/>
      <c r="Q5" s="91"/>
      <c r="R5" s="48">
        <f t="shared" ref="R5:R55" si="3">J5-(SUM(T5:AE5))+M5</f>
        <v>7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5</f>
        <v>5</v>
      </c>
      <c r="K6" s="88">
        <f t="shared" si="0"/>
        <v>0</v>
      </c>
      <c r="L6" s="88">
        <f t="shared" si="1"/>
        <v>0</v>
      </c>
      <c r="M6" s="89"/>
      <c r="N6" s="90">
        <f t="shared" si="2"/>
        <v>1</v>
      </c>
      <c r="O6" s="91"/>
      <c r="P6" s="91"/>
      <c r="Q6" s="91"/>
      <c r="R6" s="48">
        <f t="shared" si="3"/>
        <v>5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5</f>
        <v>5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5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</f>
        <v>1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1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3</f>
        <v>3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3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3</f>
        <v>3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3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5</f>
        <v>5</v>
      </c>
      <c r="K12" s="88">
        <f t="shared" si="0"/>
        <v>0</v>
      </c>
      <c r="L12" s="88">
        <f t="shared" si="1"/>
        <v>0</v>
      </c>
      <c r="M12" s="89"/>
      <c r="N12" s="90">
        <f t="shared" si="2"/>
        <v>1</v>
      </c>
      <c r="O12" s="91"/>
      <c r="P12" s="91"/>
      <c r="Q12" s="91"/>
      <c r="R12" s="48">
        <f t="shared" si="3"/>
        <v>5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8</f>
        <v>8</v>
      </c>
      <c r="K13" s="88">
        <f t="shared" si="0"/>
        <v>0</v>
      </c>
      <c r="L13" s="88">
        <f t="shared" si="1"/>
        <v>0</v>
      </c>
      <c r="M13" s="89"/>
      <c r="N13" s="90">
        <f t="shared" si="2"/>
        <v>2</v>
      </c>
      <c r="O13" s="91"/>
      <c r="P13" s="91"/>
      <c r="Q13" s="91"/>
      <c r="R13" s="48">
        <f t="shared" si="3"/>
        <v>8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4</f>
        <v>4</v>
      </c>
      <c r="K14" s="88">
        <f t="shared" si="0"/>
        <v>0</v>
      </c>
      <c r="L14" s="88">
        <f t="shared" si="1"/>
        <v>0</v>
      </c>
      <c r="M14" s="89"/>
      <c r="N14" s="90">
        <f t="shared" si="2"/>
        <v>1</v>
      </c>
      <c r="O14" s="91"/>
      <c r="P14" s="91"/>
      <c r="Q14" s="91"/>
      <c r="R14" s="48">
        <f t="shared" si="3"/>
        <v>4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4</f>
        <v>4</v>
      </c>
      <c r="K15" s="88">
        <f t="shared" si="0"/>
        <v>0</v>
      </c>
      <c r="L15" s="88">
        <f t="shared" si="1"/>
        <v>0</v>
      </c>
      <c r="M15" s="89"/>
      <c r="N15" s="90">
        <f t="shared" si="2"/>
        <v>1</v>
      </c>
      <c r="O15" s="91"/>
      <c r="P15" s="91"/>
      <c r="Q15" s="91"/>
      <c r="R15" s="48">
        <f t="shared" si="3"/>
        <v>4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4</f>
        <v>4</v>
      </c>
      <c r="K16" s="88">
        <f t="shared" si="0"/>
        <v>0</v>
      </c>
      <c r="L16" s="88">
        <f t="shared" si="1"/>
        <v>0</v>
      </c>
      <c r="M16" s="89"/>
      <c r="N16" s="90">
        <f t="shared" si="2"/>
        <v>1</v>
      </c>
      <c r="O16" s="91"/>
      <c r="P16" s="91"/>
      <c r="Q16" s="91"/>
      <c r="R16" s="48">
        <f t="shared" si="3"/>
        <v>4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30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2</f>
        <v>2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2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6</f>
        <v>6</v>
      </c>
      <c r="K19" s="88">
        <f t="shared" si="0"/>
        <v>0</v>
      </c>
      <c r="L19" s="88">
        <f t="shared" si="1"/>
        <v>0</v>
      </c>
      <c r="M19" s="89"/>
      <c r="N19" s="90">
        <f t="shared" si="2"/>
        <v>1</v>
      </c>
      <c r="O19" s="91"/>
      <c r="P19" s="91"/>
      <c r="Q19" s="91"/>
      <c r="R19" s="48">
        <f t="shared" si="3"/>
        <v>6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4</f>
        <v>4</v>
      </c>
      <c r="K20" s="88">
        <f t="shared" si="0"/>
        <v>0</v>
      </c>
      <c r="L20" s="88">
        <f t="shared" si="1"/>
        <v>0</v>
      </c>
      <c r="M20" s="89"/>
      <c r="N20" s="90">
        <f t="shared" si="2"/>
        <v>1</v>
      </c>
      <c r="O20" s="91"/>
      <c r="P20" s="91"/>
      <c r="Q20" s="91"/>
      <c r="R20" s="48">
        <f t="shared" si="3"/>
        <v>4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7</f>
        <v>7</v>
      </c>
      <c r="K21" s="88">
        <f t="shared" si="0"/>
        <v>0</v>
      </c>
      <c r="L21" s="88">
        <f t="shared" si="1"/>
        <v>0</v>
      </c>
      <c r="M21" s="89"/>
      <c r="N21" s="90">
        <f t="shared" si="2"/>
        <v>1</v>
      </c>
      <c r="O21" s="91"/>
      <c r="P21" s="91"/>
      <c r="Q21" s="91"/>
      <c r="R21" s="48">
        <f t="shared" si="3"/>
        <v>7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4</f>
        <v>4</v>
      </c>
      <c r="K22" s="88">
        <f t="shared" si="0"/>
        <v>0</v>
      </c>
      <c r="L22" s="88">
        <f t="shared" si="1"/>
        <v>0</v>
      </c>
      <c r="M22" s="89"/>
      <c r="N22" s="90">
        <f t="shared" si="2"/>
        <v>1</v>
      </c>
      <c r="O22" s="91"/>
      <c r="P22" s="91"/>
      <c r="Q22" s="91"/>
      <c r="R22" s="48">
        <f t="shared" si="3"/>
        <v>4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16</f>
        <v>16</v>
      </c>
      <c r="K23" s="88">
        <f t="shared" si="0"/>
        <v>0</v>
      </c>
      <c r="L23" s="88">
        <f t="shared" si="1"/>
        <v>0</v>
      </c>
      <c r="M23" s="89"/>
      <c r="N23" s="90">
        <f t="shared" si="2"/>
        <v>4</v>
      </c>
      <c r="O23" s="91"/>
      <c r="P23" s="91"/>
      <c r="Q23" s="91"/>
      <c r="R23" s="48">
        <f t="shared" si="3"/>
        <v>16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6</f>
        <v>6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6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10</f>
        <v>10</v>
      </c>
      <c r="K25" s="88">
        <f t="shared" si="0"/>
        <v>0</v>
      </c>
      <c r="L25" s="88">
        <f t="shared" si="1"/>
        <v>0</v>
      </c>
      <c r="M25" s="89"/>
      <c r="N25" s="90">
        <f t="shared" si="2"/>
        <v>2</v>
      </c>
      <c r="O25" s="91"/>
      <c r="P25" s="91"/>
      <c r="Q25" s="91"/>
      <c r="R25" s="48">
        <f t="shared" si="3"/>
        <v>10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300</f>
        <v>300</v>
      </c>
      <c r="K26" s="88">
        <f t="shared" si="0"/>
        <v>0</v>
      </c>
      <c r="L26" s="88">
        <f t="shared" si="1"/>
        <v>0</v>
      </c>
      <c r="M26" s="89"/>
      <c r="N26" s="90">
        <f t="shared" si="2"/>
        <v>75</v>
      </c>
      <c r="O26" s="91"/>
      <c r="P26" s="91"/>
      <c r="Q26" s="91"/>
      <c r="R26" s="48">
        <f t="shared" si="3"/>
        <v>300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60</f>
        <v>60</v>
      </c>
      <c r="K27" s="88">
        <f t="shared" si="0"/>
        <v>0</v>
      </c>
      <c r="L27" s="88">
        <f t="shared" si="1"/>
        <v>0</v>
      </c>
      <c r="M27" s="89"/>
      <c r="N27" s="90">
        <f t="shared" si="2"/>
        <v>15</v>
      </c>
      <c r="O27" s="91"/>
      <c r="P27" s="91"/>
      <c r="Q27" s="91"/>
      <c r="R27" s="48">
        <f t="shared" si="3"/>
        <v>60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1</f>
        <v>1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1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2</f>
        <v>2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2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pans="1:31" s="56" customFormat="1" ht="30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55"/>
      <c r="U45" s="55"/>
      <c r="V45" s="55"/>
      <c r="W45" s="39"/>
      <c r="X45" s="55"/>
      <c r="Y45" s="39"/>
      <c r="Z45" s="55"/>
      <c r="AA45" s="39"/>
      <c r="AB45" s="39"/>
      <c r="AC45" s="39"/>
      <c r="AD45" s="39"/>
      <c r="AE45" s="39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pans="1:31" s="56" customFormat="1" ht="45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55"/>
      <c r="U50" s="55"/>
      <c r="V50" s="55"/>
      <c r="W50" s="39"/>
      <c r="X50" s="55"/>
      <c r="Y50" s="39"/>
      <c r="Z50" s="55"/>
      <c r="AA50" s="39"/>
      <c r="AB50" s="39"/>
      <c r="AC50" s="39"/>
      <c r="AD50" s="39"/>
      <c r="AE50" s="39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39"/>
      <c r="U52" s="57"/>
      <c r="V52" s="57"/>
      <c r="W52" s="39"/>
      <c r="X52" s="57"/>
      <c r="Y52" s="39"/>
      <c r="Z52" s="39"/>
      <c r="AA52" s="39"/>
      <c r="AB52" s="39"/>
      <c r="AC52" s="39"/>
      <c r="AD52" s="39"/>
      <c r="AE52" s="39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39"/>
      <c r="U53" s="39"/>
      <c r="V53" s="57"/>
      <c r="W53" s="39"/>
      <c r="X53" s="57"/>
      <c r="Y53" s="39"/>
      <c r="Z53" s="39"/>
      <c r="AA53" s="39"/>
      <c r="AB53" s="39"/>
      <c r="AC53" s="39"/>
      <c r="AD53" s="39"/>
      <c r="AE53" s="39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39"/>
      <c r="U54" s="57"/>
      <c r="V54" s="57"/>
      <c r="W54" s="39"/>
      <c r="X54" s="57"/>
      <c r="Y54" s="39"/>
      <c r="Z54" s="39"/>
      <c r="AA54" s="39"/>
      <c r="AB54" s="39"/>
      <c r="AC54" s="39"/>
      <c r="AD54" s="39"/>
      <c r="AE54" s="39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39"/>
      <c r="U55" s="57"/>
      <c r="V55" s="57"/>
      <c r="W55" s="39"/>
      <c r="X55" s="57"/>
      <c r="Y55" s="39"/>
      <c r="Z55" s="39"/>
      <c r="AA55" s="39"/>
      <c r="AB55" s="39"/>
      <c r="AC55" s="39"/>
      <c r="AD55" s="39"/>
      <c r="AE55" s="39"/>
    </row>
    <row r="56" spans="1:31" x14ac:dyDescent="0.25">
      <c r="A56" s="132"/>
      <c r="B56" s="133"/>
      <c r="C56" s="134"/>
      <c r="D56" s="135"/>
      <c r="E56" s="135"/>
      <c r="F56" s="135"/>
      <c r="G56" s="135"/>
      <c r="H56" s="136"/>
      <c r="I56" s="137"/>
      <c r="J56" s="141">
        <f>SUM(J4:J55)</f>
        <v>483</v>
      </c>
      <c r="K56" s="142">
        <f t="shared" si="0"/>
        <v>0</v>
      </c>
      <c r="L56" s="142"/>
      <c r="M56" s="5"/>
      <c r="N56" s="142">
        <f t="shared" si="2"/>
        <v>120</v>
      </c>
      <c r="O56" s="142"/>
      <c r="P56" s="142"/>
      <c r="Q56" s="142"/>
      <c r="R56" s="143">
        <f>SUM(R4:R55)</f>
        <v>483</v>
      </c>
      <c r="S56" s="138" t="str">
        <f t="shared" si="4"/>
        <v>OK</v>
      </c>
      <c r="T56" s="139"/>
      <c r="U56" s="140"/>
      <c r="V56" s="140"/>
      <c r="W56" s="139"/>
      <c r="X56" s="140"/>
      <c r="Y56" s="139"/>
      <c r="Z56" s="139"/>
      <c r="AA56" s="139"/>
      <c r="AB56" s="139"/>
      <c r="AC56" s="139"/>
      <c r="AD56" s="139"/>
      <c r="AE56" s="139"/>
    </row>
    <row r="57" spans="1:31" ht="15.75" thickBot="1" x14ac:dyDescent="0.3">
      <c r="I57" s="53"/>
      <c r="J57" s="92">
        <f>SUMPRODUCT($I$4:$I$55,J4:J55)</f>
        <v>238843.64</v>
      </c>
      <c r="K57" s="92">
        <f t="shared" ref="K57:L57" si="5">SUMPRODUCT($I$4:$I$55,K4:K55)</f>
        <v>0</v>
      </c>
      <c r="L57" s="92">
        <f t="shared" si="5"/>
        <v>0</v>
      </c>
      <c r="T57" s="64" cm="1">
        <f t="array" ref="T57">SUMPRODUCT($I$4:$I$55*T4:T55)</f>
        <v>0</v>
      </c>
      <c r="U57" s="64" cm="1">
        <f t="array" ref="U57">SUMPRODUCT($I$4:$I$55*U4:U55)</f>
        <v>0</v>
      </c>
      <c r="V57" s="64" cm="1">
        <f t="array" ref="V57">SUMPRODUCT($I$4:$I$55*V4:V55)</f>
        <v>0</v>
      </c>
      <c r="W57" s="64" cm="1">
        <f t="array" ref="W57">SUMPRODUCT($I$4:$I$55*W4:W55)</f>
        <v>0</v>
      </c>
      <c r="X57" s="64" cm="1">
        <f t="array" ref="X57">SUMPRODUCT($I$4:$I$55*X4:X55)</f>
        <v>0</v>
      </c>
      <c r="Y57" s="64" cm="1">
        <f t="array" ref="Y57">SUMPRODUCT($I$4:$I$55*Y4:Y55)</f>
        <v>0</v>
      </c>
      <c r="Z57" s="64" cm="1">
        <f t="array" ref="Z57">SUMPRODUCT($I$4:$I$55*Z4:Z55)</f>
        <v>0</v>
      </c>
      <c r="AA57" s="64" cm="1">
        <f t="array" ref="AA57">SUMPRODUCT($I$4:$I$55*AA4:AA55)</f>
        <v>0</v>
      </c>
      <c r="AB57" s="64" cm="1">
        <f t="array" ref="AB57">SUMPRODUCT($I$4:$I$55*AB4:AB55)</f>
        <v>0</v>
      </c>
      <c r="AC57" s="64" cm="1">
        <f t="array" ref="AC57">SUMPRODUCT($I$4:$I$55*AC4:AC55)</f>
        <v>0</v>
      </c>
      <c r="AD57" s="64" cm="1">
        <f t="array" ref="AD57">SUMPRODUCT($I$4:$I$55*AD4:AD55)</f>
        <v>0</v>
      </c>
      <c r="AE57" s="64" cm="1">
        <f t="array" ref="AE57">SUMPRODUCT($I$4:$I$55*AE4:AE55)</f>
        <v>0</v>
      </c>
    </row>
    <row r="58" spans="1:31" ht="46.9" customHeight="1" thickBot="1" x14ac:dyDescent="0.25">
      <c r="A58" s="103" t="s">
        <v>115</v>
      </c>
      <c r="B58" s="104"/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5"/>
    </row>
  </sheetData>
  <mergeCells count="21">
    <mergeCell ref="V1:V2"/>
    <mergeCell ref="A30:A55"/>
    <mergeCell ref="C30:C55"/>
    <mergeCell ref="AC1:AC2"/>
    <mergeCell ref="A58:S58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6">
    <cfRule type="cellIs" dxfId="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0F871-B558-4FCC-911E-35A823A4335C}">
  <dimension ref="A1:AE58"/>
  <sheetViews>
    <sheetView topLeftCell="A42" zoomScale="90" zoomScaleNormal="90" workbookViewId="0">
      <selection activeCell="L65" sqref="L65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9.42578125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2.5703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108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5</f>
        <v>5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5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3</f>
        <v>3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6" si="2">ROUND(IF(J5*0.25-0.5&lt;0,0,J5*0.25-0.5),0)-O5-Q5</f>
        <v>0</v>
      </c>
      <c r="O5" s="91"/>
      <c r="P5" s="91"/>
      <c r="Q5" s="91"/>
      <c r="R5" s="48">
        <f t="shared" ref="R5:R55" si="3">J5-(SUM(T5:AE5))+M5</f>
        <v>3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</f>
        <v>2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2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2</f>
        <v>2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2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2</f>
        <v>2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2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</f>
        <v>2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2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2</f>
        <v>2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2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2</f>
        <v>2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2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2</f>
        <v>2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2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2</f>
        <v>2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2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2</f>
        <v>2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2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</f>
        <v>2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2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2</f>
        <v>2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2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2</f>
        <v>2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2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30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2">
      <c r="I56" s="53"/>
      <c r="J56" s="131">
        <f>SUM(J4:J55)</f>
        <v>34</v>
      </c>
      <c r="K56" s="54"/>
      <c r="L56" s="54"/>
      <c r="N56" s="62">
        <f t="shared" si="2"/>
        <v>8</v>
      </c>
      <c r="R56" s="24">
        <f>SUM(R4:R55)</f>
        <v>34</v>
      </c>
      <c r="S56" s="63" t="str">
        <f t="shared" si="4"/>
        <v>OK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.75" thickBot="1" x14ac:dyDescent="0.3">
      <c r="I57" s="53"/>
      <c r="J57" s="92">
        <f>SUMPRODUCT($I$4:$I$55,J4:J55)</f>
        <v>57353.279999999999</v>
      </c>
      <c r="K57" s="92">
        <f>SUMPRODUCT($I$4:$I$55,K4:K55)</f>
        <v>0</v>
      </c>
      <c r="L57" s="92">
        <f>SUMPRODUCT($I$4:$I$55,L4:L55)</f>
        <v>0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39.4" customHeight="1" thickBot="1" x14ac:dyDescent="0.25">
      <c r="A58" s="103" t="s">
        <v>115</v>
      </c>
      <c r="B58" s="104"/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5"/>
    </row>
  </sheetData>
  <mergeCells count="21">
    <mergeCell ref="V1:V2"/>
    <mergeCell ref="A30:A55"/>
    <mergeCell ref="C30:C55"/>
    <mergeCell ref="AC1:AC2"/>
    <mergeCell ref="A58:S58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Q240"/>
  <sheetViews>
    <sheetView tabSelected="1" topLeftCell="A34" zoomScale="90" zoomScaleNormal="90" workbookViewId="0">
      <selection activeCell="F67" sqref="F67"/>
    </sheetView>
  </sheetViews>
  <sheetFormatPr defaultColWidth="9.7109375" defaultRowHeight="15" x14ac:dyDescent="0.25"/>
  <cols>
    <col min="1" max="1" width="5.5703125" style="1" customWidth="1"/>
    <col min="2" max="2" width="7.5703125" style="1" customWidth="1"/>
    <col min="3" max="3" width="20.7109375" style="23" customWidth="1"/>
    <col min="4" max="4" width="58.28515625" style="1" customWidth="1"/>
    <col min="5" max="5" width="19.42578125" style="1" customWidth="1"/>
    <col min="6" max="7" width="12.5703125" style="5" customWidth="1"/>
    <col min="8" max="10" width="13.28515625" style="24" customWidth="1"/>
    <col min="11" max="11" width="12.5703125" style="4" customWidth="1"/>
    <col min="12" max="13" width="16" style="2" customWidth="1"/>
    <col min="14" max="14" width="18.28515625" style="2" customWidth="1"/>
    <col min="15" max="16384" width="9.7109375" style="2"/>
  </cols>
  <sheetData>
    <row r="1" spans="1:14" ht="42.75" customHeight="1" x14ac:dyDescent="0.25">
      <c r="A1" s="116" t="s">
        <v>110</v>
      </c>
      <c r="B1" s="117"/>
      <c r="C1" s="118"/>
      <c r="D1" s="119" t="s">
        <v>111</v>
      </c>
      <c r="E1" s="120"/>
      <c r="F1" s="116" t="s">
        <v>109</v>
      </c>
      <c r="G1" s="117"/>
      <c r="H1" s="117"/>
      <c r="I1" s="117"/>
      <c r="J1" s="117"/>
      <c r="K1" s="117"/>
      <c r="L1" s="117"/>
      <c r="M1" s="117"/>
      <c r="N1" s="118"/>
    </row>
    <row r="2" spans="1:14" s="3" customFormat="1" ht="45" x14ac:dyDescent="0.2">
      <c r="A2" s="41" t="s">
        <v>74</v>
      </c>
      <c r="B2" s="41" t="s">
        <v>75</v>
      </c>
      <c r="C2" s="41" t="s">
        <v>76</v>
      </c>
      <c r="D2" s="41" t="s">
        <v>77</v>
      </c>
      <c r="E2" s="21" t="s">
        <v>78</v>
      </c>
      <c r="F2" s="25" t="s">
        <v>2</v>
      </c>
      <c r="G2" s="93" t="s">
        <v>125</v>
      </c>
      <c r="H2" s="22" t="s">
        <v>126</v>
      </c>
      <c r="I2" s="22" t="s">
        <v>127</v>
      </c>
      <c r="J2" s="22" t="s">
        <v>128</v>
      </c>
      <c r="K2" s="20" t="s">
        <v>3</v>
      </c>
      <c r="L2" s="26" t="s">
        <v>4</v>
      </c>
      <c r="M2" s="26" t="s">
        <v>124</v>
      </c>
      <c r="N2" s="26" t="s">
        <v>5</v>
      </c>
    </row>
    <row r="3" spans="1:14" s="3" customFormat="1" ht="30" x14ac:dyDescent="0.2">
      <c r="A3" s="101">
        <v>1</v>
      </c>
      <c r="B3" s="75">
        <v>1</v>
      </c>
      <c r="C3" s="101" t="s">
        <v>81</v>
      </c>
      <c r="D3" s="80" t="s">
        <v>10</v>
      </c>
      <c r="E3" s="81">
        <v>2000</v>
      </c>
      <c r="F3" s="18">
        <f>'REITORIA-CEVEN'!J4+ESAG!J4+CEART!J4+FAED!J4+CEAD!J4+CEFID!J4+CERES!J4+CESFI!J4+CCT!J4+CEPLAN!J4+CEAVI!J4+CAV!J4+CEO!J4+CESMO!J4</f>
        <v>84</v>
      </c>
      <c r="G3" s="94">
        <f>'REITORIA-CEVEN'!K4+ESAG!K4+CEART!K4+FAED!K4+CEAD!K4+CEFID!K4+CERES!K4+CESFI!K4+CCT!K4+CEPLAN!K4+CEAVI!K4+CAV!K4+CEO!K4+CESMO!K4</f>
        <v>0</v>
      </c>
      <c r="H3" s="66">
        <f>'REITORIA-CEVEN'!J4-'REITORIA-CEVEN'!R4+ESAG!J4-ESAG!R4+CEART!J4-CEART!R4+FAED!J4-FAED!R4+CEAD!J4-CEAD!R4+CEFID!J4-CEFID!R4+CERES!J4-CERES!R4+CESFI!J4-CESFI!R4+CCT!J4-CCT!R4+CEPLAN!J4-CEPLAN!R4+CEAVI!J4-CEAVI!R4+CAV!J4-CAV!R4+CEO!J4-CEO!R4+CESMO!J4-CESMO!R4</f>
        <v>0</v>
      </c>
      <c r="I3" s="95">
        <f>'REITORIA-CEVEN'!N4+ESAG!N4+CEART!N4+FAED!N4+CEAD!N4+CEFID!N4+CERES!N4+CESFI!N4+CCT!N4+CEPLAN!N4+CEAVI!N4+CAV!N4+CEO!N4+CESMO!N4</f>
        <v>17</v>
      </c>
      <c r="J3" s="95">
        <f>'REITORIA-CEVEN'!O4+ESAG!O4+CEART!O4+FAED!O4+CEAD!O4+CEFID!O4+CERES!O4+CESFI!O4+CCT!O4+CEPLAN!O4+CEAVI!O4+CAV!O4+CEO!O4+CESMO!O4+'REITORIA-CEVEN'!P4+ESAG!P4+CEART!P4+FAED!P4+CEAD!P4+CEFID!P4+CERES!P4+CESFI!P4+CCT!P4+CEPLAN!P4+CEAVI!P4+CAV!P4+CEO!P4+CESMO!P4</f>
        <v>0</v>
      </c>
      <c r="K3" s="27">
        <f>F3-H3+J3</f>
        <v>84</v>
      </c>
      <c r="L3" s="19">
        <f t="shared" ref="L3:L34" si="0">F3*E3</f>
        <v>168000</v>
      </c>
      <c r="M3" s="19">
        <f>J3*E3</f>
        <v>0</v>
      </c>
      <c r="N3" s="19">
        <f t="shared" ref="N3:N34" si="1">H3*E3</f>
        <v>0</v>
      </c>
    </row>
    <row r="4" spans="1:14" s="3" customFormat="1" x14ac:dyDescent="0.2">
      <c r="A4" s="102"/>
      <c r="B4" s="75">
        <v>2</v>
      </c>
      <c r="C4" s="102"/>
      <c r="D4" s="80" t="s">
        <v>11</v>
      </c>
      <c r="E4" s="81">
        <v>1100</v>
      </c>
      <c r="F4" s="18">
        <f>'REITORIA-CEVEN'!J5+ESAG!J5+CEART!J5+FAED!J5+CEAD!J5+CEFID!J5+CERES!J5+CESFI!J5+CCT!J5+CEPLAN!J5+CEAVI!J5+CAV!J5+CEO!J5+CESMO!J5</f>
        <v>78</v>
      </c>
      <c r="G4" s="94">
        <f>'REITORIA-CEVEN'!K5+ESAG!K5+CEART!K5+FAED!K5+CEAD!K5+CEFID!K5+CERES!K5+CESFI!K5+CCT!K5+CEPLAN!K5+CEAVI!K5+CAV!K5+CEO!K5+CESMO!K5</f>
        <v>0</v>
      </c>
      <c r="H4" s="66">
        <f>'REITORIA-CEVEN'!J5-'REITORIA-CEVEN'!R5+ESAG!J5-ESAG!R5+CEART!J5-CEART!R5+FAED!J5-FAED!R5+CEAD!J5-CEAD!R5+CEFID!J5-CEFID!R5+CERES!J5-CERES!R5+CESFI!J5-CESFI!R5+CCT!J5-CCT!R5+CEPLAN!J5-CEPLAN!R5+CEAVI!J5-CEAVI!R5+CAV!J5-CAV!R5+CEO!J5-CEO!R5+CESMO!J5-CESMO!R5</f>
        <v>0</v>
      </c>
      <c r="I4" s="95">
        <f>'REITORIA-CEVEN'!N5+ESAG!N5+CEART!N5+FAED!N5+CEAD!N5+CEFID!N5+CERES!N5+CESFI!N5+CCT!N5+CEPLAN!N5+CEAVI!N5+CAV!N5+CEO!N5+CESMO!N5</f>
        <v>14</v>
      </c>
      <c r="J4" s="95">
        <f>'REITORIA-CEVEN'!O5+ESAG!O5+CEART!O5+FAED!O5+CEAD!O5+CEFID!O5+CERES!O5+CESFI!O5+CCT!O5+CEPLAN!O5+CEAVI!O5+CAV!O5+CEO!O5+CESMO!O5+'REITORIA-CEVEN'!P5+ESAG!P5+CEART!P5+FAED!P5+CEAD!P5+CEFID!P5+CERES!P5+CESFI!P5+CCT!P5+CEPLAN!P5+CEAVI!P5+CAV!P5+CEO!P5+CESMO!P5</f>
        <v>0</v>
      </c>
      <c r="K4" s="27">
        <f t="shared" ref="K4:K54" si="2">F4-H4+J4</f>
        <v>78</v>
      </c>
      <c r="L4" s="19">
        <f t="shared" si="0"/>
        <v>85800</v>
      </c>
      <c r="M4" s="19">
        <f t="shared" ref="M4:M54" si="3">J4*E4</f>
        <v>0</v>
      </c>
      <c r="N4" s="19">
        <f t="shared" si="1"/>
        <v>0</v>
      </c>
    </row>
    <row r="5" spans="1:14" s="3" customFormat="1" x14ac:dyDescent="0.2">
      <c r="A5" s="102"/>
      <c r="B5" s="75">
        <v>3</v>
      </c>
      <c r="C5" s="102"/>
      <c r="D5" s="80" t="s">
        <v>12</v>
      </c>
      <c r="E5" s="81">
        <v>1000</v>
      </c>
      <c r="F5" s="18">
        <f>'REITORIA-CEVEN'!J6+ESAG!J6+CEART!J6+FAED!J6+CEAD!J6+CEFID!J6+CERES!J6+CESFI!J6+CCT!J6+CEPLAN!J6+CEAVI!J6+CAV!J6+CEO!J6+CESMO!J6</f>
        <v>63</v>
      </c>
      <c r="G5" s="94">
        <f>'REITORIA-CEVEN'!K6+ESAG!K6+CEART!K6+FAED!K6+CEAD!K6+CEFID!K6+CERES!K6+CESFI!K6+CCT!K6+CEPLAN!K6+CEAVI!K6+CAV!K6+CEO!K6+CESMO!K6</f>
        <v>0</v>
      </c>
      <c r="H5" s="66">
        <f>'REITORIA-CEVEN'!J6-'REITORIA-CEVEN'!R6+ESAG!J6-ESAG!R6+CEART!J6-CEART!R6+FAED!J6-FAED!R6+CEAD!J6-CEAD!R6+CEFID!J6-CEFID!R6+CERES!J6-CERES!R6+CESFI!J6-CESFI!R6+CCT!J6-CCT!R6+CEPLAN!J6-CEPLAN!R6+CEAVI!J6-CEAVI!R6+CAV!J6-CAV!R6+CEO!J6-CEO!R6+CESMO!J6-CESMO!R6</f>
        <v>0</v>
      </c>
      <c r="I5" s="95">
        <f>'REITORIA-CEVEN'!N6+ESAG!N6+CEART!N6+FAED!N6+CEAD!N6+CEFID!N6+CERES!N6+CESFI!N6+CCT!N6+CEPLAN!N6+CEAVI!N6+CAV!N6+CEO!N6+CESMO!N6</f>
        <v>11</v>
      </c>
      <c r="J5" s="95">
        <f>'REITORIA-CEVEN'!O6+ESAG!O6+CEART!O6+FAED!O6+CEAD!O6+CEFID!O6+CERES!O6+CESFI!O6+CCT!O6+CEPLAN!O6+CEAVI!O6+CAV!O6+CEO!O6+CESMO!O6+'REITORIA-CEVEN'!P6+ESAG!P6+CEART!P6+FAED!P6+CEAD!P6+CEFID!P6+CERES!P6+CESFI!P6+CCT!P6+CEPLAN!P6+CEAVI!P6+CAV!P6+CEO!P6+CESMO!P6</f>
        <v>0</v>
      </c>
      <c r="K5" s="27">
        <f t="shared" si="2"/>
        <v>63</v>
      </c>
      <c r="L5" s="19">
        <f t="shared" si="0"/>
        <v>63000</v>
      </c>
      <c r="M5" s="19">
        <f t="shared" si="3"/>
        <v>0</v>
      </c>
      <c r="N5" s="19">
        <f t="shared" si="1"/>
        <v>0</v>
      </c>
    </row>
    <row r="6" spans="1:14" s="3" customFormat="1" x14ac:dyDescent="0.2">
      <c r="A6" s="102"/>
      <c r="B6" s="75">
        <v>4</v>
      </c>
      <c r="C6" s="102"/>
      <c r="D6" s="80" t="s">
        <v>83</v>
      </c>
      <c r="E6" s="81">
        <v>3000</v>
      </c>
      <c r="F6" s="18">
        <f>'REITORIA-CEVEN'!J7+ESAG!J7+CEART!J7+FAED!J7+CEAD!J7+CEFID!J7+CERES!J7+CESFI!J7+CCT!J7+CEPLAN!J7+CEAVI!J7+CAV!J7+CEO!J7+CESMO!J7</f>
        <v>11</v>
      </c>
      <c r="G6" s="94">
        <f>'REITORIA-CEVEN'!K7+ESAG!K7+CEART!K7+FAED!K7+CEAD!K7+CEFID!K7+CERES!K7+CESFI!K7+CCT!K7+CEPLAN!K7+CEAVI!K7+CAV!K7+CEO!K7+CESMO!K7</f>
        <v>0</v>
      </c>
      <c r="H6" s="66">
        <f>'REITORIA-CEVEN'!J7-'REITORIA-CEVEN'!R7+ESAG!J7-ESAG!R7+CEART!J7-CEART!R7+FAED!J7-FAED!R7+CEAD!J7-CEAD!R7+CEFID!J7-CEFID!R7+CERES!J7-CERES!R7+CESFI!J7-CESFI!R7+CCT!J7-CCT!R7+CEPLAN!J7-CEPLAN!R7+CEAVI!J7-CEAVI!R7+CAV!J7-CAV!R7+CEO!J7-CEO!R7+CESMO!J7-CESMO!R7</f>
        <v>0</v>
      </c>
      <c r="I6" s="95">
        <f>'REITORIA-CEVEN'!N7+ESAG!N7+CEART!N7+FAED!N7+CEAD!N7+CEFID!N7+CERES!N7+CESFI!N7+CCT!N7+CEPLAN!N7+CEAVI!N7+CAV!N7+CEO!N7+CESMO!N7</f>
        <v>2</v>
      </c>
      <c r="J6" s="95">
        <f>'REITORIA-CEVEN'!O7+ESAG!O7+CEART!O7+FAED!O7+CEAD!O7+CEFID!O7+CERES!O7+CESFI!O7+CCT!O7+CEPLAN!O7+CEAVI!O7+CAV!O7+CEO!O7+CESMO!O7+'REITORIA-CEVEN'!P7+ESAG!P7+CEART!P7+FAED!P7+CEAD!P7+CEFID!P7+CERES!P7+CESFI!P7+CCT!P7+CEPLAN!P7+CEAVI!P7+CAV!P7+CEO!P7+CESMO!P7</f>
        <v>0</v>
      </c>
      <c r="K6" s="27">
        <f t="shared" si="2"/>
        <v>11</v>
      </c>
      <c r="L6" s="19">
        <f t="shared" si="0"/>
        <v>33000</v>
      </c>
      <c r="M6" s="19">
        <f t="shared" si="3"/>
        <v>0</v>
      </c>
      <c r="N6" s="19">
        <f t="shared" si="1"/>
        <v>0</v>
      </c>
    </row>
    <row r="7" spans="1:14" s="3" customFormat="1" x14ac:dyDescent="0.2">
      <c r="A7" s="102"/>
      <c r="B7" s="75">
        <v>5</v>
      </c>
      <c r="C7" s="102"/>
      <c r="D7" s="80" t="s">
        <v>13</v>
      </c>
      <c r="E7" s="81">
        <v>2500</v>
      </c>
      <c r="F7" s="18">
        <f>'REITORIA-CEVEN'!J8+ESAG!J8+CEART!J8+FAED!J8+CEAD!J8+CEFID!J8+CERES!J8+CESFI!J8+CCT!J8+CEPLAN!J8+CEAVI!J8+CAV!J8+CEO!J8+CESMO!J8</f>
        <v>78</v>
      </c>
      <c r="G7" s="94">
        <f>'REITORIA-CEVEN'!K8+ESAG!K8+CEART!K8+FAED!K8+CEAD!K8+CEFID!K8+CERES!K8+CESFI!K8+CCT!K8+CEPLAN!K8+CEAVI!K8+CAV!K8+CEO!K8+CESMO!K8</f>
        <v>0</v>
      </c>
      <c r="H7" s="66">
        <f>'REITORIA-CEVEN'!J8-'REITORIA-CEVEN'!R8+ESAG!J8-ESAG!R8+CEART!J8-CEART!R8+FAED!J8-FAED!R8+CEAD!J8-CEAD!R8+CEFID!J8-CEFID!R8+CERES!J8-CERES!R8+CESFI!J8-CESFI!R8+CCT!J8-CCT!R8+CEPLAN!J8-CEPLAN!R8+CEAVI!J8-CEAVI!R8+CAV!J8-CAV!R8+CEO!J8-CEO!R8+CESMO!J8-CESMO!R8</f>
        <v>0</v>
      </c>
      <c r="I7" s="95">
        <f>'REITORIA-CEVEN'!N8+ESAG!N8+CEART!N8+FAED!N8+CEAD!N8+CEFID!N8+CERES!N8+CESFI!N8+CCT!N8+CEPLAN!N8+CEAVI!N8+CAV!N8+CEO!N8+CESMO!N8</f>
        <v>15</v>
      </c>
      <c r="J7" s="95">
        <f>'REITORIA-CEVEN'!O8+ESAG!O8+CEART!O8+FAED!O8+CEAD!O8+CEFID!O8+CERES!O8+CESFI!O8+CCT!O8+CEPLAN!O8+CEAVI!O8+CAV!O8+CEO!O8+CESMO!O8+'REITORIA-CEVEN'!P8+ESAG!P8+CEART!P8+FAED!P8+CEAD!P8+CEFID!P8+CERES!P8+CESFI!P8+CCT!P8+CEPLAN!P8+CEAVI!P8+CAV!P8+CEO!P8+CESMO!P8</f>
        <v>0</v>
      </c>
      <c r="K7" s="27">
        <f t="shared" si="2"/>
        <v>78</v>
      </c>
      <c r="L7" s="19">
        <f t="shared" si="0"/>
        <v>195000</v>
      </c>
      <c r="M7" s="19">
        <f t="shared" si="3"/>
        <v>0</v>
      </c>
      <c r="N7" s="19">
        <f t="shared" si="1"/>
        <v>0</v>
      </c>
    </row>
    <row r="8" spans="1:14" s="3" customFormat="1" ht="30" x14ac:dyDescent="0.2">
      <c r="A8" s="102"/>
      <c r="B8" s="75">
        <v>6</v>
      </c>
      <c r="C8" s="102"/>
      <c r="D8" s="80" t="s">
        <v>14</v>
      </c>
      <c r="E8" s="81">
        <v>2763.64</v>
      </c>
      <c r="F8" s="18">
        <f>'REITORIA-CEVEN'!J9+ESAG!J9+CEART!J9+FAED!J9+CEAD!J9+CEFID!J9+CERES!J9+CESFI!J9+CCT!J9+CEPLAN!J9+CEAVI!J9+CAV!J9+CEO!J9+CESMO!J9</f>
        <v>50</v>
      </c>
      <c r="G8" s="94">
        <f>'REITORIA-CEVEN'!K9+ESAG!K9+CEART!K9+FAED!K9+CEAD!K9+CEFID!K9+CERES!K9+CESFI!K9+CCT!K9+CEPLAN!K9+CEAVI!K9+CAV!K9+CEO!K9+CESMO!K9</f>
        <v>0</v>
      </c>
      <c r="H8" s="66">
        <f>'REITORIA-CEVEN'!J9-'REITORIA-CEVEN'!R9+ESAG!J9-ESAG!R9+CEART!J9-CEART!R9+FAED!J9-FAED!R9+CEAD!J9-CEAD!R9+CEFID!J9-CEFID!R9+CERES!J9-CERES!R9+CESFI!J9-CESFI!R9+CCT!J9-CCT!R9+CEPLAN!J9-CEPLAN!R9+CEAVI!J9-CEAVI!R9+CAV!J9-CAV!R9+CEO!J9-CEO!R9+CESMO!J9-CESMO!R9</f>
        <v>0</v>
      </c>
      <c r="I8" s="95">
        <f>'REITORIA-CEVEN'!N9+ESAG!N9+CEART!N9+FAED!N9+CEAD!N9+CEFID!N9+CERES!N9+CESFI!N9+CCT!N9+CEPLAN!N9+CEAVI!N9+CAV!N9+CEO!N9+CESMO!N9</f>
        <v>8</v>
      </c>
      <c r="J8" s="95">
        <f>'REITORIA-CEVEN'!O9+ESAG!O9+CEART!O9+FAED!O9+CEAD!O9+CEFID!O9+CERES!O9+CESFI!O9+CCT!O9+CEPLAN!O9+CEAVI!O9+CAV!O9+CEO!O9+CESMO!O9+'REITORIA-CEVEN'!P9+ESAG!P9+CEART!P9+FAED!P9+CEAD!P9+CEFID!P9+CERES!P9+CESFI!P9+CCT!P9+CEPLAN!P9+CEAVI!P9+CAV!P9+CEO!P9+CESMO!P9</f>
        <v>0</v>
      </c>
      <c r="K8" s="27">
        <f t="shared" si="2"/>
        <v>50</v>
      </c>
      <c r="L8" s="19">
        <f t="shared" si="0"/>
        <v>138182</v>
      </c>
      <c r="M8" s="19">
        <f t="shared" si="3"/>
        <v>0</v>
      </c>
      <c r="N8" s="19">
        <f t="shared" si="1"/>
        <v>0</v>
      </c>
    </row>
    <row r="9" spans="1:14" s="3" customFormat="1" ht="30" x14ac:dyDescent="0.2">
      <c r="A9" s="102"/>
      <c r="B9" s="75">
        <v>7</v>
      </c>
      <c r="C9" s="102"/>
      <c r="D9" s="80" t="s">
        <v>15</v>
      </c>
      <c r="E9" s="81">
        <v>2500</v>
      </c>
      <c r="F9" s="18">
        <f>'REITORIA-CEVEN'!J10+ESAG!J10+CEART!J10+FAED!J10+CEAD!J10+CEFID!J10+CERES!J10+CESFI!J10+CCT!J10+CEPLAN!J10+CEAVI!J10+CAV!J10+CEO!J10+CESMO!J10</f>
        <v>30</v>
      </c>
      <c r="G9" s="94">
        <f>'REITORIA-CEVEN'!K10+ESAG!K10+CEART!K10+FAED!K10+CEAD!K10+CEFID!K10+CERES!K10+CESFI!K10+CCT!K10+CEPLAN!K10+CEAVI!K10+CAV!K10+CEO!K10+CESMO!K10</f>
        <v>0</v>
      </c>
      <c r="H9" s="66">
        <f>'REITORIA-CEVEN'!J10-'REITORIA-CEVEN'!R10+ESAG!J10-ESAG!R10+CEART!J10-CEART!R10+FAED!J10-FAED!R10+CEAD!J10-CEAD!R10+CEFID!J10-CEFID!R10+CERES!J10-CERES!R10+CESFI!J10-CESFI!R10+CCT!J10-CCT!R10+CEPLAN!J10-CEPLAN!R10+CEAVI!J10-CEAVI!R10+CAV!J10-CAV!R10+CEO!J10-CEO!R10+CESMO!J10-CESMO!R10</f>
        <v>0</v>
      </c>
      <c r="I9" s="95">
        <f>'REITORIA-CEVEN'!N10+ESAG!N10+CEART!N10+FAED!N10+CEAD!N10+CEFID!N10+CERES!N10+CESFI!N10+CCT!N10+CEPLAN!N10+CEAVI!N10+CAV!N10+CEO!N10+CESMO!N10</f>
        <v>4</v>
      </c>
      <c r="J9" s="95">
        <f>'REITORIA-CEVEN'!O10+ESAG!O10+CEART!O10+FAED!O10+CEAD!O10+CEFID!O10+CERES!O10+CESFI!O10+CCT!O10+CEPLAN!O10+CEAVI!O10+CAV!O10+CEO!O10+CESMO!O10+'REITORIA-CEVEN'!P10+ESAG!P10+CEART!P10+FAED!P10+CEAD!P10+CEFID!P10+CERES!P10+CESFI!P10+CCT!P10+CEPLAN!P10+CEAVI!P10+CAV!P10+CEO!P10+CESMO!P10</f>
        <v>0</v>
      </c>
      <c r="K9" s="27">
        <f t="shared" si="2"/>
        <v>30</v>
      </c>
      <c r="L9" s="19">
        <f t="shared" si="0"/>
        <v>75000</v>
      </c>
      <c r="M9" s="19">
        <f t="shared" si="3"/>
        <v>0</v>
      </c>
      <c r="N9" s="19">
        <f t="shared" si="1"/>
        <v>0</v>
      </c>
    </row>
    <row r="10" spans="1:14" s="3" customFormat="1" ht="30" x14ac:dyDescent="0.2">
      <c r="A10" s="102"/>
      <c r="B10" s="75">
        <v>8</v>
      </c>
      <c r="C10" s="102"/>
      <c r="D10" s="80" t="s">
        <v>16</v>
      </c>
      <c r="E10" s="81">
        <v>2780</v>
      </c>
      <c r="F10" s="18">
        <f>'REITORIA-CEVEN'!J11+ESAG!J11+CEART!J11+FAED!J11+CEAD!J11+CEFID!J11+CERES!J11+CESFI!J11+CCT!J11+CEPLAN!J11+CEAVI!J11+CAV!J11+CEO!J11+CESMO!J11</f>
        <v>34</v>
      </c>
      <c r="G10" s="94">
        <f>'REITORIA-CEVEN'!K11+ESAG!K11+CEART!K11+FAED!K11+CEAD!K11+CEFID!K11+CERES!K11+CESFI!K11+CCT!K11+CEPLAN!K11+CEAVI!K11+CAV!K11+CEO!K11+CESMO!K11</f>
        <v>0</v>
      </c>
      <c r="H10" s="66">
        <f>'REITORIA-CEVEN'!J11-'REITORIA-CEVEN'!R11+ESAG!J11-ESAG!R11+CEART!J11-CEART!R11+FAED!J11-FAED!R11+CEAD!J11-CEAD!R11+CEFID!J11-CEFID!R11+CERES!J11-CERES!R11+CESFI!J11-CESFI!R11+CCT!J11-CCT!R11+CEPLAN!J11-CEPLAN!R11+CEAVI!J11-CEAVI!R11+CAV!J11-CAV!R11+CEO!J11-CEO!R11+CESMO!J11-CESMO!R11</f>
        <v>0</v>
      </c>
      <c r="I10" s="95">
        <f>'REITORIA-CEVEN'!N11+ESAG!N11+CEART!N11+FAED!N11+CEAD!N11+CEFID!N11+CERES!N11+CESFI!N11+CCT!N11+CEPLAN!N11+CEAVI!N11+CAV!N11+CEO!N11+CESMO!N11</f>
        <v>5</v>
      </c>
      <c r="J10" s="95">
        <f>'REITORIA-CEVEN'!O11+ESAG!O11+CEART!O11+FAED!O11+CEAD!O11+CEFID!O11+CERES!O11+CESFI!O11+CCT!O11+CEPLAN!O11+CEAVI!O11+CAV!O11+CEO!O11+CESMO!O11+'REITORIA-CEVEN'!P11+ESAG!P11+CEART!P11+FAED!P11+CEAD!P11+CEFID!P11+CERES!P11+CESFI!P11+CCT!P11+CEPLAN!P11+CEAVI!P11+CAV!P11+CEO!P11+CESMO!P11</f>
        <v>0</v>
      </c>
      <c r="K10" s="27">
        <f t="shared" si="2"/>
        <v>34</v>
      </c>
      <c r="L10" s="19">
        <f t="shared" si="0"/>
        <v>94520</v>
      </c>
      <c r="M10" s="19">
        <f t="shared" si="3"/>
        <v>0</v>
      </c>
      <c r="N10" s="19">
        <f t="shared" si="1"/>
        <v>0</v>
      </c>
    </row>
    <row r="11" spans="1:14" s="3" customFormat="1" ht="30" x14ac:dyDescent="0.2">
      <c r="A11" s="102"/>
      <c r="B11" s="75">
        <v>9</v>
      </c>
      <c r="C11" s="102"/>
      <c r="D11" s="80" t="s">
        <v>17</v>
      </c>
      <c r="E11" s="81">
        <v>1100</v>
      </c>
      <c r="F11" s="18">
        <f>'REITORIA-CEVEN'!J12+ESAG!J12+CEART!J12+FAED!J12+CEAD!J12+CEFID!J12+CERES!J12+CESFI!J12+CCT!J12+CEPLAN!J12+CEAVI!J12+CAV!J12+CEO!J12+CESMO!J12</f>
        <v>58</v>
      </c>
      <c r="G11" s="94">
        <f>'REITORIA-CEVEN'!K12+ESAG!K12+CEART!K12+FAED!K12+CEAD!K12+CEFID!K12+CERES!K12+CESFI!K12+CCT!K12+CEPLAN!K12+CEAVI!K12+CAV!K12+CEO!K12+CESMO!K12</f>
        <v>0</v>
      </c>
      <c r="H11" s="66">
        <f>'REITORIA-CEVEN'!J12-'REITORIA-CEVEN'!R12+ESAG!J12-ESAG!R12+CEART!J12-CEART!R12+FAED!J12-FAED!R12+CEAD!J12-CEAD!R12+CEFID!J12-CEFID!R12+CERES!J12-CERES!R12+CESFI!J12-CESFI!R12+CCT!J12-CCT!R12+CEPLAN!J12-CEPLAN!R12+CEAVI!J12-CEAVI!R12+CAV!J12-CAV!R12+CEO!J12-CEO!R12+CESMO!J12-CESMO!R12</f>
        <v>0</v>
      </c>
      <c r="I11" s="95">
        <f>'REITORIA-CEVEN'!N12+ESAG!N12+CEART!N12+FAED!N12+CEAD!N12+CEFID!N12+CERES!N12+CESFI!N12+CCT!N12+CEPLAN!N12+CEAVI!N12+CAV!N12+CEO!N12+CESMO!N12</f>
        <v>10</v>
      </c>
      <c r="J11" s="95">
        <f>'REITORIA-CEVEN'!O12+ESAG!O12+CEART!O12+FAED!O12+CEAD!O12+CEFID!O12+CERES!O12+CESFI!O12+CCT!O12+CEPLAN!O12+CEAVI!O12+CAV!O12+CEO!O12+CESMO!O12+'REITORIA-CEVEN'!P12+ESAG!P12+CEART!P12+FAED!P12+CEAD!P12+CEFID!P12+CERES!P12+CESFI!P12+CCT!P12+CEPLAN!P12+CEAVI!P12+CAV!P12+CEO!P12+CESMO!P12</f>
        <v>0</v>
      </c>
      <c r="K11" s="27">
        <f t="shared" si="2"/>
        <v>58</v>
      </c>
      <c r="L11" s="19">
        <f t="shared" si="0"/>
        <v>63800</v>
      </c>
      <c r="M11" s="19">
        <f t="shared" si="3"/>
        <v>0</v>
      </c>
      <c r="N11" s="19">
        <f t="shared" si="1"/>
        <v>0</v>
      </c>
    </row>
    <row r="12" spans="1:14" s="3" customFormat="1" x14ac:dyDescent="0.2">
      <c r="A12" s="102"/>
      <c r="B12" s="75">
        <v>10</v>
      </c>
      <c r="C12" s="102"/>
      <c r="D12" s="80" t="s">
        <v>86</v>
      </c>
      <c r="E12" s="81">
        <v>663</v>
      </c>
      <c r="F12" s="18">
        <f>'REITORIA-CEVEN'!J13+ESAG!J13+CEART!J13+FAED!J13+CEAD!J13+CEFID!J13+CERES!J13+CESFI!J13+CCT!J13+CEPLAN!J13+CEAVI!J13+CAV!J13+CEO!J13+CESMO!J13</f>
        <v>67</v>
      </c>
      <c r="G12" s="94">
        <f>'REITORIA-CEVEN'!K13+ESAG!K13+CEART!K13+FAED!K13+CEAD!K13+CEFID!K13+CERES!K13+CESFI!K13+CCT!K13+CEPLAN!K13+CEAVI!K13+CAV!K13+CEO!K13+CESMO!K13</f>
        <v>0</v>
      </c>
      <c r="H12" s="66">
        <f>'REITORIA-CEVEN'!J13-'REITORIA-CEVEN'!R13+ESAG!J13-ESAG!R13+CEART!J13-CEART!R13+FAED!J13-FAED!R13+CEAD!J13-CEAD!R13+CEFID!J13-CEFID!R13+CERES!J13-CERES!R13+CESFI!J13-CESFI!R13+CCT!J13-CCT!R13+CEPLAN!J13-CEPLAN!R13+CEAVI!J13-CEAVI!R13+CAV!J13-CAV!R13+CEO!J13-CEO!R13+CESMO!J13-CESMO!R13</f>
        <v>0</v>
      </c>
      <c r="I12" s="95">
        <f>'REITORIA-CEVEN'!N13+ESAG!N13+CEART!N13+FAED!N13+CEAD!N13+CEFID!N13+CERES!N13+CESFI!N13+CCT!N13+CEPLAN!N13+CEAVI!N13+CAV!N13+CEO!N13+CESMO!N13</f>
        <v>13</v>
      </c>
      <c r="J12" s="95">
        <f>'REITORIA-CEVEN'!O13+ESAG!O13+CEART!O13+FAED!O13+CEAD!O13+CEFID!O13+CERES!O13+CESFI!O13+CCT!O13+CEPLAN!O13+CEAVI!O13+CAV!O13+CEO!O13+CESMO!O13+'REITORIA-CEVEN'!P13+ESAG!P13+CEART!P13+FAED!P13+CEAD!P13+CEFID!P13+CERES!P13+CESFI!P13+CCT!P13+CEPLAN!P13+CEAVI!P13+CAV!P13+CEO!P13+CESMO!P13</f>
        <v>0</v>
      </c>
      <c r="K12" s="27">
        <f t="shared" si="2"/>
        <v>67</v>
      </c>
      <c r="L12" s="19">
        <f t="shared" si="0"/>
        <v>44421</v>
      </c>
      <c r="M12" s="19">
        <f t="shared" si="3"/>
        <v>0</v>
      </c>
      <c r="N12" s="19">
        <f t="shared" si="1"/>
        <v>0</v>
      </c>
    </row>
    <row r="13" spans="1:14" s="3" customFormat="1" x14ac:dyDescent="0.2">
      <c r="A13" s="102"/>
      <c r="B13" s="75">
        <v>11</v>
      </c>
      <c r="C13" s="102"/>
      <c r="D13" s="80" t="s">
        <v>60</v>
      </c>
      <c r="E13" s="81">
        <v>831</v>
      </c>
      <c r="F13" s="18">
        <f>'REITORIA-CEVEN'!J14+ESAG!J14+CEART!J14+FAED!J14+CEAD!J14+CEFID!J14+CERES!J14+CESFI!J14+CCT!J14+CEPLAN!J14+CEAVI!J14+CAV!J14+CEO!J14+CESMO!J14</f>
        <v>74</v>
      </c>
      <c r="G13" s="94">
        <f>'REITORIA-CEVEN'!K14+ESAG!K14+CEART!K14+FAED!K14+CEAD!K14+CEFID!K14+CERES!K14+CESFI!K14+CCT!K14+CEPLAN!K14+CEAVI!K14+CAV!K14+CEO!K14+CESMO!K14</f>
        <v>0</v>
      </c>
      <c r="H13" s="66">
        <f>'REITORIA-CEVEN'!J14-'REITORIA-CEVEN'!R14+ESAG!J14-ESAG!R14+CEART!J14-CEART!R14+FAED!J14-FAED!R14+CEAD!J14-CEAD!R14+CEFID!J14-CEFID!R14+CERES!J14-CERES!R14+CESFI!J14-CESFI!R14+CCT!J14-CCT!R14+CEPLAN!J14-CEPLAN!R14+CEAVI!J14-CEAVI!R14+CAV!J14-CAV!R14+CEO!J14-CEO!R14+CESMO!J14-CESMO!R14</f>
        <v>0</v>
      </c>
      <c r="I13" s="95">
        <f>'REITORIA-CEVEN'!N14+ESAG!N14+CEART!N14+FAED!N14+CEAD!N14+CEFID!N14+CERES!N14+CESFI!N14+CCT!N14+CEPLAN!N14+CEAVI!N14+CAV!N14+CEO!N14+CESMO!N14</f>
        <v>15</v>
      </c>
      <c r="J13" s="95">
        <f>'REITORIA-CEVEN'!O14+ESAG!O14+CEART!O14+FAED!O14+CEAD!O14+CEFID!O14+CERES!O14+CESFI!O14+CCT!O14+CEPLAN!O14+CEAVI!O14+CAV!O14+CEO!O14+CESMO!O14+'REITORIA-CEVEN'!P14+ESAG!P14+CEART!P14+FAED!P14+CEAD!P14+CEFID!P14+CERES!P14+CESFI!P14+CCT!P14+CEPLAN!P14+CEAVI!P14+CAV!P14+CEO!P14+CESMO!P14</f>
        <v>0</v>
      </c>
      <c r="K13" s="27">
        <f t="shared" si="2"/>
        <v>74</v>
      </c>
      <c r="L13" s="19">
        <f t="shared" si="0"/>
        <v>61494</v>
      </c>
      <c r="M13" s="19">
        <f t="shared" si="3"/>
        <v>0</v>
      </c>
      <c r="N13" s="19">
        <f t="shared" si="1"/>
        <v>0</v>
      </c>
    </row>
    <row r="14" spans="1:14" s="3" customFormat="1" x14ac:dyDescent="0.2">
      <c r="A14" s="102"/>
      <c r="B14" s="75">
        <v>12</v>
      </c>
      <c r="C14" s="102"/>
      <c r="D14" s="80" t="s">
        <v>87</v>
      </c>
      <c r="E14" s="81">
        <v>922</v>
      </c>
      <c r="F14" s="18">
        <f>'REITORIA-CEVEN'!J15+ESAG!J15+CEART!J15+FAED!J15+CEAD!J15+CEFID!J15+CERES!J15+CESFI!J15+CCT!J15+CEPLAN!J15+CEAVI!J15+CAV!J15+CEO!J15+CESMO!J15</f>
        <v>72</v>
      </c>
      <c r="G14" s="94">
        <f>'REITORIA-CEVEN'!K15+ESAG!K15+CEART!K15+FAED!K15+CEAD!K15+CEFID!K15+CERES!K15+CESFI!K15+CCT!K15+CEPLAN!K15+CEAVI!K15+CAV!K15+CEO!K15+CESMO!K15</f>
        <v>0</v>
      </c>
      <c r="H14" s="66">
        <f>'REITORIA-CEVEN'!J15-'REITORIA-CEVEN'!R15+ESAG!J15-ESAG!R15+CEART!J15-CEART!R15+FAED!J15-FAED!R15+CEAD!J15-CEAD!R15+CEFID!J15-CEFID!R15+CERES!J15-CERES!R15+CESFI!J15-CESFI!R15+CCT!J15-CCT!R15+CEPLAN!J15-CEPLAN!R15+CEAVI!J15-CEAVI!R15+CAV!J15-CAV!R15+CEO!J15-CEO!R15+CESMO!J15-CESMO!R15</f>
        <v>0</v>
      </c>
      <c r="I14" s="95">
        <f>'REITORIA-CEVEN'!N15+ESAG!N15+CEART!N15+FAED!N15+CEAD!N15+CEFID!N15+CERES!N15+CESFI!N15+CCT!N15+CEPLAN!N15+CEAVI!N15+CAV!N15+CEO!N15+CESMO!N15</f>
        <v>14</v>
      </c>
      <c r="J14" s="95">
        <f>'REITORIA-CEVEN'!O15+ESAG!O15+CEART!O15+FAED!O15+CEAD!O15+CEFID!O15+CERES!O15+CESFI!O15+CCT!O15+CEPLAN!O15+CEAVI!O15+CAV!O15+CEO!O15+CESMO!O15+'REITORIA-CEVEN'!P15+ESAG!P15+CEART!P15+FAED!P15+CEAD!P15+CEFID!P15+CERES!P15+CESFI!P15+CCT!P15+CEPLAN!P15+CEAVI!P15+CAV!P15+CEO!P15+CESMO!P15</f>
        <v>0</v>
      </c>
      <c r="K14" s="27">
        <f t="shared" si="2"/>
        <v>72</v>
      </c>
      <c r="L14" s="19">
        <f t="shared" si="0"/>
        <v>66384</v>
      </c>
      <c r="M14" s="19">
        <f t="shared" si="3"/>
        <v>0</v>
      </c>
      <c r="N14" s="19">
        <f t="shared" si="1"/>
        <v>0</v>
      </c>
    </row>
    <row r="15" spans="1:14" s="3" customFormat="1" x14ac:dyDescent="0.2">
      <c r="A15" s="102"/>
      <c r="B15" s="75">
        <v>13</v>
      </c>
      <c r="C15" s="102"/>
      <c r="D15" s="80" t="s">
        <v>88</v>
      </c>
      <c r="E15" s="81">
        <v>1397</v>
      </c>
      <c r="F15" s="18">
        <f>'REITORIA-CEVEN'!J16+ESAG!J16+CEART!J16+FAED!J16+CEAD!J16+CEFID!J16+CERES!J16+CESFI!J16+CCT!J16+CEPLAN!J16+CEAVI!J16+CAV!J16+CEO!J16+CESMO!J16</f>
        <v>69</v>
      </c>
      <c r="G15" s="94">
        <f>'REITORIA-CEVEN'!K16+ESAG!K16+CEART!K16+FAED!K16+CEAD!K16+CEFID!K16+CERES!K16+CESFI!K16+CCT!K16+CEPLAN!K16+CEAVI!K16+CAV!K16+CEO!K16+CESMO!K16</f>
        <v>2</v>
      </c>
      <c r="H15" s="66">
        <f>'REITORIA-CEVEN'!J16-'REITORIA-CEVEN'!R16+ESAG!J16-ESAG!R16+CEART!J16-CEART!R16+FAED!J16-FAED!R16+CEAD!J16-CEAD!R16+CEFID!J16-CEFID!R16+CERES!J16-CERES!R16+CESFI!J16-CESFI!R16+CCT!J16-CCT!R16+CEPLAN!J16-CEPLAN!R16+CEAVI!J16-CEAVI!R16+CAV!J16-CAV!R16+CEO!J16-CEO!R16+CESMO!J16-CESMO!R16</f>
        <v>2</v>
      </c>
      <c r="I15" s="95">
        <f>'REITORIA-CEVEN'!N16+ESAG!N16+CEART!N16+FAED!N16+CEAD!N16+CEFID!N16+CERES!N16+CESFI!N16+CCT!N16+CEPLAN!N16+CEAVI!N16+CAV!N16+CEO!N16+CESMO!N16</f>
        <v>14</v>
      </c>
      <c r="J15" s="95">
        <f>'REITORIA-CEVEN'!O16+ESAG!O16+CEART!O16+FAED!O16+CEAD!O16+CEFID!O16+CERES!O16+CESFI!O16+CCT!O16+CEPLAN!O16+CEAVI!O16+CAV!O16+CEO!O16+CESMO!O16+'REITORIA-CEVEN'!P16+ESAG!P16+CEART!P16+FAED!P16+CEAD!P16+CEFID!P16+CERES!P16+CESFI!P16+CCT!P16+CEPLAN!P16+CEAVI!P16+CAV!P16+CEO!P16+CESMO!P16</f>
        <v>0</v>
      </c>
      <c r="K15" s="27">
        <f t="shared" si="2"/>
        <v>67</v>
      </c>
      <c r="L15" s="19">
        <f t="shared" si="0"/>
        <v>96393</v>
      </c>
      <c r="M15" s="19">
        <f t="shared" si="3"/>
        <v>0</v>
      </c>
      <c r="N15" s="19">
        <f t="shared" si="1"/>
        <v>2794</v>
      </c>
    </row>
    <row r="16" spans="1:14" s="3" customFormat="1" x14ac:dyDescent="0.2">
      <c r="A16" s="102"/>
      <c r="B16" s="75">
        <v>14</v>
      </c>
      <c r="C16" s="102"/>
      <c r="D16" s="80" t="s">
        <v>62</v>
      </c>
      <c r="E16" s="81">
        <v>20000</v>
      </c>
      <c r="F16" s="18">
        <f>'REITORIA-CEVEN'!J17+ESAG!J17+CEART!J17+FAED!J17+CEAD!J17+CEFID!J17+CERES!J17+CESFI!J17+CCT!J17+CEPLAN!J17+CEAVI!J17+CAV!J17+CEO!J17+CESMO!J17</f>
        <v>18</v>
      </c>
      <c r="G16" s="94">
        <f>'REITORIA-CEVEN'!K17+ESAG!K17+CEART!K17+FAED!K17+CEAD!K17+CEFID!K17+CERES!K17+CESFI!K17+CCT!K17+CEPLAN!K17+CEAVI!K17+CAV!K17+CEO!K17+CESMO!K17</f>
        <v>0</v>
      </c>
      <c r="H16" s="66">
        <f>'REITORIA-CEVEN'!J17-'REITORIA-CEVEN'!R17+ESAG!J17-ESAG!R17+CEART!J17-CEART!R17+FAED!J17-FAED!R17+CEAD!J17-CEAD!R17+CEFID!J17-CEFID!R17+CERES!J17-CERES!R17+CESFI!J17-CESFI!R17+CCT!J17-CCT!R17+CEPLAN!J17-CEPLAN!R17+CEAVI!J17-CEAVI!R17+CAV!J17-CAV!R17+CEO!J17-CEO!R17+CESMO!J17-CESMO!R17</f>
        <v>0</v>
      </c>
      <c r="I16" s="95">
        <f>'REITORIA-CEVEN'!N17+ESAG!N17+CEART!N17+FAED!N17+CEAD!N17+CEFID!N17+CERES!N17+CESFI!N17+CCT!N17+CEPLAN!N17+CEAVI!N17+CAV!N17+CEO!N17+CESMO!N17</f>
        <v>2</v>
      </c>
      <c r="J16" s="95">
        <f>'REITORIA-CEVEN'!O17+ESAG!O17+CEART!O17+FAED!O17+CEAD!O17+CEFID!O17+CERES!O17+CESFI!O17+CCT!O17+CEPLAN!O17+CEAVI!O17+CAV!O17+CEO!O17+CESMO!O17+'REITORIA-CEVEN'!P17+ESAG!P17+CEART!P17+FAED!P17+CEAD!P17+CEFID!P17+CERES!P17+CESFI!P17+CCT!P17+CEPLAN!P17+CEAVI!P17+CAV!P17+CEO!P17+CESMO!P17</f>
        <v>0</v>
      </c>
      <c r="K16" s="27">
        <f t="shared" si="2"/>
        <v>18</v>
      </c>
      <c r="L16" s="19">
        <f t="shared" si="0"/>
        <v>360000</v>
      </c>
      <c r="M16" s="19">
        <f t="shared" si="3"/>
        <v>0</v>
      </c>
      <c r="N16" s="19">
        <f t="shared" si="1"/>
        <v>0</v>
      </c>
    </row>
    <row r="17" spans="1:14" s="3" customFormat="1" x14ac:dyDescent="0.2">
      <c r="A17" s="102"/>
      <c r="B17" s="75">
        <v>15</v>
      </c>
      <c r="C17" s="102"/>
      <c r="D17" s="80" t="s">
        <v>63</v>
      </c>
      <c r="E17" s="81">
        <v>1000</v>
      </c>
      <c r="F17" s="18">
        <f>'REITORIA-CEVEN'!J18+ESAG!J18+CEART!J18+FAED!J18+CEAD!J18+CEFID!J18+CERES!J18+CESFI!J18+CCT!J18+CEPLAN!J18+CEAVI!J18+CAV!J18+CEO!J18+CESMO!J18</f>
        <v>51</v>
      </c>
      <c r="G17" s="94">
        <f>'REITORIA-CEVEN'!K18+ESAG!K18+CEART!K18+FAED!K18+CEAD!K18+CEFID!K18+CERES!K18+CESFI!K18+CCT!K18+CEPLAN!K18+CEAVI!K18+CAV!K18+CEO!K18+CESMO!K18</f>
        <v>0</v>
      </c>
      <c r="H17" s="66">
        <f>'REITORIA-CEVEN'!J18-'REITORIA-CEVEN'!R18+ESAG!J18-ESAG!R18+CEART!J18-CEART!R18+FAED!J18-FAED!R18+CEAD!J18-CEAD!R18+CEFID!J18-CEFID!R18+CERES!J18-CERES!R18+CESFI!J18-CESFI!R18+CCT!J18-CCT!R18+CEPLAN!J18-CEPLAN!R18+CEAVI!J18-CEAVI!R18+CAV!J18-CAV!R18+CEO!J18-CEO!R18+CESMO!J18-CESMO!R18</f>
        <v>0</v>
      </c>
      <c r="I17" s="95">
        <f>'REITORIA-CEVEN'!N18+ESAG!N18+CEART!N18+FAED!N18+CEAD!N18+CEFID!N18+CERES!N18+CESFI!N18+CCT!N18+CEPLAN!N18+CEAVI!N18+CAV!N18+CEO!N18+CESMO!N18</f>
        <v>9</v>
      </c>
      <c r="J17" s="95">
        <f>'REITORIA-CEVEN'!O18+ESAG!O18+CEART!O18+FAED!O18+CEAD!O18+CEFID!O18+CERES!O18+CESFI!O18+CCT!O18+CEPLAN!O18+CEAVI!O18+CAV!O18+CEO!O18+CESMO!O18+'REITORIA-CEVEN'!P18+ESAG!P18+CEART!P18+FAED!P18+CEAD!P18+CEFID!P18+CERES!P18+CESFI!P18+CCT!P18+CEPLAN!P18+CEAVI!P18+CAV!P18+CEO!P18+CESMO!P18</f>
        <v>0</v>
      </c>
      <c r="K17" s="27">
        <f t="shared" si="2"/>
        <v>51</v>
      </c>
      <c r="L17" s="19">
        <f t="shared" si="0"/>
        <v>51000</v>
      </c>
      <c r="M17" s="19">
        <f t="shared" si="3"/>
        <v>0</v>
      </c>
      <c r="N17" s="19">
        <f t="shared" si="1"/>
        <v>0</v>
      </c>
    </row>
    <row r="18" spans="1:14" s="3" customFormat="1" x14ac:dyDescent="0.2">
      <c r="A18" s="102"/>
      <c r="B18" s="75">
        <v>16</v>
      </c>
      <c r="C18" s="102"/>
      <c r="D18" s="80" t="s">
        <v>64</v>
      </c>
      <c r="E18" s="81">
        <v>700</v>
      </c>
      <c r="F18" s="18">
        <f>'REITORIA-CEVEN'!J19+ESAG!J19+CEART!J19+FAED!J19+CEAD!J19+CEFID!J19+CERES!J19+CESFI!J19+CCT!J19+CEPLAN!J19+CEAVI!J19+CAV!J19+CEO!J19+CESMO!J19</f>
        <v>59</v>
      </c>
      <c r="G18" s="94">
        <f>'REITORIA-CEVEN'!K19+ESAG!K19+CEART!K19+FAED!K19+CEAD!K19+CEFID!K19+CERES!K19+CESFI!K19+CCT!K19+CEPLAN!K19+CEAVI!K19+CAV!K19+CEO!K19+CESMO!K19</f>
        <v>0</v>
      </c>
      <c r="H18" s="66">
        <f>'REITORIA-CEVEN'!J19-'REITORIA-CEVEN'!R19+ESAG!J19-ESAG!R19+CEART!J19-CEART!R19+FAED!J19-FAED!R19+CEAD!J19-CEAD!R19+CEFID!J19-CEFID!R19+CERES!J19-CERES!R19+CESFI!J19-CESFI!R19+CCT!J19-CCT!R19+CEPLAN!J19-CEPLAN!R19+CEAVI!J19-CEAVI!R19+CAV!J19-CAV!R19+CEO!J19-CEO!R19+CESMO!J19-CESMO!R19</f>
        <v>0</v>
      </c>
      <c r="I18" s="95">
        <f>'REITORIA-CEVEN'!N19+ESAG!N19+CEART!N19+FAED!N19+CEAD!N19+CEFID!N19+CERES!N19+CESFI!N19+CCT!N19+CEPLAN!N19+CEAVI!N19+CAV!N19+CEO!N19+CESMO!N19</f>
        <v>10</v>
      </c>
      <c r="J18" s="95">
        <f>'REITORIA-CEVEN'!O19+ESAG!O19+CEART!O19+FAED!O19+CEAD!O19+CEFID!O19+CERES!O19+CESFI!O19+CCT!O19+CEPLAN!O19+CEAVI!O19+CAV!O19+CEO!O19+CESMO!O19+'REITORIA-CEVEN'!P19+ESAG!P19+CEART!P19+FAED!P19+CEAD!P19+CEFID!P19+CERES!P19+CESFI!P19+CCT!P19+CEPLAN!P19+CEAVI!P19+CAV!P19+CEO!P19+CESMO!P19</f>
        <v>0</v>
      </c>
      <c r="K18" s="27">
        <f t="shared" si="2"/>
        <v>59</v>
      </c>
      <c r="L18" s="19">
        <f t="shared" si="0"/>
        <v>41300</v>
      </c>
      <c r="M18" s="19">
        <f t="shared" si="3"/>
        <v>0</v>
      </c>
      <c r="N18" s="19">
        <f t="shared" si="1"/>
        <v>0</v>
      </c>
    </row>
    <row r="19" spans="1:14" s="3" customFormat="1" ht="30" x14ac:dyDescent="0.2">
      <c r="A19" s="102"/>
      <c r="B19" s="75">
        <v>17</v>
      </c>
      <c r="C19" s="102"/>
      <c r="D19" s="80" t="s">
        <v>65</v>
      </c>
      <c r="E19" s="81">
        <v>5680</v>
      </c>
      <c r="F19" s="18">
        <f>'REITORIA-CEVEN'!J20+ESAG!J20+CEART!J20+FAED!J20+CEAD!J20+CEFID!J20+CERES!J20+CESFI!J20+CCT!J20+CEPLAN!J20+CEAVI!J20+CAV!J20+CEO!J20+CESMO!J20</f>
        <v>31</v>
      </c>
      <c r="G19" s="94">
        <f>'REITORIA-CEVEN'!K20+ESAG!K20+CEART!K20+FAED!K20+CEAD!K20+CEFID!K20+CERES!K20+CESFI!K20+CCT!K20+CEPLAN!K20+CEAVI!K20+CAV!K20+CEO!K20+CESMO!K20</f>
        <v>0</v>
      </c>
      <c r="H19" s="66">
        <f>'REITORIA-CEVEN'!J20-'REITORIA-CEVEN'!R20+ESAG!J20-ESAG!R20+CEART!J20-CEART!R20+FAED!J20-FAED!R20+CEAD!J20-CEAD!R20+CEFID!J20-CEFID!R20+CERES!J20-CERES!R20+CESFI!J20-CESFI!R20+CCT!J20-CCT!R20+CEPLAN!J20-CEPLAN!R20+CEAVI!J20-CEAVI!R20+CAV!J20-CAV!R20+CEO!J20-CEO!R20+CESMO!J20-CESMO!R20</f>
        <v>0</v>
      </c>
      <c r="I19" s="95">
        <f>'REITORIA-CEVEN'!N20+ESAG!N20+CEART!N20+FAED!N20+CEAD!N20+CEFID!N20+CERES!N20+CESFI!N20+CCT!N20+CEPLAN!N20+CEAVI!N20+CAV!N20+CEO!N20+CESMO!N20</f>
        <v>4</v>
      </c>
      <c r="J19" s="95">
        <f>'REITORIA-CEVEN'!O20+ESAG!O20+CEART!O20+FAED!O20+CEAD!O20+CEFID!O20+CERES!O20+CESFI!O20+CCT!O20+CEPLAN!O20+CEAVI!O20+CAV!O20+CEO!O20+CESMO!O20+'REITORIA-CEVEN'!P20+ESAG!P20+CEART!P20+FAED!P20+CEAD!P20+CEFID!P20+CERES!P20+CESFI!P20+CCT!P20+CEPLAN!P20+CEAVI!P20+CAV!P20+CEO!P20+CESMO!P20</f>
        <v>0</v>
      </c>
      <c r="K19" s="27">
        <f t="shared" si="2"/>
        <v>31</v>
      </c>
      <c r="L19" s="19">
        <f t="shared" si="0"/>
        <v>176080</v>
      </c>
      <c r="M19" s="19">
        <f t="shared" si="3"/>
        <v>0</v>
      </c>
      <c r="N19" s="19">
        <f t="shared" si="1"/>
        <v>0</v>
      </c>
    </row>
    <row r="20" spans="1:14" s="3" customFormat="1" x14ac:dyDescent="0.2">
      <c r="A20" s="102"/>
      <c r="B20" s="75">
        <v>18</v>
      </c>
      <c r="C20" s="102"/>
      <c r="D20" s="80" t="s">
        <v>66</v>
      </c>
      <c r="E20" s="81">
        <v>4000</v>
      </c>
      <c r="F20" s="18">
        <f>'REITORIA-CEVEN'!J21+ESAG!J21+CEART!J21+FAED!J21+CEAD!J21+CEFID!J21+CERES!J21+CESFI!J21+CCT!J21+CEPLAN!J21+CEAVI!J21+CAV!J21+CEO!J21+CESMO!J21</f>
        <v>29</v>
      </c>
      <c r="G20" s="94">
        <f>'REITORIA-CEVEN'!K21+ESAG!K21+CEART!K21+FAED!K21+CEAD!K21+CEFID!K21+CERES!K21+CESFI!K21+CCT!K21+CEPLAN!K21+CEAVI!K21+CAV!K21+CEO!K21+CESMO!K21</f>
        <v>0</v>
      </c>
      <c r="H20" s="66">
        <f>'REITORIA-CEVEN'!J21-'REITORIA-CEVEN'!R21+ESAG!J21-ESAG!R21+CEART!J21-CEART!R21+FAED!J21-FAED!R21+CEAD!J21-CEAD!R21+CEFID!J21-CEFID!R21+CERES!J21-CERES!R21+CESFI!J21-CESFI!R21+CCT!J21-CCT!R21+CEPLAN!J21-CEPLAN!R21+CEAVI!J21-CEAVI!R21+CAV!J21-CAV!R21+CEO!J21-CEO!R21+CESMO!J21-CESMO!R21</f>
        <v>0</v>
      </c>
      <c r="I20" s="95">
        <f>'REITORIA-CEVEN'!N21+ESAG!N21+CEART!N21+FAED!N21+CEAD!N21+CEFID!N21+CERES!N21+CESFI!N21+CCT!N21+CEPLAN!N21+CEAVI!N21+CAV!N21+CEO!N21+CESMO!N21</f>
        <v>4</v>
      </c>
      <c r="J20" s="95">
        <f>'REITORIA-CEVEN'!O21+ESAG!O21+CEART!O21+FAED!O21+CEAD!O21+CEFID!O21+CERES!O21+CESFI!O21+CCT!O21+CEPLAN!O21+CEAVI!O21+CAV!O21+CEO!O21+CESMO!O21+'REITORIA-CEVEN'!P21+ESAG!P21+CEART!P21+FAED!P21+CEAD!P21+CEFID!P21+CERES!P21+CESFI!P21+CCT!P21+CEPLAN!P21+CEAVI!P21+CAV!P21+CEO!P21+CESMO!P21</f>
        <v>0</v>
      </c>
      <c r="K20" s="27">
        <f t="shared" si="2"/>
        <v>29</v>
      </c>
      <c r="L20" s="19">
        <f t="shared" si="0"/>
        <v>116000</v>
      </c>
      <c r="M20" s="19">
        <f t="shared" si="3"/>
        <v>0</v>
      </c>
      <c r="N20" s="19">
        <f t="shared" si="1"/>
        <v>0</v>
      </c>
    </row>
    <row r="21" spans="1:14" x14ac:dyDescent="0.25">
      <c r="A21" s="102"/>
      <c r="B21" s="75">
        <v>19</v>
      </c>
      <c r="C21" s="102"/>
      <c r="D21" s="80" t="s">
        <v>18</v>
      </c>
      <c r="E21" s="82">
        <v>1941</v>
      </c>
      <c r="F21" s="18">
        <f>'REITORIA-CEVEN'!J22+ESAG!J22+CEART!J22+FAED!J22+CEAD!J22+CEFID!J22+CERES!J22+CESFI!J22+CCT!J22+CEPLAN!J22+CEAVI!J22+CAV!J22+CEO!J22+CESMO!J22</f>
        <v>86</v>
      </c>
      <c r="G21" s="94">
        <f>'REITORIA-CEVEN'!K22+ESAG!K22+CEART!K22+FAED!K22+CEAD!K22+CEFID!K22+CERES!K22+CESFI!K22+CCT!K22+CEPLAN!K22+CEAVI!K22+CAV!K22+CEO!K22+CESMO!K22</f>
        <v>0</v>
      </c>
      <c r="H21" s="66">
        <f>'REITORIA-CEVEN'!J22-'REITORIA-CEVEN'!R22+ESAG!J22-ESAG!R22+CEART!J22-CEART!R22+FAED!J22-FAED!R22+CEAD!J22-CEAD!R22+CEFID!J22-CEFID!R22+CERES!J22-CERES!R22+CESFI!J22-CESFI!R22+CCT!J22-CCT!R22+CEPLAN!J22-CEPLAN!R22+CEAVI!J22-CEAVI!R22+CAV!J22-CAV!R22+CEO!J22-CEO!R22+CESMO!J22-CESMO!R22</f>
        <v>0</v>
      </c>
      <c r="I21" s="95">
        <f>'REITORIA-CEVEN'!N22+ESAG!N22+CEART!N22+FAED!N22+CEAD!N22+CEFID!N22+CERES!N22+CESFI!N22+CCT!N22+CEPLAN!N22+CEAVI!N22+CAV!N22+CEO!N22+CESMO!N22</f>
        <v>18</v>
      </c>
      <c r="J21" s="95">
        <f>'REITORIA-CEVEN'!O22+ESAG!O22+CEART!O22+FAED!O22+CEAD!O22+CEFID!O22+CERES!O22+CESFI!O22+CCT!O22+CEPLAN!O22+CEAVI!O22+CAV!O22+CEO!O22+CESMO!O22+'REITORIA-CEVEN'!P22+ESAG!P22+CEART!P22+FAED!P22+CEAD!P22+CEFID!P22+CERES!P22+CESFI!P22+CCT!P22+CEPLAN!P22+CEAVI!P22+CAV!P22+CEO!P22+CESMO!P22</f>
        <v>0</v>
      </c>
      <c r="K21" s="27">
        <f t="shared" si="2"/>
        <v>86</v>
      </c>
      <c r="L21" s="19">
        <f t="shared" si="0"/>
        <v>166926</v>
      </c>
      <c r="M21" s="19">
        <f t="shared" si="3"/>
        <v>0</v>
      </c>
      <c r="N21" s="19">
        <f t="shared" si="1"/>
        <v>0</v>
      </c>
    </row>
    <row r="22" spans="1:14" x14ac:dyDescent="0.25">
      <c r="A22" s="102"/>
      <c r="B22" s="75">
        <v>20</v>
      </c>
      <c r="C22" s="102"/>
      <c r="D22" s="80" t="s">
        <v>36</v>
      </c>
      <c r="E22" s="82">
        <v>2000</v>
      </c>
      <c r="F22" s="18">
        <f>'REITORIA-CEVEN'!J23+ESAG!J23+CEART!J23+FAED!J23+CEAD!J23+CEFID!J23+CERES!J23+CESFI!J23+CCT!J23+CEPLAN!J23+CEAVI!J23+CAV!J23+CEO!J23+CESMO!J23</f>
        <v>75</v>
      </c>
      <c r="G22" s="94">
        <f>'REITORIA-CEVEN'!K23+ESAG!K23+CEART!K23+FAED!K23+CEAD!K23+CEFID!K23+CERES!K23+CESFI!K23+CCT!K23+CEPLAN!K23+CEAVI!K23+CAV!K23+CEO!K23+CESMO!K23</f>
        <v>0</v>
      </c>
      <c r="H22" s="66">
        <f>'REITORIA-CEVEN'!J23-'REITORIA-CEVEN'!R23+ESAG!J23-ESAG!R23+CEART!J23-CEART!R23+FAED!J23-FAED!R23+CEAD!J23-CEAD!R23+CEFID!J23-CEFID!R23+CERES!J23-CERES!R23+CESFI!J23-CESFI!R23+CCT!J23-CCT!R23+CEPLAN!J23-CEPLAN!R23+CEAVI!J23-CEAVI!R23+CAV!J23-CAV!R23+CEO!J23-CEO!R23+CESMO!J23-CESMO!R23</f>
        <v>0</v>
      </c>
      <c r="I22" s="95">
        <f>'REITORIA-CEVEN'!N23+ESAG!N23+CEART!N23+FAED!N23+CEAD!N23+CEFID!N23+CERES!N23+CESFI!N23+CCT!N23+CEPLAN!N23+CEAVI!N23+CAV!N23+CEO!N23+CESMO!N23</f>
        <v>14</v>
      </c>
      <c r="J22" s="95">
        <f>'REITORIA-CEVEN'!O23+ESAG!O23+CEART!O23+FAED!O23+CEAD!O23+CEFID!O23+CERES!O23+CESFI!O23+CCT!O23+CEPLAN!O23+CEAVI!O23+CAV!O23+CEO!O23+CESMO!O23+'REITORIA-CEVEN'!P23+ESAG!P23+CEART!P23+FAED!P23+CEAD!P23+CEFID!P23+CERES!P23+CESFI!P23+CCT!P23+CEPLAN!P23+CEAVI!P23+CAV!P23+CEO!P23+CESMO!P23</f>
        <v>0</v>
      </c>
      <c r="K22" s="27">
        <f t="shared" si="2"/>
        <v>75</v>
      </c>
      <c r="L22" s="19">
        <f t="shared" si="0"/>
        <v>150000</v>
      </c>
      <c r="M22" s="19">
        <f t="shared" si="3"/>
        <v>0</v>
      </c>
      <c r="N22" s="19">
        <f t="shared" si="1"/>
        <v>0</v>
      </c>
    </row>
    <row r="23" spans="1:14" x14ac:dyDescent="0.25">
      <c r="A23" s="102"/>
      <c r="B23" s="75">
        <v>21</v>
      </c>
      <c r="C23" s="102"/>
      <c r="D23" s="80" t="s">
        <v>19</v>
      </c>
      <c r="E23" s="83">
        <v>3709</v>
      </c>
      <c r="F23" s="18">
        <f>'REITORIA-CEVEN'!J24+ESAG!J24+CEART!J24+FAED!J24+CEAD!J24+CEFID!J24+CERES!J24+CESFI!J24+CCT!J24+CEPLAN!J24+CEAVI!J24+CAV!J24+CEO!J24+CESMO!J24</f>
        <v>38</v>
      </c>
      <c r="G23" s="94">
        <f>'REITORIA-CEVEN'!K24+ESAG!K24+CEART!K24+FAED!K24+CEAD!K24+CEFID!K24+CERES!K24+CESFI!K24+CCT!K24+CEPLAN!K24+CEAVI!K24+CAV!K24+CEO!K24+CESMO!K24</f>
        <v>0</v>
      </c>
      <c r="H23" s="66">
        <f>'REITORIA-CEVEN'!J24-'REITORIA-CEVEN'!R24+ESAG!J24-ESAG!R24+CEART!J24-CEART!R24+FAED!J24-FAED!R24+CEAD!J24-CEAD!R24+CEFID!J24-CEFID!R24+CERES!J24-CERES!R24+CESFI!J24-CESFI!R24+CCT!J24-CCT!R24+CEPLAN!J24-CEPLAN!R24+CEAVI!J24-CEAVI!R24+CAV!J24-CAV!R24+CEO!J24-CEO!R24+CESMO!J24-CESMO!R24</f>
        <v>0</v>
      </c>
      <c r="I23" s="95">
        <f>'REITORIA-CEVEN'!N24+ESAG!N24+CEART!N24+FAED!N24+CEAD!N24+CEFID!N24+CERES!N24+CESFI!N24+CCT!N24+CEPLAN!N24+CEAVI!N24+CAV!N24+CEO!N24+CESMO!N24</f>
        <v>6</v>
      </c>
      <c r="J23" s="95">
        <f>'REITORIA-CEVEN'!O24+ESAG!O24+CEART!O24+FAED!O24+CEAD!O24+CEFID!O24+CERES!O24+CESFI!O24+CCT!O24+CEPLAN!O24+CEAVI!O24+CAV!O24+CEO!O24+CESMO!O24+'REITORIA-CEVEN'!P24+ESAG!P24+CEART!P24+FAED!P24+CEAD!P24+CEFID!P24+CERES!P24+CESFI!P24+CCT!P24+CEPLAN!P24+CEAVI!P24+CAV!P24+CEO!P24+CESMO!P24</f>
        <v>0</v>
      </c>
      <c r="K23" s="27">
        <f t="shared" si="2"/>
        <v>38</v>
      </c>
      <c r="L23" s="19">
        <f t="shared" si="0"/>
        <v>140942</v>
      </c>
      <c r="M23" s="19">
        <f t="shared" si="3"/>
        <v>0</v>
      </c>
      <c r="N23" s="19">
        <f t="shared" si="1"/>
        <v>0</v>
      </c>
    </row>
    <row r="24" spans="1:14" x14ac:dyDescent="0.25">
      <c r="A24" s="102"/>
      <c r="B24" s="75">
        <v>22</v>
      </c>
      <c r="C24" s="102"/>
      <c r="D24" s="80" t="s">
        <v>31</v>
      </c>
      <c r="E24" s="83">
        <v>800</v>
      </c>
      <c r="F24" s="18">
        <f>'REITORIA-CEVEN'!J25+ESAG!J25+CEART!J25+FAED!J25+CEAD!J25+CEFID!J25+CERES!J25+CESFI!J25+CCT!J25+CEPLAN!J25+CEAVI!J25+CAV!J25+CEO!J25+CESMO!J25</f>
        <v>56</v>
      </c>
      <c r="G24" s="94">
        <f>'REITORIA-CEVEN'!K25+ESAG!K25+CEART!K25+FAED!K25+CEAD!K25+CEFID!K25+CERES!K25+CESFI!K25+CCT!K25+CEPLAN!K25+CEAVI!K25+CAV!K25+CEO!K25+CESMO!K25</f>
        <v>0</v>
      </c>
      <c r="H24" s="66">
        <f>'REITORIA-CEVEN'!J25-'REITORIA-CEVEN'!R25+ESAG!J25-ESAG!R25+CEART!J25-CEART!R25+FAED!J25-FAED!R25+CEAD!J25-CEAD!R25+CEFID!J25-CEFID!R25+CERES!J25-CERES!R25+CESFI!J25-CESFI!R25+CCT!J25-CCT!R25+CEPLAN!J25-CEPLAN!R25+CEAVI!J25-CEAVI!R25+CAV!J25-CAV!R25+CEO!J25-CEO!R25+CESMO!J25-CESMO!R25</f>
        <v>0</v>
      </c>
      <c r="I24" s="95">
        <f>'REITORIA-CEVEN'!N25+ESAG!N25+CEART!N25+FAED!N25+CEAD!N25+CEFID!N25+CERES!N25+CESFI!N25+CCT!N25+CEPLAN!N25+CEAVI!N25+CAV!N25+CEO!N25+CESMO!N25</f>
        <v>12</v>
      </c>
      <c r="J24" s="95">
        <f>'REITORIA-CEVEN'!O25+ESAG!O25+CEART!O25+FAED!O25+CEAD!O25+CEFID!O25+CERES!O25+CESFI!O25+CCT!O25+CEPLAN!O25+CEAVI!O25+CAV!O25+CEO!O25+CESMO!O25+'REITORIA-CEVEN'!P25+ESAG!P25+CEART!P25+FAED!P25+CEAD!P25+CEFID!P25+CERES!P25+CESFI!P25+CCT!P25+CEPLAN!P25+CEAVI!P25+CAV!P25+CEO!P25+CESMO!P25</f>
        <v>0</v>
      </c>
      <c r="K24" s="27">
        <f t="shared" si="2"/>
        <v>56</v>
      </c>
      <c r="L24" s="19">
        <f t="shared" si="0"/>
        <v>44800</v>
      </c>
      <c r="M24" s="19">
        <f t="shared" si="3"/>
        <v>0</v>
      </c>
      <c r="N24" s="19">
        <f t="shared" si="1"/>
        <v>0</v>
      </c>
    </row>
    <row r="25" spans="1:14" x14ac:dyDescent="0.25">
      <c r="A25" s="102"/>
      <c r="B25" s="75">
        <v>23</v>
      </c>
      <c r="C25" s="102"/>
      <c r="D25" s="80" t="s">
        <v>37</v>
      </c>
      <c r="E25" s="83">
        <v>8</v>
      </c>
      <c r="F25" s="18">
        <f>'REITORIA-CEVEN'!J26+ESAG!J26+CEART!J26+FAED!J26+CEAD!J26+CEFID!J26+CERES!J26+CESFI!J26+CCT!J26+CEPLAN!J26+CEAVI!J26+CAV!J26+CEO!J26+CESMO!J26</f>
        <v>4665</v>
      </c>
      <c r="G25" s="94">
        <f>'REITORIA-CEVEN'!K26+ESAG!K26+CEART!K26+FAED!K26+CEAD!K26+CEFID!K26+CERES!K26+CESFI!K26+CCT!K26+CEPLAN!K26+CEAVI!K26+CAV!K26+CEO!K26+CESMO!K26</f>
        <v>0</v>
      </c>
      <c r="H25" s="66">
        <f>'REITORIA-CEVEN'!J26-'REITORIA-CEVEN'!R26+ESAG!J26-ESAG!R26+CEART!J26-CEART!R26+FAED!J26-FAED!R26+CEAD!J26-CEAD!R26+CEFID!J26-CEFID!R26+CERES!J26-CERES!R26+CESFI!J26-CESFI!R26+CCT!J26-CCT!R26+CEPLAN!J26-CEPLAN!R26+CEAVI!J26-CEAVI!R26+CAV!J26-CAV!R26+CEO!J26-CEO!R26+CESMO!J26-CESMO!R26</f>
        <v>0</v>
      </c>
      <c r="I25" s="95">
        <f>'REITORIA-CEVEN'!N26+ESAG!N26+CEART!N26+FAED!N26+CEAD!N26+CEFID!N26+CERES!N26+CESFI!N26+CCT!N26+CEPLAN!N26+CEAVI!N26+CAV!N26+CEO!N26+CESMO!N26</f>
        <v>1166</v>
      </c>
      <c r="J25" s="95">
        <f>'REITORIA-CEVEN'!O26+ESAG!O26+CEART!O26+FAED!O26+CEAD!O26+CEFID!O26+CERES!O26+CESFI!O26+CCT!O26+CEPLAN!O26+CEAVI!O26+CAV!O26+CEO!O26+CESMO!O26+'REITORIA-CEVEN'!P26+ESAG!P26+CEART!P26+FAED!P26+CEAD!P26+CEFID!P26+CERES!P26+CESFI!P26+CCT!P26+CEPLAN!P26+CEAVI!P26+CAV!P26+CEO!P26+CESMO!P26</f>
        <v>0</v>
      </c>
      <c r="K25" s="27">
        <f t="shared" si="2"/>
        <v>4665</v>
      </c>
      <c r="L25" s="19">
        <f t="shared" si="0"/>
        <v>37320</v>
      </c>
      <c r="M25" s="19">
        <f t="shared" si="3"/>
        <v>0</v>
      </c>
      <c r="N25" s="19">
        <f t="shared" si="1"/>
        <v>0</v>
      </c>
    </row>
    <row r="26" spans="1:14" x14ac:dyDescent="0.25">
      <c r="A26" s="102"/>
      <c r="B26" s="75">
        <v>24</v>
      </c>
      <c r="C26" s="102"/>
      <c r="D26" s="80" t="s">
        <v>38</v>
      </c>
      <c r="E26" s="83">
        <v>13</v>
      </c>
      <c r="F26" s="18">
        <f>'REITORIA-CEVEN'!J27+ESAG!J27+CEART!J27+FAED!J27+CEAD!J27+CEFID!J27+CERES!J27+CESFI!J27+CCT!J27+CEPLAN!J27+CEAVI!J27+CAV!J27+CEO!J27+CESMO!J27</f>
        <v>1184</v>
      </c>
      <c r="G26" s="94">
        <f>'REITORIA-CEVEN'!K27+ESAG!K27+CEART!K27+FAED!K27+CEAD!K27+CEFID!K27+CERES!K27+CESFI!K27+CCT!K27+CEPLAN!K27+CEAVI!K27+CAV!K27+CEO!K27+CESMO!K27</f>
        <v>0</v>
      </c>
      <c r="H26" s="66">
        <f>'REITORIA-CEVEN'!J27-'REITORIA-CEVEN'!R27+ESAG!J27-ESAG!R27+CEART!J27-CEART!R27+FAED!J27-FAED!R27+CEAD!J27-CEAD!R27+CEFID!J27-CEFID!R27+CERES!J27-CERES!R27+CESFI!J27-CESFI!R27+CCT!J27-CCT!R27+CEPLAN!J27-CEPLAN!R27+CEAVI!J27-CEAVI!R27+CAV!J27-CAV!R27+CEO!J27-CEO!R27+CESMO!J27-CESMO!R27</f>
        <v>0</v>
      </c>
      <c r="I26" s="95">
        <f>'REITORIA-CEVEN'!N27+ESAG!N27+CEART!N27+FAED!N27+CEAD!N27+CEFID!N27+CERES!N27+CESFI!N27+CCT!N27+CEPLAN!N27+CEAVI!N27+CAV!N27+CEO!N27+CESMO!N27</f>
        <v>295</v>
      </c>
      <c r="J26" s="95">
        <f>'REITORIA-CEVEN'!O27+ESAG!O27+CEART!O27+FAED!O27+CEAD!O27+CEFID!O27+CERES!O27+CESFI!O27+CCT!O27+CEPLAN!O27+CEAVI!O27+CAV!O27+CEO!O27+CESMO!O27+'REITORIA-CEVEN'!P27+ESAG!P27+CEART!P27+FAED!P27+CEAD!P27+CEFID!P27+CERES!P27+CESFI!P27+CCT!P27+CEPLAN!P27+CEAVI!P27+CAV!P27+CEO!P27+CESMO!P27</f>
        <v>0</v>
      </c>
      <c r="K26" s="27">
        <f t="shared" si="2"/>
        <v>1184</v>
      </c>
      <c r="L26" s="19">
        <f t="shared" si="0"/>
        <v>15392</v>
      </c>
      <c r="M26" s="19">
        <f t="shared" si="3"/>
        <v>0</v>
      </c>
      <c r="N26" s="19">
        <f t="shared" si="1"/>
        <v>0</v>
      </c>
    </row>
    <row r="27" spans="1:14" x14ac:dyDescent="0.25">
      <c r="A27" s="102"/>
      <c r="B27" s="75">
        <v>25</v>
      </c>
      <c r="C27" s="102"/>
      <c r="D27" s="80" t="s">
        <v>32</v>
      </c>
      <c r="E27" s="83">
        <v>4350</v>
      </c>
      <c r="F27" s="18">
        <f>'REITORIA-CEVEN'!J28+ESAG!J28+CEART!J28+FAED!J28+CEAD!J28+CEFID!J28+CERES!J28+CESFI!J28+CCT!J28+CEPLAN!J28+CEAVI!J28+CAV!J28+CEO!J28+CESMO!J28</f>
        <v>29</v>
      </c>
      <c r="G27" s="94">
        <f>'REITORIA-CEVEN'!K28+ESAG!K28+CEART!K28+FAED!K28+CEAD!K28+CEFID!K28+CERES!K28+CESFI!K28+CCT!K28+CEPLAN!K28+CEAVI!K28+CAV!K28+CEO!K28+CESMO!K28</f>
        <v>0</v>
      </c>
      <c r="H27" s="66">
        <f>'REITORIA-CEVEN'!J28-'REITORIA-CEVEN'!R28+ESAG!J28-ESAG!R28+CEART!J28-CEART!R28+FAED!J28-FAED!R28+CEAD!J28-CEAD!R28+CEFID!J28-CEFID!R28+CERES!J28-CERES!R28+CESFI!J28-CESFI!R28+CCT!J28-CCT!R28+CEPLAN!J28-CEPLAN!R28+CEAVI!J28-CEAVI!R28+CAV!J28-CAV!R28+CEO!J28-CEO!R28+CESMO!J28-CESMO!R28</f>
        <v>0</v>
      </c>
      <c r="I27" s="95">
        <f>'REITORIA-CEVEN'!N28+ESAG!N28+CEART!N28+FAED!N28+CEAD!N28+CEFID!N28+CERES!N28+CESFI!N28+CCT!N28+CEPLAN!N28+CEAVI!N28+CAV!N28+CEO!N28+CESMO!N28</f>
        <v>4</v>
      </c>
      <c r="J27" s="95">
        <f>'REITORIA-CEVEN'!O28+ESAG!O28+CEART!O28+FAED!O28+CEAD!O28+CEFID!O28+CERES!O28+CESFI!O28+CCT!O28+CEPLAN!O28+CEAVI!O28+CAV!O28+CEO!O28+CESMO!O28+'REITORIA-CEVEN'!P28+ESAG!P28+CEART!P28+FAED!P28+CEAD!P28+CEFID!P28+CERES!P28+CESFI!P28+CCT!P28+CEPLAN!P28+CEAVI!P28+CAV!P28+CEO!P28+CESMO!P28</f>
        <v>0</v>
      </c>
      <c r="K27" s="27">
        <f t="shared" si="2"/>
        <v>29</v>
      </c>
      <c r="L27" s="19">
        <f t="shared" si="0"/>
        <v>126150</v>
      </c>
      <c r="M27" s="19">
        <f t="shared" si="3"/>
        <v>0</v>
      </c>
      <c r="N27" s="19">
        <f t="shared" si="1"/>
        <v>0</v>
      </c>
    </row>
    <row r="28" spans="1:14" x14ac:dyDescent="0.25">
      <c r="A28" s="102"/>
      <c r="B28" s="75">
        <v>26</v>
      </c>
      <c r="C28" s="102"/>
      <c r="D28" s="80" t="s">
        <v>33</v>
      </c>
      <c r="E28" s="83">
        <v>2584</v>
      </c>
      <c r="F28" s="18">
        <f>'REITORIA-CEVEN'!J29+ESAG!J29+CEART!J29+FAED!J29+CEAD!J29+CEFID!J29+CERES!J29+CESFI!J29+CCT!J29+CEPLAN!J29+CEAVI!J29+CAV!J29+CEO!J29+CESMO!J29</f>
        <v>19</v>
      </c>
      <c r="G28" s="94">
        <f>'REITORIA-CEVEN'!K29+ESAG!K29+CEART!K29+FAED!K29+CEAD!K29+CEFID!K29+CERES!K29+CESFI!K29+CCT!K29+CEPLAN!K29+CEAVI!K29+CAV!K29+CEO!K29+CESMO!K29</f>
        <v>0</v>
      </c>
      <c r="H28" s="66">
        <f>'REITORIA-CEVEN'!J29-'REITORIA-CEVEN'!R29+ESAG!J29-ESAG!R29+CEART!J29-CEART!R29+FAED!J29-FAED!R29+CEAD!J29-CEAD!R29+CEFID!J29-CEFID!R29+CERES!J29-CERES!R29+CESFI!J29-CESFI!R29+CCT!J29-CCT!R29+CEPLAN!J29-CEPLAN!R29+CEAVI!J29-CEAVI!R29+CAV!J29-CAV!R29+CEO!J29-CEO!R29+CESMO!J29-CESMO!R29</f>
        <v>0</v>
      </c>
      <c r="I28" s="95">
        <f>'REITORIA-CEVEN'!N29+ESAG!N29+CEART!N29+FAED!N29+CEAD!N29+CEFID!N29+CERES!N29+CESFI!N29+CCT!N29+CEPLAN!N29+CEAVI!N29+CAV!N29+CEO!N29+CESMO!N29</f>
        <v>2</v>
      </c>
      <c r="J28" s="95">
        <f>'REITORIA-CEVEN'!O29+ESAG!O29+CEART!O29+FAED!O29+CEAD!O29+CEFID!O29+CERES!O29+CESFI!O29+CCT!O29+CEPLAN!O29+CEAVI!O29+CAV!O29+CEO!O29+CESMO!O29+'REITORIA-CEVEN'!P29+ESAG!P29+CEART!P29+FAED!P29+CEAD!P29+CEFID!P29+CERES!P29+CESFI!P29+CCT!P29+CEPLAN!P29+CEAVI!P29+CAV!P29+CEO!P29+CESMO!P29</f>
        <v>0</v>
      </c>
      <c r="K28" s="27">
        <f t="shared" si="2"/>
        <v>19</v>
      </c>
      <c r="L28" s="19">
        <f t="shared" si="0"/>
        <v>49096</v>
      </c>
      <c r="M28" s="19">
        <f t="shared" si="3"/>
        <v>0</v>
      </c>
      <c r="N28" s="19">
        <f t="shared" si="1"/>
        <v>0</v>
      </c>
    </row>
    <row r="29" spans="1:14" ht="14.25" customHeight="1" x14ac:dyDescent="0.25">
      <c r="A29" s="121">
        <v>2</v>
      </c>
      <c r="B29" s="50">
        <v>27</v>
      </c>
      <c r="C29" s="122" t="s">
        <v>84</v>
      </c>
      <c r="D29" s="51" t="s">
        <v>39</v>
      </c>
      <c r="E29" s="35">
        <v>2162.5</v>
      </c>
      <c r="F29" s="18">
        <f>'REITORIA-CEVEN'!J30+ESAG!J30+CEART!J30+FAED!J30+CEAD!J30+CEFID!J30+CERES!J30+CESFI!J30+CCT!J30+CEPLAN!J30+CEAVI!J30+CAV!J30+CEO!J30+CESMO!J30</f>
        <v>2</v>
      </c>
      <c r="G29" s="94">
        <f>'REITORIA-CEVEN'!K30+ESAG!K30+CEART!K30+FAED!K30+CEAD!K30+CEFID!K30+CERES!K30+CESFI!K30+CCT!K30+CEPLAN!K30+CEAVI!K30+CAV!K30+CEO!K30+CESMO!K30</f>
        <v>2</v>
      </c>
      <c r="H29" s="66">
        <f>'REITORIA-CEVEN'!J30-'REITORIA-CEVEN'!R30+ESAG!J30-ESAG!R30+CEART!J30-CEART!R30+FAED!J30-FAED!R30+CEAD!J30-CEAD!R30+CEFID!J30-CEFID!R30+CERES!J30-CERES!R30+CESFI!J30-CESFI!R30+CCT!J30-CCT!R30+CEPLAN!J30-CEPLAN!R30+CEAVI!J30-CEAVI!R30+CAV!J30-CAV!R30+CEO!J30-CEO!R30+CESMO!J30-CESMO!R30</f>
        <v>2</v>
      </c>
      <c r="I29" s="95">
        <f>'REITORIA-CEVEN'!N30+ESAG!N30+CEART!N30+FAED!N30+CEAD!N30+CEFID!N30+CERES!N30+CESFI!N30+CCT!N30+CEPLAN!N30+CEAVI!N30+CAV!N30+CEO!N30+CESMO!N30</f>
        <v>0</v>
      </c>
      <c r="J29" s="95">
        <f>'REITORIA-CEVEN'!O30+ESAG!O30+CEART!O30+FAED!O30+CEAD!O30+CEFID!O30+CERES!O30+CESFI!O30+CCT!O30+CEPLAN!O30+CEAVI!O30+CAV!O30+CEO!O30+CESMO!O30+'REITORIA-CEVEN'!P30+ESAG!P30+CEART!P30+FAED!P30+CEAD!P30+CEFID!P30+CERES!P30+CESFI!P30+CCT!P30+CEPLAN!P30+CEAVI!P30+CAV!P30+CEO!P30+CESMO!P30</f>
        <v>0</v>
      </c>
      <c r="K29" s="27">
        <f t="shared" si="2"/>
        <v>0</v>
      </c>
      <c r="L29" s="19">
        <f t="shared" si="0"/>
        <v>4325</v>
      </c>
      <c r="M29" s="19">
        <f t="shared" si="3"/>
        <v>0</v>
      </c>
      <c r="N29" s="19">
        <f t="shared" si="1"/>
        <v>4325</v>
      </c>
    </row>
    <row r="30" spans="1:14" x14ac:dyDescent="0.25">
      <c r="A30" s="121"/>
      <c r="B30" s="50">
        <v>28</v>
      </c>
      <c r="C30" s="122"/>
      <c r="D30" s="52" t="s">
        <v>40</v>
      </c>
      <c r="E30" s="35">
        <v>1091.97</v>
      </c>
      <c r="F30" s="18">
        <f>'REITORIA-CEVEN'!J31+ESAG!J31+CEART!J31+FAED!J31+CEAD!J31+CEFID!J31+CERES!J31+CESFI!J31+CCT!J31+CEPLAN!J31+CEAVI!J31+CAV!J31+CEO!J31+CESMO!J31</f>
        <v>1</v>
      </c>
      <c r="G30" s="94">
        <f>'REITORIA-CEVEN'!K31+ESAG!K31+CEART!K31+FAED!K31+CEAD!K31+CEFID!K31+CERES!K31+CESFI!K31+CCT!K31+CEPLAN!K31+CEAVI!K31+CAV!K31+CEO!K31+CESMO!K31</f>
        <v>1</v>
      </c>
      <c r="H30" s="66">
        <f>'REITORIA-CEVEN'!J31-'REITORIA-CEVEN'!R31+ESAG!J31-ESAG!R31+CEART!J31-CEART!R31+FAED!J31-FAED!R31+CEAD!J31-CEAD!R31+CEFID!J31-CEFID!R31+CERES!J31-CERES!R31+CESFI!J31-CESFI!R31+CCT!J31-CCT!R31+CEPLAN!J31-CEPLAN!R31+CEAVI!J31-CEAVI!R31+CAV!J31-CAV!R31+CEO!J31-CEO!R31+CESMO!J31-CESMO!R31</f>
        <v>1</v>
      </c>
      <c r="I30" s="95">
        <f>'REITORIA-CEVEN'!N31+ESAG!N31+CEART!N31+FAED!N31+CEAD!N31+CEFID!N31+CERES!N31+CESFI!N31+CCT!N31+CEPLAN!N31+CEAVI!N31+CAV!N31+CEO!N31+CESMO!N31</f>
        <v>0</v>
      </c>
      <c r="J30" s="95">
        <f>'REITORIA-CEVEN'!O31+ESAG!O31+CEART!O31+FAED!O31+CEAD!O31+CEFID!O31+CERES!O31+CESFI!O31+CCT!O31+CEPLAN!O31+CEAVI!O31+CAV!O31+CEO!O31+CESMO!O31+'REITORIA-CEVEN'!P31+ESAG!P31+CEART!P31+FAED!P31+CEAD!P31+CEFID!P31+CERES!P31+CESFI!P31+CCT!P31+CEPLAN!P31+CEAVI!P31+CAV!P31+CEO!P31+CESMO!P31</f>
        <v>0</v>
      </c>
      <c r="K30" s="27">
        <f t="shared" si="2"/>
        <v>0</v>
      </c>
      <c r="L30" s="19">
        <f t="shared" si="0"/>
        <v>1091.97</v>
      </c>
      <c r="M30" s="19">
        <f t="shared" si="3"/>
        <v>0</v>
      </c>
      <c r="N30" s="19">
        <f t="shared" si="1"/>
        <v>1091.97</v>
      </c>
    </row>
    <row r="31" spans="1:14" x14ac:dyDescent="0.25">
      <c r="A31" s="121"/>
      <c r="B31" s="50">
        <v>29</v>
      </c>
      <c r="C31" s="122"/>
      <c r="D31" s="58" t="s">
        <v>85</v>
      </c>
      <c r="E31" s="35">
        <v>76</v>
      </c>
      <c r="F31" s="18">
        <f>'REITORIA-CEVEN'!J32+ESAG!J32+CEART!J32+FAED!J32+CEAD!J32+CEFID!J32+CERES!J32+CESFI!J32+CCT!J32+CEPLAN!J32+CEAVI!J32+CAV!J32+CEO!J32+CESMO!J32</f>
        <v>12</v>
      </c>
      <c r="G31" s="94">
        <f>'REITORIA-CEVEN'!K32+ESAG!K32+CEART!K32+FAED!K32+CEAD!K32+CEFID!K32+CERES!K32+CESFI!K32+CCT!K32+CEPLAN!K32+CEAVI!K32+CAV!K32+CEO!K32+CESMO!K32</f>
        <v>12</v>
      </c>
      <c r="H31" s="66">
        <f>'REITORIA-CEVEN'!J32-'REITORIA-CEVEN'!R32+ESAG!J32-ESAG!R32+CEART!J32-CEART!R32+FAED!J32-FAED!R32+CEAD!J32-CEAD!R32+CEFID!J32-CEFID!R32+CERES!J32-CERES!R32+CESFI!J32-CESFI!R32+CCT!J32-CCT!R32+CEPLAN!J32-CEPLAN!R32+CEAVI!J32-CEAVI!R32+CAV!J32-CAV!R32+CEO!J32-CEO!R32+CESMO!J32-CESMO!R32</f>
        <v>12</v>
      </c>
      <c r="I31" s="95">
        <f>'REITORIA-CEVEN'!N32+ESAG!N32+CEART!N32+FAED!N32+CEAD!N32+CEFID!N32+CERES!N32+CESFI!N32+CCT!N32+CEPLAN!N32+CEAVI!N32+CAV!N32+CEO!N32+CESMO!N32</f>
        <v>3</v>
      </c>
      <c r="J31" s="95">
        <f>'REITORIA-CEVEN'!O32+ESAG!O32+CEART!O32+FAED!O32+CEAD!O32+CEFID!O32+CERES!O32+CESFI!O32+CCT!O32+CEPLAN!O32+CEAVI!O32+CAV!O32+CEO!O32+CESMO!O32+'REITORIA-CEVEN'!P32+ESAG!P32+CEART!P32+FAED!P32+CEAD!P32+CEFID!P32+CERES!P32+CESFI!P32+CCT!P32+CEPLAN!P32+CEAVI!P32+CAV!P32+CEO!P32+CESMO!P32</f>
        <v>0</v>
      </c>
      <c r="K31" s="27">
        <f t="shared" si="2"/>
        <v>0</v>
      </c>
      <c r="L31" s="19">
        <f t="shared" si="0"/>
        <v>912</v>
      </c>
      <c r="M31" s="19">
        <f t="shared" si="3"/>
        <v>0</v>
      </c>
      <c r="N31" s="19">
        <f t="shared" si="1"/>
        <v>912</v>
      </c>
    </row>
    <row r="32" spans="1:14" ht="30" x14ac:dyDescent="0.25">
      <c r="A32" s="121"/>
      <c r="B32" s="50">
        <v>30</v>
      </c>
      <c r="C32" s="122"/>
      <c r="D32" s="58" t="s">
        <v>89</v>
      </c>
      <c r="E32" s="35">
        <v>689.44</v>
      </c>
      <c r="F32" s="18">
        <f>'REITORIA-CEVEN'!J33+ESAG!J33+CEART!J33+FAED!J33+CEAD!J33+CEFID!J33+CERES!J33+CESFI!J33+CCT!J33+CEPLAN!J33+CEAVI!J33+CAV!J33+CEO!J33+CESMO!J33</f>
        <v>2</v>
      </c>
      <c r="G32" s="94">
        <f>'REITORIA-CEVEN'!K33+ESAG!K33+CEART!K33+FAED!K33+CEAD!K33+CEFID!K33+CERES!K33+CESFI!K33+CCT!K33+CEPLAN!K33+CEAVI!K33+CAV!K33+CEO!K33+CESMO!K33</f>
        <v>0</v>
      </c>
      <c r="H32" s="66">
        <f>'REITORIA-CEVEN'!J33-'REITORIA-CEVEN'!R33+ESAG!J33-ESAG!R33+CEART!J33-CEART!R33+FAED!J33-FAED!R33+CEAD!J33-CEAD!R33+CEFID!J33-CEFID!R33+CERES!J33-CERES!R33+CESFI!J33-CESFI!R33+CCT!J33-CCT!R33+CEPLAN!J33-CEPLAN!R33+CEAVI!J33-CEAVI!R33+CAV!J33-CAV!R33+CEO!J33-CEO!R33+CESMO!J33-CESMO!R33</f>
        <v>0</v>
      </c>
      <c r="I32" s="95">
        <f>'REITORIA-CEVEN'!N33+ESAG!N33+CEART!N33+FAED!N33+CEAD!N33+CEFID!N33+CERES!N33+CESFI!N33+CCT!N33+CEPLAN!N33+CEAVI!N33+CAV!N33+CEO!N33+CESMO!N33</f>
        <v>0</v>
      </c>
      <c r="J32" s="95">
        <f>'REITORIA-CEVEN'!O33+ESAG!O33+CEART!O33+FAED!O33+CEAD!O33+CEFID!O33+CERES!O33+CESFI!O33+CCT!O33+CEPLAN!O33+CEAVI!O33+CAV!O33+CEO!O33+CESMO!O33+'REITORIA-CEVEN'!P33+ESAG!P33+CEART!P33+FAED!P33+CEAD!P33+CEFID!P33+CERES!P33+CESFI!P33+CCT!P33+CEPLAN!P33+CEAVI!P33+CAV!P33+CEO!P33+CESMO!P33</f>
        <v>0</v>
      </c>
      <c r="K32" s="27">
        <f t="shared" si="2"/>
        <v>2</v>
      </c>
      <c r="L32" s="19">
        <f t="shared" si="0"/>
        <v>1378.88</v>
      </c>
      <c r="M32" s="19">
        <f t="shared" si="3"/>
        <v>0</v>
      </c>
      <c r="N32" s="19">
        <f t="shared" si="1"/>
        <v>0</v>
      </c>
    </row>
    <row r="33" spans="1:14" ht="30" x14ac:dyDescent="0.25">
      <c r="A33" s="121"/>
      <c r="B33" s="50">
        <v>31</v>
      </c>
      <c r="C33" s="122"/>
      <c r="D33" s="60" t="s">
        <v>90</v>
      </c>
      <c r="E33" s="35">
        <v>995.62</v>
      </c>
      <c r="F33" s="18">
        <f>'REITORIA-CEVEN'!J34+ESAG!J34+CEART!J34+FAED!J34+CEAD!J34+CEFID!J34+CERES!J34+CESFI!J34+CCT!J34+CEPLAN!J34+CEAVI!J34+CAV!J34+CEO!J34+CESMO!J34</f>
        <v>1</v>
      </c>
      <c r="G33" s="94">
        <f>'REITORIA-CEVEN'!K34+ESAG!K34+CEART!K34+FAED!K34+CEAD!K34+CEFID!K34+CERES!K34+CESFI!K34+CCT!K34+CEPLAN!K34+CEAVI!K34+CAV!K34+CEO!K34+CESMO!K34</f>
        <v>1</v>
      </c>
      <c r="H33" s="66">
        <f>'REITORIA-CEVEN'!J34-'REITORIA-CEVEN'!R34+ESAG!J34-ESAG!R34+CEART!J34-CEART!R34+FAED!J34-FAED!R34+CEAD!J34-CEAD!R34+CEFID!J34-CEFID!R34+CERES!J34-CERES!R34+CESFI!J34-CESFI!R34+CCT!J34-CCT!R34+CEPLAN!J34-CEPLAN!R34+CEAVI!J34-CEAVI!R34+CAV!J34-CAV!R34+CEO!J34-CEO!R34+CESMO!J34-CESMO!R34</f>
        <v>1</v>
      </c>
      <c r="I33" s="95">
        <f>'REITORIA-CEVEN'!N34+ESAG!N34+CEART!N34+FAED!N34+CEAD!N34+CEFID!N34+CERES!N34+CESFI!N34+CCT!N34+CEPLAN!N34+CEAVI!N34+CAV!N34+CEO!N34+CESMO!N34</f>
        <v>0</v>
      </c>
      <c r="J33" s="95">
        <f>'REITORIA-CEVEN'!O34+ESAG!O34+CEART!O34+FAED!O34+CEAD!O34+CEFID!O34+CERES!O34+CESFI!O34+CCT!O34+CEPLAN!O34+CEAVI!O34+CAV!O34+CEO!O34+CESMO!O34+'REITORIA-CEVEN'!P34+ESAG!P34+CEART!P34+FAED!P34+CEAD!P34+CEFID!P34+CERES!P34+CESFI!P34+CCT!P34+CEPLAN!P34+CEAVI!P34+CAV!P34+CEO!P34+CESMO!P34</f>
        <v>0</v>
      </c>
      <c r="K33" s="27">
        <f t="shared" si="2"/>
        <v>0</v>
      </c>
      <c r="L33" s="19">
        <f t="shared" si="0"/>
        <v>995.62</v>
      </c>
      <c r="M33" s="19">
        <f t="shared" si="3"/>
        <v>0</v>
      </c>
      <c r="N33" s="19">
        <f t="shared" si="1"/>
        <v>995.62</v>
      </c>
    </row>
    <row r="34" spans="1:14" x14ac:dyDescent="0.25">
      <c r="A34" s="121"/>
      <c r="B34" s="50">
        <v>32</v>
      </c>
      <c r="C34" s="122"/>
      <c r="D34" s="60" t="s">
        <v>41</v>
      </c>
      <c r="E34" s="35">
        <v>147.01</v>
      </c>
      <c r="F34" s="18">
        <f>'REITORIA-CEVEN'!J35+ESAG!J35+CEART!J35+FAED!J35+CEAD!J35+CEFID!J35+CERES!J35+CESFI!J35+CCT!J35+CEPLAN!J35+CEAVI!J35+CAV!J35+CEO!J35+CESMO!J35</f>
        <v>4</v>
      </c>
      <c r="G34" s="94">
        <f>'REITORIA-CEVEN'!K35+ESAG!K35+CEART!K35+FAED!K35+CEAD!K35+CEFID!K35+CERES!K35+CESFI!K35+CCT!K35+CEPLAN!K35+CEAVI!K35+CAV!K35+CEO!K35+CESMO!K35</f>
        <v>4</v>
      </c>
      <c r="H34" s="66">
        <f>'REITORIA-CEVEN'!J35-'REITORIA-CEVEN'!R35+ESAG!J35-ESAG!R35+CEART!J35-CEART!R35+FAED!J35-FAED!R35+CEAD!J35-CEAD!R35+CEFID!J35-CEFID!R35+CERES!J35-CERES!R35+CESFI!J35-CESFI!R35+CCT!J35-CCT!R35+CEPLAN!J35-CEPLAN!R35+CEAVI!J35-CEAVI!R35+CAV!J35-CAV!R35+CEO!J35-CEO!R35+CESMO!J35-CESMO!R35</f>
        <v>4</v>
      </c>
      <c r="I34" s="95">
        <f>'REITORIA-CEVEN'!N35+ESAG!N35+CEART!N35+FAED!N35+CEAD!N35+CEFID!N35+CERES!N35+CESFI!N35+CCT!N35+CEPLAN!N35+CEAVI!N35+CAV!N35+CEO!N35+CESMO!N35</f>
        <v>1</v>
      </c>
      <c r="J34" s="95">
        <f>'REITORIA-CEVEN'!O35+ESAG!O35+CEART!O35+FAED!O35+CEAD!O35+CEFID!O35+CERES!O35+CESFI!O35+CCT!O35+CEPLAN!O35+CEAVI!O35+CAV!O35+CEO!O35+CESMO!O35+'REITORIA-CEVEN'!P35+ESAG!P35+CEART!P35+FAED!P35+CEAD!P35+CEFID!P35+CERES!P35+CESFI!P35+CCT!P35+CEPLAN!P35+CEAVI!P35+CAV!P35+CEO!P35+CESMO!P35</f>
        <v>0</v>
      </c>
      <c r="K34" s="27">
        <f t="shared" si="2"/>
        <v>0</v>
      </c>
      <c r="L34" s="19">
        <f t="shared" si="0"/>
        <v>588.04</v>
      </c>
      <c r="M34" s="19">
        <f t="shared" si="3"/>
        <v>0</v>
      </c>
      <c r="N34" s="19">
        <f t="shared" si="1"/>
        <v>588.04</v>
      </c>
    </row>
    <row r="35" spans="1:14" x14ac:dyDescent="0.25">
      <c r="A35" s="121"/>
      <c r="B35" s="50">
        <v>33</v>
      </c>
      <c r="C35" s="122"/>
      <c r="D35" s="58" t="s">
        <v>42</v>
      </c>
      <c r="E35" s="35">
        <v>1059.8599999999999</v>
      </c>
      <c r="F35" s="18">
        <f>'REITORIA-CEVEN'!J36+ESAG!J36+CEART!J36+FAED!J36+CEAD!J36+CEFID!J36+CERES!J36+CESFI!J36+CCT!J36+CEPLAN!J36+CEAVI!J36+CAV!J36+CEO!J36+CESMO!J36</f>
        <v>1</v>
      </c>
      <c r="G35" s="94">
        <f>'REITORIA-CEVEN'!K36+ESAG!K36+CEART!K36+FAED!K36+CEAD!K36+CEFID!K36+CERES!K36+CESFI!K36+CCT!K36+CEPLAN!K36+CEAVI!K36+CAV!K36+CEO!K36+CESMO!K36</f>
        <v>1</v>
      </c>
      <c r="H35" s="66">
        <f>'REITORIA-CEVEN'!J36-'REITORIA-CEVEN'!R36+ESAG!J36-ESAG!R36+CEART!J36-CEART!R36+FAED!J36-FAED!R36+CEAD!J36-CEAD!R36+CEFID!J36-CEFID!R36+CERES!J36-CERES!R36+CESFI!J36-CESFI!R36+CCT!J36-CCT!R36+CEPLAN!J36-CEPLAN!R36+CEAVI!J36-CEAVI!R36+CAV!J36-CAV!R36+CEO!J36-CEO!R36+CESMO!J36-CESMO!R36</f>
        <v>1</v>
      </c>
      <c r="I35" s="95">
        <f>'REITORIA-CEVEN'!N36+ESAG!N36+CEART!N36+FAED!N36+CEAD!N36+CEFID!N36+CERES!N36+CESFI!N36+CCT!N36+CEPLAN!N36+CEAVI!N36+CAV!N36+CEO!N36+CESMO!N36</f>
        <v>0</v>
      </c>
      <c r="J35" s="95">
        <f>'REITORIA-CEVEN'!O36+ESAG!O36+CEART!O36+FAED!O36+CEAD!O36+CEFID!O36+CERES!O36+CESFI!O36+CCT!O36+CEPLAN!O36+CEAVI!O36+CAV!O36+CEO!O36+CESMO!O36+'REITORIA-CEVEN'!P36+ESAG!P36+CEART!P36+FAED!P36+CEAD!P36+CEFID!P36+CERES!P36+CESFI!P36+CCT!P36+CEPLAN!P36+CEAVI!P36+CAV!P36+CEO!P36+CESMO!P36</f>
        <v>0</v>
      </c>
      <c r="K35" s="27">
        <f t="shared" si="2"/>
        <v>0</v>
      </c>
      <c r="L35" s="19">
        <f t="shared" ref="L35:L54" si="4">F35*E35</f>
        <v>1059.8599999999999</v>
      </c>
      <c r="M35" s="19">
        <f t="shared" si="3"/>
        <v>0</v>
      </c>
      <c r="N35" s="19">
        <f t="shared" ref="N35:N54" si="5">H35*E35</f>
        <v>1059.8599999999999</v>
      </c>
    </row>
    <row r="36" spans="1:14" x14ac:dyDescent="0.25">
      <c r="A36" s="121"/>
      <c r="B36" s="50">
        <v>34</v>
      </c>
      <c r="C36" s="122"/>
      <c r="D36" s="52" t="s">
        <v>43</v>
      </c>
      <c r="E36" s="35">
        <v>824.33</v>
      </c>
      <c r="F36" s="18">
        <f>'REITORIA-CEVEN'!J37+ESAG!J37+CEART!J37+FAED!J37+CEAD!J37+CEFID!J37+CERES!J37+CESFI!J37+CCT!J37+CEPLAN!J37+CEAVI!J37+CAV!J37+CEO!J37+CESMO!J37</f>
        <v>1</v>
      </c>
      <c r="G36" s="94">
        <f>'REITORIA-CEVEN'!K37+ESAG!K37+CEART!K37+FAED!K37+CEAD!K37+CEFID!K37+CERES!K37+CESFI!K37+CCT!K37+CEPLAN!K37+CEAVI!K37+CAV!K37+CEO!K37+CESMO!K37</f>
        <v>1</v>
      </c>
      <c r="H36" s="66">
        <f>'REITORIA-CEVEN'!J37-'REITORIA-CEVEN'!R37+ESAG!J37-ESAG!R37+CEART!J37-CEART!R37+FAED!J37-FAED!R37+CEAD!J37-CEAD!R37+CEFID!J37-CEFID!R37+CERES!J37-CERES!R37+CESFI!J37-CESFI!R37+CCT!J37-CCT!R37+CEPLAN!J37-CEPLAN!R37+CEAVI!J37-CEAVI!R37+CAV!J37-CAV!R37+CEO!J37-CEO!R37+CESMO!J37-CESMO!R37</f>
        <v>1</v>
      </c>
      <c r="I36" s="95">
        <f>'REITORIA-CEVEN'!N37+ESAG!N37+CEART!N37+FAED!N37+CEAD!N37+CEFID!N37+CERES!N37+CESFI!N37+CCT!N37+CEPLAN!N37+CEAVI!N37+CAV!N37+CEO!N37+CESMO!N37</f>
        <v>0</v>
      </c>
      <c r="J36" s="95">
        <f>'REITORIA-CEVEN'!O37+ESAG!O37+CEART!O37+FAED!O37+CEAD!O37+CEFID!O37+CERES!O37+CESFI!O37+CCT!O37+CEPLAN!O37+CEAVI!O37+CAV!O37+CEO!O37+CESMO!O37+'REITORIA-CEVEN'!P37+ESAG!P37+CEART!P37+FAED!P37+CEAD!P37+CEFID!P37+CERES!P37+CESFI!P37+CCT!P37+CEPLAN!P37+CEAVI!P37+CAV!P37+CEO!P37+CESMO!P37</f>
        <v>0</v>
      </c>
      <c r="K36" s="27">
        <f t="shared" si="2"/>
        <v>0</v>
      </c>
      <c r="L36" s="19">
        <f t="shared" si="4"/>
        <v>824.33</v>
      </c>
      <c r="M36" s="19">
        <f t="shared" si="3"/>
        <v>0</v>
      </c>
      <c r="N36" s="19">
        <f t="shared" si="5"/>
        <v>824.33</v>
      </c>
    </row>
    <row r="37" spans="1:14" x14ac:dyDescent="0.25">
      <c r="A37" s="121"/>
      <c r="B37" s="50">
        <v>35</v>
      </c>
      <c r="C37" s="122"/>
      <c r="D37" s="52" t="s">
        <v>44</v>
      </c>
      <c r="E37" s="35">
        <v>610.22</v>
      </c>
      <c r="F37" s="18">
        <f>'REITORIA-CEVEN'!J38+ESAG!J38+CEART!J38+FAED!J38+CEAD!J38+CEFID!J38+CERES!J38+CESFI!J38+CCT!J38+CEPLAN!J38+CEAVI!J38+CAV!J38+CEO!J38+CESMO!J38</f>
        <v>1</v>
      </c>
      <c r="G37" s="94">
        <f>'REITORIA-CEVEN'!K38+ESAG!K38+CEART!K38+FAED!K38+CEAD!K38+CEFID!K38+CERES!K38+CESFI!K38+CCT!K38+CEPLAN!K38+CEAVI!K38+CAV!K38+CEO!K38+CESMO!K38</f>
        <v>1</v>
      </c>
      <c r="H37" s="66">
        <f>'REITORIA-CEVEN'!J38-'REITORIA-CEVEN'!R38+ESAG!J38-ESAG!R38+CEART!J38-CEART!R38+FAED!J38-FAED!R38+CEAD!J38-CEAD!R38+CEFID!J38-CEFID!R38+CERES!J38-CERES!R38+CESFI!J38-CESFI!R38+CCT!J38-CCT!R38+CEPLAN!J38-CEPLAN!R38+CEAVI!J38-CEAVI!R38+CAV!J38-CAV!R38+CEO!J38-CEO!R38+CESMO!J38-CESMO!R38</f>
        <v>1</v>
      </c>
      <c r="I37" s="95">
        <f>'REITORIA-CEVEN'!N38+ESAG!N38+CEART!N38+FAED!N38+CEAD!N38+CEFID!N38+CERES!N38+CESFI!N38+CCT!N38+CEPLAN!N38+CEAVI!N38+CAV!N38+CEO!N38+CESMO!N38</f>
        <v>0</v>
      </c>
      <c r="J37" s="95">
        <f>'REITORIA-CEVEN'!O38+ESAG!O38+CEART!O38+FAED!O38+CEAD!O38+CEFID!O38+CERES!O38+CESFI!O38+CCT!O38+CEPLAN!O38+CEAVI!O38+CAV!O38+CEO!O38+CESMO!O38+'REITORIA-CEVEN'!P38+ESAG!P38+CEART!P38+FAED!P38+CEAD!P38+CEFID!P38+CERES!P38+CESFI!P38+CCT!P38+CEPLAN!P38+CEAVI!P38+CAV!P38+CEO!P38+CESMO!P38</f>
        <v>0</v>
      </c>
      <c r="K37" s="27">
        <f t="shared" si="2"/>
        <v>0</v>
      </c>
      <c r="L37" s="19">
        <f t="shared" si="4"/>
        <v>610.22</v>
      </c>
      <c r="M37" s="19">
        <f t="shared" si="3"/>
        <v>0</v>
      </c>
      <c r="N37" s="19">
        <f t="shared" si="5"/>
        <v>610.22</v>
      </c>
    </row>
    <row r="38" spans="1:14" ht="45" x14ac:dyDescent="0.25">
      <c r="A38" s="121"/>
      <c r="B38" s="50">
        <v>36</v>
      </c>
      <c r="C38" s="122"/>
      <c r="D38" s="60" t="s">
        <v>91</v>
      </c>
      <c r="E38" s="35">
        <v>334.01</v>
      </c>
      <c r="F38" s="18">
        <f>'REITORIA-CEVEN'!J39+ESAG!J39+CEART!J39+FAED!J39+CEAD!J39+CEFID!J39+CERES!J39+CESFI!J39+CCT!J39+CEPLAN!J39+CEAVI!J39+CAV!J39+CEO!J39+CESMO!J39</f>
        <v>1</v>
      </c>
      <c r="G38" s="94">
        <f>'REITORIA-CEVEN'!K39+ESAG!K39+CEART!K39+FAED!K39+CEAD!K39+CEFID!K39+CERES!K39+CESFI!K39+CCT!K39+CEPLAN!K39+CEAVI!K39+CAV!K39+CEO!K39+CESMO!K39</f>
        <v>1</v>
      </c>
      <c r="H38" s="66">
        <f>'REITORIA-CEVEN'!J39-'REITORIA-CEVEN'!R39+ESAG!J39-ESAG!R39+CEART!J39-CEART!R39+FAED!J39-FAED!R39+CEAD!J39-CEAD!R39+CEFID!J39-CEFID!R39+CERES!J39-CERES!R39+CESFI!J39-CESFI!R39+CCT!J39-CCT!R39+CEPLAN!J39-CEPLAN!R39+CEAVI!J39-CEAVI!R39+CAV!J39-CAV!R39+CEO!J39-CEO!R39+CESMO!J39-CESMO!R39</f>
        <v>1</v>
      </c>
      <c r="I38" s="95">
        <f>'REITORIA-CEVEN'!N39+ESAG!N39+CEART!N39+FAED!N39+CEAD!N39+CEFID!N39+CERES!N39+CESFI!N39+CCT!N39+CEPLAN!N39+CEAVI!N39+CAV!N39+CEO!N39+CESMO!N39</f>
        <v>0</v>
      </c>
      <c r="J38" s="95">
        <f>'REITORIA-CEVEN'!O39+ESAG!O39+CEART!O39+FAED!O39+CEAD!O39+CEFID!O39+CERES!O39+CESFI!O39+CCT!O39+CEPLAN!O39+CEAVI!O39+CAV!O39+CEO!O39+CESMO!O39+'REITORIA-CEVEN'!P39+ESAG!P39+CEART!P39+FAED!P39+CEAD!P39+CEFID!P39+CERES!P39+CESFI!P39+CCT!P39+CEPLAN!P39+CEAVI!P39+CAV!P39+CEO!P39+CESMO!P39</f>
        <v>0</v>
      </c>
      <c r="K38" s="27">
        <f t="shared" si="2"/>
        <v>0</v>
      </c>
      <c r="L38" s="19">
        <f t="shared" si="4"/>
        <v>334.01</v>
      </c>
      <c r="M38" s="19">
        <f t="shared" si="3"/>
        <v>0</v>
      </c>
      <c r="N38" s="19">
        <f t="shared" si="5"/>
        <v>334.01</v>
      </c>
    </row>
    <row r="39" spans="1:14" ht="30" x14ac:dyDescent="0.25">
      <c r="A39" s="121"/>
      <c r="B39" s="50">
        <v>37</v>
      </c>
      <c r="C39" s="122"/>
      <c r="D39" s="60" t="s">
        <v>92</v>
      </c>
      <c r="E39" s="35">
        <v>269.77999999999997</v>
      </c>
      <c r="F39" s="18">
        <f>'REITORIA-CEVEN'!J40+ESAG!J40+CEART!J40+FAED!J40+CEAD!J40+CEFID!J40+CERES!J40+CESFI!J40+CCT!J40+CEPLAN!J40+CEAVI!J40+CAV!J40+CEO!J40+CESMO!J40</f>
        <v>32</v>
      </c>
      <c r="G39" s="94">
        <f>'REITORIA-CEVEN'!K40+ESAG!K40+CEART!K40+FAED!K40+CEAD!K40+CEFID!K40+CERES!K40+CESFI!K40+CCT!K40+CEPLAN!K40+CEAVI!K40+CAV!K40+CEO!K40+CESMO!K40</f>
        <v>32</v>
      </c>
      <c r="H39" s="66">
        <f>'REITORIA-CEVEN'!J40-'REITORIA-CEVEN'!R40+ESAG!J40-ESAG!R40+CEART!J40-CEART!R40+FAED!J40-FAED!R40+CEAD!J40-CEAD!R40+CEFID!J40-CEFID!R40+CERES!J40-CERES!R40+CESFI!J40-CESFI!R40+CCT!J40-CCT!R40+CEPLAN!J40-CEPLAN!R40+CEAVI!J40-CEAVI!R40+CAV!J40-CAV!R40+CEO!J40-CEO!R40+CESMO!J40-CESMO!R40</f>
        <v>32</v>
      </c>
      <c r="I39" s="95">
        <f>'REITORIA-CEVEN'!N40+ESAG!N40+CEART!N40+FAED!N40+CEAD!N40+CEFID!N40+CERES!N40+CESFI!N40+CCT!N40+CEPLAN!N40+CEAVI!N40+CAV!N40+CEO!N40+CESMO!N40</f>
        <v>8</v>
      </c>
      <c r="J39" s="95">
        <f>'REITORIA-CEVEN'!O40+ESAG!O40+CEART!O40+FAED!O40+CEAD!O40+CEFID!O40+CERES!O40+CESFI!O40+CCT!O40+CEPLAN!O40+CEAVI!O40+CAV!O40+CEO!O40+CESMO!O40+'REITORIA-CEVEN'!P40+ESAG!P40+CEART!P40+FAED!P40+CEAD!P40+CEFID!P40+CERES!P40+CESFI!P40+CCT!P40+CEPLAN!P40+CEAVI!P40+CAV!P40+CEO!P40+CESMO!P40</f>
        <v>0</v>
      </c>
      <c r="K39" s="27">
        <f t="shared" si="2"/>
        <v>0</v>
      </c>
      <c r="L39" s="19">
        <f t="shared" si="4"/>
        <v>8632.9599999999991</v>
      </c>
      <c r="M39" s="19">
        <f t="shared" si="3"/>
        <v>0</v>
      </c>
      <c r="N39" s="19">
        <f t="shared" si="5"/>
        <v>8632.9599999999991</v>
      </c>
    </row>
    <row r="40" spans="1:14" x14ac:dyDescent="0.25">
      <c r="A40" s="121"/>
      <c r="B40" s="50">
        <v>38</v>
      </c>
      <c r="C40" s="122"/>
      <c r="D40" s="60" t="s">
        <v>45</v>
      </c>
      <c r="E40" s="35">
        <v>154.16</v>
      </c>
      <c r="F40" s="18">
        <f>'REITORIA-CEVEN'!J41+ESAG!J41+CEART!J41+FAED!J41+CEAD!J41+CEFID!J41+CERES!J41+CESFI!J41+CCT!J41+CEPLAN!J41+CEAVI!J41+CAV!J41+CEO!J41+CESMO!J41</f>
        <v>4</v>
      </c>
      <c r="G40" s="94">
        <f>'REITORIA-CEVEN'!K41+ESAG!K41+CEART!K41+FAED!K41+CEAD!K41+CEFID!K41+CERES!K41+CESFI!K41+CCT!K41+CEPLAN!K41+CEAVI!K41+CAV!K41+CEO!K41+CESMO!K41</f>
        <v>4</v>
      </c>
      <c r="H40" s="66">
        <f>'REITORIA-CEVEN'!J41-'REITORIA-CEVEN'!R41+ESAG!J41-ESAG!R41+CEART!J41-CEART!R41+FAED!J41-FAED!R41+CEAD!J41-CEAD!R41+CEFID!J41-CEFID!R41+CERES!J41-CERES!R41+CESFI!J41-CESFI!R41+CCT!J41-CCT!R41+CEPLAN!J41-CEPLAN!R41+CEAVI!J41-CEAVI!R41+CAV!J41-CAV!R41+CEO!J41-CEO!R41+CESMO!J41-CESMO!R41</f>
        <v>4</v>
      </c>
      <c r="I40" s="95">
        <f>'REITORIA-CEVEN'!N41+ESAG!N41+CEART!N41+FAED!N41+CEAD!N41+CEFID!N41+CERES!N41+CESFI!N41+CCT!N41+CEPLAN!N41+CEAVI!N41+CAV!N41+CEO!N41+CESMO!N41</f>
        <v>1</v>
      </c>
      <c r="J40" s="95">
        <f>'REITORIA-CEVEN'!O41+ESAG!O41+CEART!O41+FAED!O41+CEAD!O41+CEFID!O41+CERES!O41+CESFI!O41+CCT!O41+CEPLAN!O41+CEAVI!O41+CAV!O41+CEO!O41+CESMO!O41+'REITORIA-CEVEN'!P41+ESAG!P41+CEART!P41+FAED!P41+CEAD!P41+CEFID!P41+CERES!P41+CESFI!P41+CCT!P41+CEPLAN!P41+CEAVI!P41+CAV!P41+CEO!P41+CESMO!P41</f>
        <v>0</v>
      </c>
      <c r="K40" s="27">
        <f t="shared" si="2"/>
        <v>0</v>
      </c>
      <c r="L40" s="19">
        <f t="shared" si="4"/>
        <v>616.64</v>
      </c>
      <c r="M40" s="19">
        <f t="shared" si="3"/>
        <v>0</v>
      </c>
      <c r="N40" s="19">
        <f t="shared" si="5"/>
        <v>616.64</v>
      </c>
    </row>
    <row r="41" spans="1:14" x14ac:dyDescent="0.25">
      <c r="A41" s="121"/>
      <c r="B41" s="50">
        <v>39</v>
      </c>
      <c r="C41" s="122"/>
      <c r="D41" s="60" t="s">
        <v>46</v>
      </c>
      <c r="E41" s="35">
        <v>186.27</v>
      </c>
      <c r="F41" s="18">
        <f>'REITORIA-CEVEN'!J42+ESAG!J42+CEART!J42+FAED!J42+CEAD!J42+CEFID!J42+CERES!J42+CESFI!J42+CCT!J42+CEPLAN!J42+CEAVI!J42+CAV!J42+CEO!J42+CESMO!J42</f>
        <v>2</v>
      </c>
      <c r="G41" s="94">
        <f>'REITORIA-CEVEN'!K42+ESAG!K42+CEART!K42+FAED!K42+CEAD!K42+CEFID!K42+CERES!K42+CESFI!K42+CCT!K42+CEPLAN!K42+CEAVI!K42+CAV!K42+CEO!K42+CESMO!K42</f>
        <v>2</v>
      </c>
      <c r="H41" s="66">
        <f>'REITORIA-CEVEN'!J42-'REITORIA-CEVEN'!R42+ESAG!J42-ESAG!R42+CEART!J42-CEART!R42+FAED!J42-FAED!R42+CEAD!J42-CEAD!R42+CEFID!J42-CEFID!R42+CERES!J42-CERES!R42+CESFI!J42-CESFI!R42+CCT!J42-CCT!R42+CEPLAN!J42-CEPLAN!R42+CEAVI!J42-CEAVI!R42+CAV!J42-CAV!R42+CEO!J42-CEO!R42+CESMO!J42-CESMO!R42</f>
        <v>2</v>
      </c>
      <c r="I41" s="95">
        <f>'REITORIA-CEVEN'!N42+ESAG!N42+CEART!N42+FAED!N42+CEAD!N42+CEFID!N42+CERES!N42+CESFI!N42+CCT!N42+CEPLAN!N42+CEAVI!N42+CAV!N42+CEO!N42+CESMO!N42</f>
        <v>0</v>
      </c>
      <c r="J41" s="95">
        <f>'REITORIA-CEVEN'!O42+ESAG!O42+CEART!O42+FAED!O42+CEAD!O42+CEFID!O42+CERES!O42+CESFI!O42+CCT!O42+CEPLAN!O42+CEAVI!O42+CAV!O42+CEO!O42+CESMO!O42+'REITORIA-CEVEN'!P42+ESAG!P42+CEART!P42+FAED!P42+CEAD!P42+CEFID!P42+CERES!P42+CESFI!P42+CCT!P42+CEPLAN!P42+CEAVI!P42+CAV!P42+CEO!P42+CESMO!P42</f>
        <v>0</v>
      </c>
      <c r="K41" s="27">
        <f t="shared" si="2"/>
        <v>0</v>
      </c>
      <c r="L41" s="19">
        <f t="shared" si="4"/>
        <v>372.54</v>
      </c>
      <c r="M41" s="19">
        <f t="shared" si="3"/>
        <v>0</v>
      </c>
      <c r="N41" s="19">
        <f t="shared" si="5"/>
        <v>372.54</v>
      </c>
    </row>
    <row r="42" spans="1:14" x14ac:dyDescent="0.25">
      <c r="A42" s="121"/>
      <c r="B42" s="50">
        <v>40</v>
      </c>
      <c r="C42" s="122"/>
      <c r="D42" s="60" t="s">
        <v>47</v>
      </c>
      <c r="E42" s="35">
        <v>1079.1300000000001</v>
      </c>
      <c r="F42" s="18">
        <f>'REITORIA-CEVEN'!J43+ESAG!J43+CEART!J43+FAED!J43+CEAD!J43+CEFID!J43+CERES!J43+CESFI!J43+CCT!J43+CEPLAN!J43+CEAVI!J43+CAV!J43+CEO!J43+CESMO!J43</f>
        <v>1</v>
      </c>
      <c r="G42" s="94">
        <f>'REITORIA-CEVEN'!K43+ESAG!K43+CEART!K43+FAED!K43+CEAD!K43+CEFID!K43+CERES!K43+CESFI!K43+CCT!K43+CEPLAN!K43+CEAVI!K43+CAV!K43+CEO!K43+CESMO!K43</f>
        <v>1</v>
      </c>
      <c r="H42" s="66">
        <f>'REITORIA-CEVEN'!J43-'REITORIA-CEVEN'!R43+ESAG!J43-ESAG!R43+CEART!J43-CEART!R43+FAED!J43-FAED!R43+CEAD!J43-CEAD!R43+CEFID!J43-CEFID!R43+CERES!J43-CERES!R43+CESFI!J43-CESFI!R43+CCT!J43-CCT!R43+CEPLAN!J43-CEPLAN!R43+CEAVI!J43-CEAVI!R43+CAV!J43-CAV!R43+CEO!J43-CEO!R43+CESMO!J43-CESMO!R43</f>
        <v>1</v>
      </c>
      <c r="I42" s="95">
        <f>'REITORIA-CEVEN'!N43+ESAG!N43+CEART!N43+FAED!N43+CEAD!N43+CEFID!N43+CERES!N43+CESFI!N43+CCT!N43+CEPLAN!N43+CEAVI!N43+CAV!N43+CEO!N43+CESMO!N43</f>
        <v>0</v>
      </c>
      <c r="J42" s="95">
        <f>'REITORIA-CEVEN'!O43+ESAG!O43+CEART!O43+FAED!O43+CEAD!O43+CEFID!O43+CERES!O43+CESFI!O43+CCT!O43+CEPLAN!O43+CEAVI!O43+CAV!O43+CEO!O43+CESMO!O43+'REITORIA-CEVEN'!P43+ESAG!P43+CEART!P43+FAED!P43+CEAD!P43+CEFID!P43+CERES!P43+CESFI!P43+CCT!P43+CEPLAN!P43+CEAVI!P43+CAV!P43+CEO!P43+CESMO!P43</f>
        <v>0</v>
      </c>
      <c r="K42" s="27">
        <f t="shared" si="2"/>
        <v>0</v>
      </c>
      <c r="L42" s="19">
        <f t="shared" si="4"/>
        <v>1079.1300000000001</v>
      </c>
      <c r="M42" s="19">
        <f t="shared" si="3"/>
        <v>0</v>
      </c>
      <c r="N42" s="19">
        <f t="shared" si="5"/>
        <v>1079.1300000000001</v>
      </c>
    </row>
    <row r="43" spans="1:14" x14ac:dyDescent="0.25">
      <c r="A43" s="121"/>
      <c r="B43" s="50">
        <v>41</v>
      </c>
      <c r="C43" s="122"/>
      <c r="D43" s="60" t="s">
        <v>48</v>
      </c>
      <c r="E43" s="35">
        <v>1079.1300000000001</v>
      </c>
      <c r="F43" s="18">
        <f>'REITORIA-CEVEN'!J44+ESAG!J44+CEART!J44+FAED!J44+CEAD!J44+CEFID!J44+CERES!J44+CESFI!J44+CCT!J44+CEPLAN!J44+CEAVI!J44+CAV!J44+CEO!J44+CESMO!J44</f>
        <v>1</v>
      </c>
      <c r="G43" s="94">
        <f>'REITORIA-CEVEN'!K44+ESAG!K44+CEART!K44+FAED!K44+CEAD!K44+CEFID!K44+CERES!K44+CESFI!K44+CCT!K44+CEPLAN!K44+CEAVI!K44+CAV!K44+CEO!K44+CESMO!K44</f>
        <v>1</v>
      </c>
      <c r="H43" s="66">
        <f>'REITORIA-CEVEN'!J44-'REITORIA-CEVEN'!R44+ESAG!J44-ESAG!R44+CEART!J44-CEART!R44+FAED!J44-FAED!R44+CEAD!J44-CEAD!R44+CEFID!J44-CEFID!R44+CERES!J44-CERES!R44+CESFI!J44-CESFI!R44+CCT!J44-CCT!R44+CEPLAN!J44-CEPLAN!R44+CEAVI!J44-CEAVI!R44+CAV!J44-CAV!R44+CEO!J44-CEO!R44+CESMO!J44-CESMO!R44</f>
        <v>1</v>
      </c>
      <c r="I43" s="95">
        <f>'REITORIA-CEVEN'!N44+ESAG!N44+CEART!N44+FAED!N44+CEAD!N44+CEFID!N44+CERES!N44+CESFI!N44+CCT!N44+CEPLAN!N44+CEAVI!N44+CAV!N44+CEO!N44+CESMO!N44</f>
        <v>0</v>
      </c>
      <c r="J43" s="95">
        <f>'REITORIA-CEVEN'!O44+ESAG!O44+CEART!O44+FAED!O44+CEAD!O44+CEFID!O44+CERES!O44+CESFI!O44+CCT!O44+CEPLAN!O44+CEAVI!O44+CAV!O44+CEO!O44+CESMO!O44+'REITORIA-CEVEN'!P44+ESAG!P44+CEART!P44+FAED!P44+CEAD!P44+CEFID!P44+CERES!P44+CESFI!P44+CCT!P44+CEPLAN!P44+CEAVI!P44+CAV!P44+CEO!P44+CESMO!P44</f>
        <v>0</v>
      </c>
      <c r="K43" s="27">
        <f t="shared" si="2"/>
        <v>0</v>
      </c>
      <c r="L43" s="19">
        <f t="shared" si="4"/>
        <v>1079.1300000000001</v>
      </c>
      <c r="M43" s="19">
        <f t="shared" si="3"/>
        <v>0</v>
      </c>
      <c r="N43" s="19">
        <f t="shared" si="5"/>
        <v>1079.1300000000001</v>
      </c>
    </row>
    <row r="44" spans="1:14" x14ac:dyDescent="0.25">
      <c r="A44" s="121"/>
      <c r="B44" s="50">
        <v>42</v>
      </c>
      <c r="C44" s="122"/>
      <c r="D44" s="60" t="s">
        <v>49</v>
      </c>
      <c r="E44" s="35">
        <v>1102.67</v>
      </c>
      <c r="F44" s="18">
        <f>'REITORIA-CEVEN'!J45+ESAG!J45+CEART!J45+FAED!J45+CEAD!J45+CEFID!J45+CERES!J45+CESFI!J45+CCT!J45+CEPLAN!J45+CEAVI!J45+CAV!J45+CEO!J45+CESMO!J45</f>
        <v>2</v>
      </c>
      <c r="G44" s="94">
        <f>'REITORIA-CEVEN'!K45+ESAG!K45+CEART!K45+FAED!K45+CEAD!K45+CEFID!K45+CERES!K45+CESFI!K45+CCT!K45+CEPLAN!K45+CEAVI!K45+CAV!K45+CEO!K45+CESMO!K45</f>
        <v>2</v>
      </c>
      <c r="H44" s="66">
        <f>'REITORIA-CEVEN'!J45-'REITORIA-CEVEN'!R45+ESAG!J45-ESAG!R45+CEART!J45-CEART!R45+FAED!J45-FAED!R45+CEAD!J45-CEAD!R45+CEFID!J45-CEFID!R45+CERES!J45-CERES!R45+CESFI!J45-CESFI!R45+CCT!J45-CCT!R45+CEPLAN!J45-CEPLAN!R45+CEAVI!J45-CEAVI!R45+CAV!J45-CAV!R45+CEO!J45-CEO!R45+CESMO!J45-CESMO!R45</f>
        <v>2</v>
      </c>
      <c r="I44" s="95">
        <f>'REITORIA-CEVEN'!N45+ESAG!N45+CEART!N45+FAED!N45+CEAD!N45+CEFID!N45+CERES!N45+CESFI!N45+CCT!N45+CEPLAN!N45+CEAVI!N45+CAV!N45+CEO!N45+CESMO!N45</f>
        <v>0</v>
      </c>
      <c r="J44" s="95">
        <f>'REITORIA-CEVEN'!O45+ESAG!O45+CEART!O45+FAED!O45+CEAD!O45+CEFID!O45+CERES!O45+CESFI!O45+CCT!O45+CEPLAN!O45+CEAVI!O45+CAV!O45+CEO!O45+CESMO!O45+'REITORIA-CEVEN'!P45+ESAG!P45+CEART!P45+FAED!P45+CEAD!P45+CEFID!P45+CERES!P45+CESFI!P45+CCT!P45+CEPLAN!P45+CEAVI!P45+CAV!P45+CEO!P45+CESMO!P45</f>
        <v>0</v>
      </c>
      <c r="K44" s="27">
        <f t="shared" si="2"/>
        <v>0</v>
      </c>
      <c r="L44" s="19">
        <f t="shared" si="4"/>
        <v>2205.34</v>
      </c>
      <c r="M44" s="19">
        <f t="shared" si="3"/>
        <v>0</v>
      </c>
      <c r="N44" s="19">
        <f t="shared" si="5"/>
        <v>2205.34</v>
      </c>
    </row>
    <row r="45" spans="1:14" x14ac:dyDescent="0.25">
      <c r="A45" s="121"/>
      <c r="B45" s="50">
        <v>43</v>
      </c>
      <c r="C45" s="122"/>
      <c r="D45" s="60" t="s">
        <v>50</v>
      </c>
      <c r="E45" s="35">
        <v>1102.67</v>
      </c>
      <c r="F45" s="18">
        <f>'REITORIA-CEVEN'!J46+ESAG!J46+CEART!J46+FAED!J46+CEAD!J46+CEFID!J46+CERES!J46+CESFI!J46+CCT!J46+CEPLAN!J46+CEAVI!J46+CAV!J46+CEO!J46+CESMO!J46</f>
        <v>1</v>
      </c>
      <c r="G45" s="94">
        <f>'REITORIA-CEVEN'!K46+ESAG!K46+CEART!K46+FAED!K46+CEAD!K46+CEFID!K46+CERES!K46+CESFI!K46+CCT!K46+CEPLAN!K46+CEAVI!K46+CAV!K46+CEO!K46+CESMO!K46</f>
        <v>1</v>
      </c>
      <c r="H45" s="66">
        <f>'REITORIA-CEVEN'!J46-'REITORIA-CEVEN'!R46+ESAG!J46-ESAG!R46+CEART!J46-CEART!R46+FAED!J46-FAED!R46+CEAD!J46-CEAD!R46+CEFID!J46-CEFID!R46+CERES!J46-CERES!R46+CESFI!J46-CESFI!R46+CCT!J46-CCT!R46+CEPLAN!J46-CEPLAN!R46+CEAVI!J46-CEAVI!R46+CAV!J46-CAV!R46+CEO!J46-CEO!R46+CESMO!J46-CESMO!R46</f>
        <v>1</v>
      </c>
      <c r="I45" s="95">
        <f>'REITORIA-CEVEN'!N46+ESAG!N46+CEART!N46+FAED!N46+CEAD!N46+CEFID!N46+CERES!N46+CESFI!N46+CCT!N46+CEPLAN!N46+CEAVI!N46+CAV!N46+CEO!N46+CESMO!N46</f>
        <v>0</v>
      </c>
      <c r="J45" s="95">
        <f>'REITORIA-CEVEN'!O46+ESAG!O46+CEART!O46+FAED!O46+CEAD!O46+CEFID!O46+CERES!O46+CESFI!O46+CCT!O46+CEPLAN!O46+CEAVI!O46+CAV!O46+CEO!O46+CESMO!O46+'REITORIA-CEVEN'!P46+ESAG!P46+CEART!P46+FAED!P46+CEAD!P46+CEFID!P46+CERES!P46+CESFI!P46+CCT!P46+CEPLAN!P46+CEAVI!P46+CAV!P46+CEO!P46+CESMO!P46</f>
        <v>0</v>
      </c>
      <c r="K45" s="27">
        <f t="shared" si="2"/>
        <v>0</v>
      </c>
      <c r="L45" s="19">
        <f t="shared" si="4"/>
        <v>1102.67</v>
      </c>
      <c r="M45" s="19">
        <f t="shared" si="3"/>
        <v>0</v>
      </c>
      <c r="N45" s="19">
        <f t="shared" si="5"/>
        <v>1102.67</v>
      </c>
    </row>
    <row r="46" spans="1:14" ht="30" x14ac:dyDescent="0.25">
      <c r="A46" s="121"/>
      <c r="B46" s="50">
        <v>44</v>
      </c>
      <c r="C46" s="122"/>
      <c r="D46" s="60" t="s">
        <v>93</v>
      </c>
      <c r="E46" s="35">
        <v>1102.67</v>
      </c>
      <c r="F46" s="18">
        <f>'REITORIA-CEVEN'!J47+ESAG!J47+CEART!J47+FAED!J47+CEAD!J47+CEFID!J47+CERES!J47+CESFI!J47+CCT!J47+CEPLAN!J47+CEAVI!J47+CAV!J47+CEO!J47+CESMO!J47</f>
        <v>1</v>
      </c>
      <c r="G46" s="94">
        <f>'REITORIA-CEVEN'!K47+ESAG!K47+CEART!K47+FAED!K47+CEAD!K47+CEFID!K47+CERES!K47+CESFI!K47+CCT!K47+CEPLAN!K47+CEAVI!K47+CAV!K47+CEO!K47+CESMO!K47</f>
        <v>1</v>
      </c>
      <c r="H46" s="66">
        <f>'REITORIA-CEVEN'!J47-'REITORIA-CEVEN'!R47+ESAG!J47-ESAG!R47+CEART!J47-CEART!R47+FAED!J47-FAED!R47+CEAD!J47-CEAD!R47+CEFID!J47-CEFID!R47+CERES!J47-CERES!R47+CESFI!J47-CESFI!R47+CCT!J47-CCT!R47+CEPLAN!J47-CEPLAN!R47+CEAVI!J47-CEAVI!R47+CAV!J47-CAV!R47+CEO!J47-CEO!R47+CESMO!J47-CESMO!R47</f>
        <v>1</v>
      </c>
      <c r="I46" s="95">
        <f>'REITORIA-CEVEN'!N47+ESAG!N47+CEART!N47+FAED!N47+CEAD!N47+CEFID!N47+CERES!N47+CESFI!N47+CCT!N47+CEPLAN!N47+CEAVI!N47+CAV!N47+CEO!N47+CESMO!N47</f>
        <v>0</v>
      </c>
      <c r="J46" s="95">
        <f>'REITORIA-CEVEN'!O47+ESAG!O47+CEART!O47+FAED!O47+CEAD!O47+CEFID!O47+CERES!O47+CESFI!O47+CCT!O47+CEPLAN!O47+CEAVI!O47+CAV!O47+CEO!O47+CESMO!O47+'REITORIA-CEVEN'!P47+ESAG!P47+CEART!P47+FAED!P47+CEAD!P47+CEFID!P47+CERES!P47+CESFI!P47+CCT!P47+CEPLAN!P47+CEAVI!P47+CAV!P47+CEO!P47+CESMO!P47</f>
        <v>0</v>
      </c>
      <c r="K46" s="27">
        <f t="shared" si="2"/>
        <v>0</v>
      </c>
      <c r="L46" s="19">
        <f t="shared" si="4"/>
        <v>1102.67</v>
      </c>
      <c r="M46" s="19">
        <f t="shared" si="3"/>
        <v>0</v>
      </c>
      <c r="N46" s="19">
        <f t="shared" si="5"/>
        <v>1102.67</v>
      </c>
    </row>
    <row r="47" spans="1:14" x14ac:dyDescent="0.25">
      <c r="A47" s="121"/>
      <c r="B47" s="50">
        <v>45</v>
      </c>
      <c r="C47" s="122"/>
      <c r="D47" s="60" t="s">
        <v>94</v>
      </c>
      <c r="E47" s="35">
        <v>1102.67</v>
      </c>
      <c r="F47" s="18">
        <f>'REITORIA-CEVEN'!J48+ESAG!J48+CEART!J48+FAED!J48+CEAD!J48+CEFID!J48+CERES!J48+CESFI!J48+CCT!J48+CEPLAN!J48+CEAVI!J48+CAV!J48+CEO!J48+CESMO!J48</f>
        <v>1</v>
      </c>
      <c r="G47" s="94">
        <f>'REITORIA-CEVEN'!K48+ESAG!K48+CEART!K48+FAED!K48+CEAD!K48+CEFID!K48+CERES!K48+CESFI!K48+CCT!K48+CEPLAN!K48+CEAVI!K48+CAV!K48+CEO!K48+CESMO!K48</f>
        <v>1</v>
      </c>
      <c r="H47" s="66">
        <f>'REITORIA-CEVEN'!J48-'REITORIA-CEVEN'!R48+ESAG!J48-ESAG!R48+CEART!J48-CEART!R48+FAED!J48-FAED!R48+CEAD!J48-CEAD!R48+CEFID!J48-CEFID!R48+CERES!J48-CERES!R48+CESFI!J48-CESFI!R48+CCT!J48-CCT!R48+CEPLAN!J48-CEPLAN!R48+CEAVI!J48-CEAVI!R48+CAV!J48-CAV!R48+CEO!J48-CEO!R48+CESMO!J48-CESMO!R48</f>
        <v>1</v>
      </c>
      <c r="I47" s="95">
        <f>'REITORIA-CEVEN'!N48+ESAG!N48+CEART!N48+FAED!N48+CEAD!N48+CEFID!N48+CERES!N48+CESFI!N48+CCT!N48+CEPLAN!N48+CEAVI!N48+CAV!N48+CEO!N48+CESMO!N48</f>
        <v>0</v>
      </c>
      <c r="J47" s="95">
        <f>'REITORIA-CEVEN'!O48+ESAG!O48+CEART!O48+FAED!O48+CEAD!O48+CEFID!O48+CERES!O48+CESFI!O48+CCT!O48+CEPLAN!O48+CEAVI!O48+CAV!O48+CEO!O48+CESMO!O48+'REITORIA-CEVEN'!P48+ESAG!P48+CEART!P48+FAED!P48+CEAD!P48+CEFID!P48+CERES!P48+CESFI!P48+CCT!P48+CEPLAN!P48+CEAVI!P48+CAV!P48+CEO!P48+CESMO!P48</f>
        <v>0</v>
      </c>
      <c r="K47" s="27">
        <f t="shared" si="2"/>
        <v>0</v>
      </c>
      <c r="L47" s="19">
        <f t="shared" si="4"/>
        <v>1102.67</v>
      </c>
      <c r="M47" s="19">
        <f t="shared" si="3"/>
        <v>0</v>
      </c>
      <c r="N47" s="19">
        <f t="shared" si="5"/>
        <v>1102.67</v>
      </c>
    </row>
    <row r="48" spans="1:14" x14ac:dyDescent="0.25">
      <c r="A48" s="121"/>
      <c r="B48" s="50">
        <v>46</v>
      </c>
      <c r="C48" s="122"/>
      <c r="D48" s="51" t="s">
        <v>51</v>
      </c>
      <c r="E48" s="35">
        <v>1541.61</v>
      </c>
      <c r="F48" s="18">
        <f>'REITORIA-CEVEN'!J49+ESAG!J49+CEART!J49+FAED!J49+CEAD!J49+CEFID!J49+CERES!J49+CESFI!J49+CCT!J49+CEPLAN!J49+CEAVI!J49+CAV!J49+CEO!J49+CESMO!J49</f>
        <v>1</v>
      </c>
      <c r="G48" s="94">
        <f>'REITORIA-CEVEN'!K49+ESAG!K49+CEART!K49+FAED!K49+CEAD!K49+CEFID!K49+CERES!K49+CESFI!K49+CCT!K49+CEPLAN!K49+CEAVI!K49+CAV!K49+CEO!K49+CESMO!K49</f>
        <v>1</v>
      </c>
      <c r="H48" s="66">
        <f>'REITORIA-CEVEN'!J49-'REITORIA-CEVEN'!R49+ESAG!J49-ESAG!R49+CEART!J49-CEART!R49+FAED!J49-FAED!R49+CEAD!J49-CEAD!R49+CEFID!J49-CEFID!R49+CERES!J49-CERES!R49+CESFI!J49-CESFI!R49+CCT!J49-CCT!R49+CEPLAN!J49-CEPLAN!R49+CEAVI!J49-CEAVI!R49+CAV!J49-CAV!R49+CEO!J49-CEO!R49+CESMO!J49-CESMO!R49</f>
        <v>1</v>
      </c>
      <c r="I48" s="95">
        <f>'REITORIA-CEVEN'!N49+ESAG!N49+CEART!N49+FAED!N49+CEAD!N49+CEFID!N49+CERES!N49+CESFI!N49+CCT!N49+CEPLAN!N49+CEAVI!N49+CAV!N49+CEO!N49+CESMO!N49</f>
        <v>0</v>
      </c>
      <c r="J48" s="95">
        <f>'REITORIA-CEVEN'!O49+ESAG!O49+CEART!O49+FAED!O49+CEAD!O49+CEFID!O49+CERES!O49+CESFI!O49+CCT!O49+CEPLAN!O49+CEAVI!O49+CAV!O49+CEO!O49+CESMO!O49+'REITORIA-CEVEN'!P49+ESAG!P49+CEART!P49+FAED!P49+CEAD!P49+CEFID!P49+CERES!P49+CESFI!P49+CCT!P49+CEPLAN!P49+CEAVI!P49+CAV!P49+CEO!P49+CESMO!P49</f>
        <v>0</v>
      </c>
      <c r="K48" s="27">
        <f t="shared" si="2"/>
        <v>0</v>
      </c>
      <c r="L48" s="19">
        <f t="shared" si="4"/>
        <v>1541.61</v>
      </c>
      <c r="M48" s="19">
        <f t="shared" si="3"/>
        <v>0</v>
      </c>
      <c r="N48" s="19">
        <f t="shared" si="5"/>
        <v>1541.61</v>
      </c>
    </row>
    <row r="49" spans="1:17" ht="30" x14ac:dyDescent="0.25">
      <c r="A49" s="121"/>
      <c r="B49" s="50">
        <v>47</v>
      </c>
      <c r="C49" s="122"/>
      <c r="D49" s="60" t="s">
        <v>52</v>
      </c>
      <c r="E49" s="35">
        <v>973.78</v>
      </c>
      <c r="F49" s="18">
        <f>'REITORIA-CEVEN'!J50+ESAG!J50+CEART!J50+FAED!J50+CEAD!J50+CEFID!J50+CERES!J50+CESFI!J50+CCT!J50+CEPLAN!J50+CEAVI!J50+CAV!J50+CEO!J50+CESMO!J50</f>
        <v>1</v>
      </c>
      <c r="G49" s="94">
        <f>'REITORIA-CEVEN'!K50+ESAG!K50+CEART!K50+FAED!K50+CEAD!K50+CEFID!K50+CERES!K50+CESFI!K50+CCT!K50+CEPLAN!K50+CEAVI!K50+CAV!K50+CEO!K50+CESMO!K50</f>
        <v>1</v>
      </c>
      <c r="H49" s="66">
        <f>'REITORIA-CEVEN'!J50-'REITORIA-CEVEN'!R50+ESAG!J50-ESAG!R50+CEART!J50-CEART!R50+FAED!J50-FAED!R50+CEAD!J50-CEAD!R50+CEFID!J50-CEFID!R50+CERES!J50-CERES!R50+CESFI!J50-CESFI!R50+CCT!J50-CCT!R50+CEPLAN!J50-CEPLAN!R50+CEAVI!J50-CEAVI!R50+CAV!J50-CAV!R50+CEO!J50-CEO!R50+CESMO!J50-CESMO!R50</f>
        <v>1</v>
      </c>
      <c r="I49" s="95">
        <f>'REITORIA-CEVEN'!N50+ESAG!N50+CEART!N50+FAED!N50+CEAD!N50+CEFID!N50+CERES!N50+CESFI!N50+CCT!N50+CEPLAN!N50+CEAVI!N50+CAV!N50+CEO!N50+CESMO!N50</f>
        <v>0</v>
      </c>
      <c r="J49" s="95">
        <f>'REITORIA-CEVEN'!O50+ESAG!O50+CEART!O50+FAED!O50+CEAD!O50+CEFID!O50+CERES!O50+CESFI!O50+CCT!O50+CEPLAN!O50+CEAVI!O50+CAV!O50+CEO!O50+CESMO!O50+'REITORIA-CEVEN'!P50+ESAG!P50+CEART!P50+FAED!P50+CEAD!P50+CEFID!P50+CERES!P50+CESFI!P50+CCT!P50+CEPLAN!P50+CEAVI!P50+CAV!P50+CEO!P50+CESMO!P50</f>
        <v>0</v>
      </c>
      <c r="K49" s="27">
        <f t="shared" si="2"/>
        <v>0</v>
      </c>
      <c r="L49" s="19">
        <f t="shared" si="4"/>
        <v>973.78</v>
      </c>
      <c r="M49" s="19">
        <f t="shared" si="3"/>
        <v>0</v>
      </c>
      <c r="N49" s="19">
        <f t="shared" si="5"/>
        <v>973.78</v>
      </c>
    </row>
    <row r="50" spans="1:17" x14ac:dyDescent="0.25">
      <c r="A50" s="121"/>
      <c r="B50" s="50">
        <v>48</v>
      </c>
      <c r="C50" s="122"/>
      <c r="D50" s="51" t="s">
        <v>53</v>
      </c>
      <c r="E50" s="35">
        <v>83.5</v>
      </c>
      <c r="F50" s="18">
        <f>'REITORIA-CEVEN'!J51+ESAG!J51+CEART!J51+FAED!J51+CEAD!J51+CEFID!J51+CERES!J51+CESFI!J51+CCT!J51+CEPLAN!J51+CEAVI!J51+CAV!J51+CEO!J51+CESMO!J51</f>
        <v>3</v>
      </c>
      <c r="G50" s="94">
        <f>'REITORIA-CEVEN'!K51+ESAG!K51+CEART!K51+FAED!K51+CEAD!K51+CEFID!K51+CERES!K51+CESFI!K51+CCT!K51+CEPLAN!K51+CEAVI!K51+CAV!K51+CEO!K51+CESMO!K51</f>
        <v>3</v>
      </c>
      <c r="H50" s="66">
        <f>'REITORIA-CEVEN'!J51-'REITORIA-CEVEN'!R51+ESAG!J51-ESAG!R51+CEART!J51-CEART!R51+FAED!J51-FAED!R51+CEAD!J51-CEAD!R51+CEFID!J51-CEFID!R51+CERES!J51-CERES!R51+CESFI!J51-CESFI!R51+CCT!J51-CCT!R51+CEPLAN!J51-CEPLAN!R51+CEAVI!J51-CEAVI!R51+CAV!J51-CAV!R51+CEO!J51-CEO!R51+CESMO!J51-CESMO!R51</f>
        <v>3</v>
      </c>
      <c r="I50" s="95">
        <f>'REITORIA-CEVEN'!N51+ESAG!N51+CEART!N51+FAED!N51+CEAD!N51+CEFID!N51+CERES!N51+CESFI!N51+CCT!N51+CEPLAN!N51+CEAVI!N51+CAV!N51+CEO!N51+CESMO!N51</f>
        <v>0</v>
      </c>
      <c r="J50" s="95">
        <f>'REITORIA-CEVEN'!O51+ESAG!O51+CEART!O51+FAED!O51+CEAD!O51+CEFID!O51+CERES!O51+CESFI!O51+CCT!O51+CEPLAN!O51+CEAVI!O51+CAV!O51+CEO!O51+CESMO!O51+'REITORIA-CEVEN'!P51+ESAG!P51+CEART!P51+FAED!P51+CEAD!P51+CEFID!P51+CERES!P51+CESFI!P51+CCT!P51+CEPLAN!P51+CEAVI!P51+CAV!P51+CEO!P51+CESMO!P51</f>
        <v>0</v>
      </c>
      <c r="K50" s="27">
        <f t="shared" si="2"/>
        <v>0</v>
      </c>
      <c r="L50" s="19">
        <f t="shared" si="4"/>
        <v>250.5</v>
      </c>
      <c r="M50" s="19">
        <f t="shared" si="3"/>
        <v>0</v>
      </c>
      <c r="N50" s="19">
        <f t="shared" si="5"/>
        <v>250.5</v>
      </c>
    </row>
    <row r="51" spans="1:17" x14ac:dyDescent="0.25">
      <c r="A51" s="121"/>
      <c r="B51" s="50">
        <v>49</v>
      </c>
      <c r="C51" s="122"/>
      <c r="D51" s="52" t="s">
        <v>95</v>
      </c>
      <c r="E51" s="35">
        <v>372.55</v>
      </c>
      <c r="F51" s="18">
        <f>'REITORIA-CEVEN'!J52+ESAG!J52+CEART!J52+FAED!J52+CEAD!J52+CEFID!J52+CERES!J52+CESFI!J52+CCT!J52+CEPLAN!J52+CEAVI!J52+CAV!J52+CEO!J52+CESMO!J52</f>
        <v>1</v>
      </c>
      <c r="G51" s="94">
        <f>'REITORIA-CEVEN'!K52+ESAG!K52+CEART!K52+FAED!K52+CEAD!K52+CEFID!K52+CERES!K52+CESFI!K52+CCT!K52+CEPLAN!K52+CEAVI!K52+CAV!K52+CEO!K52+CESMO!K52</f>
        <v>1</v>
      </c>
      <c r="H51" s="66">
        <f>'REITORIA-CEVEN'!J52-'REITORIA-CEVEN'!R52+ESAG!J52-ESAG!R52+CEART!J52-CEART!R52+FAED!J52-FAED!R52+CEAD!J52-CEAD!R52+CEFID!J52-CEFID!R52+CERES!J52-CERES!R52+CESFI!J52-CESFI!R52+CCT!J52-CCT!R52+CEPLAN!J52-CEPLAN!R52+CEAVI!J52-CEAVI!R52+CAV!J52-CAV!R52+CEO!J52-CEO!R52+CESMO!J52-CESMO!R52</f>
        <v>1</v>
      </c>
      <c r="I51" s="95">
        <f>'REITORIA-CEVEN'!N52+ESAG!N52+CEART!N52+FAED!N52+CEAD!N52+CEFID!N52+CERES!N52+CESFI!N52+CCT!N52+CEPLAN!N52+CEAVI!N52+CAV!N52+CEO!N52+CESMO!N52</f>
        <v>0</v>
      </c>
      <c r="J51" s="95">
        <f>'REITORIA-CEVEN'!O52+ESAG!O52+CEART!O52+FAED!O52+CEAD!O52+CEFID!O52+CERES!O52+CESFI!O52+CCT!O52+CEPLAN!O52+CEAVI!O52+CAV!O52+CEO!O52+CESMO!O52+'REITORIA-CEVEN'!P52+ESAG!P52+CEART!P52+FAED!P52+CEAD!P52+CEFID!P52+CERES!P52+CESFI!P52+CCT!P52+CEPLAN!P52+CEAVI!P52+CAV!P52+CEO!P52+CESMO!P52</f>
        <v>0</v>
      </c>
      <c r="K51" s="27">
        <f t="shared" si="2"/>
        <v>0</v>
      </c>
      <c r="L51" s="19">
        <f t="shared" si="4"/>
        <v>372.55</v>
      </c>
      <c r="M51" s="19">
        <f t="shared" si="3"/>
        <v>0</v>
      </c>
      <c r="N51" s="19">
        <f t="shared" si="5"/>
        <v>372.55</v>
      </c>
    </row>
    <row r="52" spans="1:17" x14ac:dyDescent="0.25">
      <c r="A52" s="121"/>
      <c r="B52" s="50">
        <v>50</v>
      </c>
      <c r="C52" s="122"/>
      <c r="D52" s="52" t="s">
        <v>54</v>
      </c>
      <c r="E52" s="35">
        <v>899.27</v>
      </c>
      <c r="F52" s="18">
        <f>'REITORIA-CEVEN'!J53+ESAG!J53+CEART!J53+FAED!J53+CEAD!J53+CEFID!J53+CERES!J53+CESFI!J53+CCT!J53+CEPLAN!J53+CEAVI!J53+CAV!J53+CEO!J53+CESMO!J53</f>
        <v>1</v>
      </c>
      <c r="G52" s="94">
        <f>'REITORIA-CEVEN'!K53+ESAG!K53+CEART!K53+FAED!K53+CEAD!K53+CEFID!K53+CERES!K53+CESFI!K53+CCT!K53+CEPLAN!K53+CEAVI!K53+CAV!K53+CEO!K53+CESMO!K53</f>
        <v>1</v>
      </c>
      <c r="H52" s="66">
        <f>'REITORIA-CEVEN'!J53-'REITORIA-CEVEN'!R53+ESAG!J53-ESAG!R53+CEART!J53-CEART!R53+FAED!J53-FAED!R53+CEAD!J53-CEAD!R53+CEFID!J53-CEFID!R53+CERES!J53-CERES!R53+CESFI!J53-CESFI!R53+CCT!J53-CCT!R53+CEPLAN!J53-CEPLAN!R53+CEAVI!J53-CEAVI!R53+CAV!J53-CAV!R53+CEO!J53-CEO!R53+CESMO!J53-CESMO!R53</f>
        <v>1</v>
      </c>
      <c r="I52" s="95">
        <f>'REITORIA-CEVEN'!N53+ESAG!N53+CEART!N53+FAED!N53+CEAD!N53+CEFID!N53+CERES!N53+CESFI!N53+CCT!N53+CEPLAN!N53+CEAVI!N53+CAV!N53+CEO!N53+CESMO!N53</f>
        <v>0</v>
      </c>
      <c r="J52" s="95">
        <f>'REITORIA-CEVEN'!O53+ESAG!O53+CEART!O53+FAED!O53+CEAD!O53+CEFID!O53+CERES!O53+CESFI!O53+CCT!O53+CEPLAN!O53+CEAVI!O53+CAV!O53+CEO!O53+CESMO!O53+'REITORIA-CEVEN'!P53+ESAG!P53+CEART!P53+FAED!P53+CEAD!P53+CEFID!P53+CERES!P53+CESFI!P53+CCT!P53+CEPLAN!P53+CEAVI!P53+CAV!P53+CEO!P53+CESMO!P53</f>
        <v>0</v>
      </c>
      <c r="K52" s="27">
        <f t="shared" si="2"/>
        <v>0</v>
      </c>
      <c r="L52" s="19">
        <f t="shared" si="4"/>
        <v>899.27</v>
      </c>
      <c r="M52" s="19">
        <f t="shared" si="3"/>
        <v>0</v>
      </c>
      <c r="N52" s="19">
        <f t="shared" si="5"/>
        <v>899.27</v>
      </c>
    </row>
    <row r="53" spans="1:17" ht="30" x14ac:dyDescent="0.25">
      <c r="A53" s="121"/>
      <c r="B53" s="50">
        <v>51</v>
      </c>
      <c r="C53" s="122"/>
      <c r="D53" s="52" t="s">
        <v>55</v>
      </c>
      <c r="E53" s="35">
        <v>1605.84</v>
      </c>
      <c r="F53" s="18">
        <f>'REITORIA-CEVEN'!J54+ESAG!J54+CEART!J54+FAED!J54+CEAD!J54+CEFID!J54+CERES!J54+CESFI!J54+CCT!J54+CEPLAN!J54+CEAVI!J54+CAV!J54+CEO!J54+CESMO!J54</f>
        <v>2</v>
      </c>
      <c r="G53" s="94">
        <f>'REITORIA-CEVEN'!K54+ESAG!K54+CEART!K54+FAED!K54+CEAD!K54+CEFID!K54+CERES!K54+CESFI!K54+CCT!K54+CEPLAN!K54+CEAVI!K54+CAV!K54+CEO!K54+CESMO!K54</f>
        <v>2</v>
      </c>
      <c r="H53" s="66">
        <f>'REITORIA-CEVEN'!J54-'REITORIA-CEVEN'!R54+ESAG!J54-ESAG!R54+CEART!J54-CEART!R54+FAED!J54-FAED!R54+CEAD!J54-CEAD!R54+CEFID!J54-CEFID!R54+CERES!J54-CERES!R54+CESFI!J54-CESFI!R54+CCT!J54-CCT!R54+CEPLAN!J54-CEPLAN!R54+CEAVI!J54-CEAVI!R54+CAV!J54-CAV!R54+CEO!J54-CEO!R54+CESMO!J54-CESMO!R54</f>
        <v>2</v>
      </c>
      <c r="I53" s="95">
        <f>'REITORIA-CEVEN'!N54+ESAG!N54+CEART!N54+FAED!N54+CEAD!N54+CEFID!N54+CERES!N54+CESFI!N54+CCT!N54+CEPLAN!N54+CEAVI!N54+CAV!N54+CEO!N54+CESMO!N54</f>
        <v>0</v>
      </c>
      <c r="J53" s="95">
        <f>'REITORIA-CEVEN'!O54+ESAG!O54+CEART!O54+FAED!O54+CEAD!O54+CEFID!O54+CERES!O54+CESFI!O54+CCT!O54+CEPLAN!O54+CEAVI!O54+CAV!O54+CEO!O54+CESMO!O54+'REITORIA-CEVEN'!P54+ESAG!P54+CEART!P54+FAED!P54+CEAD!P54+CEFID!P54+CERES!P54+CESFI!P54+CCT!P54+CEPLAN!P54+CEAVI!P54+CAV!P54+CEO!P54+CESMO!P54</f>
        <v>0</v>
      </c>
      <c r="K53" s="27">
        <f t="shared" si="2"/>
        <v>0</v>
      </c>
      <c r="L53" s="19">
        <f t="shared" si="4"/>
        <v>3211.68</v>
      </c>
      <c r="M53" s="19">
        <f t="shared" si="3"/>
        <v>0</v>
      </c>
      <c r="N53" s="19">
        <f t="shared" si="5"/>
        <v>3211.68</v>
      </c>
    </row>
    <row r="54" spans="1:17" x14ac:dyDescent="0.25">
      <c r="A54" s="121"/>
      <c r="B54" s="50">
        <v>52</v>
      </c>
      <c r="C54" s="122"/>
      <c r="D54" s="58" t="s">
        <v>56</v>
      </c>
      <c r="E54" s="35">
        <v>7836.54</v>
      </c>
      <c r="F54" s="18">
        <f>'REITORIA-CEVEN'!J55+ESAG!J55+CEART!J55+FAED!J55+CEAD!J55+CEFID!J55+CERES!J55+CESFI!J55+CCT!J55+CEPLAN!J55+CEAVI!J55+CAV!J55+CEO!J55+CESMO!J55</f>
        <v>1</v>
      </c>
      <c r="G54" s="94">
        <f>'REITORIA-CEVEN'!K55+ESAG!K55+CEART!K55+FAED!K55+CEAD!K55+CEFID!K55+CERES!K55+CESFI!K55+CCT!K55+CEPLAN!K55+CEAVI!K55+CAV!K55+CEO!K55+CESMO!K55</f>
        <v>1</v>
      </c>
      <c r="H54" s="66">
        <f>'REITORIA-CEVEN'!J55-'REITORIA-CEVEN'!R55+ESAG!J55-ESAG!R55+CEART!J55-CEART!R55+FAED!J55-FAED!R55+CEAD!J55-CEAD!R55+CEFID!J55-CEFID!R55+CERES!J55-CERES!R55+CESFI!J55-CESFI!R55+CCT!J55-CCT!R55+CEPLAN!J55-CEPLAN!R55+CEAVI!J55-CEAVI!R55+CAV!J55-CAV!R55+CEO!J55-CEO!R55+CESMO!J55-CESMO!R55</f>
        <v>1</v>
      </c>
      <c r="I54" s="95">
        <f>'REITORIA-CEVEN'!N55+ESAG!N55+CEART!N55+FAED!N55+CEAD!N55+CEFID!N55+CERES!N55+CESFI!N55+CCT!N55+CEPLAN!N55+CEAVI!N55+CAV!N55+CEO!N55+CESMO!N55</f>
        <v>0</v>
      </c>
      <c r="J54" s="95">
        <f>'REITORIA-CEVEN'!O55+ESAG!O55+CEART!O55+FAED!O55+CEAD!O55+CEFID!O55+CERES!O55+CESFI!O55+CCT!O55+CEPLAN!O55+CEAVI!O55+CAV!O55+CEO!O55+CESMO!O55+'REITORIA-CEVEN'!P55+ESAG!P55+CEART!P55+FAED!P55+CEAD!P55+CEFID!P55+CERES!P55+CESFI!P55+CCT!P55+CEPLAN!P55+CEAVI!P55+CAV!P55+CEO!P55+CESMO!P55</f>
        <v>0</v>
      </c>
      <c r="K54" s="27">
        <f t="shared" si="2"/>
        <v>0</v>
      </c>
      <c r="L54" s="19">
        <f t="shared" si="4"/>
        <v>7836.54</v>
      </c>
      <c r="M54" s="19">
        <f t="shared" si="3"/>
        <v>0</v>
      </c>
      <c r="N54" s="19">
        <f t="shared" si="5"/>
        <v>7836.54</v>
      </c>
    </row>
    <row r="55" spans="1:17" s="6" customFormat="1" ht="15.75" thickBot="1" x14ac:dyDescent="0.3">
      <c r="A55" s="30"/>
      <c r="B55" s="30"/>
      <c r="D55" s="34"/>
      <c r="L55" s="36">
        <f>SUM(L3:L54)</f>
        <v>2704499.6099999994</v>
      </c>
      <c r="M55" s="36">
        <f>SUM(M3:M54)</f>
        <v>0</v>
      </c>
      <c r="N55" s="31">
        <f>SUM(N3:N54)</f>
        <v>45914.73</v>
      </c>
    </row>
    <row r="56" spans="1:17" s="6" customFormat="1" ht="30.6" customHeight="1" thickBot="1" x14ac:dyDescent="0.3">
      <c r="A56" s="103" t="s">
        <v>115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5"/>
      <c r="L56" s="84"/>
      <c r="M56" s="84"/>
      <c r="N56" s="84"/>
      <c r="O56" s="84"/>
      <c r="P56" s="84"/>
      <c r="Q56" s="34"/>
    </row>
    <row r="57" spans="1:17" s="6" customFormat="1" x14ac:dyDescent="0.25">
      <c r="A57" s="30"/>
      <c r="B57" s="30"/>
      <c r="D57" s="34"/>
    </row>
    <row r="58" spans="1:17" s="6" customFormat="1" x14ac:dyDescent="0.25">
      <c r="A58" s="30"/>
      <c r="B58" s="30"/>
    </row>
    <row r="59" spans="1:17" s="6" customFormat="1" ht="15.75" x14ac:dyDescent="0.25">
      <c r="A59" s="30"/>
      <c r="B59" s="30"/>
      <c r="F59" s="115" t="str">
        <f>A1</f>
        <v>PE 0652/2024 SRP (SGPE DE ORIGEM: 11422/2024)</v>
      </c>
      <c r="G59" s="115"/>
      <c r="H59" s="115"/>
      <c r="I59" s="115"/>
      <c r="J59" s="115"/>
      <c r="K59" s="115"/>
      <c r="L59" s="115"/>
      <c r="M59" s="115"/>
      <c r="N59" s="115"/>
    </row>
    <row r="60" spans="1:17" s="6" customFormat="1" ht="15.75" x14ac:dyDescent="0.25">
      <c r="A60" s="30"/>
      <c r="B60" s="30"/>
      <c r="F60" s="115" t="str">
        <f>D1</f>
        <v>OBJETO: CONTRATAÇÃO   DE   EMPRESA   ESPECIALIZADA   PARA   PRESTAÇÃO   DE   SONORIZAÇÃO, ILUMINAÇÃO, PALCO, TENDA, PROJEÇÃO DE IMAGENS E SERVIÇOS RELACIONADOS PARA ATENDER A DEMANDA DE EVENTOS DA UDESC</v>
      </c>
      <c r="G60" s="115"/>
      <c r="H60" s="115"/>
      <c r="I60" s="115"/>
      <c r="J60" s="115"/>
      <c r="K60" s="115"/>
      <c r="L60" s="115"/>
      <c r="M60" s="115"/>
      <c r="N60" s="115"/>
    </row>
    <row r="61" spans="1:17" s="6" customFormat="1" ht="15.75" x14ac:dyDescent="0.25">
      <c r="A61" s="30"/>
      <c r="B61" s="30"/>
      <c r="F61" s="115" t="str">
        <f>F1</f>
        <v>VIGÊNCIA DA ATA: 08/05/2024 até 08/05/2025</v>
      </c>
      <c r="G61" s="115"/>
      <c r="H61" s="115"/>
      <c r="I61" s="115"/>
      <c r="J61" s="115"/>
      <c r="K61" s="115"/>
      <c r="L61" s="115"/>
      <c r="M61" s="115"/>
      <c r="N61" s="115"/>
    </row>
    <row r="62" spans="1:17" s="6" customFormat="1" ht="15.75" x14ac:dyDescent="0.25">
      <c r="A62" s="1"/>
      <c r="B62" s="1"/>
      <c r="C62" s="23"/>
      <c r="D62" s="1"/>
      <c r="E62" s="1"/>
      <c r="F62" s="12" t="s">
        <v>6</v>
      </c>
      <c r="G62" s="13"/>
      <c r="H62" s="13"/>
      <c r="I62" s="13"/>
      <c r="J62" s="13"/>
      <c r="K62" s="13"/>
      <c r="L62" s="13"/>
      <c r="M62" s="13"/>
      <c r="N62" s="8">
        <f>L55</f>
        <v>2704499.6099999994</v>
      </c>
    </row>
    <row r="63" spans="1:17" s="6" customFormat="1" ht="15.75" x14ac:dyDescent="0.25">
      <c r="A63" s="1"/>
      <c r="B63" s="1"/>
      <c r="C63" s="23"/>
      <c r="D63" s="1"/>
      <c r="E63" s="1"/>
      <c r="F63" s="14" t="s">
        <v>7</v>
      </c>
      <c r="G63" s="15"/>
      <c r="H63" s="15"/>
      <c r="I63" s="15"/>
      <c r="J63" s="15"/>
      <c r="K63" s="15"/>
      <c r="L63" s="15"/>
      <c r="M63" s="15"/>
      <c r="N63" s="9">
        <f>N55</f>
        <v>45914.73</v>
      </c>
    </row>
    <row r="64" spans="1:17" s="6" customFormat="1" ht="15.75" x14ac:dyDescent="0.25">
      <c r="A64" s="1"/>
      <c r="B64" s="1"/>
      <c r="C64" s="23"/>
      <c r="D64" s="1"/>
      <c r="E64" s="1"/>
      <c r="F64" s="14" t="s">
        <v>8</v>
      </c>
      <c r="G64" s="15"/>
      <c r="H64" s="15"/>
      <c r="I64" s="15"/>
      <c r="J64" s="15"/>
      <c r="K64" s="15"/>
      <c r="L64" s="15"/>
      <c r="M64" s="15"/>
      <c r="N64" s="11"/>
    </row>
    <row r="65" spans="1:14" s="6" customFormat="1" ht="15.75" x14ac:dyDescent="0.25">
      <c r="A65" s="1"/>
      <c r="B65" s="1"/>
      <c r="C65" s="23"/>
      <c r="D65" s="1"/>
      <c r="E65" s="1"/>
      <c r="F65" s="16" t="s">
        <v>9</v>
      </c>
      <c r="G65" s="17"/>
      <c r="H65" s="17"/>
      <c r="I65" s="17"/>
      <c r="J65" s="17"/>
      <c r="K65" s="17"/>
      <c r="L65" s="17"/>
      <c r="M65" s="17"/>
      <c r="N65" s="10">
        <f>N63/N62</f>
        <v>1.6977162736584759E-2</v>
      </c>
    </row>
    <row r="66" spans="1:14" s="6" customFormat="1" ht="15.75" x14ac:dyDescent="0.25">
      <c r="A66" s="1"/>
      <c r="B66" s="1"/>
      <c r="C66" s="23"/>
      <c r="D66" s="1"/>
      <c r="E66" s="1"/>
      <c r="F66" s="112" t="s">
        <v>131</v>
      </c>
      <c r="G66" s="113"/>
      <c r="H66" s="113"/>
      <c r="I66" s="113"/>
      <c r="J66" s="113"/>
      <c r="K66" s="113"/>
      <c r="L66" s="113"/>
      <c r="M66" s="113"/>
      <c r="N66" s="114"/>
    </row>
    <row r="67" spans="1:14" s="6" customFormat="1" x14ac:dyDescent="0.25">
      <c r="A67" s="1"/>
      <c r="B67" s="1"/>
      <c r="C67" s="23"/>
      <c r="D67" s="1"/>
      <c r="E67" s="1"/>
      <c r="F67" s="28"/>
      <c r="G67" s="28"/>
      <c r="H67" s="29"/>
      <c r="I67" s="29"/>
      <c r="J67" s="29"/>
      <c r="K67" s="7"/>
    </row>
    <row r="68" spans="1:14" s="6" customFormat="1" x14ac:dyDescent="0.25">
      <c r="A68" s="1"/>
      <c r="B68" s="1"/>
      <c r="C68" s="23"/>
      <c r="D68" s="1"/>
      <c r="E68" s="1"/>
      <c r="F68" s="5"/>
      <c r="G68" s="5"/>
      <c r="H68" s="24"/>
      <c r="I68" s="24"/>
      <c r="J68" s="24"/>
      <c r="K68" s="7"/>
    </row>
    <row r="69" spans="1:14" s="6" customFormat="1" x14ac:dyDescent="0.25">
      <c r="A69" s="1"/>
      <c r="B69" s="1"/>
      <c r="C69" s="23"/>
      <c r="D69" s="1"/>
      <c r="E69" s="1"/>
      <c r="F69" s="5"/>
      <c r="G69" s="5"/>
      <c r="H69" s="24"/>
      <c r="I69" s="24"/>
      <c r="J69" s="24"/>
      <c r="K69" s="7"/>
    </row>
    <row r="70" spans="1:14" s="6" customFormat="1" x14ac:dyDescent="0.25">
      <c r="A70" s="1"/>
      <c r="B70" s="1"/>
      <c r="C70" s="23"/>
      <c r="D70" s="1"/>
      <c r="E70" s="1"/>
      <c r="F70" s="5"/>
      <c r="G70" s="5"/>
      <c r="H70" s="24"/>
      <c r="I70" s="24"/>
      <c r="J70" s="24"/>
      <c r="K70" s="7"/>
    </row>
    <row r="71" spans="1:14" s="6" customFormat="1" x14ac:dyDescent="0.25">
      <c r="A71" s="1"/>
      <c r="B71" s="1"/>
      <c r="C71" s="23"/>
      <c r="D71" s="1"/>
      <c r="E71" s="1"/>
      <c r="F71" s="5"/>
      <c r="G71" s="5"/>
      <c r="H71" s="24"/>
      <c r="I71" s="24"/>
      <c r="J71" s="24"/>
      <c r="K71" s="7"/>
    </row>
    <row r="72" spans="1:14" s="6" customFormat="1" x14ac:dyDescent="0.25">
      <c r="A72" s="1"/>
      <c r="B72" s="1"/>
      <c r="C72" s="23"/>
      <c r="D72" s="1"/>
      <c r="E72" s="1"/>
      <c r="F72" s="5"/>
      <c r="G72" s="5"/>
      <c r="H72" s="24"/>
      <c r="I72" s="24"/>
      <c r="J72" s="24"/>
      <c r="K72" s="7"/>
    </row>
    <row r="73" spans="1:14" s="6" customFormat="1" x14ac:dyDescent="0.25">
      <c r="A73" s="1"/>
      <c r="B73" s="1"/>
      <c r="C73" s="23"/>
      <c r="D73" s="1"/>
      <c r="E73" s="1"/>
      <c r="F73" s="5"/>
      <c r="G73" s="5"/>
      <c r="H73" s="24"/>
      <c r="I73" s="24"/>
      <c r="J73" s="24"/>
      <c r="K73" s="7"/>
    </row>
    <row r="74" spans="1:14" s="6" customFormat="1" x14ac:dyDescent="0.25">
      <c r="A74" s="1"/>
      <c r="B74" s="1"/>
      <c r="C74" s="23"/>
      <c r="D74" s="1"/>
      <c r="E74" s="1"/>
      <c r="F74" s="5"/>
      <c r="G74" s="5"/>
      <c r="H74" s="24"/>
      <c r="I74" s="24"/>
      <c r="J74" s="24"/>
      <c r="K74" s="7"/>
    </row>
    <row r="75" spans="1:14" s="6" customFormat="1" x14ac:dyDescent="0.25">
      <c r="A75" s="1"/>
      <c r="B75" s="1"/>
      <c r="C75" s="23"/>
      <c r="D75" s="1"/>
      <c r="E75" s="1"/>
      <c r="F75" s="5"/>
      <c r="G75" s="5"/>
      <c r="H75" s="24"/>
      <c r="I75" s="24"/>
      <c r="J75" s="24"/>
      <c r="K75" s="7"/>
    </row>
    <row r="76" spans="1:14" s="6" customFormat="1" x14ac:dyDescent="0.25">
      <c r="A76" s="1"/>
      <c r="B76" s="1"/>
      <c r="C76" s="23"/>
      <c r="D76" s="1"/>
      <c r="E76" s="1"/>
      <c r="F76" s="5"/>
      <c r="G76" s="5"/>
      <c r="H76" s="24"/>
      <c r="I76" s="24"/>
      <c r="J76" s="24"/>
      <c r="K76" s="7"/>
    </row>
    <row r="77" spans="1:14" s="6" customFormat="1" x14ac:dyDescent="0.25">
      <c r="A77" s="1"/>
      <c r="B77" s="1"/>
      <c r="C77" s="23"/>
      <c r="D77" s="1"/>
      <c r="E77" s="1"/>
      <c r="F77" s="5"/>
      <c r="G77" s="5"/>
      <c r="H77" s="24"/>
      <c r="I77" s="24"/>
      <c r="J77" s="24"/>
      <c r="K77" s="7"/>
    </row>
    <row r="78" spans="1:14" s="6" customFormat="1" x14ac:dyDescent="0.25">
      <c r="A78" s="1"/>
      <c r="B78" s="1"/>
      <c r="C78" s="23"/>
      <c r="D78" s="1"/>
      <c r="E78" s="1"/>
      <c r="F78" s="5"/>
      <c r="G78" s="5"/>
      <c r="H78" s="24"/>
      <c r="I78" s="24"/>
      <c r="J78" s="24"/>
      <c r="K78" s="7"/>
    </row>
    <row r="79" spans="1:14" s="6" customFormat="1" x14ac:dyDescent="0.25">
      <c r="A79" s="1"/>
      <c r="B79" s="1"/>
      <c r="C79" s="23"/>
      <c r="D79" s="1"/>
      <c r="E79" s="1"/>
      <c r="F79" s="5"/>
      <c r="G79" s="5"/>
      <c r="H79" s="24"/>
      <c r="I79" s="24"/>
      <c r="J79" s="24"/>
      <c r="K79" s="7"/>
    </row>
    <row r="80" spans="1:14" s="6" customFormat="1" x14ac:dyDescent="0.25">
      <c r="A80" s="1"/>
      <c r="B80" s="1"/>
      <c r="C80" s="23"/>
      <c r="D80" s="1"/>
      <c r="E80" s="1"/>
      <c r="F80" s="5"/>
      <c r="G80" s="5"/>
      <c r="H80" s="24"/>
      <c r="I80" s="24"/>
      <c r="J80" s="24"/>
      <c r="K80" s="7"/>
    </row>
    <row r="81" spans="1:11" s="6" customFormat="1" x14ac:dyDescent="0.25">
      <c r="A81" s="1"/>
      <c r="B81" s="1"/>
      <c r="C81" s="23"/>
      <c r="D81" s="1"/>
      <c r="E81" s="1"/>
      <c r="F81" s="5"/>
      <c r="G81" s="5"/>
      <c r="H81" s="24"/>
      <c r="I81" s="24"/>
      <c r="J81" s="24"/>
      <c r="K81" s="7"/>
    </row>
    <row r="82" spans="1:11" s="6" customFormat="1" x14ac:dyDescent="0.25">
      <c r="A82" s="1"/>
      <c r="B82" s="1"/>
      <c r="C82" s="23"/>
      <c r="D82" s="1"/>
      <c r="E82" s="1"/>
      <c r="F82" s="5"/>
      <c r="G82" s="5"/>
      <c r="H82" s="24"/>
      <c r="I82" s="24"/>
      <c r="J82" s="24"/>
      <c r="K82" s="7"/>
    </row>
    <row r="83" spans="1:11" s="6" customFormat="1" x14ac:dyDescent="0.25">
      <c r="A83" s="1"/>
      <c r="B83" s="1"/>
      <c r="C83" s="23"/>
      <c r="D83" s="1"/>
      <c r="E83" s="1"/>
      <c r="F83" s="5"/>
      <c r="G83" s="5"/>
      <c r="H83" s="24"/>
      <c r="I83" s="24"/>
      <c r="J83" s="24"/>
      <c r="K83" s="7"/>
    </row>
    <row r="84" spans="1:11" s="6" customFormat="1" x14ac:dyDescent="0.25">
      <c r="A84" s="1"/>
      <c r="B84" s="1"/>
      <c r="C84" s="23"/>
      <c r="D84" s="1"/>
      <c r="E84" s="1"/>
      <c r="F84" s="5"/>
      <c r="G84" s="5"/>
      <c r="H84" s="24"/>
      <c r="I84" s="24"/>
      <c r="J84" s="24"/>
      <c r="K84" s="7"/>
    </row>
    <row r="85" spans="1:11" s="6" customFormat="1" x14ac:dyDescent="0.25">
      <c r="A85" s="1"/>
      <c r="B85" s="1"/>
      <c r="C85" s="23"/>
      <c r="D85" s="1"/>
      <c r="E85" s="1"/>
      <c r="F85" s="5"/>
      <c r="G85" s="5"/>
      <c r="H85" s="24"/>
      <c r="I85" s="24"/>
      <c r="J85" s="24"/>
      <c r="K85" s="7"/>
    </row>
    <row r="86" spans="1:11" s="6" customFormat="1" x14ac:dyDescent="0.25">
      <c r="A86" s="1"/>
      <c r="B86" s="1"/>
      <c r="C86" s="23"/>
      <c r="D86" s="1"/>
      <c r="E86" s="1"/>
      <c r="F86" s="5"/>
      <c r="G86" s="5"/>
      <c r="H86" s="24"/>
      <c r="I86" s="24"/>
      <c r="J86" s="24"/>
      <c r="K86" s="7"/>
    </row>
    <row r="87" spans="1:11" s="6" customFormat="1" x14ac:dyDescent="0.25">
      <c r="A87" s="1"/>
      <c r="B87" s="1"/>
      <c r="C87" s="23"/>
      <c r="D87" s="1"/>
      <c r="E87" s="1"/>
      <c r="F87" s="5"/>
      <c r="G87" s="5"/>
      <c r="H87" s="24"/>
      <c r="I87" s="24"/>
      <c r="J87" s="24"/>
      <c r="K87" s="7"/>
    </row>
    <row r="88" spans="1:11" s="6" customFormat="1" x14ac:dyDescent="0.25">
      <c r="A88" s="1"/>
      <c r="B88" s="1"/>
      <c r="C88" s="23"/>
      <c r="D88" s="1"/>
      <c r="E88" s="1"/>
      <c r="F88" s="5"/>
      <c r="G88" s="5"/>
      <c r="H88" s="24"/>
      <c r="I88" s="24"/>
      <c r="J88" s="24"/>
      <c r="K88" s="7"/>
    </row>
    <row r="89" spans="1:11" s="6" customFormat="1" x14ac:dyDescent="0.25">
      <c r="A89" s="1"/>
      <c r="B89" s="1"/>
      <c r="C89" s="23"/>
      <c r="D89" s="1"/>
      <c r="E89" s="1"/>
      <c r="F89" s="5"/>
      <c r="G89" s="5"/>
      <c r="H89" s="24"/>
      <c r="I89" s="24"/>
      <c r="J89" s="24"/>
      <c r="K89" s="7"/>
    </row>
    <row r="90" spans="1:11" s="6" customFormat="1" x14ac:dyDescent="0.25">
      <c r="A90" s="1"/>
      <c r="B90" s="1"/>
      <c r="C90" s="23"/>
      <c r="D90" s="1"/>
      <c r="E90" s="1"/>
      <c r="F90" s="5"/>
      <c r="G90" s="5"/>
      <c r="H90" s="24"/>
      <c r="I90" s="24"/>
      <c r="J90" s="24"/>
      <c r="K90" s="7"/>
    </row>
    <row r="91" spans="1:11" s="6" customFormat="1" x14ac:dyDescent="0.25">
      <c r="A91" s="1"/>
      <c r="B91" s="1"/>
      <c r="C91" s="23"/>
      <c r="D91" s="1"/>
      <c r="E91" s="1"/>
      <c r="F91" s="5"/>
      <c r="G91" s="5"/>
      <c r="H91" s="24"/>
      <c r="I91" s="24"/>
      <c r="J91" s="24"/>
      <c r="K91" s="7"/>
    </row>
    <row r="92" spans="1:11" s="6" customFormat="1" x14ac:dyDescent="0.25">
      <c r="A92" s="1"/>
      <c r="B92" s="1"/>
      <c r="C92" s="23"/>
      <c r="D92" s="1"/>
      <c r="E92" s="1"/>
      <c r="F92" s="5"/>
      <c r="G92" s="5"/>
      <c r="H92" s="24"/>
      <c r="I92" s="24"/>
      <c r="J92" s="24"/>
      <c r="K92" s="7"/>
    </row>
    <row r="93" spans="1:11" s="6" customFormat="1" x14ac:dyDescent="0.25">
      <c r="A93" s="1"/>
      <c r="B93" s="1"/>
      <c r="C93" s="23"/>
      <c r="D93" s="1"/>
      <c r="E93" s="1"/>
      <c r="F93" s="5"/>
      <c r="G93" s="5"/>
      <c r="H93" s="24"/>
      <c r="I93" s="24"/>
      <c r="J93" s="24"/>
      <c r="K93" s="7"/>
    </row>
    <row r="94" spans="1:11" s="6" customFormat="1" x14ac:dyDescent="0.25">
      <c r="A94" s="1"/>
      <c r="B94" s="1"/>
      <c r="C94" s="23"/>
      <c r="D94" s="1"/>
      <c r="E94" s="1"/>
      <c r="F94" s="5"/>
      <c r="G94" s="5"/>
      <c r="H94" s="24"/>
      <c r="I94" s="24"/>
      <c r="J94" s="24"/>
      <c r="K94" s="7"/>
    </row>
    <row r="95" spans="1:11" s="6" customFormat="1" x14ac:dyDescent="0.25">
      <c r="A95" s="1"/>
      <c r="B95" s="1"/>
      <c r="C95" s="23"/>
      <c r="D95" s="1"/>
      <c r="E95" s="1"/>
      <c r="F95" s="5"/>
      <c r="G95" s="5"/>
      <c r="H95" s="24"/>
      <c r="I95" s="24"/>
      <c r="J95" s="24"/>
      <c r="K95" s="7"/>
    </row>
    <row r="96" spans="1:11" s="6" customFormat="1" x14ac:dyDescent="0.25">
      <c r="A96" s="1"/>
      <c r="B96" s="1"/>
      <c r="C96" s="23"/>
      <c r="D96" s="1"/>
      <c r="E96" s="1"/>
      <c r="F96" s="5"/>
      <c r="G96" s="5"/>
      <c r="H96" s="24"/>
      <c r="I96" s="24"/>
      <c r="J96" s="24"/>
      <c r="K96" s="7"/>
    </row>
    <row r="97" spans="1:11" s="6" customFormat="1" x14ac:dyDescent="0.25">
      <c r="A97" s="1"/>
      <c r="B97" s="1"/>
      <c r="C97" s="23"/>
      <c r="D97" s="1"/>
      <c r="E97" s="1"/>
      <c r="F97" s="5"/>
      <c r="G97" s="5"/>
      <c r="H97" s="24"/>
      <c r="I97" s="24"/>
      <c r="J97" s="24"/>
      <c r="K97" s="7"/>
    </row>
    <row r="98" spans="1:11" s="6" customFormat="1" x14ac:dyDescent="0.25">
      <c r="A98" s="1"/>
      <c r="B98" s="1"/>
      <c r="C98" s="23"/>
      <c r="D98" s="1"/>
      <c r="E98" s="1"/>
      <c r="F98" s="5"/>
      <c r="G98" s="5"/>
      <c r="H98" s="24"/>
      <c r="I98" s="24"/>
      <c r="J98" s="24"/>
      <c r="K98" s="7"/>
    </row>
    <row r="99" spans="1:11" s="6" customFormat="1" x14ac:dyDescent="0.25">
      <c r="A99" s="1"/>
      <c r="B99" s="1"/>
      <c r="C99" s="23"/>
      <c r="D99" s="1"/>
      <c r="E99" s="1"/>
      <c r="F99" s="5"/>
      <c r="G99" s="5"/>
      <c r="H99" s="24"/>
      <c r="I99" s="24"/>
      <c r="J99" s="24"/>
      <c r="K99" s="7"/>
    </row>
    <row r="100" spans="1:11" s="6" customFormat="1" x14ac:dyDescent="0.25">
      <c r="A100" s="1"/>
      <c r="B100" s="1"/>
      <c r="C100" s="23"/>
      <c r="D100" s="1"/>
      <c r="E100" s="1"/>
      <c r="F100" s="5"/>
      <c r="G100" s="5"/>
      <c r="H100" s="24"/>
      <c r="I100" s="24"/>
      <c r="J100" s="24"/>
      <c r="K100" s="7"/>
    </row>
    <row r="101" spans="1:11" s="6" customFormat="1" x14ac:dyDescent="0.25">
      <c r="A101" s="1"/>
      <c r="B101" s="1"/>
      <c r="C101" s="23"/>
      <c r="D101" s="1"/>
      <c r="E101" s="1"/>
    </row>
    <row r="102" spans="1:11" s="6" customFormat="1" x14ac:dyDescent="0.25">
      <c r="A102" s="1"/>
      <c r="B102" s="1"/>
      <c r="C102" s="23"/>
      <c r="D102" s="1"/>
      <c r="E102" s="1"/>
    </row>
    <row r="103" spans="1:11" s="6" customFormat="1" x14ac:dyDescent="0.25">
      <c r="A103" s="1"/>
      <c r="B103" s="1"/>
      <c r="C103" s="23"/>
      <c r="D103" s="1"/>
      <c r="E103" s="1"/>
    </row>
    <row r="104" spans="1:11" s="6" customFormat="1" x14ac:dyDescent="0.25">
      <c r="A104" s="1"/>
      <c r="B104" s="1"/>
      <c r="C104" s="23"/>
      <c r="D104" s="1"/>
      <c r="E104" s="1"/>
    </row>
    <row r="105" spans="1:11" s="6" customFormat="1" x14ac:dyDescent="0.25">
      <c r="A105" s="1"/>
      <c r="B105" s="1"/>
      <c r="C105" s="23"/>
      <c r="D105" s="1"/>
      <c r="E105" s="1"/>
    </row>
    <row r="106" spans="1:11" s="6" customFormat="1" x14ac:dyDescent="0.25">
      <c r="A106" s="1"/>
      <c r="B106" s="1"/>
      <c r="C106" s="23"/>
      <c r="D106" s="1"/>
      <c r="E106" s="1"/>
    </row>
    <row r="107" spans="1:11" s="6" customFormat="1" x14ac:dyDescent="0.25">
      <c r="A107" s="1"/>
      <c r="B107" s="1"/>
      <c r="C107" s="23"/>
      <c r="D107" s="1"/>
      <c r="E107" s="1"/>
    </row>
    <row r="108" spans="1:11" s="6" customFormat="1" x14ac:dyDescent="0.25">
      <c r="A108" s="1"/>
      <c r="B108" s="1"/>
      <c r="C108" s="23"/>
      <c r="D108" s="1"/>
      <c r="E108" s="1"/>
    </row>
    <row r="109" spans="1:11" s="6" customFormat="1" x14ac:dyDescent="0.25">
      <c r="A109" s="1"/>
      <c r="B109" s="1"/>
      <c r="C109" s="23"/>
      <c r="D109" s="1"/>
      <c r="E109" s="1"/>
      <c r="F109" s="5"/>
      <c r="G109" s="5"/>
      <c r="H109" s="24"/>
      <c r="I109" s="24"/>
      <c r="J109" s="24"/>
      <c r="K109" s="7"/>
    </row>
    <row r="110" spans="1:11" s="6" customFormat="1" x14ac:dyDescent="0.25">
      <c r="A110" s="1"/>
      <c r="B110" s="1"/>
      <c r="C110" s="23"/>
      <c r="D110" s="1"/>
      <c r="E110" s="1"/>
      <c r="F110" s="5"/>
      <c r="G110" s="5"/>
      <c r="H110" s="24"/>
      <c r="I110" s="24"/>
      <c r="J110" s="24"/>
      <c r="K110" s="7"/>
    </row>
    <row r="111" spans="1:11" s="6" customFormat="1" x14ac:dyDescent="0.25">
      <c r="A111" s="1"/>
      <c r="B111" s="1"/>
      <c r="C111" s="23"/>
      <c r="D111" s="1"/>
      <c r="E111" s="1"/>
      <c r="F111" s="5"/>
      <c r="G111" s="5"/>
      <c r="H111" s="24"/>
      <c r="I111" s="24"/>
      <c r="J111" s="24"/>
      <c r="K111" s="7"/>
    </row>
    <row r="112" spans="1:11" s="6" customFormat="1" x14ac:dyDescent="0.25">
      <c r="A112" s="1"/>
      <c r="B112" s="1"/>
      <c r="C112" s="23"/>
      <c r="D112" s="1"/>
      <c r="E112" s="1"/>
      <c r="F112" s="5"/>
      <c r="G112" s="5"/>
      <c r="H112" s="24"/>
      <c r="I112" s="24"/>
      <c r="J112" s="24"/>
      <c r="K112" s="7"/>
    </row>
    <row r="113" spans="1:11" s="6" customFormat="1" x14ac:dyDescent="0.25">
      <c r="A113" s="1"/>
      <c r="B113" s="1"/>
      <c r="C113" s="23"/>
      <c r="D113" s="1"/>
      <c r="E113" s="1"/>
      <c r="F113" s="5"/>
      <c r="G113" s="5"/>
      <c r="H113" s="24"/>
      <c r="I113" s="24"/>
      <c r="J113" s="24"/>
      <c r="K113" s="7"/>
    </row>
    <row r="114" spans="1:11" s="6" customFormat="1" x14ac:dyDescent="0.25">
      <c r="A114" s="1"/>
      <c r="B114" s="1"/>
      <c r="C114" s="23"/>
      <c r="D114" s="1"/>
      <c r="E114" s="1"/>
      <c r="F114" s="5"/>
      <c r="G114" s="5"/>
      <c r="H114" s="24"/>
      <c r="I114" s="24"/>
      <c r="J114" s="24"/>
      <c r="K114" s="7"/>
    </row>
    <row r="115" spans="1:11" s="6" customFormat="1" x14ac:dyDescent="0.25">
      <c r="A115" s="1"/>
      <c r="B115" s="1"/>
      <c r="C115" s="23"/>
      <c r="D115" s="1"/>
      <c r="E115" s="1"/>
      <c r="F115" s="5"/>
      <c r="G115" s="5"/>
      <c r="H115" s="24"/>
      <c r="I115" s="24"/>
      <c r="J115" s="24"/>
      <c r="K115" s="7"/>
    </row>
    <row r="116" spans="1:11" s="6" customFormat="1" x14ac:dyDescent="0.25">
      <c r="A116" s="1"/>
      <c r="B116" s="1"/>
      <c r="C116" s="23"/>
      <c r="D116" s="1"/>
      <c r="E116" s="1"/>
      <c r="F116" s="5"/>
      <c r="G116" s="5"/>
      <c r="H116" s="24"/>
      <c r="I116" s="24"/>
      <c r="J116" s="24"/>
      <c r="K116" s="7"/>
    </row>
    <row r="117" spans="1:11" s="6" customFormat="1" x14ac:dyDescent="0.25">
      <c r="A117" s="1"/>
      <c r="B117" s="1"/>
      <c r="C117" s="23"/>
      <c r="D117" s="1"/>
      <c r="E117" s="1"/>
      <c r="F117" s="5"/>
      <c r="G117" s="5"/>
      <c r="H117" s="24"/>
      <c r="I117" s="24"/>
      <c r="J117" s="24"/>
      <c r="K117" s="7"/>
    </row>
    <row r="118" spans="1:11" s="6" customFormat="1" x14ac:dyDescent="0.25">
      <c r="A118" s="1"/>
      <c r="B118" s="1"/>
      <c r="C118" s="23"/>
      <c r="D118" s="1"/>
      <c r="E118" s="1"/>
      <c r="F118" s="5"/>
      <c r="G118" s="5"/>
      <c r="H118" s="24"/>
      <c r="I118" s="24"/>
      <c r="J118" s="24"/>
      <c r="K118" s="7"/>
    </row>
    <row r="119" spans="1:11" s="6" customFormat="1" x14ac:dyDescent="0.25">
      <c r="A119" s="1"/>
      <c r="B119" s="1"/>
      <c r="C119" s="23"/>
      <c r="D119" s="1"/>
      <c r="E119" s="1"/>
      <c r="F119" s="5"/>
      <c r="G119" s="5"/>
      <c r="H119" s="24"/>
      <c r="I119" s="24"/>
      <c r="J119" s="24"/>
      <c r="K119" s="7"/>
    </row>
    <row r="120" spans="1:11" s="6" customFormat="1" x14ac:dyDescent="0.25">
      <c r="A120" s="1"/>
      <c r="B120" s="1"/>
      <c r="C120" s="23"/>
      <c r="D120" s="1"/>
      <c r="E120" s="1"/>
      <c r="F120" s="5"/>
      <c r="G120" s="5"/>
      <c r="H120" s="24"/>
      <c r="I120" s="24"/>
      <c r="J120" s="24"/>
      <c r="K120" s="7"/>
    </row>
    <row r="121" spans="1:11" s="6" customFormat="1" x14ac:dyDescent="0.25">
      <c r="A121" s="1"/>
      <c r="B121" s="1"/>
      <c r="C121" s="23"/>
      <c r="D121" s="1"/>
      <c r="E121" s="1"/>
      <c r="F121" s="5"/>
      <c r="G121" s="5"/>
      <c r="H121" s="24"/>
      <c r="I121" s="24"/>
      <c r="J121" s="24"/>
      <c r="K121" s="7"/>
    </row>
    <row r="122" spans="1:11" s="6" customFormat="1" x14ac:dyDescent="0.25">
      <c r="A122" s="1"/>
      <c r="B122" s="1"/>
      <c r="C122" s="23"/>
      <c r="D122" s="1"/>
      <c r="E122" s="1"/>
      <c r="F122" s="5"/>
      <c r="G122" s="5"/>
      <c r="H122" s="24"/>
      <c r="I122" s="24"/>
      <c r="J122" s="24"/>
      <c r="K122" s="7"/>
    </row>
    <row r="123" spans="1:11" s="6" customFormat="1" x14ac:dyDescent="0.25">
      <c r="A123" s="1"/>
      <c r="B123" s="1"/>
      <c r="C123" s="23"/>
      <c r="D123" s="1"/>
      <c r="E123" s="1"/>
      <c r="F123" s="5"/>
      <c r="G123" s="5"/>
      <c r="H123" s="24"/>
      <c r="I123" s="24"/>
      <c r="J123" s="24"/>
      <c r="K123" s="7"/>
    </row>
    <row r="124" spans="1:11" s="6" customFormat="1" x14ac:dyDescent="0.25">
      <c r="A124" s="1"/>
      <c r="B124" s="1"/>
      <c r="C124" s="23"/>
      <c r="D124" s="1"/>
      <c r="E124" s="1"/>
      <c r="F124" s="5"/>
      <c r="G124" s="5"/>
      <c r="H124" s="24"/>
      <c r="I124" s="24"/>
      <c r="J124" s="24"/>
      <c r="K124" s="7"/>
    </row>
    <row r="125" spans="1:11" s="6" customFormat="1" x14ac:dyDescent="0.25">
      <c r="A125" s="1"/>
      <c r="B125" s="1"/>
      <c r="C125" s="23"/>
      <c r="D125" s="1"/>
      <c r="E125" s="1"/>
      <c r="F125" s="5"/>
      <c r="G125" s="5"/>
      <c r="H125" s="24"/>
      <c r="I125" s="24"/>
      <c r="J125" s="24"/>
      <c r="K125" s="7"/>
    </row>
    <row r="126" spans="1:11" s="6" customFormat="1" x14ac:dyDescent="0.25">
      <c r="A126" s="1"/>
      <c r="B126" s="1"/>
      <c r="C126" s="23"/>
      <c r="D126" s="1"/>
      <c r="E126" s="1"/>
      <c r="F126" s="5"/>
      <c r="G126" s="5"/>
      <c r="H126" s="24"/>
      <c r="I126" s="24"/>
      <c r="J126" s="24"/>
      <c r="K126" s="7"/>
    </row>
    <row r="127" spans="1:11" s="6" customFormat="1" x14ac:dyDescent="0.25">
      <c r="A127" s="1"/>
      <c r="B127" s="1"/>
      <c r="C127" s="23"/>
      <c r="D127" s="1"/>
      <c r="E127" s="1"/>
      <c r="F127" s="5"/>
      <c r="G127" s="5"/>
      <c r="H127" s="24"/>
      <c r="I127" s="24"/>
      <c r="J127" s="24"/>
      <c r="K127" s="7"/>
    </row>
    <row r="128" spans="1:11" s="6" customFormat="1" x14ac:dyDescent="0.25">
      <c r="A128" s="1"/>
      <c r="B128" s="1"/>
      <c r="C128" s="23"/>
      <c r="D128" s="1"/>
      <c r="E128" s="1"/>
      <c r="F128" s="5"/>
      <c r="G128" s="5"/>
      <c r="H128" s="24"/>
      <c r="I128" s="24"/>
      <c r="J128" s="24"/>
      <c r="K128" s="7"/>
    </row>
    <row r="129" spans="1:11" s="6" customFormat="1" x14ac:dyDescent="0.25">
      <c r="A129" s="1"/>
      <c r="B129" s="1"/>
      <c r="C129" s="23"/>
      <c r="D129" s="1"/>
      <c r="E129" s="1"/>
      <c r="F129" s="5"/>
      <c r="G129" s="5"/>
      <c r="H129" s="24"/>
      <c r="I129" s="24"/>
      <c r="J129" s="24"/>
      <c r="K129" s="7"/>
    </row>
    <row r="130" spans="1:11" s="6" customFormat="1" x14ac:dyDescent="0.25">
      <c r="A130" s="1"/>
      <c r="B130" s="1"/>
      <c r="C130" s="23"/>
      <c r="D130" s="1"/>
      <c r="E130" s="1"/>
      <c r="F130" s="5"/>
      <c r="G130" s="5"/>
      <c r="H130" s="24"/>
      <c r="I130" s="24"/>
      <c r="J130" s="24"/>
      <c r="K130" s="7"/>
    </row>
    <row r="131" spans="1:11" s="6" customFormat="1" x14ac:dyDescent="0.25">
      <c r="A131" s="1"/>
      <c r="B131" s="1"/>
      <c r="C131" s="23"/>
      <c r="D131" s="1"/>
      <c r="E131" s="1"/>
      <c r="F131" s="5"/>
      <c r="G131" s="5"/>
      <c r="H131" s="24"/>
      <c r="I131" s="24"/>
      <c r="J131" s="24"/>
      <c r="K131" s="7"/>
    </row>
    <row r="132" spans="1:11" s="6" customFormat="1" x14ac:dyDescent="0.25">
      <c r="A132" s="1"/>
      <c r="B132" s="1"/>
      <c r="C132" s="23"/>
      <c r="D132" s="1"/>
      <c r="E132" s="1"/>
      <c r="F132" s="5"/>
      <c r="G132" s="5"/>
      <c r="H132" s="24"/>
      <c r="I132" s="24"/>
      <c r="J132" s="24"/>
      <c r="K132" s="7"/>
    </row>
    <row r="133" spans="1:11" s="6" customFormat="1" x14ac:dyDescent="0.25">
      <c r="A133" s="1"/>
      <c r="B133" s="1"/>
      <c r="C133" s="23"/>
      <c r="D133" s="1"/>
      <c r="E133" s="1"/>
      <c r="F133" s="5"/>
      <c r="G133" s="5"/>
      <c r="H133" s="24"/>
      <c r="I133" s="24"/>
      <c r="J133" s="24"/>
      <c r="K133" s="7"/>
    </row>
    <row r="134" spans="1:11" s="6" customFormat="1" x14ac:dyDescent="0.25">
      <c r="A134" s="1"/>
      <c r="B134" s="1"/>
      <c r="C134" s="23"/>
      <c r="D134" s="1"/>
      <c r="E134" s="1"/>
      <c r="F134" s="5"/>
      <c r="G134" s="5"/>
      <c r="H134" s="24"/>
      <c r="I134" s="24"/>
      <c r="J134" s="24"/>
      <c r="K134" s="7"/>
    </row>
    <row r="135" spans="1:11" s="6" customFormat="1" x14ac:dyDescent="0.25">
      <c r="A135" s="1"/>
      <c r="B135" s="1"/>
      <c r="C135" s="23"/>
      <c r="D135" s="1"/>
      <c r="E135" s="1"/>
      <c r="F135" s="5"/>
      <c r="G135" s="5"/>
      <c r="H135" s="24"/>
      <c r="I135" s="24"/>
      <c r="J135" s="24"/>
      <c r="K135" s="7"/>
    </row>
    <row r="136" spans="1:11" s="6" customFormat="1" x14ac:dyDescent="0.25">
      <c r="A136" s="1"/>
      <c r="B136" s="1"/>
      <c r="C136" s="23"/>
      <c r="D136" s="1"/>
      <c r="E136" s="1"/>
      <c r="F136" s="5"/>
      <c r="G136" s="5"/>
      <c r="H136" s="24"/>
      <c r="I136" s="24"/>
      <c r="J136" s="24"/>
      <c r="K136" s="7"/>
    </row>
    <row r="137" spans="1:11" s="6" customFormat="1" x14ac:dyDescent="0.25">
      <c r="A137" s="1"/>
      <c r="B137" s="1"/>
      <c r="C137" s="23"/>
      <c r="D137" s="1"/>
      <c r="E137" s="1"/>
      <c r="F137" s="5"/>
      <c r="G137" s="5"/>
      <c r="H137" s="24"/>
      <c r="I137" s="24"/>
      <c r="J137" s="24"/>
      <c r="K137" s="7"/>
    </row>
    <row r="138" spans="1:11" s="6" customFormat="1" x14ac:dyDescent="0.25">
      <c r="A138" s="1"/>
      <c r="B138" s="1"/>
      <c r="C138" s="23"/>
      <c r="D138" s="1"/>
      <c r="E138" s="1"/>
      <c r="F138" s="5"/>
      <c r="G138" s="5"/>
      <c r="H138" s="24"/>
      <c r="I138" s="24"/>
      <c r="J138" s="24"/>
      <c r="K138" s="7"/>
    </row>
    <row r="139" spans="1:11" s="6" customFormat="1" x14ac:dyDescent="0.25">
      <c r="A139" s="1"/>
      <c r="B139" s="1"/>
      <c r="C139" s="23"/>
      <c r="D139" s="1"/>
      <c r="E139" s="1"/>
      <c r="F139" s="5"/>
      <c r="G139" s="5"/>
      <c r="H139" s="24"/>
      <c r="I139" s="24"/>
      <c r="J139" s="24"/>
      <c r="K139" s="7"/>
    </row>
    <row r="140" spans="1:11" s="6" customFormat="1" x14ac:dyDescent="0.25">
      <c r="A140" s="1"/>
      <c r="B140" s="1"/>
      <c r="C140" s="23"/>
      <c r="D140" s="1"/>
      <c r="E140" s="1"/>
      <c r="F140" s="5"/>
      <c r="G140" s="5"/>
      <c r="H140" s="24"/>
      <c r="I140" s="24"/>
      <c r="J140" s="24"/>
      <c r="K140" s="7"/>
    </row>
    <row r="141" spans="1:11" s="6" customFormat="1" x14ac:dyDescent="0.25">
      <c r="A141" s="1"/>
      <c r="B141" s="1"/>
      <c r="C141" s="23"/>
      <c r="D141" s="1"/>
      <c r="E141" s="1"/>
      <c r="F141" s="5"/>
      <c r="G141" s="5"/>
      <c r="H141" s="24"/>
      <c r="I141" s="24"/>
      <c r="J141" s="24"/>
      <c r="K141" s="7"/>
    </row>
    <row r="142" spans="1:11" s="6" customFormat="1" x14ac:dyDescent="0.25">
      <c r="A142" s="1"/>
      <c r="B142" s="1"/>
      <c r="C142" s="23"/>
      <c r="D142" s="1"/>
      <c r="E142" s="1"/>
      <c r="F142" s="5"/>
      <c r="G142" s="5"/>
      <c r="H142" s="24"/>
      <c r="I142" s="24"/>
      <c r="J142" s="24"/>
      <c r="K142" s="7"/>
    </row>
    <row r="143" spans="1:11" s="6" customFormat="1" x14ac:dyDescent="0.25">
      <c r="A143" s="1"/>
      <c r="B143" s="1"/>
      <c r="C143" s="23"/>
      <c r="D143" s="1"/>
      <c r="E143" s="1"/>
      <c r="F143" s="5"/>
      <c r="G143" s="5"/>
      <c r="H143" s="24"/>
      <c r="I143" s="24"/>
      <c r="J143" s="24"/>
      <c r="K143" s="7"/>
    </row>
    <row r="144" spans="1:11" s="6" customFormat="1" x14ac:dyDescent="0.25">
      <c r="A144" s="1"/>
      <c r="B144" s="1"/>
      <c r="C144" s="23"/>
      <c r="D144" s="1"/>
      <c r="E144" s="1"/>
      <c r="F144" s="5"/>
      <c r="G144" s="5"/>
      <c r="H144" s="24"/>
      <c r="I144" s="24"/>
      <c r="J144" s="24"/>
      <c r="K144" s="7"/>
    </row>
    <row r="145" spans="1:11" s="6" customFormat="1" x14ac:dyDescent="0.25">
      <c r="A145" s="1"/>
      <c r="B145" s="1"/>
      <c r="C145" s="23"/>
      <c r="D145" s="1"/>
      <c r="E145" s="1"/>
      <c r="F145" s="5"/>
      <c r="G145" s="5"/>
      <c r="H145" s="24"/>
      <c r="I145" s="24"/>
      <c r="J145" s="24"/>
      <c r="K145" s="7"/>
    </row>
    <row r="146" spans="1:11" s="6" customFormat="1" x14ac:dyDescent="0.25">
      <c r="A146" s="1"/>
      <c r="B146" s="1"/>
      <c r="C146" s="23"/>
      <c r="D146" s="1"/>
      <c r="E146" s="1"/>
      <c r="F146" s="5"/>
      <c r="G146" s="5"/>
      <c r="H146" s="24"/>
      <c r="I146" s="24"/>
      <c r="J146" s="24"/>
      <c r="K146" s="7"/>
    </row>
    <row r="147" spans="1:11" s="6" customFormat="1" x14ac:dyDescent="0.25">
      <c r="A147" s="1"/>
      <c r="B147" s="1"/>
      <c r="C147" s="23"/>
      <c r="D147" s="1"/>
      <c r="E147" s="1"/>
      <c r="F147" s="5"/>
      <c r="G147" s="5"/>
      <c r="H147" s="24"/>
      <c r="I147" s="24"/>
      <c r="J147" s="24"/>
      <c r="K147" s="7"/>
    </row>
    <row r="148" spans="1:11" s="6" customFormat="1" x14ac:dyDescent="0.25">
      <c r="A148" s="1"/>
      <c r="B148" s="1"/>
      <c r="C148" s="23"/>
      <c r="D148" s="1"/>
      <c r="E148" s="1"/>
      <c r="F148" s="5"/>
      <c r="G148" s="5"/>
      <c r="H148" s="24"/>
      <c r="I148" s="24"/>
      <c r="J148" s="24"/>
      <c r="K148" s="7"/>
    </row>
    <row r="149" spans="1:11" s="6" customFormat="1" x14ac:dyDescent="0.25">
      <c r="A149" s="1"/>
      <c r="B149" s="1"/>
      <c r="C149" s="23"/>
      <c r="D149" s="1"/>
      <c r="E149" s="1"/>
      <c r="F149" s="5"/>
      <c r="G149" s="5"/>
      <c r="H149" s="24"/>
      <c r="I149" s="24"/>
      <c r="J149" s="24"/>
      <c r="K149" s="7"/>
    </row>
    <row r="150" spans="1:11" s="6" customFormat="1" x14ac:dyDescent="0.25">
      <c r="A150" s="1"/>
      <c r="B150" s="1"/>
      <c r="C150" s="23"/>
      <c r="D150" s="1"/>
      <c r="E150" s="1"/>
      <c r="F150" s="5"/>
      <c r="G150" s="5"/>
      <c r="H150" s="24"/>
      <c r="I150" s="24"/>
      <c r="J150" s="24"/>
      <c r="K150" s="7"/>
    </row>
    <row r="151" spans="1:11" s="6" customFormat="1" x14ac:dyDescent="0.25">
      <c r="A151" s="1"/>
      <c r="B151" s="1"/>
      <c r="C151" s="23"/>
      <c r="D151" s="1"/>
      <c r="E151" s="1"/>
      <c r="F151" s="5"/>
      <c r="G151" s="5"/>
      <c r="H151" s="24"/>
      <c r="I151" s="24"/>
      <c r="J151" s="24"/>
      <c r="K151" s="7"/>
    </row>
    <row r="152" spans="1:11" s="6" customFormat="1" x14ac:dyDescent="0.25">
      <c r="A152" s="1"/>
      <c r="B152" s="1"/>
      <c r="C152" s="23"/>
      <c r="D152" s="1"/>
      <c r="E152" s="1"/>
      <c r="F152" s="5"/>
      <c r="G152" s="5"/>
      <c r="H152" s="24"/>
      <c r="I152" s="24"/>
      <c r="J152" s="24"/>
      <c r="K152" s="7"/>
    </row>
    <row r="153" spans="1:11" s="6" customFormat="1" x14ac:dyDescent="0.25">
      <c r="A153" s="1"/>
      <c r="B153" s="1"/>
      <c r="C153" s="23"/>
      <c r="D153" s="1"/>
      <c r="E153" s="1"/>
      <c r="F153" s="5"/>
      <c r="G153" s="5"/>
      <c r="H153" s="24"/>
      <c r="I153" s="24"/>
      <c r="J153" s="24"/>
      <c r="K153" s="7"/>
    </row>
    <row r="154" spans="1:11" s="6" customFormat="1" x14ac:dyDescent="0.25">
      <c r="A154" s="1"/>
      <c r="B154" s="1"/>
      <c r="C154" s="23"/>
      <c r="D154" s="1"/>
      <c r="E154" s="1"/>
      <c r="F154" s="5"/>
      <c r="G154" s="5"/>
      <c r="H154" s="24"/>
      <c r="I154" s="24"/>
      <c r="J154" s="24"/>
      <c r="K154" s="7"/>
    </row>
    <row r="155" spans="1:11" s="6" customFormat="1" x14ac:dyDescent="0.25">
      <c r="A155" s="1"/>
      <c r="B155" s="1"/>
      <c r="C155" s="23"/>
      <c r="D155" s="1"/>
      <c r="E155" s="1"/>
      <c r="F155" s="5"/>
      <c r="G155" s="5"/>
      <c r="H155" s="24"/>
      <c r="I155" s="24"/>
      <c r="J155" s="24"/>
      <c r="K155" s="7"/>
    </row>
    <row r="156" spans="1:11" s="6" customFormat="1" x14ac:dyDescent="0.25">
      <c r="A156" s="1"/>
      <c r="B156" s="1"/>
      <c r="C156" s="23"/>
      <c r="D156" s="1"/>
      <c r="E156" s="1"/>
      <c r="F156" s="5"/>
      <c r="G156" s="5"/>
      <c r="H156" s="24"/>
      <c r="I156" s="24"/>
      <c r="J156" s="24"/>
      <c r="K156" s="7"/>
    </row>
    <row r="157" spans="1:11" s="6" customFormat="1" x14ac:dyDescent="0.25">
      <c r="A157" s="1"/>
      <c r="B157" s="1"/>
      <c r="C157" s="23"/>
      <c r="D157" s="1"/>
      <c r="E157" s="1"/>
      <c r="F157" s="5"/>
      <c r="G157" s="5"/>
      <c r="H157" s="24"/>
      <c r="I157" s="24"/>
      <c r="J157" s="24"/>
      <c r="K157" s="7"/>
    </row>
    <row r="158" spans="1:11" s="6" customFormat="1" x14ac:dyDescent="0.25">
      <c r="A158" s="1"/>
      <c r="B158" s="1"/>
      <c r="C158" s="23"/>
      <c r="D158" s="1"/>
      <c r="E158" s="1"/>
      <c r="F158" s="5"/>
      <c r="G158" s="5"/>
      <c r="H158" s="24"/>
      <c r="I158" s="24"/>
      <c r="J158" s="24"/>
      <c r="K158" s="7"/>
    </row>
    <row r="159" spans="1:11" s="6" customFormat="1" x14ac:dyDescent="0.25">
      <c r="A159" s="1"/>
      <c r="B159" s="1"/>
      <c r="C159" s="23"/>
      <c r="D159" s="1"/>
      <c r="E159" s="1"/>
      <c r="F159" s="5"/>
      <c r="G159" s="5"/>
      <c r="H159" s="24"/>
      <c r="I159" s="24"/>
      <c r="J159" s="24"/>
      <c r="K159" s="7"/>
    </row>
    <row r="160" spans="1:11" s="6" customFormat="1" x14ac:dyDescent="0.25">
      <c r="A160" s="1"/>
      <c r="B160" s="1"/>
      <c r="C160" s="23"/>
      <c r="D160" s="1"/>
      <c r="E160" s="1"/>
      <c r="F160" s="5"/>
      <c r="G160" s="5"/>
      <c r="H160" s="24"/>
      <c r="I160" s="24"/>
      <c r="J160" s="24"/>
      <c r="K160" s="7"/>
    </row>
    <row r="161" spans="1:11" s="6" customFormat="1" x14ac:dyDescent="0.25">
      <c r="A161" s="1"/>
      <c r="B161" s="1"/>
      <c r="C161" s="23"/>
      <c r="D161" s="1"/>
      <c r="E161" s="1"/>
      <c r="F161" s="5"/>
      <c r="G161" s="5"/>
      <c r="H161" s="24"/>
      <c r="I161" s="24"/>
      <c r="J161" s="24"/>
      <c r="K161" s="7"/>
    </row>
    <row r="162" spans="1:11" s="6" customFormat="1" x14ac:dyDescent="0.25">
      <c r="A162" s="1"/>
      <c r="B162" s="1"/>
      <c r="C162" s="23"/>
      <c r="D162" s="1"/>
      <c r="E162" s="1"/>
      <c r="F162" s="5"/>
      <c r="G162" s="5"/>
      <c r="H162" s="24"/>
      <c r="I162" s="24"/>
      <c r="J162" s="24"/>
      <c r="K162" s="7"/>
    </row>
    <row r="163" spans="1:11" s="6" customFormat="1" x14ac:dyDescent="0.25">
      <c r="A163" s="1"/>
      <c r="B163" s="1"/>
      <c r="C163" s="23"/>
      <c r="D163" s="1"/>
      <c r="E163" s="1"/>
      <c r="F163" s="5"/>
      <c r="G163" s="5"/>
      <c r="H163" s="24"/>
      <c r="I163" s="24"/>
      <c r="J163" s="24"/>
      <c r="K163" s="7"/>
    </row>
    <row r="164" spans="1:11" s="6" customFormat="1" x14ac:dyDescent="0.25">
      <c r="A164" s="1"/>
      <c r="B164" s="1"/>
      <c r="C164" s="23"/>
      <c r="D164" s="1"/>
      <c r="E164" s="1"/>
      <c r="F164" s="5"/>
      <c r="G164" s="5"/>
      <c r="H164" s="24"/>
      <c r="I164" s="24"/>
      <c r="J164" s="24"/>
      <c r="K164" s="7"/>
    </row>
    <row r="165" spans="1:11" s="6" customFormat="1" x14ac:dyDescent="0.25">
      <c r="A165" s="1"/>
      <c r="B165" s="1"/>
      <c r="C165" s="23"/>
      <c r="D165" s="1"/>
      <c r="E165" s="1"/>
      <c r="F165" s="5"/>
      <c r="G165" s="5"/>
      <c r="H165" s="24"/>
      <c r="I165" s="24"/>
      <c r="J165" s="24"/>
      <c r="K165" s="7"/>
    </row>
    <row r="166" spans="1:11" s="6" customFormat="1" x14ac:dyDescent="0.25">
      <c r="A166" s="1"/>
      <c r="B166" s="1"/>
      <c r="C166" s="23"/>
      <c r="D166" s="1"/>
      <c r="E166" s="1"/>
      <c r="F166" s="5"/>
      <c r="G166" s="5"/>
      <c r="H166" s="24"/>
      <c r="I166" s="24"/>
      <c r="J166" s="24"/>
      <c r="K166" s="7"/>
    </row>
    <row r="167" spans="1:11" s="6" customFormat="1" x14ac:dyDescent="0.25">
      <c r="A167" s="1"/>
      <c r="B167" s="1"/>
      <c r="C167" s="23"/>
      <c r="D167" s="1"/>
      <c r="E167" s="1"/>
      <c r="F167" s="5"/>
      <c r="G167" s="5"/>
      <c r="H167" s="24"/>
      <c r="I167" s="24"/>
      <c r="J167" s="24"/>
      <c r="K167" s="7"/>
    </row>
    <row r="168" spans="1:11" s="6" customFormat="1" x14ac:dyDescent="0.25">
      <c r="A168" s="1"/>
      <c r="B168" s="1"/>
      <c r="C168" s="23"/>
      <c r="D168" s="1"/>
      <c r="E168" s="1"/>
      <c r="F168" s="5"/>
      <c r="G168" s="5"/>
      <c r="H168" s="24"/>
      <c r="I168" s="24"/>
      <c r="J168" s="24"/>
      <c r="K168" s="7"/>
    </row>
    <row r="169" spans="1:11" s="6" customFormat="1" x14ac:dyDescent="0.25">
      <c r="A169" s="1"/>
      <c r="B169" s="1"/>
      <c r="C169" s="23"/>
      <c r="D169" s="1"/>
      <c r="E169" s="1"/>
      <c r="F169" s="5"/>
      <c r="G169" s="5"/>
      <c r="H169" s="24"/>
      <c r="I169" s="24"/>
      <c r="J169" s="24"/>
      <c r="K169" s="7"/>
    </row>
    <row r="170" spans="1:11" s="6" customFormat="1" x14ac:dyDescent="0.25">
      <c r="A170" s="1"/>
      <c r="B170" s="1"/>
      <c r="C170" s="23"/>
      <c r="D170" s="1"/>
      <c r="E170" s="1"/>
      <c r="F170" s="5"/>
      <c r="G170" s="5"/>
      <c r="H170" s="24"/>
      <c r="I170" s="24"/>
      <c r="J170" s="24"/>
      <c r="K170" s="7"/>
    </row>
    <row r="171" spans="1:11" s="6" customFormat="1" x14ac:dyDescent="0.25">
      <c r="A171" s="1"/>
      <c r="B171" s="1"/>
      <c r="C171" s="23"/>
      <c r="D171" s="1"/>
      <c r="E171" s="1"/>
      <c r="F171" s="5"/>
      <c r="G171" s="5"/>
      <c r="H171" s="24"/>
      <c r="I171" s="24"/>
      <c r="J171" s="24"/>
      <c r="K171" s="7"/>
    </row>
    <row r="172" spans="1:11" s="6" customFormat="1" x14ac:dyDescent="0.25">
      <c r="A172" s="1"/>
      <c r="B172" s="1"/>
      <c r="C172" s="23"/>
      <c r="D172" s="1"/>
      <c r="E172" s="1"/>
      <c r="F172" s="5"/>
      <c r="G172" s="5"/>
      <c r="H172" s="24"/>
      <c r="I172" s="24"/>
      <c r="J172" s="24"/>
      <c r="K172" s="7"/>
    </row>
    <row r="173" spans="1:11" s="6" customFormat="1" x14ac:dyDescent="0.25">
      <c r="A173" s="1"/>
      <c r="B173" s="1"/>
      <c r="C173" s="23"/>
      <c r="D173" s="1"/>
      <c r="E173" s="1"/>
      <c r="F173" s="5"/>
      <c r="G173" s="5"/>
      <c r="H173" s="24"/>
      <c r="I173" s="24"/>
      <c r="J173" s="24"/>
      <c r="K173" s="7"/>
    </row>
    <row r="174" spans="1:11" s="6" customFormat="1" x14ac:dyDescent="0.25">
      <c r="A174" s="1"/>
      <c r="B174" s="1"/>
      <c r="C174" s="23"/>
      <c r="D174" s="1"/>
      <c r="E174" s="1"/>
      <c r="F174" s="5"/>
      <c r="G174" s="5"/>
      <c r="H174" s="24"/>
      <c r="I174" s="24"/>
      <c r="J174" s="24"/>
      <c r="K174" s="7"/>
    </row>
    <row r="175" spans="1:11" s="6" customFormat="1" x14ac:dyDescent="0.25">
      <c r="A175" s="1"/>
      <c r="B175" s="1"/>
      <c r="C175" s="23"/>
      <c r="D175" s="1"/>
      <c r="E175" s="1"/>
      <c r="F175" s="5"/>
      <c r="G175" s="5"/>
      <c r="H175" s="24"/>
      <c r="I175" s="24"/>
      <c r="J175" s="24"/>
      <c r="K175" s="7"/>
    </row>
    <row r="176" spans="1:11" s="6" customFormat="1" x14ac:dyDescent="0.25">
      <c r="A176" s="1"/>
      <c r="B176" s="1"/>
      <c r="C176" s="23"/>
      <c r="D176" s="1"/>
      <c r="E176" s="1"/>
      <c r="F176" s="5"/>
      <c r="G176" s="5"/>
      <c r="H176" s="24"/>
      <c r="I176" s="24"/>
      <c r="J176" s="24"/>
      <c r="K176" s="7"/>
    </row>
    <row r="177" spans="1:11" s="6" customFormat="1" x14ac:dyDescent="0.25">
      <c r="A177" s="1"/>
      <c r="B177" s="1"/>
      <c r="C177" s="23"/>
      <c r="D177" s="1"/>
      <c r="E177" s="1"/>
      <c r="F177" s="5"/>
      <c r="G177" s="5"/>
      <c r="H177" s="24"/>
      <c r="I177" s="24"/>
      <c r="J177" s="24"/>
      <c r="K177" s="7"/>
    </row>
    <row r="178" spans="1:11" s="6" customFormat="1" x14ac:dyDescent="0.25">
      <c r="A178" s="1"/>
      <c r="B178" s="1"/>
      <c r="C178" s="23"/>
      <c r="D178" s="1"/>
      <c r="E178" s="1"/>
      <c r="F178" s="5"/>
      <c r="G178" s="5"/>
      <c r="H178" s="24"/>
      <c r="I178" s="24"/>
      <c r="J178" s="24"/>
      <c r="K178" s="7"/>
    </row>
    <row r="179" spans="1:11" s="6" customFormat="1" x14ac:dyDescent="0.25">
      <c r="A179" s="1"/>
      <c r="B179" s="1"/>
      <c r="C179" s="23"/>
      <c r="D179" s="1"/>
      <c r="E179" s="1"/>
      <c r="F179" s="5"/>
      <c r="G179" s="5"/>
      <c r="H179" s="24"/>
      <c r="I179" s="24"/>
      <c r="J179" s="24"/>
      <c r="K179" s="7"/>
    </row>
    <row r="180" spans="1:11" s="6" customFormat="1" x14ac:dyDescent="0.25">
      <c r="A180" s="1"/>
      <c r="B180" s="1"/>
      <c r="C180" s="23"/>
      <c r="D180" s="1"/>
      <c r="E180" s="1"/>
      <c r="F180" s="5"/>
      <c r="G180" s="5"/>
      <c r="H180" s="24"/>
      <c r="I180" s="24"/>
      <c r="J180" s="24"/>
      <c r="K180" s="7"/>
    </row>
    <row r="181" spans="1:11" s="6" customFormat="1" x14ac:dyDescent="0.25">
      <c r="A181" s="1"/>
      <c r="B181" s="1"/>
      <c r="C181" s="23"/>
      <c r="D181" s="1"/>
      <c r="E181" s="1"/>
      <c r="F181" s="5"/>
      <c r="G181" s="5"/>
      <c r="H181" s="24"/>
      <c r="I181" s="24"/>
      <c r="J181" s="24"/>
      <c r="K181" s="7"/>
    </row>
    <row r="182" spans="1:11" s="6" customFormat="1" x14ac:dyDescent="0.25">
      <c r="A182" s="1"/>
      <c r="B182" s="1"/>
      <c r="C182" s="23"/>
      <c r="D182" s="1"/>
      <c r="E182" s="1"/>
      <c r="F182" s="5"/>
      <c r="G182" s="5"/>
      <c r="H182" s="24"/>
      <c r="I182" s="24"/>
      <c r="J182" s="24"/>
      <c r="K182" s="7"/>
    </row>
    <row r="183" spans="1:11" s="6" customFormat="1" x14ac:dyDescent="0.25">
      <c r="A183" s="1"/>
      <c r="B183" s="1"/>
      <c r="C183" s="23"/>
      <c r="D183" s="1"/>
      <c r="E183" s="1"/>
      <c r="F183" s="5"/>
      <c r="G183" s="5"/>
      <c r="H183" s="24"/>
      <c r="I183" s="24"/>
      <c r="J183" s="24"/>
      <c r="K183" s="7"/>
    </row>
    <row r="184" spans="1:11" s="6" customFormat="1" x14ac:dyDescent="0.25">
      <c r="A184" s="1"/>
      <c r="B184" s="1"/>
      <c r="C184" s="23"/>
      <c r="D184" s="1"/>
      <c r="E184" s="1"/>
      <c r="F184" s="5"/>
      <c r="G184" s="5"/>
      <c r="H184" s="24"/>
      <c r="I184" s="24"/>
      <c r="J184" s="24"/>
      <c r="K184" s="7"/>
    </row>
    <row r="185" spans="1:11" s="6" customFormat="1" x14ac:dyDescent="0.25">
      <c r="A185" s="1"/>
      <c r="B185" s="1"/>
      <c r="C185" s="23"/>
      <c r="D185" s="1"/>
      <c r="E185" s="1"/>
      <c r="F185" s="5"/>
      <c r="G185" s="5"/>
      <c r="H185" s="24"/>
      <c r="I185" s="24"/>
      <c r="J185" s="24"/>
      <c r="K185" s="7"/>
    </row>
    <row r="186" spans="1:11" s="6" customFormat="1" x14ac:dyDescent="0.25">
      <c r="A186" s="1"/>
      <c r="B186" s="1"/>
      <c r="C186" s="23"/>
      <c r="D186" s="1"/>
      <c r="E186" s="1"/>
      <c r="F186" s="5"/>
      <c r="G186" s="5"/>
      <c r="H186" s="24"/>
      <c r="I186" s="24"/>
      <c r="J186" s="24"/>
      <c r="K186" s="7"/>
    </row>
    <row r="187" spans="1:11" s="6" customFormat="1" x14ac:dyDescent="0.25">
      <c r="A187" s="1"/>
      <c r="B187" s="1"/>
      <c r="C187" s="23"/>
      <c r="D187" s="1"/>
      <c r="E187" s="1"/>
      <c r="F187" s="5"/>
      <c r="G187" s="5"/>
      <c r="H187" s="24"/>
      <c r="I187" s="24"/>
      <c r="J187" s="24"/>
      <c r="K187" s="7"/>
    </row>
    <row r="188" spans="1:11" s="6" customFormat="1" x14ac:dyDescent="0.25">
      <c r="A188" s="1"/>
      <c r="B188" s="1"/>
      <c r="C188" s="23"/>
      <c r="D188" s="1"/>
      <c r="E188" s="1"/>
      <c r="F188" s="5"/>
      <c r="G188" s="5"/>
      <c r="H188" s="24"/>
      <c r="I188" s="24"/>
      <c r="J188" s="24"/>
      <c r="K188" s="7"/>
    </row>
    <row r="189" spans="1:11" s="6" customFormat="1" x14ac:dyDescent="0.25">
      <c r="A189" s="1"/>
      <c r="B189" s="1"/>
      <c r="C189" s="23"/>
      <c r="D189" s="1"/>
      <c r="E189" s="1"/>
      <c r="F189" s="5"/>
      <c r="G189" s="5"/>
      <c r="H189" s="24"/>
      <c r="I189" s="24"/>
      <c r="J189" s="24"/>
      <c r="K189" s="7"/>
    </row>
    <row r="190" spans="1:11" s="6" customFormat="1" x14ac:dyDescent="0.25">
      <c r="A190" s="1"/>
      <c r="B190" s="1"/>
      <c r="C190" s="23"/>
      <c r="D190" s="1"/>
      <c r="E190" s="1"/>
      <c r="F190" s="5"/>
      <c r="G190" s="5"/>
      <c r="H190" s="24"/>
      <c r="I190" s="24"/>
      <c r="J190" s="24"/>
      <c r="K190" s="7"/>
    </row>
    <row r="191" spans="1:11" s="6" customFormat="1" x14ac:dyDescent="0.25">
      <c r="A191" s="1"/>
      <c r="B191" s="1"/>
      <c r="C191" s="23"/>
      <c r="D191" s="1"/>
      <c r="E191" s="1"/>
      <c r="F191" s="5"/>
      <c r="G191" s="5"/>
      <c r="H191" s="24"/>
      <c r="I191" s="24"/>
      <c r="J191" s="24"/>
      <c r="K191" s="7"/>
    </row>
    <row r="192" spans="1:11" s="6" customFormat="1" x14ac:dyDescent="0.25">
      <c r="A192" s="1"/>
      <c r="B192" s="1"/>
      <c r="C192" s="23"/>
      <c r="D192" s="1"/>
      <c r="E192" s="1"/>
      <c r="F192" s="5"/>
      <c r="G192" s="5"/>
      <c r="H192" s="24"/>
      <c r="I192" s="24"/>
      <c r="J192" s="24"/>
      <c r="K192" s="7"/>
    </row>
    <row r="193" spans="1:11" s="6" customFormat="1" x14ac:dyDescent="0.25">
      <c r="A193" s="1"/>
      <c r="B193" s="1"/>
      <c r="C193" s="23"/>
      <c r="D193" s="1"/>
      <c r="E193" s="1"/>
      <c r="F193" s="5"/>
      <c r="G193" s="5"/>
      <c r="H193" s="24"/>
      <c r="I193" s="24"/>
      <c r="J193" s="24"/>
      <c r="K193" s="7"/>
    </row>
    <row r="194" spans="1:11" s="6" customFormat="1" x14ac:dyDescent="0.25">
      <c r="A194" s="1"/>
      <c r="B194" s="1"/>
      <c r="C194" s="23"/>
      <c r="D194" s="1"/>
      <c r="E194" s="1"/>
      <c r="F194" s="5"/>
      <c r="G194" s="5"/>
      <c r="H194" s="24"/>
      <c r="I194" s="24"/>
      <c r="J194" s="24"/>
      <c r="K194" s="7"/>
    </row>
    <row r="195" spans="1:11" s="6" customFormat="1" x14ac:dyDescent="0.25">
      <c r="A195" s="1"/>
      <c r="B195" s="1"/>
      <c r="C195" s="23"/>
      <c r="D195" s="1"/>
      <c r="E195" s="1"/>
      <c r="F195" s="5"/>
      <c r="G195" s="5"/>
      <c r="H195" s="24"/>
      <c r="I195" s="24"/>
      <c r="J195" s="24"/>
      <c r="K195" s="7"/>
    </row>
    <row r="196" spans="1:11" s="6" customFormat="1" x14ac:dyDescent="0.25">
      <c r="A196" s="1"/>
      <c r="B196" s="1"/>
      <c r="C196" s="23"/>
      <c r="D196" s="1"/>
      <c r="E196" s="1"/>
      <c r="F196" s="5"/>
      <c r="G196" s="5"/>
      <c r="H196" s="24"/>
      <c r="I196" s="24"/>
      <c r="J196" s="24"/>
      <c r="K196" s="7"/>
    </row>
    <row r="197" spans="1:11" s="6" customFormat="1" x14ac:dyDescent="0.25">
      <c r="A197" s="1"/>
      <c r="B197" s="1"/>
      <c r="C197" s="23"/>
      <c r="D197" s="1"/>
      <c r="E197" s="1"/>
      <c r="F197" s="5"/>
      <c r="G197" s="5"/>
      <c r="H197" s="24"/>
      <c r="I197" s="24"/>
      <c r="J197" s="24"/>
      <c r="K197" s="7"/>
    </row>
    <row r="198" spans="1:11" s="6" customFormat="1" x14ac:dyDescent="0.25">
      <c r="A198" s="1"/>
      <c r="B198" s="1"/>
      <c r="C198" s="23"/>
      <c r="D198" s="1"/>
      <c r="E198" s="1"/>
      <c r="F198" s="5"/>
      <c r="G198" s="5"/>
      <c r="H198" s="24"/>
      <c r="I198" s="24"/>
      <c r="J198" s="24"/>
      <c r="K198" s="7"/>
    </row>
    <row r="199" spans="1:11" s="6" customFormat="1" x14ac:dyDescent="0.25">
      <c r="A199" s="1"/>
      <c r="B199" s="1"/>
      <c r="C199" s="23"/>
      <c r="D199" s="1"/>
      <c r="E199" s="1"/>
      <c r="F199" s="5"/>
      <c r="G199" s="5"/>
      <c r="H199" s="24"/>
      <c r="I199" s="24"/>
      <c r="J199" s="24"/>
      <c r="K199" s="7"/>
    </row>
    <row r="200" spans="1:11" s="6" customFormat="1" x14ac:dyDescent="0.25">
      <c r="A200" s="1"/>
      <c r="B200" s="1"/>
      <c r="C200" s="23"/>
      <c r="D200" s="1"/>
      <c r="E200" s="1"/>
      <c r="F200" s="5"/>
      <c r="G200" s="5"/>
      <c r="H200" s="24"/>
      <c r="I200" s="24"/>
      <c r="J200" s="24"/>
      <c r="K200" s="7"/>
    </row>
    <row r="201" spans="1:11" s="6" customFormat="1" x14ac:dyDescent="0.25">
      <c r="A201" s="1"/>
      <c r="B201" s="1"/>
      <c r="C201" s="23"/>
      <c r="D201" s="1"/>
      <c r="E201" s="1"/>
      <c r="F201" s="5"/>
      <c r="G201" s="5"/>
      <c r="H201" s="24"/>
      <c r="I201" s="24"/>
      <c r="J201" s="24"/>
      <c r="K201" s="7"/>
    </row>
    <row r="202" spans="1:11" s="6" customFormat="1" x14ac:dyDescent="0.25">
      <c r="A202" s="1"/>
      <c r="B202" s="1"/>
      <c r="C202" s="23"/>
      <c r="D202" s="1"/>
      <c r="E202" s="1"/>
      <c r="F202" s="5"/>
      <c r="G202" s="5"/>
      <c r="H202" s="24"/>
      <c r="I202" s="24"/>
      <c r="J202" s="24"/>
      <c r="K202" s="7"/>
    </row>
    <row r="203" spans="1:11" s="6" customFormat="1" x14ac:dyDescent="0.25">
      <c r="A203" s="1"/>
      <c r="B203" s="1"/>
      <c r="C203" s="23"/>
      <c r="D203" s="1"/>
      <c r="E203" s="1"/>
      <c r="F203" s="5"/>
      <c r="G203" s="5"/>
      <c r="H203" s="24"/>
      <c r="I203" s="24"/>
      <c r="J203" s="24"/>
      <c r="K203" s="7"/>
    </row>
    <row r="204" spans="1:11" s="6" customFormat="1" x14ac:dyDescent="0.25">
      <c r="A204" s="1"/>
      <c r="B204" s="1"/>
      <c r="C204" s="23"/>
      <c r="D204" s="1"/>
      <c r="E204" s="1"/>
      <c r="F204" s="5"/>
      <c r="G204" s="5"/>
      <c r="H204" s="24"/>
      <c r="I204" s="24"/>
      <c r="J204" s="24"/>
      <c r="K204" s="7"/>
    </row>
    <row r="205" spans="1:11" s="6" customFormat="1" x14ac:dyDescent="0.25">
      <c r="A205" s="1"/>
      <c r="B205" s="1"/>
      <c r="C205" s="23"/>
      <c r="D205" s="1"/>
      <c r="E205" s="1"/>
      <c r="F205" s="5"/>
      <c r="G205" s="5"/>
      <c r="H205" s="24"/>
      <c r="I205" s="24"/>
      <c r="J205" s="24"/>
      <c r="K205" s="7"/>
    </row>
    <row r="206" spans="1:11" s="6" customFormat="1" x14ac:dyDescent="0.25">
      <c r="A206" s="1"/>
      <c r="B206" s="1"/>
      <c r="C206" s="23"/>
      <c r="D206" s="1"/>
      <c r="E206" s="1"/>
      <c r="F206" s="5"/>
      <c r="G206" s="5"/>
      <c r="H206" s="24"/>
      <c r="I206" s="24"/>
      <c r="J206" s="24"/>
      <c r="K206" s="7"/>
    </row>
    <row r="207" spans="1:11" s="6" customFormat="1" x14ac:dyDescent="0.25">
      <c r="A207" s="1"/>
      <c r="B207" s="1"/>
      <c r="C207" s="23"/>
      <c r="D207" s="1"/>
      <c r="E207" s="1"/>
      <c r="F207" s="5"/>
      <c r="G207" s="5"/>
      <c r="H207" s="24"/>
      <c r="I207" s="24"/>
      <c r="J207" s="24"/>
      <c r="K207" s="7"/>
    </row>
    <row r="208" spans="1:11" s="6" customFormat="1" x14ac:dyDescent="0.25">
      <c r="A208" s="1"/>
      <c r="B208" s="1"/>
      <c r="C208" s="23"/>
      <c r="D208" s="1"/>
      <c r="E208" s="1"/>
      <c r="F208" s="5"/>
      <c r="G208" s="5"/>
      <c r="H208" s="24"/>
      <c r="I208" s="24"/>
      <c r="J208" s="24"/>
      <c r="K208" s="7"/>
    </row>
    <row r="209" spans="1:11" s="6" customFormat="1" x14ac:dyDescent="0.25">
      <c r="A209" s="1"/>
      <c r="B209" s="1"/>
      <c r="C209" s="23"/>
      <c r="D209" s="1"/>
      <c r="E209" s="1"/>
      <c r="F209" s="5"/>
      <c r="G209" s="5"/>
      <c r="H209" s="24"/>
      <c r="I209" s="24"/>
      <c r="J209" s="24"/>
      <c r="K209" s="7"/>
    </row>
    <row r="210" spans="1:11" s="6" customFormat="1" x14ac:dyDescent="0.25">
      <c r="A210" s="1"/>
      <c r="B210" s="1"/>
      <c r="C210" s="23"/>
      <c r="D210" s="1"/>
      <c r="E210" s="1"/>
      <c r="F210" s="5"/>
      <c r="G210" s="5"/>
      <c r="H210" s="24"/>
      <c r="I210" s="24"/>
      <c r="J210" s="24"/>
      <c r="K210" s="7"/>
    </row>
    <row r="211" spans="1:11" s="6" customFormat="1" x14ac:dyDescent="0.25">
      <c r="A211" s="1"/>
      <c r="B211" s="1"/>
      <c r="C211" s="23"/>
      <c r="D211" s="1"/>
      <c r="E211" s="1"/>
      <c r="F211" s="5"/>
      <c r="G211" s="5"/>
      <c r="H211" s="24"/>
      <c r="I211" s="24"/>
      <c r="J211" s="24"/>
      <c r="K211" s="7"/>
    </row>
    <row r="212" spans="1:11" s="6" customFormat="1" x14ac:dyDescent="0.25">
      <c r="A212" s="1"/>
      <c r="B212" s="1"/>
      <c r="C212" s="23"/>
      <c r="D212" s="1"/>
      <c r="E212" s="1"/>
      <c r="F212" s="5"/>
      <c r="G212" s="5"/>
      <c r="H212" s="24"/>
      <c r="I212" s="24"/>
      <c r="J212" s="24"/>
      <c r="K212" s="7"/>
    </row>
    <row r="213" spans="1:11" s="6" customFormat="1" x14ac:dyDescent="0.25">
      <c r="A213" s="1"/>
      <c r="B213" s="1"/>
      <c r="C213" s="23"/>
      <c r="D213" s="1"/>
      <c r="E213" s="1"/>
      <c r="F213" s="5"/>
      <c r="G213" s="5"/>
      <c r="H213" s="24"/>
      <c r="I213" s="24"/>
      <c r="J213" s="24"/>
      <c r="K213" s="7"/>
    </row>
    <row r="214" spans="1:11" s="6" customFormat="1" x14ac:dyDescent="0.25">
      <c r="A214" s="1"/>
      <c r="B214" s="1"/>
      <c r="C214" s="23"/>
      <c r="D214" s="1"/>
      <c r="E214" s="1"/>
      <c r="F214" s="5"/>
      <c r="G214" s="5"/>
      <c r="H214" s="24"/>
      <c r="I214" s="24"/>
      <c r="J214" s="24"/>
      <c r="K214" s="7"/>
    </row>
    <row r="215" spans="1:11" s="6" customFormat="1" x14ac:dyDescent="0.25">
      <c r="A215" s="1"/>
      <c r="B215" s="1"/>
      <c r="C215" s="23"/>
      <c r="D215" s="1"/>
      <c r="E215" s="1"/>
      <c r="F215" s="5"/>
      <c r="G215" s="5"/>
      <c r="H215" s="24"/>
      <c r="I215" s="24"/>
      <c r="J215" s="24"/>
      <c r="K215" s="7"/>
    </row>
    <row r="216" spans="1:11" s="6" customFormat="1" x14ac:dyDescent="0.25">
      <c r="A216" s="1"/>
      <c r="B216" s="1"/>
      <c r="C216" s="23"/>
      <c r="D216" s="1"/>
      <c r="E216" s="1"/>
      <c r="F216" s="5"/>
      <c r="G216" s="5"/>
      <c r="H216" s="24"/>
      <c r="I216" s="24"/>
      <c r="J216" s="24"/>
      <c r="K216" s="7"/>
    </row>
    <row r="217" spans="1:11" s="6" customFormat="1" x14ac:dyDescent="0.25">
      <c r="A217" s="1"/>
      <c r="B217" s="1"/>
      <c r="C217" s="23"/>
      <c r="D217" s="1"/>
      <c r="E217" s="1"/>
      <c r="F217" s="5"/>
      <c r="G217" s="5"/>
      <c r="H217" s="24"/>
      <c r="I217" s="24"/>
      <c r="J217" s="24"/>
      <c r="K217" s="7"/>
    </row>
    <row r="218" spans="1:11" s="6" customFormat="1" x14ac:dyDescent="0.25">
      <c r="A218" s="1"/>
      <c r="B218" s="1"/>
      <c r="C218" s="23"/>
      <c r="D218" s="1"/>
      <c r="E218" s="1"/>
      <c r="F218" s="5"/>
      <c r="G218" s="5"/>
      <c r="H218" s="24"/>
      <c r="I218" s="24"/>
      <c r="J218" s="24"/>
      <c r="K218" s="7"/>
    </row>
    <row r="219" spans="1:11" s="6" customFormat="1" x14ac:dyDescent="0.25">
      <c r="A219" s="1"/>
      <c r="B219" s="1"/>
      <c r="C219" s="23"/>
      <c r="D219" s="1"/>
      <c r="E219" s="1"/>
      <c r="F219" s="5"/>
      <c r="G219" s="5"/>
      <c r="H219" s="24"/>
      <c r="I219" s="24"/>
      <c r="J219" s="24"/>
      <c r="K219" s="7"/>
    </row>
    <row r="220" spans="1:11" s="6" customFormat="1" x14ac:dyDescent="0.25">
      <c r="A220" s="1"/>
      <c r="B220" s="1"/>
      <c r="C220" s="23"/>
      <c r="D220" s="1"/>
      <c r="E220" s="1"/>
      <c r="F220" s="5"/>
      <c r="G220" s="5"/>
      <c r="H220" s="24"/>
      <c r="I220" s="24"/>
      <c r="J220" s="24"/>
      <c r="K220" s="7"/>
    </row>
    <row r="221" spans="1:11" s="6" customFormat="1" x14ac:dyDescent="0.25">
      <c r="A221" s="1"/>
      <c r="B221" s="1"/>
      <c r="C221" s="23"/>
      <c r="D221" s="1"/>
      <c r="E221" s="1"/>
      <c r="F221" s="5"/>
      <c r="G221" s="5"/>
      <c r="H221" s="24"/>
      <c r="I221" s="24"/>
      <c r="J221" s="24"/>
      <c r="K221" s="7"/>
    </row>
    <row r="222" spans="1:11" s="6" customFormat="1" x14ac:dyDescent="0.25">
      <c r="A222" s="1"/>
      <c r="B222" s="1"/>
      <c r="C222" s="23"/>
      <c r="D222" s="1"/>
      <c r="E222" s="1"/>
      <c r="F222" s="5"/>
      <c r="G222" s="5"/>
      <c r="H222" s="24"/>
      <c r="I222" s="24"/>
      <c r="J222" s="24"/>
      <c r="K222" s="7"/>
    </row>
    <row r="223" spans="1:11" s="6" customFormat="1" x14ac:dyDescent="0.25">
      <c r="A223" s="1"/>
      <c r="B223" s="1"/>
      <c r="C223" s="23"/>
      <c r="D223" s="1"/>
      <c r="E223" s="1"/>
      <c r="F223" s="5"/>
      <c r="G223" s="5"/>
      <c r="H223" s="24"/>
      <c r="I223" s="24"/>
      <c r="J223" s="24"/>
      <c r="K223" s="7"/>
    </row>
    <row r="224" spans="1:11" s="6" customFormat="1" x14ac:dyDescent="0.25">
      <c r="A224" s="1"/>
      <c r="B224" s="1"/>
      <c r="C224" s="23"/>
      <c r="D224" s="1"/>
      <c r="E224" s="1"/>
      <c r="F224" s="5"/>
      <c r="G224" s="5"/>
      <c r="H224" s="24"/>
      <c r="I224" s="24"/>
      <c r="J224" s="24"/>
      <c r="K224" s="7"/>
    </row>
    <row r="225" spans="1:11" s="6" customFormat="1" x14ac:dyDescent="0.25">
      <c r="A225" s="1"/>
      <c r="B225" s="1"/>
      <c r="C225" s="23"/>
      <c r="D225" s="1"/>
      <c r="E225" s="1"/>
      <c r="F225" s="5"/>
      <c r="G225" s="5"/>
      <c r="H225" s="24"/>
      <c r="I225" s="24"/>
      <c r="J225" s="24"/>
      <c r="K225" s="7"/>
    </row>
    <row r="226" spans="1:11" s="6" customFormat="1" x14ac:dyDescent="0.25">
      <c r="A226" s="1"/>
      <c r="B226" s="1"/>
      <c r="C226" s="23"/>
      <c r="D226" s="1"/>
      <c r="E226" s="1"/>
      <c r="F226" s="5"/>
      <c r="G226" s="5"/>
      <c r="H226" s="24"/>
      <c r="I226" s="24"/>
      <c r="J226" s="24"/>
      <c r="K226" s="7"/>
    </row>
    <row r="227" spans="1:11" s="6" customFormat="1" x14ac:dyDescent="0.25">
      <c r="A227" s="1"/>
      <c r="B227" s="1"/>
      <c r="C227" s="23"/>
      <c r="D227" s="1"/>
      <c r="E227" s="1"/>
      <c r="F227" s="5"/>
      <c r="G227" s="5"/>
      <c r="H227" s="24"/>
      <c r="I227" s="24"/>
      <c r="J227" s="24"/>
      <c r="K227" s="7"/>
    </row>
    <row r="228" spans="1:11" s="6" customFormat="1" x14ac:dyDescent="0.25">
      <c r="A228" s="1"/>
      <c r="B228" s="1"/>
      <c r="C228" s="23"/>
      <c r="D228" s="1"/>
      <c r="E228" s="1"/>
      <c r="F228" s="5"/>
      <c r="G228" s="5"/>
      <c r="H228" s="24"/>
      <c r="I228" s="24"/>
      <c r="J228" s="24"/>
      <c r="K228" s="7"/>
    </row>
    <row r="229" spans="1:11" s="6" customFormat="1" x14ac:dyDescent="0.25">
      <c r="A229" s="1"/>
      <c r="B229" s="1"/>
      <c r="C229" s="23"/>
      <c r="D229" s="1"/>
      <c r="E229" s="1"/>
      <c r="F229" s="5"/>
      <c r="G229" s="5"/>
      <c r="H229" s="24"/>
      <c r="I229" s="24"/>
      <c r="J229" s="24"/>
      <c r="K229" s="7"/>
    </row>
    <row r="230" spans="1:11" s="6" customFormat="1" x14ac:dyDescent="0.25">
      <c r="A230" s="1"/>
      <c r="B230" s="1"/>
      <c r="C230" s="23"/>
      <c r="D230" s="1"/>
      <c r="E230" s="1"/>
      <c r="F230" s="5"/>
      <c r="G230" s="5"/>
      <c r="H230" s="24"/>
      <c r="I230" s="24"/>
      <c r="J230" s="24"/>
      <c r="K230" s="7"/>
    </row>
    <row r="231" spans="1:11" s="6" customFormat="1" x14ac:dyDescent="0.25">
      <c r="A231" s="1"/>
      <c r="B231" s="1"/>
      <c r="C231" s="23"/>
      <c r="D231" s="1"/>
      <c r="E231" s="1"/>
      <c r="F231" s="5"/>
      <c r="G231" s="5"/>
      <c r="H231" s="24"/>
      <c r="I231" s="24"/>
      <c r="J231" s="24"/>
      <c r="K231" s="7"/>
    </row>
    <row r="232" spans="1:11" s="6" customFormat="1" x14ac:dyDescent="0.25">
      <c r="A232" s="1"/>
      <c r="B232" s="1"/>
      <c r="C232" s="23"/>
      <c r="D232" s="1"/>
      <c r="E232" s="1"/>
      <c r="F232" s="5"/>
      <c r="G232" s="5"/>
      <c r="H232" s="24"/>
      <c r="I232" s="24"/>
      <c r="J232" s="24"/>
      <c r="K232" s="7"/>
    </row>
    <row r="233" spans="1:11" s="6" customFormat="1" x14ac:dyDescent="0.25">
      <c r="A233" s="1"/>
      <c r="B233" s="1"/>
      <c r="C233" s="23"/>
      <c r="D233" s="1"/>
      <c r="E233" s="1"/>
      <c r="F233" s="5"/>
      <c r="G233" s="5"/>
      <c r="H233" s="24"/>
      <c r="I233" s="24"/>
      <c r="J233" s="24"/>
      <c r="K233" s="7"/>
    </row>
    <row r="234" spans="1:11" s="6" customFormat="1" x14ac:dyDescent="0.25">
      <c r="A234" s="1"/>
      <c r="B234" s="1"/>
      <c r="C234" s="23"/>
      <c r="D234" s="1"/>
      <c r="E234" s="1"/>
      <c r="F234" s="5"/>
      <c r="G234" s="5"/>
      <c r="H234" s="24"/>
      <c r="I234" s="24"/>
      <c r="J234" s="24"/>
      <c r="K234" s="7"/>
    </row>
    <row r="235" spans="1:11" s="6" customFormat="1" x14ac:dyDescent="0.25">
      <c r="A235" s="1"/>
      <c r="B235" s="1"/>
      <c r="C235" s="23"/>
      <c r="D235" s="1"/>
      <c r="E235" s="1"/>
      <c r="F235" s="5"/>
      <c r="G235" s="5"/>
      <c r="H235" s="24"/>
      <c r="I235" s="24"/>
      <c r="J235" s="24"/>
      <c r="K235" s="7"/>
    </row>
    <row r="236" spans="1:11" s="6" customFormat="1" x14ac:dyDescent="0.25">
      <c r="A236" s="1"/>
      <c r="B236" s="1"/>
      <c r="C236" s="23"/>
      <c r="D236" s="1"/>
      <c r="E236" s="1"/>
      <c r="F236" s="5"/>
      <c r="G236" s="5"/>
      <c r="H236" s="24"/>
      <c r="I236" s="24"/>
      <c r="J236" s="24"/>
      <c r="K236" s="7"/>
    </row>
    <row r="237" spans="1:11" s="6" customFormat="1" x14ac:dyDescent="0.25">
      <c r="A237" s="1"/>
      <c r="B237" s="1"/>
      <c r="C237" s="23"/>
      <c r="D237" s="1"/>
      <c r="E237" s="1"/>
      <c r="F237" s="5"/>
      <c r="G237" s="5"/>
      <c r="H237" s="24"/>
      <c r="I237" s="24"/>
      <c r="J237" s="24"/>
      <c r="K237" s="7"/>
    </row>
    <row r="238" spans="1:11" s="6" customFormat="1" x14ac:dyDescent="0.25">
      <c r="A238" s="1"/>
      <c r="B238" s="1"/>
      <c r="C238" s="23"/>
      <c r="D238" s="1"/>
      <c r="E238" s="1"/>
      <c r="F238" s="5"/>
      <c r="G238" s="5"/>
      <c r="H238" s="24"/>
      <c r="I238" s="24"/>
      <c r="J238" s="24"/>
      <c r="K238" s="7"/>
    </row>
    <row r="239" spans="1:11" s="6" customFormat="1" x14ac:dyDescent="0.25">
      <c r="A239" s="1"/>
      <c r="B239" s="1"/>
      <c r="C239" s="23"/>
      <c r="D239" s="1"/>
      <c r="E239" s="1"/>
      <c r="F239" s="5"/>
      <c r="G239" s="5"/>
      <c r="H239" s="24"/>
      <c r="I239" s="24"/>
      <c r="J239" s="24"/>
      <c r="K239" s="7"/>
    </row>
    <row r="240" spans="1:11" s="6" customFormat="1" x14ac:dyDescent="0.25">
      <c r="A240" s="1"/>
      <c r="B240" s="1"/>
      <c r="C240" s="23"/>
      <c r="D240" s="1"/>
      <c r="E240" s="1"/>
      <c r="F240" s="5"/>
      <c r="G240" s="5"/>
      <c r="H240" s="24"/>
      <c r="I240" s="24"/>
      <c r="J240" s="24"/>
      <c r="K240" s="7"/>
    </row>
  </sheetData>
  <mergeCells count="12">
    <mergeCell ref="F66:N66"/>
    <mergeCell ref="F59:N59"/>
    <mergeCell ref="F60:N60"/>
    <mergeCell ref="F1:N1"/>
    <mergeCell ref="A1:C1"/>
    <mergeCell ref="D1:E1"/>
    <mergeCell ref="F61:N61"/>
    <mergeCell ref="A3:A28"/>
    <mergeCell ref="C3:C28"/>
    <mergeCell ref="A29:A54"/>
    <mergeCell ref="C29:C54"/>
    <mergeCell ref="A56:K56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4BDC4-D0EE-4792-94B6-13ABE4D1A161}">
  <dimension ref="A1:AE57"/>
  <sheetViews>
    <sheetView zoomScale="90" zoomScaleNormal="90" workbookViewId="0">
      <selection activeCell="D16" sqref="D16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9.28515625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5.42578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3.5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96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1</f>
        <v>1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1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2</f>
        <v>2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2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</f>
        <v>2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2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2</f>
        <v>2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2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1</f>
        <v>1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1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1</f>
        <v>1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1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1</f>
        <v>1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1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4</f>
        <v>4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4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8</f>
        <v>8</v>
      </c>
      <c r="K14" s="88">
        <f t="shared" si="0"/>
        <v>0</v>
      </c>
      <c r="L14" s="88">
        <f t="shared" si="1"/>
        <v>0</v>
      </c>
      <c r="M14" s="89"/>
      <c r="N14" s="90">
        <f t="shared" si="2"/>
        <v>2</v>
      </c>
      <c r="O14" s="91"/>
      <c r="P14" s="91"/>
      <c r="Q14" s="91"/>
      <c r="R14" s="48">
        <f t="shared" si="3"/>
        <v>8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6</f>
        <v>6</v>
      </c>
      <c r="K15" s="88">
        <f t="shared" si="0"/>
        <v>0</v>
      </c>
      <c r="L15" s="88">
        <f t="shared" si="1"/>
        <v>0</v>
      </c>
      <c r="M15" s="89"/>
      <c r="N15" s="90">
        <f t="shared" si="2"/>
        <v>1</v>
      </c>
      <c r="O15" s="91"/>
      <c r="P15" s="91"/>
      <c r="Q15" s="91"/>
      <c r="R15" s="48">
        <f t="shared" si="3"/>
        <v>6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6">
        <v>13</v>
      </c>
      <c r="C16" s="102"/>
      <c r="D16" s="76" t="s">
        <v>88</v>
      </c>
      <c r="E16" s="76" t="s">
        <v>82</v>
      </c>
      <c r="F16" s="76" t="s">
        <v>22</v>
      </c>
      <c r="G16" s="76" t="s">
        <v>61</v>
      </c>
      <c r="H16" s="76" t="s">
        <v>24</v>
      </c>
      <c r="I16" s="79">
        <v>1397</v>
      </c>
      <c r="J16" s="46">
        <f>10-2</f>
        <v>8</v>
      </c>
      <c r="K16" s="88">
        <f t="shared" si="0"/>
        <v>0</v>
      </c>
      <c r="L16" s="88">
        <f t="shared" si="1"/>
        <v>0</v>
      </c>
      <c r="M16" s="89"/>
      <c r="N16" s="90">
        <f t="shared" si="2"/>
        <v>2</v>
      </c>
      <c r="O16" s="91"/>
      <c r="P16" s="91"/>
      <c r="Q16" s="91"/>
      <c r="R16" s="48">
        <f t="shared" si="3"/>
        <v>8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1</f>
        <v>1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1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2</f>
        <v>2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2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7</f>
        <v>7</v>
      </c>
      <c r="K19" s="88">
        <f t="shared" si="0"/>
        <v>0</v>
      </c>
      <c r="L19" s="88">
        <f t="shared" si="1"/>
        <v>0</v>
      </c>
      <c r="M19" s="89"/>
      <c r="N19" s="90">
        <f t="shared" si="2"/>
        <v>1</v>
      </c>
      <c r="O19" s="91"/>
      <c r="P19" s="91"/>
      <c r="Q19" s="91"/>
      <c r="R19" s="48">
        <f t="shared" si="3"/>
        <v>7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3</f>
        <v>3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3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20</f>
        <v>20</v>
      </c>
      <c r="K22" s="88">
        <f t="shared" si="0"/>
        <v>0</v>
      </c>
      <c r="L22" s="88">
        <f t="shared" si="1"/>
        <v>0</v>
      </c>
      <c r="M22" s="89"/>
      <c r="N22" s="90">
        <f t="shared" si="2"/>
        <v>5</v>
      </c>
      <c r="O22" s="91"/>
      <c r="P22" s="91"/>
      <c r="Q22" s="91"/>
      <c r="R22" s="48">
        <f t="shared" si="3"/>
        <v>20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6</f>
        <v>6</v>
      </c>
      <c r="K23" s="88">
        <f t="shared" si="0"/>
        <v>0</v>
      </c>
      <c r="L23" s="88">
        <f t="shared" si="1"/>
        <v>0</v>
      </c>
      <c r="M23" s="89"/>
      <c r="N23" s="90">
        <f t="shared" si="2"/>
        <v>1</v>
      </c>
      <c r="O23" s="91"/>
      <c r="P23" s="91"/>
      <c r="Q23" s="91"/>
      <c r="R23" s="48">
        <f t="shared" si="3"/>
        <v>6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4</f>
        <v>4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4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5</f>
        <v>5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5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400</f>
        <v>400</v>
      </c>
      <c r="K26" s="88">
        <f t="shared" si="0"/>
        <v>0</v>
      </c>
      <c r="L26" s="88">
        <f t="shared" si="1"/>
        <v>0</v>
      </c>
      <c r="M26" s="89"/>
      <c r="N26" s="90">
        <f t="shared" si="2"/>
        <v>100</v>
      </c>
      <c r="O26" s="91"/>
      <c r="P26" s="91"/>
      <c r="Q26" s="91"/>
      <c r="R26" s="48">
        <f t="shared" si="3"/>
        <v>400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100</f>
        <v>100</v>
      </c>
      <c r="K27" s="88">
        <f t="shared" si="0"/>
        <v>0</v>
      </c>
      <c r="L27" s="88">
        <f t="shared" si="1"/>
        <v>0</v>
      </c>
      <c r="M27" s="89"/>
      <c r="N27" s="90">
        <f t="shared" si="2"/>
        <v>25</v>
      </c>
      <c r="O27" s="91"/>
      <c r="P27" s="91"/>
      <c r="Q27" s="91"/>
      <c r="R27" s="48">
        <f t="shared" si="3"/>
        <v>100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1</f>
        <v>1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1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2</f>
        <v>2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2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30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ht="15.75" thickBot="1" x14ac:dyDescent="0.3">
      <c r="I56" s="53"/>
      <c r="J56" s="92">
        <f>SUMPRODUCT($I$4:$I$55,J4:J55)</f>
        <v>176729.28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48.2" customHeight="1" thickBot="1" x14ac:dyDescent="0.25">
      <c r="A57" s="103" t="s">
        <v>115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5"/>
    </row>
  </sheetData>
  <mergeCells count="21">
    <mergeCell ref="V1:V2"/>
    <mergeCell ref="A30:A55"/>
    <mergeCell ref="C30:C55"/>
    <mergeCell ref="AC1:AC2"/>
    <mergeCell ref="A57:S57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13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A2EF9-38EE-454C-A1E7-79F2ED4670C0}">
  <dimension ref="A1:AE58"/>
  <sheetViews>
    <sheetView topLeftCell="A37" zoomScale="90" zoomScaleNormal="90" workbookViewId="0">
      <selection activeCell="J57" sqref="J57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42.5703125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5.42578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97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12</f>
        <v>12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3</v>
      </c>
      <c r="O4" s="91"/>
      <c r="P4" s="91"/>
      <c r="Q4" s="91"/>
      <c r="R4" s="48">
        <f>J4-(SUM(T4:AE4))+M4</f>
        <v>12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15</f>
        <v>15</v>
      </c>
      <c r="K5" s="88">
        <f t="shared" ref="K5:K56" si="0">IF(SUM(T5:AK5)&gt;J5,J5,SUM(T5:AK5))</f>
        <v>0</v>
      </c>
      <c r="L5" s="88">
        <f t="shared" ref="L5:L55" si="1">SUM(T5:AK5)</f>
        <v>0</v>
      </c>
      <c r="M5" s="89"/>
      <c r="N5" s="90">
        <f t="shared" ref="N5:N56" si="2">ROUND(IF(J5*0.25-0.5&lt;0,0,J5*0.25-0.5),0)-O5-Q5</f>
        <v>3</v>
      </c>
      <c r="O5" s="91"/>
      <c r="P5" s="91"/>
      <c r="Q5" s="91"/>
      <c r="R5" s="48">
        <f t="shared" ref="R5:R55" si="3">J5-(SUM(T5:AE5))+M5</f>
        <v>15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12</f>
        <v>12</v>
      </c>
      <c r="K6" s="88">
        <f t="shared" si="0"/>
        <v>0</v>
      </c>
      <c r="L6" s="88">
        <f t="shared" si="1"/>
        <v>0</v>
      </c>
      <c r="M6" s="89"/>
      <c r="N6" s="90">
        <f t="shared" si="2"/>
        <v>3</v>
      </c>
      <c r="O6" s="91"/>
      <c r="P6" s="91"/>
      <c r="Q6" s="91"/>
      <c r="R6" s="48">
        <f t="shared" si="3"/>
        <v>12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4</f>
        <v>4</v>
      </c>
      <c r="K7" s="88">
        <f t="shared" si="0"/>
        <v>0</v>
      </c>
      <c r="L7" s="88">
        <f t="shared" si="1"/>
        <v>0</v>
      </c>
      <c r="M7" s="89"/>
      <c r="N7" s="90">
        <f t="shared" si="2"/>
        <v>1</v>
      </c>
      <c r="O7" s="91"/>
      <c r="P7" s="91"/>
      <c r="Q7" s="91"/>
      <c r="R7" s="48">
        <f t="shared" si="3"/>
        <v>4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18</f>
        <v>18</v>
      </c>
      <c r="K8" s="88">
        <f t="shared" si="0"/>
        <v>0</v>
      </c>
      <c r="L8" s="88">
        <f t="shared" si="1"/>
        <v>0</v>
      </c>
      <c r="M8" s="89"/>
      <c r="N8" s="90">
        <f t="shared" si="2"/>
        <v>4</v>
      </c>
      <c r="O8" s="91"/>
      <c r="P8" s="91"/>
      <c r="Q8" s="91"/>
      <c r="R8" s="48">
        <f t="shared" si="3"/>
        <v>18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10</f>
        <v>10</v>
      </c>
      <c r="K9" s="88">
        <f t="shared" si="0"/>
        <v>0</v>
      </c>
      <c r="L9" s="88">
        <f t="shared" si="1"/>
        <v>0</v>
      </c>
      <c r="M9" s="89"/>
      <c r="N9" s="90">
        <f t="shared" si="2"/>
        <v>2</v>
      </c>
      <c r="O9" s="91"/>
      <c r="P9" s="91"/>
      <c r="Q9" s="91"/>
      <c r="R9" s="48">
        <f t="shared" si="3"/>
        <v>10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4</f>
        <v>4</v>
      </c>
      <c r="K10" s="88">
        <f t="shared" si="0"/>
        <v>0</v>
      </c>
      <c r="L10" s="88">
        <f t="shared" si="1"/>
        <v>0</v>
      </c>
      <c r="M10" s="89"/>
      <c r="N10" s="90">
        <f t="shared" si="2"/>
        <v>1</v>
      </c>
      <c r="O10" s="91"/>
      <c r="P10" s="91"/>
      <c r="Q10" s="91"/>
      <c r="R10" s="48">
        <f t="shared" si="3"/>
        <v>4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6</f>
        <v>6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6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10</f>
        <v>10</v>
      </c>
      <c r="K12" s="88">
        <f t="shared" si="0"/>
        <v>0</v>
      </c>
      <c r="L12" s="88">
        <f t="shared" si="1"/>
        <v>0</v>
      </c>
      <c r="M12" s="89"/>
      <c r="N12" s="90">
        <f t="shared" si="2"/>
        <v>2</v>
      </c>
      <c r="O12" s="91"/>
      <c r="P12" s="91"/>
      <c r="Q12" s="91"/>
      <c r="R12" s="48">
        <f t="shared" si="3"/>
        <v>10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15</f>
        <v>15</v>
      </c>
      <c r="K13" s="88">
        <f t="shared" si="0"/>
        <v>0</v>
      </c>
      <c r="L13" s="88">
        <f t="shared" si="1"/>
        <v>0</v>
      </c>
      <c r="M13" s="89"/>
      <c r="N13" s="90">
        <f t="shared" si="2"/>
        <v>3</v>
      </c>
      <c r="O13" s="91"/>
      <c r="P13" s="91"/>
      <c r="Q13" s="91"/>
      <c r="R13" s="48">
        <f t="shared" si="3"/>
        <v>15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12</f>
        <v>12</v>
      </c>
      <c r="K14" s="88">
        <f t="shared" si="0"/>
        <v>0</v>
      </c>
      <c r="L14" s="88">
        <f t="shared" si="1"/>
        <v>0</v>
      </c>
      <c r="M14" s="89"/>
      <c r="N14" s="90">
        <f t="shared" si="2"/>
        <v>3</v>
      </c>
      <c r="O14" s="91"/>
      <c r="P14" s="91"/>
      <c r="Q14" s="91"/>
      <c r="R14" s="48">
        <f t="shared" si="3"/>
        <v>12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12</f>
        <v>12</v>
      </c>
      <c r="K15" s="88">
        <f t="shared" si="0"/>
        <v>0</v>
      </c>
      <c r="L15" s="88">
        <f t="shared" si="1"/>
        <v>0</v>
      </c>
      <c r="M15" s="89"/>
      <c r="N15" s="90">
        <f t="shared" si="2"/>
        <v>3</v>
      </c>
      <c r="O15" s="91"/>
      <c r="P15" s="91"/>
      <c r="Q15" s="91"/>
      <c r="R15" s="48">
        <f t="shared" si="3"/>
        <v>12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16</f>
        <v>16</v>
      </c>
      <c r="K16" s="88">
        <f t="shared" si="0"/>
        <v>0</v>
      </c>
      <c r="L16" s="88">
        <f t="shared" si="1"/>
        <v>0</v>
      </c>
      <c r="M16" s="89"/>
      <c r="N16" s="90">
        <f t="shared" si="2"/>
        <v>4</v>
      </c>
      <c r="O16" s="91"/>
      <c r="P16" s="91"/>
      <c r="Q16" s="91"/>
      <c r="R16" s="48">
        <f t="shared" si="3"/>
        <v>16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4</f>
        <v>4</v>
      </c>
      <c r="K17" s="88">
        <f t="shared" si="0"/>
        <v>0</v>
      </c>
      <c r="L17" s="88">
        <f t="shared" si="1"/>
        <v>0</v>
      </c>
      <c r="M17" s="89"/>
      <c r="N17" s="90">
        <f t="shared" si="2"/>
        <v>1</v>
      </c>
      <c r="O17" s="91"/>
      <c r="P17" s="91"/>
      <c r="Q17" s="91"/>
      <c r="R17" s="48">
        <f t="shared" si="3"/>
        <v>4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12</f>
        <v>12</v>
      </c>
      <c r="K18" s="88">
        <f t="shared" si="0"/>
        <v>0</v>
      </c>
      <c r="L18" s="88">
        <f t="shared" si="1"/>
        <v>0</v>
      </c>
      <c r="M18" s="89"/>
      <c r="N18" s="90">
        <f t="shared" si="2"/>
        <v>3</v>
      </c>
      <c r="O18" s="91"/>
      <c r="P18" s="91"/>
      <c r="Q18" s="91"/>
      <c r="R18" s="48">
        <f t="shared" si="3"/>
        <v>12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10</f>
        <v>10</v>
      </c>
      <c r="K19" s="88">
        <f t="shared" si="0"/>
        <v>0</v>
      </c>
      <c r="L19" s="88">
        <f t="shared" si="1"/>
        <v>0</v>
      </c>
      <c r="M19" s="89"/>
      <c r="N19" s="90">
        <f t="shared" si="2"/>
        <v>2</v>
      </c>
      <c r="O19" s="91"/>
      <c r="P19" s="91"/>
      <c r="Q19" s="91"/>
      <c r="R19" s="48">
        <f t="shared" si="3"/>
        <v>10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6</f>
        <v>6</v>
      </c>
      <c r="K20" s="88">
        <f t="shared" si="0"/>
        <v>0</v>
      </c>
      <c r="L20" s="88">
        <f t="shared" si="1"/>
        <v>0</v>
      </c>
      <c r="M20" s="89"/>
      <c r="N20" s="90">
        <f t="shared" si="2"/>
        <v>1</v>
      </c>
      <c r="O20" s="91"/>
      <c r="P20" s="91"/>
      <c r="Q20" s="91"/>
      <c r="R20" s="48">
        <f t="shared" si="3"/>
        <v>6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6</f>
        <v>6</v>
      </c>
      <c r="K21" s="88">
        <f t="shared" si="0"/>
        <v>0</v>
      </c>
      <c r="L21" s="88">
        <f t="shared" si="1"/>
        <v>0</v>
      </c>
      <c r="M21" s="89"/>
      <c r="N21" s="90">
        <f t="shared" si="2"/>
        <v>1</v>
      </c>
      <c r="O21" s="91"/>
      <c r="P21" s="91"/>
      <c r="Q21" s="91"/>
      <c r="R21" s="48">
        <f t="shared" si="3"/>
        <v>6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10</f>
        <v>10</v>
      </c>
      <c r="K22" s="88">
        <f t="shared" si="0"/>
        <v>0</v>
      </c>
      <c r="L22" s="88">
        <f t="shared" si="1"/>
        <v>0</v>
      </c>
      <c r="M22" s="89"/>
      <c r="N22" s="90">
        <f t="shared" si="2"/>
        <v>2</v>
      </c>
      <c r="O22" s="91"/>
      <c r="P22" s="91"/>
      <c r="Q22" s="91"/>
      <c r="R22" s="48">
        <f t="shared" si="3"/>
        <v>10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10</f>
        <v>10</v>
      </c>
      <c r="K23" s="88">
        <f t="shared" si="0"/>
        <v>0</v>
      </c>
      <c r="L23" s="88">
        <f t="shared" si="1"/>
        <v>0</v>
      </c>
      <c r="M23" s="89"/>
      <c r="N23" s="90">
        <f t="shared" si="2"/>
        <v>2</v>
      </c>
      <c r="O23" s="91"/>
      <c r="P23" s="91"/>
      <c r="Q23" s="91"/>
      <c r="R23" s="48">
        <f t="shared" si="3"/>
        <v>10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6</f>
        <v>6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6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4</f>
        <v>4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4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600</f>
        <v>600</v>
      </c>
      <c r="K26" s="88">
        <f t="shared" si="0"/>
        <v>0</v>
      </c>
      <c r="L26" s="88">
        <f t="shared" si="1"/>
        <v>0</v>
      </c>
      <c r="M26" s="89"/>
      <c r="N26" s="90">
        <f t="shared" si="2"/>
        <v>150</v>
      </c>
      <c r="O26" s="91"/>
      <c r="P26" s="91"/>
      <c r="Q26" s="91"/>
      <c r="R26" s="48">
        <f t="shared" si="3"/>
        <v>600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350</f>
        <v>350</v>
      </c>
      <c r="K27" s="88">
        <f t="shared" si="0"/>
        <v>0</v>
      </c>
      <c r="L27" s="88">
        <f t="shared" si="1"/>
        <v>0</v>
      </c>
      <c r="M27" s="89"/>
      <c r="N27" s="90">
        <f t="shared" si="2"/>
        <v>87</v>
      </c>
      <c r="O27" s="91"/>
      <c r="P27" s="91"/>
      <c r="Q27" s="91"/>
      <c r="R27" s="48">
        <f t="shared" si="3"/>
        <v>350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6</f>
        <v>6</v>
      </c>
      <c r="K28" s="88">
        <f t="shared" si="0"/>
        <v>0</v>
      </c>
      <c r="L28" s="88">
        <f t="shared" si="1"/>
        <v>0</v>
      </c>
      <c r="M28" s="89"/>
      <c r="N28" s="90">
        <f t="shared" si="2"/>
        <v>1</v>
      </c>
      <c r="O28" s="91"/>
      <c r="P28" s="91"/>
      <c r="Q28" s="91"/>
      <c r="R28" s="48">
        <f t="shared" si="3"/>
        <v>6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4</f>
        <v>4</v>
      </c>
      <c r="K29" s="88">
        <f t="shared" si="0"/>
        <v>0</v>
      </c>
      <c r="L29" s="88">
        <f t="shared" si="1"/>
        <v>0</v>
      </c>
      <c r="M29" s="89"/>
      <c r="N29" s="90">
        <f t="shared" si="2"/>
        <v>1</v>
      </c>
      <c r="O29" s="91"/>
      <c r="P29" s="91"/>
      <c r="Q29" s="91"/>
      <c r="R29" s="48">
        <f t="shared" si="3"/>
        <v>4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30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30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30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25">
      <c r="A56" s="132"/>
      <c r="B56" s="133"/>
      <c r="C56" s="134"/>
      <c r="D56" s="135"/>
      <c r="E56" s="135"/>
      <c r="F56" s="135"/>
      <c r="G56" s="135"/>
      <c r="H56" s="136"/>
      <c r="I56" s="137"/>
      <c r="J56" s="141">
        <f>SUM(J4:J55)</f>
        <v>1174</v>
      </c>
      <c r="K56" s="142">
        <f t="shared" si="0"/>
        <v>0</v>
      </c>
      <c r="L56" s="142"/>
      <c r="M56" s="5"/>
      <c r="N56" s="142">
        <f t="shared" si="2"/>
        <v>293</v>
      </c>
      <c r="O56" s="142"/>
      <c r="P56" s="142"/>
      <c r="Q56" s="142"/>
      <c r="R56" s="143">
        <f>SUM(R4:R55)</f>
        <v>1174</v>
      </c>
      <c r="S56" s="146" t="str">
        <f t="shared" si="4"/>
        <v>OK</v>
      </c>
      <c r="T56" s="144"/>
      <c r="U56" s="145"/>
      <c r="V56" s="145"/>
      <c r="W56" s="144"/>
      <c r="X56" s="145"/>
      <c r="Y56" s="144"/>
      <c r="Z56" s="144"/>
      <c r="AA56" s="144"/>
      <c r="AB56" s="144"/>
      <c r="AC56" s="144"/>
      <c r="AD56" s="144"/>
      <c r="AE56" s="144"/>
    </row>
    <row r="57" spans="1:31" ht="15.75" thickBot="1" x14ac:dyDescent="0.3">
      <c r="I57" s="53"/>
      <c r="J57" s="92">
        <f>SUMPRODUCT($I$4:$I$55,J4:J55)</f>
        <v>495879.4</v>
      </c>
      <c r="K57" s="92">
        <f t="shared" ref="K57:L57" si="5">SUMPRODUCT($I$4:$I$55,K4:K55)</f>
        <v>0</v>
      </c>
      <c r="L57" s="92">
        <f t="shared" si="5"/>
        <v>0</v>
      </c>
      <c r="T57" s="64" cm="1">
        <f t="array" ref="T57">SUMPRODUCT($I$4:$I$55*T4:T55)</f>
        <v>0</v>
      </c>
      <c r="U57" s="64" cm="1">
        <f t="array" ref="U57">SUMPRODUCT($I$4:$I$55*U4:U55)</f>
        <v>0</v>
      </c>
      <c r="V57" s="64" cm="1">
        <f t="array" ref="V57">SUMPRODUCT($I$4:$I$55*V4:V55)</f>
        <v>0</v>
      </c>
      <c r="W57" s="64" cm="1">
        <f t="array" ref="W57">SUMPRODUCT($I$4:$I$55*W4:W55)</f>
        <v>0</v>
      </c>
      <c r="X57" s="64" cm="1">
        <f t="array" ref="X57">SUMPRODUCT($I$4:$I$55*X4:X55)</f>
        <v>0</v>
      </c>
      <c r="Y57" s="64" cm="1">
        <f t="array" ref="Y57">SUMPRODUCT($I$4:$I$55*Y4:Y55)</f>
        <v>0</v>
      </c>
      <c r="Z57" s="64" cm="1">
        <f t="array" ref="Z57">SUMPRODUCT($I$4:$I$55*Z4:Z55)</f>
        <v>0</v>
      </c>
      <c r="AA57" s="64" cm="1">
        <f t="array" ref="AA57">SUMPRODUCT($I$4:$I$55*AA4:AA55)</f>
        <v>0</v>
      </c>
      <c r="AB57" s="64" cm="1">
        <f t="array" ref="AB57">SUMPRODUCT($I$4:$I$55*AB4:AB55)</f>
        <v>0</v>
      </c>
      <c r="AC57" s="64" cm="1">
        <f t="array" ref="AC57">SUMPRODUCT($I$4:$I$55*AC4:AC55)</f>
        <v>0</v>
      </c>
      <c r="AD57" s="64" cm="1">
        <f t="array" ref="AD57">SUMPRODUCT($I$4:$I$55*AD4:AD55)</f>
        <v>0</v>
      </c>
      <c r="AE57" s="64" cm="1">
        <f t="array" ref="AE57">SUMPRODUCT($I$4:$I$55*AE4:AE55)</f>
        <v>0</v>
      </c>
    </row>
    <row r="58" spans="1:31" ht="49.7" customHeight="1" thickBot="1" x14ac:dyDescent="0.25">
      <c r="A58" s="103" t="s">
        <v>115</v>
      </c>
      <c r="B58" s="104"/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5"/>
    </row>
  </sheetData>
  <mergeCells count="21">
    <mergeCell ref="V1:V2"/>
    <mergeCell ref="A30:A55"/>
    <mergeCell ref="C30:C55"/>
    <mergeCell ref="AC1:AC2"/>
    <mergeCell ref="A58:S58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6">
    <cfRule type="cellIs" dxfId="1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9CFAB-33F4-4074-9C29-ACE587419403}">
  <dimension ref="A1:AE57"/>
  <sheetViews>
    <sheetView zoomScale="90" zoomScaleNormal="90" workbookViewId="0">
      <selection activeCell="K12" sqref="K12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43.5703125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3.5703125" style="62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98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</f>
        <v>2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2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3</f>
        <v>3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3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3</f>
        <v>3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3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0</f>
        <v>0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0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1</f>
        <v>1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1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0</f>
        <v>0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0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7</f>
        <v>7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7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6</f>
        <v>6</v>
      </c>
      <c r="K14" s="88">
        <f t="shared" si="0"/>
        <v>0</v>
      </c>
      <c r="L14" s="88">
        <f t="shared" si="1"/>
        <v>0</v>
      </c>
      <c r="M14" s="89"/>
      <c r="N14" s="90">
        <f t="shared" si="2"/>
        <v>1</v>
      </c>
      <c r="O14" s="91"/>
      <c r="P14" s="91"/>
      <c r="Q14" s="91"/>
      <c r="R14" s="48">
        <f t="shared" si="3"/>
        <v>6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10</f>
        <v>10</v>
      </c>
      <c r="K15" s="88">
        <f t="shared" si="0"/>
        <v>0</v>
      </c>
      <c r="L15" s="88">
        <f t="shared" si="1"/>
        <v>0</v>
      </c>
      <c r="M15" s="89"/>
      <c r="N15" s="90">
        <f t="shared" si="2"/>
        <v>2</v>
      </c>
      <c r="O15" s="91"/>
      <c r="P15" s="91"/>
      <c r="Q15" s="91"/>
      <c r="R15" s="48">
        <f t="shared" si="3"/>
        <v>10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6</f>
        <v>6</v>
      </c>
      <c r="K16" s="88">
        <f t="shared" si="0"/>
        <v>0</v>
      </c>
      <c r="L16" s="88">
        <f t="shared" si="1"/>
        <v>0</v>
      </c>
      <c r="M16" s="89"/>
      <c r="N16" s="90">
        <f t="shared" si="2"/>
        <v>1</v>
      </c>
      <c r="O16" s="91"/>
      <c r="P16" s="91"/>
      <c r="Q16" s="91"/>
      <c r="R16" s="48">
        <f t="shared" si="3"/>
        <v>6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3</f>
        <v>3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3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3</f>
        <v>3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3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1</f>
        <v>1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1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3</f>
        <v>3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3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5</f>
        <v>5</v>
      </c>
      <c r="K22" s="88">
        <f t="shared" si="0"/>
        <v>0</v>
      </c>
      <c r="L22" s="88">
        <f t="shared" si="1"/>
        <v>0</v>
      </c>
      <c r="M22" s="89"/>
      <c r="N22" s="90">
        <f t="shared" si="2"/>
        <v>1</v>
      </c>
      <c r="O22" s="91"/>
      <c r="P22" s="91"/>
      <c r="Q22" s="91"/>
      <c r="R22" s="48">
        <f t="shared" si="3"/>
        <v>5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3</f>
        <v>3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3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1</f>
        <v>1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1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4</f>
        <v>4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4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7</f>
        <v>7</v>
      </c>
      <c r="K28" s="88">
        <f t="shared" si="0"/>
        <v>0</v>
      </c>
      <c r="L28" s="88">
        <f t="shared" si="1"/>
        <v>0</v>
      </c>
      <c r="M28" s="89"/>
      <c r="N28" s="90">
        <f t="shared" si="2"/>
        <v>1</v>
      </c>
      <c r="O28" s="91"/>
      <c r="P28" s="91"/>
      <c r="Q28" s="91"/>
      <c r="R28" s="48">
        <f t="shared" si="3"/>
        <v>7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2</f>
        <v>2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2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30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60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30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30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ht="15.75" thickBot="1" x14ac:dyDescent="0.3">
      <c r="I56" s="53"/>
      <c r="J56" s="92">
        <f>SUMPRODUCT($I$4:$I$55,J4:J55)</f>
        <v>127541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48.95" customHeight="1" thickBot="1" x14ac:dyDescent="0.25">
      <c r="A57" s="103" t="s">
        <v>115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5"/>
    </row>
  </sheetData>
  <mergeCells count="21">
    <mergeCell ref="V1:V2"/>
    <mergeCell ref="A30:A55"/>
    <mergeCell ref="C30:C55"/>
    <mergeCell ref="AC1:AC2"/>
    <mergeCell ref="A57:S57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1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CCA5C-FFD6-4363-8077-91170A47008B}">
  <dimension ref="A1:AE57"/>
  <sheetViews>
    <sheetView zoomScale="90" zoomScaleNormal="90" workbookViewId="0">
      <selection activeCell="R4" sqref="R4:R55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7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3.5703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99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7</f>
        <v>7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7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5</f>
        <v>5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1</v>
      </c>
      <c r="O5" s="91"/>
      <c r="P5" s="91"/>
      <c r="Q5" s="91"/>
      <c r="R5" s="48">
        <f t="shared" ref="R5:R55" si="3">J5-(SUM(T5:AE5))+M5</f>
        <v>5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5</f>
        <v>5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5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0</f>
        <v>0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0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3</f>
        <v>3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3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5</f>
        <v>5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5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3</f>
        <v>3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3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7</f>
        <v>7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7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9</f>
        <v>9</v>
      </c>
      <c r="K14" s="88">
        <f t="shared" si="0"/>
        <v>0</v>
      </c>
      <c r="L14" s="88">
        <f t="shared" si="1"/>
        <v>0</v>
      </c>
      <c r="M14" s="89"/>
      <c r="N14" s="90">
        <f t="shared" si="2"/>
        <v>2</v>
      </c>
      <c r="O14" s="91"/>
      <c r="P14" s="91"/>
      <c r="Q14" s="91"/>
      <c r="R14" s="48">
        <f t="shared" si="3"/>
        <v>9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</f>
        <v>1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1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4</f>
        <v>4</v>
      </c>
      <c r="K16" s="88">
        <f t="shared" si="0"/>
        <v>0</v>
      </c>
      <c r="L16" s="88">
        <f t="shared" si="1"/>
        <v>0</v>
      </c>
      <c r="M16" s="89"/>
      <c r="N16" s="90">
        <f t="shared" si="2"/>
        <v>1</v>
      </c>
      <c r="O16" s="91"/>
      <c r="P16" s="91"/>
      <c r="Q16" s="91"/>
      <c r="R16" s="48">
        <f t="shared" si="3"/>
        <v>4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30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3</f>
        <v>3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3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5</f>
        <v>5</v>
      </c>
      <c r="K19" s="88">
        <f t="shared" si="0"/>
        <v>0</v>
      </c>
      <c r="L19" s="88">
        <f t="shared" si="1"/>
        <v>0</v>
      </c>
      <c r="M19" s="89"/>
      <c r="N19" s="90">
        <f t="shared" si="2"/>
        <v>1</v>
      </c>
      <c r="O19" s="91"/>
      <c r="P19" s="91"/>
      <c r="Q19" s="91"/>
      <c r="R19" s="48">
        <f t="shared" si="3"/>
        <v>5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2</f>
        <v>2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2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2</f>
        <v>2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2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</f>
        <v>2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2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9</f>
        <v>9</v>
      </c>
      <c r="K23" s="88">
        <f t="shared" si="0"/>
        <v>0</v>
      </c>
      <c r="L23" s="88">
        <f t="shared" si="1"/>
        <v>0</v>
      </c>
      <c r="M23" s="89"/>
      <c r="N23" s="90">
        <f t="shared" si="2"/>
        <v>2</v>
      </c>
      <c r="O23" s="91"/>
      <c r="P23" s="91"/>
      <c r="Q23" s="91"/>
      <c r="R23" s="48">
        <f t="shared" si="3"/>
        <v>9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0</f>
        <v>0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0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4</f>
        <v>4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4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120</f>
        <v>120</v>
      </c>
      <c r="K26" s="88">
        <f t="shared" si="0"/>
        <v>0</v>
      </c>
      <c r="L26" s="88">
        <f t="shared" si="1"/>
        <v>0</v>
      </c>
      <c r="M26" s="89"/>
      <c r="N26" s="90">
        <f t="shared" si="2"/>
        <v>30</v>
      </c>
      <c r="O26" s="91"/>
      <c r="P26" s="91"/>
      <c r="Q26" s="91"/>
      <c r="R26" s="48">
        <f t="shared" si="3"/>
        <v>120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40</f>
        <v>40</v>
      </c>
      <c r="K27" s="88">
        <f t="shared" si="0"/>
        <v>0</v>
      </c>
      <c r="L27" s="88">
        <f t="shared" si="1"/>
        <v>0</v>
      </c>
      <c r="M27" s="89"/>
      <c r="N27" s="90">
        <f t="shared" si="2"/>
        <v>10</v>
      </c>
      <c r="O27" s="91"/>
      <c r="P27" s="91"/>
      <c r="Q27" s="91"/>
      <c r="R27" s="48">
        <f t="shared" si="3"/>
        <v>40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2</f>
        <v>2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2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2</f>
        <v>2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2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30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45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ht="15.75" thickBot="1" x14ac:dyDescent="0.3">
      <c r="I56" s="53"/>
      <c r="J56" s="92">
        <f>SUMPRODUCT($I$4:$I$55,J4:J55)</f>
        <v>143620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48.2" customHeight="1" thickBot="1" x14ac:dyDescent="0.25">
      <c r="A57" s="103" t="s">
        <v>115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5"/>
    </row>
  </sheetData>
  <mergeCells count="21">
    <mergeCell ref="V1:V2"/>
    <mergeCell ref="A30:A55"/>
    <mergeCell ref="C30:C55"/>
    <mergeCell ref="AC1:AC2"/>
    <mergeCell ref="A57:S57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1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A72AB-9567-4826-B45E-321ACCD9DEB4}">
  <dimension ref="A1:AE57"/>
  <sheetViews>
    <sheetView zoomScale="90" zoomScaleNormal="90" workbookViewId="0">
      <selection activeCell="T1" sqref="T1:U1048576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44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3.5703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123" t="s">
        <v>68</v>
      </c>
      <c r="U1" s="123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100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124"/>
      <c r="U2" s="124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1</f>
        <v>1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1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1</f>
        <v>1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1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1</f>
        <v>1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1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4</f>
        <v>4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4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</f>
        <v>1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1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1</f>
        <v>1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1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4</f>
        <v>4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4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1</f>
        <v>1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1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0</f>
        <v>0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0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1</f>
        <v>1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1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</f>
        <v>1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1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3</f>
        <v>3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3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0</f>
        <v>0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0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0</f>
        <v>0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1</f>
        <v>1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1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0</f>
        <v>0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0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2</f>
        <v>2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2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100</f>
        <v>100</v>
      </c>
      <c r="K26" s="88">
        <f t="shared" si="0"/>
        <v>0</v>
      </c>
      <c r="L26" s="88">
        <f t="shared" si="1"/>
        <v>0</v>
      </c>
      <c r="M26" s="89"/>
      <c r="N26" s="90">
        <f t="shared" si="2"/>
        <v>25</v>
      </c>
      <c r="O26" s="91"/>
      <c r="P26" s="91"/>
      <c r="Q26" s="91"/>
      <c r="R26" s="48">
        <f t="shared" si="3"/>
        <v>100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20</f>
        <v>20</v>
      </c>
      <c r="K27" s="88">
        <f t="shared" si="0"/>
        <v>0</v>
      </c>
      <c r="L27" s="88">
        <f t="shared" si="1"/>
        <v>0</v>
      </c>
      <c r="M27" s="89"/>
      <c r="N27" s="90">
        <f t="shared" si="2"/>
        <v>5</v>
      </c>
      <c r="O27" s="91"/>
      <c r="P27" s="91"/>
      <c r="Q27" s="91"/>
      <c r="R27" s="48">
        <f t="shared" si="3"/>
        <v>20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2</f>
        <v>2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2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30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60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30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30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30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ht="15.75" thickBot="1" x14ac:dyDescent="0.3">
      <c r="I56" s="53"/>
      <c r="J56" s="92">
        <f>SUMPRODUCT($I$4:$I$55,J4:J55)</f>
        <v>50887.64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45.6" customHeight="1" thickBot="1" x14ac:dyDescent="0.25">
      <c r="A57" s="103" t="s">
        <v>115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5"/>
    </row>
  </sheetData>
  <mergeCells count="21">
    <mergeCell ref="V1:V2"/>
    <mergeCell ref="A30:A55"/>
    <mergeCell ref="C30:C55"/>
    <mergeCell ref="AC1:AC2"/>
    <mergeCell ref="A57:S57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9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C2F2E-8D74-4D69-9420-2336178A1DE8}">
  <dimension ref="A1:AE57"/>
  <sheetViews>
    <sheetView zoomScale="90" zoomScaleNormal="90" workbookViewId="0">
      <selection activeCell="R4" sqref="R4:R55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7.42578125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2.5703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101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</f>
        <v>2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2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1</f>
        <v>1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1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0</f>
        <v>0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0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</f>
        <v>2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2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0</f>
        <v>0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0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0</f>
        <v>0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0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</f>
        <v>2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2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1</f>
        <v>1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1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1</f>
        <v>1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1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2</f>
        <v>2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2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2</f>
        <v>2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2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2</f>
        <v>2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2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30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1</f>
        <v>1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1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0</f>
        <v>0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2</f>
        <v>2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2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1</f>
        <v>1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1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30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45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ht="15.75" thickBot="1" x14ac:dyDescent="0.3">
      <c r="I56" s="53"/>
      <c r="J56" s="92">
        <f>SUMPRODUCT($I$4:$I$55,J4:J55)</f>
        <v>66841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42.75" customHeight="1" thickBot="1" x14ac:dyDescent="0.25">
      <c r="A57" s="103" t="s">
        <v>115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5"/>
    </row>
  </sheetData>
  <mergeCells count="21">
    <mergeCell ref="V1:V2"/>
    <mergeCell ref="A30:A55"/>
    <mergeCell ref="C30:C55"/>
    <mergeCell ref="AC1:AC2"/>
    <mergeCell ref="A57:S57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8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B2840-9C7E-4BB4-8FBD-6735A9297295}">
  <dimension ref="A1:AE58"/>
  <sheetViews>
    <sheetView topLeftCell="A34" zoomScale="90" zoomScaleNormal="90" workbookViewId="0">
      <selection activeCell="J56" sqref="J56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0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4.28515625" style="1" customWidth="1"/>
    <col min="10" max="10" width="13.5703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1" width="13.710937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129</v>
      </c>
      <c r="U1" s="96" t="s">
        <v>130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102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>
        <v>45439</v>
      </c>
      <c r="U3" s="37">
        <v>45447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</f>
        <v>2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2</v>
      </c>
      <c r="S4" s="49" t="str">
        <f>IF(R4&lt;0,"ATENÇÃO","OK")</f>
        <v>OK</v>
      </c>
      <c r="T4" s="125"/>
      <c r="U4" s="125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2</f>
        <v>2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6" si="2">ROUND(IF(J5*0.25-0.5&lt;0,0,J5*0.25-0.5),0)-O5-Q5</f>
        <v>0</v>
      </c>
      <c r="O5" s="91"/>
      <c r="P5" s="91"/>
      <c r="Q5" s="91"/>
      <c r="R5" s="48">
        <f t="shared" ref="R5:R55" si="3">J5-(SUM(T5:AE5))+M5</f>
        <v>2</v>
      </c>
      <c r="S5" s="49" t="str">
        <f t="shared" ref="S5:S56" si="4">IF(R5&lt;0,"ATENÇÃO","OK")</f>
        <v>OK</v>
      </c>
      <c r="T5" s="125"/>
      <c r="U5" s="125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125"/>
      <c r="U6" s="125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125"/>
      <c r="U7" s="125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0</f>
        <v>0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0</v>
      </c>
      <c r="S8" s="49" t="str">
        <f t="shared" si="4"/>
        <v>OK</v>
      </c>
      <c r="T8" s="125"/>
      <c r="U8" s="125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7</f>
        <v>7</v>
      </c>
      <c r="K9" s="88">
        <f t="shared" si="0"/>
        <v>0</v>
      </c>
      <c r="L9" s="88">
        <f t="shared" si="1"/>
        <v>0</v>
      </c>
      <c r="M9" s="89"/>
      <c r="N9" s="90">
        <f t="shared" si="2"/>
        <v>1</v>
      </c>
      <c r="O9" s="91"/>
      <c r="P9" s="91"/>
      <c r="Q9" s="91"/>
      <c r="R9" s="48">
        <f t="shared" si="3"/>
        <v>7</v>
      </c>
      <c r="S9" s="49" t="str">
        <f t="shared" si="4"/>
        <v>OK</v>
      </c>
      <c r="T9" s="125"/>
      <c r="U9" s="125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0</f>
        <v>0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0</v>
      </c>
      <c r="S10" s="49" t="str">
        <f t="shared" si="4"/>
        <v>OK</v>
      </c>
      <c r="T10" s="125"/>
      <c r="U10" s="125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125"/>
      <c r="U11" s="125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30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</f>
        <v>2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2</v>
      </c>
      <c r="S12" s="49" t="str">
        <f t="shared" si="4"/>
        <v>OK</v>
      </c>
      <c r="T12" s="125"/>
      <c r="U12" s="125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0</f>
        <v>0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0</v>
      </c>
      <c r="S13" s="49" t="str">
        <f t="shared" si="4"/>
        <v>OK</v>
      </c>
      <c r="T13" s="126"/>
      <c r="U13" s="126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0</f>
        <v>0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0</v>
      </c>
      <c r="S14" s="49" t="str">
        <f t="shared" si="4"/>
        <v>OK</v>
      </c>
      <c r="T14" s="125"/>
      <c r="U14" s="125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6</f>
        <v>6</v>
      </c>
      <c r="K15" s="88">
        <f t="shared" si="0"/>
        <v>0</v>
      </c>
      <c r="L15" s="88">
        <f t="shared" si="1"/>
        <v>0</v>
      </c>
      <c r="M15" s="89"/>
      <c r="N15" s="90">
        <f t="shared" si="2"/>
        <v>1</v>
      </c>
      <c r="O15" s="91"/>
      <c r="P15" s="91"/>
      <c r="Q15" s="91"/>
      <c r="R15" s="48">
        <f t="shared" si="3"/>
        <v>6</v>
      </c>
      <c r="S15" s="49" t="str">
        <f t="shared" si="4"/>
        <v>OK</v>
      </c>
      <c r="T15" s="126"/>
      <c r="U15" s="126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2+2</f>
        <v>4</v>
      </c>
      <c r="K16" s="88">
        <f t="shared" si="0"/>
        <v>2</v>
      </c>
      <c r="L16" s="88">
        <f t="shared" si="1"/>
        <v>2</v>
      </c>
      <c r="M16" s="89"/>
      <c r="N16" s="90">
        <f t="shared" si="2"/>
        <v>1</v>
      </c>
      <c r="O16" s="91"/>
      <c r="P16" s="91"/>
      <c r="Q16" s="91"/>
      <c r="R16" s="48">
        <f t="shared" si="3"/>
        <v>2</v>
      </c>
      <c r="S16" s="49" t="str">
        <f t="shared" si="4"/>
        <v>OK</v>
      </c>
      <c r="T16" s="125">
        <v>1</v>
      </c>
      <c r="U16" s="125">
        <v>1</v>
      </c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2</f>
        <v>2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2</v>
      </c>
      <c r="S17" s="49" t="str">
        <f t="shared" si="4"/>
        <v>OK</v>
      </c>
      <c r="T17" s="125"/>
      <c r="U17" s="125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30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125"/>
      <c r="U18" s="125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2</f>
        <v>2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2</v>
      </c>
      <c r="S19" s="49" t="str">
        <f t="shared" si="4"/>
        <v>OK</v>
      </c>
      <c r="T19" s="125"/>
      <c r="U19" s="125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2</f>
        <v>2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2</v>
      </c>
      <c r="S20" s="49" t="str">
        <f t="shared" si="4"/>
        <v>OK</v>
      </c>
      <c r="T20" s="126"/>
      <c r="U20" s="126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2</f>
        <v>2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2</v>
      </c>
      <c r="S21" s="49" t="str">
        <f t="shared" si="4"/>
        <v>OK</v>
      </c>
      <c r="T21" s="125"/>
      <c r="U21" s="125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</f>
        <v>2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2</v>
      </c>
      <c r="S22" s="49" t="str">
        <f t="shared" si="4"/>
        <v>OK</v>
      </c>
      <c r="T22" s="125"/>
      <c r="U22" s="125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5</f>
        <v>5</v>
      </c>
      <c r="K23" s="88">
        <f t="shared" si="0"/>
        <v>0</v>
      </c>
      <c r="L23" s="88">
        <f t="shared" si="1"/>
        <v>0</v>
      </c>
      <c r="M23" s="89"/>
      <c r="N23" s="90">
        <f t="shared" si="2"/>
        <v>1</v>
      </c>
      <c r="O23" s="91"/>
      <c r="P23" s="91"/>
      <c r="Q23" s="91"/>
      <c r="R23" s="48">
        <f t="shared" si="3"/>
        <v>5</v>
      </c>
      <c r="S23" s="49" t="str">
        <f t="shared" si="4"/>
        <v>OK</v>
      </c>
      <c r="T23" s="125"/>
      <c r="U23" s="125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0</f>
        <v>0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0</v>
      </c>
      <c r="S24" s="49" t="str">
        <f t="shared" si="4"/>
        <v>OK</v>
      </c>
      <c r="T24" s="125"/>
      <c r="U24" s="127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126"/>
      <c r="U25" s="128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100</f>
        <v>100</v>
      </c>
      <c r="K26" s="88">
        <f t="shared" si="0"/>
        <v>0</v>
      </c>
      <c r="L26" s="88">
        <f t="shared" si="1"/>
        <v>0</v>
      </c>
      <c r="M26" s="89"/>
      <c r="N26" s="90">
        <f t="shared" si="2"/>
        <v>25</v>
      </c>
      <c r="O26" s="91"/>
      <c r="P26" s="91"/>
      <c r="Q26" s="91"/>
      <c r="R26" s="48">
        <f t="shared" si="3"/>
        <v>100</v>
      </c>
      <c r="S26" s="49" t="str">
        <f t="shared" si="4"/>
        <v>OK</v>
      </c>
      <c r="T26" s="125"/>
      <c r="U26" s="127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125"/>
      <c r="U27" s="127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2</f>
        <v>2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2</v>
      </c>
      <c r="S28" s="49" t="str">
        <f t="shared" si="4"/>
        <v>OK</v>
      </c>
      <c r="T28" s="129"/>
      <c r="U28" s="127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129"/>
      <c r="U29" s="127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126"/>
      <c r="U30" s="128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129"/>
      <c r="U31" s="127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125"/>
      <c r="U32" s="130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125"/>
      <c r="U33" s="129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125"/>
      <c r="U34" s="129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125"/>
      <c r="U35" s="129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125"/>
      <c r="U36" s="129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125"/>
      <c r="U37" s="129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125"/>
      <c r="U38" s="129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125"/>
      <c r="U39" s="129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125"/>
      <c r="U40" s="125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125"/>
      <c r="U41" s="125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125"/>
      <c r="U42" s="125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125"/>
      <c r="U43" s="125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125"/>
      <c r="U44" s="125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30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126"/>
      <c r="U45" s="126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125"/>
      <c r="U46" s="125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125"/>
      <c r="U47" s="125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125"/>
      <c r="U48" s="125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125"/>
      <c r="U49" s="125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45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126"/>
      <c r="U50" s="126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125"/>
      <c r="U51" s="125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125"/>
      <c r="U52" s="129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125"/>
      <c r="U53" s="125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125"/>
      <c r="U54" s="129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ht="30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125"/>
      <c r="U55" s="129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2">
      <c r="I56" s="53"/>
      <c r="J56" s="131">
        <f>SUM(J4:J55)</f>
        <v>142</v>
      </c>
      <c r="K56" s="54"/>
      <c r="L56" s="54"/>
      <c r="N56" s="62">
        <f t="shared" si="2"/>
        <v>35</v>
      </c>
      <c r="R56" s="24">
        <f>SUM(R4:R55)</f>
        <v>140</v>
      </c>
      <c r="S56" s="63" t="str">
        <f t="shared" si="4"/>
        <v>OK</v>
      </c>
      <c r="T56" s="64" cm="1">
        <f t="array" ref="T56">SUMPRODUCT($I$4:$I$55*T4:T55)</f>
        <v>1397</v>
      </c>
      <c r="U56" s="64" cm="1">
        <f t="array" ref="U56">SUMPRODUCT($I$4:$I$55*U4:U55)</f>
        <v>1397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.75" thickBot="1" x14ac:dyDescent="0.3">
      <c r="I57" s="53"/>
      <c r="J57" s="92">
        <f>SUMPRODUCT($I$4:$I$55,J4:J55)</f>
        <v>125007.48</v>
      </c>
      <c r="K57" s="92">
        <f>SUMPRODUCT($I$4:$I$55,K4:K55)</f>
        <v>2794</v>
      </c>
      <c r="L57" s="92">
        <f>SUMPRODUCT($I$4:$I$55,L4:L55)</f>
        <v>2794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38.85" customHeight="1" thickBot="1" x14ac:dyDescent="0.25">
      <c r="A58" s="103" t="s">
        <v>115</v>
      </c>
      <c r="B58" s="104"/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5"/>
    </row>
  </sheetData>
  <mergeCells count="21">
    <mergeCell ref="V1:V2"/>
    <mergeCell ref="A30:A55"/>
    <mergeCell ref="C30:C55"/>
    <mergeCell ref="AC1:AC2"/>
    <mergeCell ref="A58:S58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V4:AE55">
    <cfRule type="cellIs" dxfId="7" priority="2" operator="greaterThan">
      <formula>0</formula>
    </cfRule>
  </conditionalFormatting>
  <conditionalFormatting sqref="T4:U55">
    <cfRule type="cellIs" dxfId="6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C88FF-EB03-4D23-A506-8158799B2920}">
  <dimension ref="A1:AE58"/>
  <sheetViews>
    <sheetView topLeftCell="A37" zoomScale="90" zoomScaleNormal="90" workbookViewId="0">
      <selection activeCell="J56" sqref="J56"/>
    </sheetView>
  </sheetViews>
  <sheetFormatPr defaultColWidth="9.7109375" defaultRowHeight="15" x14ac:dyDescent="0.2"/>
  <cols>
    <col min="1" max="1" width="6.42578125" style="1" customWidth="1"/>
    <col min="2" max="2" width="5.42578125" style="1" customWidth="1"/>
    <col min="3" max="3" width="16" style="23" customWidth="1"/>
    <col min="4" max="4" width="36" style="1" customWidth="1"/>
    <col min="5" max="5" width="8.42578125" style="1" bestFit="1" customWidth="1"/>
    <col min="6" max="6" width="7.28515625" style="1" customWidth="1"/>
    <col min="7" max="7" width="10.7109375" style="1" customWidth="1"/>
    <col min="8" max="8" width="13.140625" style="1" customWidth="1"/>
    <col min="9" max="9" width="12.85546875" style="1" customWidth="1"/>
    <col min="10" max="10" width="16.42578125" style="62" bestFit="1" customWidth="1"/>
    <col min="11" max="17" width="10" style="62" customWidth="1"/>
    <col min="18" max="18" width="11" style="24" bestFit="1" customWidth="1"/>
    <col min="19" max="19" width="7.42578125" style="63" bestFit="1" customWidth="1"/>
    <col min="20" max="20" width="13.140625" style="65" customWidth="1"/>
    <col min="21" max="21" width="13.5703125" style="65" customWidth="1"/>
    <col min="22" max="22" width="15.7109375" style="65" customWidth="1"/>
    <col min="23" max="23" width="13.140625" style="65" customWidth="1"/>
    <col min="24" max="24" width="13.28515625" style="65" customWidth="1"/>
    <col min="25" max="25" width="13.42578125" style="65" customWidth="1"/>
    <col min="26" max="26" width="13.140625" style="65" customWidth="1"/>
    <col min="27" max="27" width="12.42578125" style="65" customWidth="1"/>
    <col min="28" max="28" width="13.42578125" style="65" customWidth="1"/>
    <col min="29" max="31" width="12.7109375" style="65" customWidth="1"/>
    <col min="32" max="16384" width="9.7109375" style="54"/>
  </cols>
  <sheetData>
    <row r="1" spans="1:31" ht="45.6" customHeight="1" x14ac:dyDescent="0.2">
      <c r="A1" s="99" t="s">
        <v>73</v>
      </c>
      <c r="B1" s="99"/>
      <c r="C1" s="99"/>
      <c r="D1" s="97" t="s">
        <v>72</v>
      </c>
      <c r="E1" s="97"/>
      <c r="F1" s="97"/>
      <c r="G1" s="97"/>
      <c r="H1" s="97"/>
      <c r="I1" s="97"/>
      <c r="J1" s="98" t="s">
        <v>71</v>
      </c>
      <c r="K1" s="98"/>
      <c r="L1" s="98"/>
      <c r="M1" s="98"/>
      <c r="N1" s="98"/>
      <c r="O1" s="98"/>
      <c r="P1" s="98"/>
      <c r="Q1" s="98"/>
      <c r="R1" s="98"/>
      <c r="S1" s="98"/>
      <c r="T1" s="96" t="s">
        <v>68</v>
      </c>
      <c r="U1" s="96" t="s">
        <v>68</v>
      </c>
      <c r="V1" s="96" t="s">
        <v>68</v>
      </c>
      <c r="W1" s="96" t="s">
        <v>68</v>
      </c>
      <c r="X1" s="96" t="s">
        <v>68</v>
      </c>
      <c r="Y1" s="96" t="s">
        <v>68</v>
      </c>
      <c r="Z1" s="96" t="s">
        <v>68</v>
      </c>
      <c r="AA1" s="96" t="s">
        <v>68</v>
      </c>
      <c r="AB1" s="96" t="s">
        <v>68</v>
      </c>
      <c r="AC1" s="96" t="s">
        <v>68</v>
      </c>
      <c r="AD1" s="96" t="s">
        <v>68</v>
      </c>
      <c r="AE1" s="96" t="s">
        <v>68</v>
      </c>
    </row>
    <row r="2" spans="1:31" x14ac:dyDescent="0.2">
      <c r="A2" s="98" t="s">
        <v>103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s="3" customFormat="1" ht="75" x14ac:dyDescent="0.2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30" x14ac:dyDescent="0.25">
      <c r="A4" s="101">
        <v>1</v>
      </c>
      <c r="B4" s="75">
        <v>1</v>
      </c>
      <c r="C4" s="101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5</f>
        <v>5</v>
      </c>
      <c r="K4" s="88">
        <f>IF(SUM(T4:AK4)&gt;J4,J4,SUM(T4:AK4))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5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30" x14ac:dyDescent="0.25">
      <c r="A5" s="102"/>
      <c r="B5" s="75">
        <v>2</v>
      </c>
      <c r="C5" s="102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5</f>
        <v>5</v>
      </c>
      <c r="K5" s="88">
        <f t="shared" ref="K5:K55" si="0">IF(SUM(T5:AK5)&gt;J5,J5,SUM(T5:AK5))</f>
        <v>0</v>
      </c>
      <c r="L5" s="88">
        <f t="shared" ref="L5:L55" si="1">SUM(T5:AK5)</f>
        <v>0</v>
      </c>
      <c r="M5" s="89"/>
      <c r="N5" s="90">
        <f t="shared" ref="N5:N56" si="2">ROUND(IF(J5*0.25-0.5&lt;0,0,J5*0.25-0.5),0)-O5-Q5</f>
        <v>1</v>
      </c>
      <c r="O5" s="91"/>
      <c r="P5" s="91"/>
      <c r="Q5" s="91"/>
      <c r="R5" s="48">
        <f t="shared" ref="R5:R55" si="3">J5-(SUM(T5:AE5))+M5</f>
        <v>5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30" x14ac:dyDescent="0.25">
      <c r="A6" s="102"/>
      <c r="B6" s="75">
        <v>3</v>
      </c>
      <c r="C6" s="102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5</f>
        <v>5</v>
      </c>
      <c r="K6" s="88">
        <f t="shared" si="0"/>
        <v>0</v>
      </c>
      <c r="L6" s="88">
        <f t="shared" si="1"/>
        <v>0</v>
      </c>
      <c r="M6" s="89"/>
      <c r="N6" s="90">
        <f t="shared" si="2"/>
        <v>1</v>
      </c>
      <c r="O6" s="91"/>
      <c r="P6" s="91"/>
      <c r="Q6" s="91"/>
      <c r="R6" s="48">
        <f t="shared" si="3"/>
        <v>5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ht="30" x14ac:dyDescent="0.25">
      <c r="A7" s="102"/>
      <c r="B7" s="75">
        <v>4</v>
      </c>
      <c r="C7" s="102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2</f>
        <v>2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2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30" x14ac:dyDescent="0.25">
      <c r="A8" s="102"/>
      <c r="B8" s="75">
        <v>5</v>
      </c>
      <c r="C8" s="102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5</f>
        <v>5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5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30" x14ac:dyDescent="0.25">
      <c r="A9" s="102"/>
      <c r="B9" s="75">
        <v>6</v>
      </c>
      <c r="C9" s="102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5</f>
        <v>5</v>
      </c>
      <c r="K9" s="88">
        <f t="shared" si="0"/>
        <v>0</v>
      </c>
      <c r="L9" s="88">
        <f t="shared" si="1"/>
        <v>0</v>
      </c>
      <c r="M9" s="89"/>
      <c r="N9" s="90">
        <f t="shared" si="2"/>
        <v>1</v>
      </c>
      <c r="O9" s="91"/>
      <c r="P9" s="91"/>
      <c r="Q9" s="91"/>
      <c r="R9" s="48">
        <f t="shared" si="3"/>
        <v>5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30" x14ac:dyDescent="0.25">
      <c r="A10" s="102"/>
      <c r="B10" s="75">
        <v>7</v>
      </c>
      <c r="C10" s="102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5</f>
        <v>5</v>
      </c>
      <c r="K10" s="88">
        <f t="shared" si="0"/>
        <v>0</v>
      </c>
      <c r="L10" s="88">
        <f t="shared" si="1"/>
        <v>0</v>
      </c>
      <c r="M10" s="89"/>
      <c r="N10" s="90">
        <f t="shared" si="2"/>
        <v>1</v>
      </c>
      <c r="O10" s="91"/>
      <c r="P10" s="91"/>
      <c r="Q10" s="91"/>
      <c r="R10" s="48">
        <f t="shared" si="3"/>
        <v>5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30" x14ac:dyDescent="0.25">
      <c r="A11" s="102"/>
      <c r="B11" s="75">
        <v>8</v>
      </c>
      <c r="C11" s="102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3</f>
        <v>3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3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45" x14ac:dyDescent="0.25">
      <c r="A12" s="102"/>
      <c r="B12" s="75">
        <v>9</v>
      </c>
      <c r="C12" s="102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5</f>
        <v>5</v>
      </c>
      <c r="K12" s="88">
        <f t="shared" si="0"/>
        <v>0</v>
      </c>
      <c r="L12" s="88">
        <f t="shared" si="1"/>
        <v>0</v>
      </c>
      <c r="M12" s="89"/>
      <c r="N12" s="90">
        <f t="shared" si="2"/>
        <v>1</v>
      </c>
      <c r="O12" s="91"/>
      <c r="P12" s="91"/>
      <c r="Q12" s="91"/>
      <c r="R12" s="48">
        <f t="shared" si="3"/>
        <v>5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30" x14ac:dyDescent="0.25">
      <c r="A13" s="102"/>
      <c r="B13" s="75">
        <v>10</v>
      </c>
      <c r="C13" s="102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5</f>
        <v>5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5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30" x14ac:dyDescent="0.25">
      <c r="A14" s="102"/>
      <c r="B14" s="75">
        <v>11</v>
      </c>
      <c r="C14" s="102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5</f>
        <v>5</v>
      </c>
      <c r="K14" s="88">
        <f t="shared" si="0"/>
        <v>0</v>
      </c>
      <c r="L14" s="88">
        <f t="shared" si="1"/>
        <v>0</v>
      </c>
      <c r="M14" s="89"/>
      <c r="N14" s="90">
        <f t="shared" si="2"/>
        <v>1</v>
      </c>
      <c r="O14" s="91"/>
      <c r="P14" s="91"/>
      <c r="Q14" s="91"/>
      <c r="R14" s="48">
        <f t="shared" si="3"/>
        <v>5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25">
      <c r="A15" s="102"/>
      <c r="B15" s="75">
        <v>12</v>
      </c>
      <c r="C15" s="102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8</f>
        <v>8</v>
      </c>
      <c r="K15" s="88">
        <f t="shared" si="0"/>
        <v>0</v>
      </c>
      <c r="L15" s="88">
        <f t="shared" si="1"/>
        <v>0</v>
      </c>
      <c r="M15" s="89"/>
      <c r="N15" s="90">
        <f t="shared" si="2"/>
        <v>2</v>
      </c>
      <c r="O15" s="91"/>
      <c r="P15" s="91"/>
      <c r="Q15" s="91"/>
      <c r="R15" s="48">
        <f t="shared" si="3"/>
        <v>8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25">
      <c r="A16" s="102"/>
      <c r="B16" s="75">
        <v>13</v>
      </c>
      <c r="C16" s="102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8</f>
        <v>8</v>
      </c>
      <c r="K16" s="88">
        <f t="shared" si="0"/>
        <v>0</v>
      </c>
      <c r="L16" s="88">
        <f t="shared" si="1"/>
        <v>0</v>
      </c>
      <c r="M16" s="89"/>
      <c r="N16" s="90">
        <f t="shared" si="2"/>
        <v>2</v>
      </c>
      <c r="O16" s="91"/>
      <c r="P16" s="91"/>
      <c r="Q16" s="91"/>
      <c r="R16" s="48">
        <f t="shared" si="3"/>
        <v>8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25">
      <c r="A17" s="102"/>
      <c r="B17" s="75">
        <v>14</v>
      </c>
      <c r="C17" s="102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1</f>
        <v>1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1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30" x14ac:dyDescent="0.25">
      <c r="A18" s="102"/>
      <c r="B18" s="75">
        <v>15</v>
      </c>
      <c r="C18" s="102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2</f>
        <v>2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2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25">
      <c r="A19" s="102"/>
      <c r="B19" s="75">
        <v>16</v>
      </c>
      <c r="C19" s="102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8</f>
        <v>8</v>
      </c>
      <c r="K19" s="88">
        <f t="shared" si="0"/>
        <v>0</v>
      </c>
      <c r="L19" s="88">
        <f t="shared" si="1"/>
        <v>0</v>
      </c>
      <c r="M19" s="89"/>
      <c r="N19" s="90">
        <f t="shared" si="2"/>
        <v>2</v>
      </c>
      <c r="O19" s="91"/>
      <c r="P19" s="91"/>
      <c r="Q19" s="91"/>
      <c r="R19" s="48">
        <f t="shared" si="3"/>
        <v>8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30" x14ac:dyDescent="0.25">
      <c r="A20" s="102"/>
      <c r="B20" s="75">
        <v>17</v>
      </c>
      <c r="C20" s="102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5</f>
        <v>5</v>
      </c>
      <c r="K20" s="88">
        <f t="shared" si="0"/>
        <v>0</v>
      </c>
      <c r="L20" s="88">
        <f t="shared" si="1"/>
        <v>0</v>
      </c>
      <c r="M20" s="89"/>
      <c r="N20" s="90">
        <f t="shared" si="2"/>
        <v>1</v>
      </c>
      <c r="O20" s="91"/>
      <c r="P20" s="91"/>
      <c r="Q20" s="91"/>
      <c r="R20" s="48">
        <f t="shared" si="3"/>
        <v>5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30" x14ac:dyDescent="0.25">
      <c r="A21" s="102"/>
      <c r="B21" s="75">
        <v>18</v>
      </c>
      <c r="C21" s="102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4</f>
        <v>4</v>
      </c>
      <c r="K21" s="88">
        <f t="shared" si="0"/>
        <v>0</v>
      </c>
      <c r="L21" s="88">
        <f t="shared" si="1"/>
        <v>0</v>
      </c>
      <c r="M21" s="89"/>
      <c r="N21" s="90">
        <f t="shared" si="2"/>
        <v>1</v>
      </c>
      <c r="O21" s="91"/>
      <c r="P21" s="91"/>
      <c r="Q21" s="91"/>
      <c r="R21" s="48">
        <f t="shared" si="3"/>
        <v>4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25">
      <c r="A22" s="102"/>
      <c r="B22" s="75">
        <v>19</v>
      </c>
      <c r="C22" s="102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10</f>
        <v>10</v>
      </c>
      <c r="K22" s="88">
        <f t="shared" si="0"/>
        <v>0</v>
      </c>
      <c r="L22" s="88">
        <f t="shared" si="1"/>
        <v>0</v>
      </c>
      <c r="M22" s="89"/>
      <c r="N22" s="90">
        <f t="shared" si="2"/>
        <v>2</v>
      </c>
      <c r="O22" s="91"/>
      <c r="P22" s="91"/>
      <c r="Q22" s="91"/>
      <c r="R22" s="48">
        <f t="shared" si="3"/>
        <v>10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ht="30" x14ac:dyDescent="0.25">
      <c r="A23" s="102"/>
      <c r="B23" s="75">
        <v>20</v>
      </c>
      <c r="C23" s="102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5</f>
        <v>5</v>
      </c>
      <c r="K23" s="88">
        <f t="shared" si="0"/>
        <v>0</v>
      </c>
      <c r="L23" s="88">
        <f t="shared" si="1"/>
        <v>0</v>
      </c>
      <c r="M23" s="89"/>
      <c r="N23" s="90">
        <f t="shared" si="2"/>
        <v>1</v>
      </c>
      <c r="O23" s="91"/>
      <c r="P23" s="91"/>
      <c r="Q23" s="91"/>
      <c r="R23" s="48">
        <f t="shared" si="3"/>
        <v>5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25">
      <c r="A24" s="102"/>
      <c r="B24" s="75">
        <v>21</v>
      </c>
      <c r="C24" s="102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5</f>
        <v>5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5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25">
      <c r="A25" s="102"/>
      <c r="B25" s="75">
        <v>22</v>
      </c>
      <c r="C25" s="102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4</f>
        <v>4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4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25">
      <c r="A26" s="102"/>
      <c r="B26" s="75">
        <v>23</v>
      </c>
      <c r="C26" s="102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2000</f>
        <v>2000</v>
      </c>
      <c r="K26" s="88">
        <f t="shared" si="0"/>
        <v>0</v>
      </c>
      <c r="L26" s="88">
        <f t="shared" si="1"/>
        <v>0</v>
      </c>
      <c r="M26" s="89"/>
      <c r="N26" s="90">
        <f t="shared" si="2"/>
        <v>500</v>
      </c>
      <c r="O26" s="91"/>
      <c r="P26" s="91"/>
      <c r="Q26" s="91"/>
      <c r="R26" s="48">
        <f t="shared" si="3"/>
        <v>2000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25">
      <c r="A27" s="102"/>
      <c r="B27" s="75">
        <v>24</v>
      </c>
      <c r="C27" s="102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500</f>
        <v>500</v>
      </c>
      <c r="K27" s="88">
        <f t="shared" si="0"/>
        <v>0</v>
      </c>
      <c r="L27" s="88">
        <f t="shared" si="1"/>
        <v>0</v>
      </c>
      <c r="M27" s="89"/>
      <c r="N27" s="90">
        <f t="shared" si="2"/>
        <v>125</v>
      </c>
      <c r="O27" s="91"/>
      <c r="P27" s="91"/>
      <c r="Q27" s="91"/>
      <c r="R27" s="48">
        <f t="shared" si="3"/>
        <v>500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25">
      <c r="A28" s="102"/>
      <c r="B28" s="75">
        <v>25</v>
      </c>
      <c r="C28" s="102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4</f>
        <v>4</v>
      </c>
      <c r="K28" s="88">
        <f t="shared" si="0"/>
        <v>0</v>
      </c>
      <c r="L28" s="88">
        <f t="shared" si="1"/>
        <v>0</v>
      </c>
      <c r="M28" s="89"/>
      <c r="N28" s="90">
        <f t="shared" si="2"/>
        <v>1</v>
      </c>
      <c r="O28" s="91"/>
      <c r="P28" s="91"/>
      <c r="Q28" s="91"/>
      <c r="R28" s="48">
        <f t="shared" si="3"/>
        <v>4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25">
      <c r="A29" s="102"/>
      <c r="B29" s="75">
        <v>26</v>
      </c>
      <c r="C29" s="102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4</f>
        <v>4</v>
      </c>
      <c r="K29" s="88">
        <f t="shared" si="0"/>
        <v>0</v>
      </c>
      <c r="L29" s="88">
        <f t="shared" si="1"/>
        <v>0</v>
      </c>
      <c r="M29" s="89"/>
      <c r="N29" s="90">
        <f t="shared" si="2"/>
        <v>1</v>
      </c>
      <c r="O29" s="91"/>
      <c r="P29" s="91"/>
      <c r="Q29" s="91"/>
      <c r="R29" s="48">
        <f t="shared" si="3"/>
        <v>4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30" x14ac:dyDescent="0.25">
      <c r="A30" s="109">
        <v>2</v>
      </c>
      <c r="B30" s="50">
        <v>27</v>
      </c>
      <c r="C30" s="106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25">
      <c r="A31" s="110"/>
      <c r="B31" s="50">
        <v>28</v>
      </c>
      <c r="C31" s="107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25">
      <c r="A32" s="110"/>
      <c r="B32" s="50">
        <v>29</v>
      </c>
      <c r="C32" s="107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30" x14ac:dyDescent="0.25">
      <c r="A33" s="110"/>
      <c r="B33" s="50">
        <v>30</v>
      </c>
      <c r="C33" s="107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5" x14ac:dyDescent="0.25">
      <c r="A34" s="110"/>
      <c r="B34" s="50">
        <v>31</v>
      </c>
      <c r="C34" s="107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25">
      <c r="A35" s="110"/>
      <c r="B35" s="50">
        <v>32</v>
      </c>
      <c r="C35" s="107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25">
      <c r="A36" s="110"/>
      <c r="B36" s="50">
        <v>33</v>
      </c>
      <c r="C36" s="107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25">
      <c r="A37" s="110"/>
      <c r="B37" s="50">
        <v>34</v>
      </c>
      <c r="C37" s="107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25">
      <c r="A38" s="110"/>
      <c r="B38" s="50">
        <v>35</v>
      </c>
      <c r="C38" s="107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5" x14ac:dyDescent="0.25">
      <c r="A39" s="110"/>
      <c r="B39" s="50">
        <v>36</v>
      </c>
      <c r="C39" s="107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5" x14ac:dyDescent="0.25">
      <c r="A40" s="110"/>
      <c r="B40" s="50">
        <v>37</v>
      </c>
      <c r="C40" s="107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25">
      <c r="A41" s="110"/>
      <c r="B41" s="50">
        <v>38</v>
      </c>
      <c r="C41" s="107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25">
      <c r="A42" s="110"/>
      <c r="B42" s="50">
        <v>39</v>
      </c>
      <c r="C42" s="107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25">
      <c r="A43" s="110"/>
      <c r="B43" s="50">
        <v>40</v>
      </c>
      <c r="C43" s="107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ht="30" x14ac:dyDescent="0.25">
      <c r="A44" s="110"/>
      <c r="B44" s="50">
        <v>41</v>
      </c>
      <c r="C44" s="107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30" x14ac:dyDescent="0.25">
      <c r="A45" s="110"/>
      <c r="B45" s="50">
        <v>42</v>
      </c>
      <c r="C45" s="107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ht="30" x14ac:dyDescent="0.25">
      <c r="A46" s="110"/>
      <c r="B46" s="50">
        <v>43</v>
      </c>
      <c r="C46" s="107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5" x14ac:dyDescent="0.25">
      <c r="A47" s="110"/>
      <c r="B47" s="50">
        <v>44</v>
      </c>
      <c r="C47" s="107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25">
      <c r="A48" s="110"/>
      <c r="B48" s="50">
        <v>45</v>
      </c>
      <c r="C48" s="107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25">
      <c r="A49" s="110"/>
      <c r="B49" s="50">
        <v>46</v>
      </c>
      <c r="C49" s="107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45" x14ac:dyDescent="0.25">
      <c r="A50" s="110"/>
      <c r="B50" s="50">
        <v>47</v>
      </c>
      <c r="C50" s="107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25">
      <c r="A51" s="110"/>
      <c r="B51" s="50">
        <v>48</v>
      </c>
      <c r="C51" s="107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25">
      <c r="A52" s="110"/>
      <c r="B52" s="50">
        <v>49</v>
      </c>
      <c r="C52" s="107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30" x14ac:dyDescent="0.25">
      <c r="A53" s="110"/>
      <c r="B53" s="50">
        <v>50</v>
      </c>
      <c r="C53" s="107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5" x14ac:dyDescent="0.25">
      <c r="A54" s="110"/>
      <c r="B54" s="50">
        <v>51</v>
      </c>
      <c r="C54" s="107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25">
      <c r="A55" s="111"/>
      <c r="B55" s="50">
        <v>52</v>
      </c>
      <c r="C55" s="108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2">
      <c r="I56" s="53"/>
      <c r="J56" s="131">
        <f>SUM(J4:J55)</f>
        <v>2618</v>
      </c>
      <c r="K56" s="54"/>
      <c r="L56" s="54"/>
      <c r="N56" s="62">
        <f t="shared" si="2"/>
        <v>654</v>
      </c>
      <c r="R56" s="24">
        <f>SUM(R4:R55)</f>
        <v>2618</v>
      </c>
      <c r="S56" s="63" t="str">
        <f t="shared" si="4"/>
        <v>OK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.75" thickBot="1" x14ac:dyDescent="0.3">
      <c r="I57" s="53"/>
      <c r="J57" s="92">
        <f>SUMPRODUCT($I$4:$I$55,J4:J55)</f>
        <v>278571.2</v>
      </c>
      <c r="K57" s="92">
        <f>SUMPRODUCT($I$4:$I$55,K4:K55)</f>
        <v>0</v>
      </c>
      <c r="L57" s="92">
        <f>SUMPRODUCT($I$4:$I$55,L4:L55)</f>
        <v>0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0.700000000000003" customHeight="1" thickBot="1" x14ac:dyDescent="0.25">
      <c r="A58" s="103" t="s">
        <v>115</v>
      </c>
      <c r="B58" s="104"/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5"/>
    </row>
  </sheetData>
  <mergeCells count="21">
    <mergeCell ref="V1:V2"/>
    <mergeCell ref="A30:A55"/>
    <mergeCell ref="C30:C55"/>
    <mergeCell ref="AC1:AC2"/>
    <mergeCell ref="A58:S58"/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</mergeCells>
  <conditionalFormatting sqref="T4:AE55">
    <cfRule type="cellIs" dxfId="5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REITORIA-CEVEN</vt:lpstr>
      <vt:lpstr>ESAG</vt:lpstr>
      <vt:lpstr>CEART</vt:lpstr>
      <vt:lpstr>FAED</vt:lpstr>
      <vt:lpstr>CEAD</vt:lpstr>
      <vt:lpstr>CEFID</vt:lpstr>
      <vt:lpstr>CERES</vt:lpstr>
      <vt:lpstr>CESFI</vt:lpstr>
      <vt:lpstr>CCT</vt:lpstr>
      <vt:lpstr>CEPLAN</vt:lpstr>
      <vt:lpstr>CEAVI</vt:lpstr>
      <vt:lpstr>CAV</vt:lpstr>
      <vt:lpstr>CEO</vt:lpstr>
      <vt:lpstr>CESMO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LETÍCIA-SEGECON/FPOLIS</cp:lastModifiedBy>
  <cp:lastPrinted>2014-06-04T18:55:53Z</cp:lastPrinted>
  <dcterms:created xsi:type="dcterms:W3CDTF">2010-06-19T20:43:11Z</dcterms:created>
  <dcterms:modified xsi:type="dcterms:W3CDTF">2025-01-29T18:42:22Z</dcterms:modified>
</cp:coreProperties>
</file>