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686.2018 - UDESC   SGPE 16176.2017 - Software - VIG 19.06.19\"/>
    </mc:Choice>
  </mc:AlternateContent>
  <bookViews>
    <workbookView xWindow="0" yWindow="0" windowWidth="20490" windowHeight="7155" tabRatio="857" activeTab="1"/>
  </bookViews>
  <sheets>
    <sheet name="CAV " sheetId="163" r:id="rId1"/>
    <sheet name="ESAG" sheetId="169" r:id="rId2"/>
    <sheet name="GESTOR" sheetId="162" r:id="rId3"/>
    <sheet name="Modelo Anexo II IN 002_2014" sheetId="77" r:id="rId4"/>
  </sheets>
  <definedNames>
    <definedName name="diasuteis" localSheetId="2">#REF!</definedName>
    <definedName name="diasuteis">#REF!</definedName>
    <definedName name="Ferias" localSheetId="2">#REF!</definedName>
    <definedName name="Ferias">#REF!</definedName>
    <definedName name="RD" localSheetId="2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21" i="162" l="1"/>
  <c r="H19" i="162"/>
  <c r="K5" i="162"/>
  <c r="K6" i="162"/>
  <c r="K9" i="162"/>
  <c r="K4" i="162"/>
  <c r="H5" i="162"/>
  <c r="H6" i="162"/>
  <c r="H7" i="162"/>
  <c r="K7" i="162" s="1"/>
  <c r="H8" i="162"/>
  <c r="K8" i="162" s="1"/>
  <c r="H9" i="162"/>
  <c r="H10" i="162"/>
  <c r="K10" i="162" s="1"/>
  <c r="H11" i="162"/>
  <c r="H12" i="162"/>
  <c r="K12" i="162" s="1"/>
  <c r="H13" i="162"/>
  <c r="K13" i="162" s="1"/>
  <c r="H4" i="162"/>
  <c r="I13" i="169"/>
  <c r="J13" i="169" s="1"/>
  <c r="I12" i="169"/>
  <c r="J12" i="169" s="1"/>
  <c r="I11" i="169"/>
  <c r="J11" i="169" s="1"/>
  <c r="I10" i="169"/>
  <c r="J10" i="169" s="1"/>
  <c r="I9" i="169"/>
  <c r="J9" i="169" s="1"/>
  <c r="I8" i="169"/>
  <c r="J8" i="169" s="1"/>
  <c r="I7" i="169"/>
  <c r="J7" i="169" s="1"/>
  <c r="I6" i="169"/>
  <c r="J6" i="169" s="1"/>
  <c r="I5" i="169"/>
  <c r="J5" i="169" s="1"/>
  <c r="I4" i="169"/>
  <c r="J4" i="169" s="1"/>
  <c r="K11" i="162" l="1"/>
  <c r="K14" i="162" l="1"/>
  <c r="L22" i="162" s="1"/>
  <c r="I4" i="163"/>
  <c r="I4" i="162" s="1"/>
  <c r="L4" i="162" s="1"/>
  <c r="I11" i="163"/>
  <c r="I11" i="162" s="1"/>
  <c r="I12" i="163"/>
  <c r="I12" i="162" s="1"/>
  <c r="I13" i="163"/>
  <c r="I13" i="162" s="1"/>
  <c r="L11" i="162" l="1"/>
  <c r="J11" i="162"/>
  <c r="L13" i="162"/>
  <c r="J13" i="162"/>
  <c r="L12" i="162"/>
  <c r="J12" i="162"/>
  <c r="J12" i="163"/>
  <c r="J11" i="163"/>
  <c r="J4" i="163"/>
  <c r="J13" i="163"/>
  <c r="I10" i="163"/>
  <c r="I10" i="162" s="1"/>
  <c r="L10" i="162" l="1"/>
  <c r="J10" i="162"/>
  <c r="J10" i="163"/>
  <c r="J4" i="162"/>
  <c r="I7" i="163"/>
  <c r="I7" i="162" s="1"/>
  <c r="I8" i="163"/>
  <c r="I8" i="162" s="1"/>
  <c r="I9" i="163"/>
  <c r="I9" i="162" s="1"/>
  <c r="L9" i="162" l="1"/>
  <c r="J9" i="162"/>
  <c r="L8" i="162"/>
  <c r="J8" i="162"/>
  <c r="L7" i="162"/>
  <c r="J7" i="162"/>
  <c r="J9" i="163"/>
  <c r="J8" i="163"/>
  <c r="J7" i="163"/>
  <c r="I6" i="163"/>
  <c r="I6" i="162" s="1"/>
  <c r="I5" i="163"/>
  <c r="I5" i="162" s="1"/>
  <c r="L6" i="162" l="1"/>
  <c r="J6" i="162"/>
  <c r="L5" i="162"/>
  <c r="J5" i="162"/>
  <c r="J5" i="163"/>
  <c r="J6" i="163"/>
  <c r="L14" i="162" l="1"/>
  <c r="L23" i="162" l="1"/>
  <c r="L25" i="162" s="1"/>
</calcChain>
</file>

<file path=xl/sharedStrings.xml><?xml version="1.0" encoding="utf-8"?>
<sst xmlns="http://schemas.openxmlformats.org/spreadsheetml/2006/main" count="212" uniqueCount="73">
  <si>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</si>
  <si>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</si>
  <si>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</si>
  <si>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</si>
  <si>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</si>
  <si>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</si>
  <si>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</si>
  <si>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</si>
  <si>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</si>
  <si>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</si>
  <si>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</si>
  <si>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</si>
  <si>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</si>
  <si>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</si>
  <si>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</si>
  <si>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</si>
  <si>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</si>
  <si>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</si>
  <si>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</si>
  <si>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</si>
  <si>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</si>
  <si>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</si>
  <si>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</si>
  <si>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</si>
  <si>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</si>
  <si>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SALDO</t>
  </si>
  <si>
    <t>Valor Total da Ata com Aditivo</t>
  </si>
  <si>
    <t>Valor Utilizado</t>
  </si>
  <si>
    <t>% Aditivos</t>
  </si>
  <si>
    <t>% Utilizado</t>
  </si>
  <si>
    <t>Qtde Utilizada</t>
  </si>
  <si>
    <t>OBJETO: AQUISIÇÃO DE SOFTWARES PARA A UDESC</t>
  </si>
  <si>
    <t>Licença</t>
  </si>
  <si>
    <t>CENTRO PARTICIPANTE: GESTOR</t>
  </si>
  <si>
    <t>Valor Registrado</t>
  </si>
  <si>
    <t xml:space="preserve"> AQUISIÇÃO DE SOFTWARES PARA A UDESC</t>
  </si>
  <si>
    <t>PROCESSO: 686/2018/UDESC</t>
  </si>
  <si>
    <t>VIGÊNCIA DA ATA: 20/06/2018 até 19/06/2019</t>
  </si>
  <si>
    <t>CENTRO PARTICIPANTE:</t>
  </si>
  <si>
    <t xml:space="preserve"> Contrato nº  xxxx/2018 Qtde. DT</t>
  </si>
  <si>
    <t>Empresa Vencedora</t>
  </si>
  <si>
    <t>Marca/Modelo</t>
  </si>
  <si>
    <t>Unid.</t>
  </si>
  <si>
    <t>SULSOFT SERVIÇOS DE PROCESSAMENTO DE DADOS LTDA CNPJ 73.571.994/0001-70</t>
  </si>
  <si>
    <r>
      <t>EXELIS - ENVI</t>
    </r>
    <r>
      <rPr>
        <sz val="10"/>
        <rFont val="Arial"/>
        <family val="2"/>
      </rPr>
      <t xml:space="preserve"> - Licença Lab. (25 acessos simultâneos) - (Subscrição de 24 meses)</t>
    </r>
  </si>
  <si>
    <t>Exelis/Harris</t>
  </si>
  <si>
    <r>
      <t>EXELIS - Licença ENVI</t>
    </r>
    <r>
      <rPr>
        <sz val="10"/>
        <rFont val="Arial"/>
        <family val="2"/>
      </rPr>
      <t xml:space="preserve"> - MiniLab (para até 10 usuários simultâneos), software para processamento digital de imagens. Inclui 24 meses de serviço de atualizações e suporte técnico. Uso exclusivo na educação.</t>
    </r>
  </si>
  <si>
    <r>
      <t>EXELIS - Módulo ENVI ACM</t>
    </r>
    <r>
      <rPr>
        <sz val="10"/>
        <rFont val="Arial"/>
        <family val="2"/>
      </rPr>
      <t xml:space="preserve"> - Flex (uso concorrente e limitado), módulo de correção atmosférica para dados multi e hiperespectrais. Inclui 24 meses de serviço e atualizações e suporte técnico. Uso exclusivo na educação.</t>
    </r>
  </si>
  <si>
    <r>
      <t>EXELIS - Módulo ENVI FX - Flex</t>
    </r>
    <r>
      <rPr>
        <sz val="10"/>
        <rFont val="Arial"/>
        <family val="2"/>
      </rPr>
      <t xml:space="preserve"> (uso concorrente e limitado), módulo de classificação por segmentação e orientada a objeto. Inclui 24 meses de serviço de atualizações e suporte técnico. Uso exclusivo na educação.</t>
    </r>
  </si>
  <si>
    <r>
      <t>EXELIS - Módulo ENVI DEMEX - Flex</t>
    </r>
    <r>
      <rPr>
        <sz val="10"/>
        <rFont val="Arial"/>
        <family val="2"/>
      </rPr>
      <t xml:space="preserve"> (uso concorrente e limitado), módulo de extração de modelos digitais e elevação. Inclui 24 meses de serviço de atualizações e suporte técnico. Uso exclusivo na educação.</t>
    </r>
  </si>
  <si>
    <r>
      <t>EXELIS - Módulo ENVI Crop Science - Flex</t>
    </r>
    <r>
      <rPr>
        <sz val="10"/>
        <rFont val="Arial"/>
        <family val="2"/>
      </rPr>
      <t xml:space="preserve"> (uso concorrente e limitado), módulo de agricultura de precisão. Inclui 24 meses de serviço de atualizações e suporte técnico. Uso exclusivo na educação.</t>
    </r>
  </si>
  <si>
    <r>
      <t>EXELIS - Módulo ENVI Photogrammetry - Flex</t>
    </r>
    <r>
      <rPr>
        <sz val="10"/>
        <rFont val="Arial"/>
        <family val="2"/>
      </rPr>
      <t xml:space="preserve"> (uso concorrente e limitado), módulo de fotogrametria. Inclui 24 meses de serviço e atualizações e suporte técnico. Uso exclusivo na educação.</t>
    </r>
  </si>
  <si>
    <r>
      <t>EXELIS 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Licença SARscape Basic &amp; InSAR &amp; Interferometric Stacking Bundle for ENVI - Fixa/Flutuante</t>
    </r>
    <r>
      <rPr>
        <sz val="10"/>
        <rFont val="Arial"/>
        <family val="2"/>
      </rPr>
      <t xml:space="preserve"> (uso concorrente e limitado), software para análise e processamento de dados de radar. Inclui 24 meses de serviço de atualizações e suporte técnico. Uso exclusivo na educação.</t>
    </r>
  </si>
  <si>
    <t>CIENTEC AMBIENTAL COMÉRCIO SOFTWARE LTDA - ME CNPJ 08.801.216/0001-68</t>
  </si>
  <si>
    <r>
      <t>Mata Nativa 4</t>
    </r>
    <r>
      <rPr>
        <sz val="10"/>
        <rFont val="Arial"/>
        <family val="2"/>
      </rPr>
      <t xml:space="preserve"> (subscrição de 60 meses)</t>
    </r>
  </si>
  <si>
    <t>Mata Nativa</t>
  </si>
  <si>
    <t>SIMULARE SISTEMAS DE INFORMAÇÕES LTDA CNPJ 09.529.916/0001-08</t>
  </si>
  <si>
    <r>
      <t xml:space="preserve">Jogos de Empresa - </t>
    </r>
    <r>
      <rPr>
        <sz val="10"/>
        <rFont val="Arial"/>
        <family val="2"/>
      </rPr>
      <t>6 simulações a serem executadas durante o ano que possibilite a execução de jogos para no mínimo oito (8) empresas com até cinco (5) alunos cada, possibilitando no mínimo 8 rodadas por simulação; A simulação deverá possuir as seguintes facilidades e módulos: Sistema que auxilie o professor e o aluno, tanto no suporte técnico como no metodológico, estilo de um Sistema de Apoio a decisão (SAD); Material de apoio (Manuais, vídeos e slides de apresentação, guia para professor e aluno para melhor conhecimento da simulação e ajuda sobre possíveis dificuldades básicas da mesma; Simuladores personalizados com no mínimo opções de cenários dos setores Industrial e Comercial; Treinamento on-line para pelo menos 8 professores; Toda simulação deverá ocorrer via Web, sem a necessidade de instalação de qualquer aplicativo; Qualquer informação, suporte e módulo necessário para a boa execução do jogo deverá estar incluso na proposta.(Subscrição de 12 meses)</t>
    </r>
  </si>
  <si>
    <t>SIMULARE</t>
  </si>
  <si>
    <t xml:space="preserve">LOTES 1 - 5 - 6 - 7 - 9 - 10 - DESERTO </t>
  </si>
  <si>
    <t xml:space="preserve">LOTE 8 FRACASSADO </t>
  </si>
  <si>
    <t>EXELIS - ENVI - Licença Lab. (25 acessos simultâneos) - (Subscrição de 24 meses)</t>
  </si>
  <si>
    <t>EXELIS - Licença ENVI - MiniLab (para até 10 usuários simultâneos), software para processamento digital de imagens. Inclui 24 meses de serviço de atualizações e suporte técnico. Uso exclusivo na educação.</t>
  </si>
  <si>
    <t>EXELIS - Módulo ENVI ACM - Flex (uso concorrente e limitado), módulo de correção atmosférica para dados multi e hiperespectrais. Inclui 24 meses de serviço e atualizações e suporte técnico. Uso exclusivo na educação.</t>
  </si>
  <si>
    <t>EXELIS - Módulo ENVI FX - Flex (uso concorrente e limitado), módulo de classificação por segmentação e orientada a objeto. Inclui 24 meses de serviço de atualizações e suporte técnico. Uso exclusivo na educação.</t>
  </si>
  <si>
    <t>EXELIS - Módulo ENVI DEMEX - Flex (uso concorrente e limitado), módulo de extração de modelos digitais e elevação. Inclui 24 meses de serviço de atualizações e suporte técnico. Uso exclusivo na educação.</t>
  </si>
  <si>
    <t>EXELIS - Módulo ENVI Crop Science - Flex (uso concorrente e limitado), módulo de agricultura de precisão. Inclui 24 meses de serviço de atualizações e suporte técnico. Uso exclusivo na educação.</t>
  </si>
  <si>
    <t>EXELIS - Módulo ENVI Photogrammetry - Flex (uso concorrente e limitado), módulo de fotogrametria. Inclui 24 meses de serviço e atualizações e suporte técnico. Uso exclusivo na educação.</t>
  </si>
  <si>
    <t>EXELIS - Licença SARscape Basic &amp; InSAR &amp; Interferometric Stacking Bundle for ENVI - Fixa/Flutuante (uso concorrente e limitado), software para análise e processamento de dados de radar. Inclui 24 meses de serviço de atualizações e suporte técnico. Uso exclusivo na educação.</t>
  </si>
  <si>
    <t>Mata Nativa 4 (subscrição de 60 meses)</t>
  </si>
  <si>
    <t>Jogos de Empresa - 6 simulações a serem executadas durante o ano que possibilite a execução de jogos para no mínimo oito (8) empresas com até cinco (5) alunos cada, possibilitando no mínimo 8 rodadas por simulação; A simulação deverá possuir as seguintes facilidades e módulos: Sistema que auxilie o professor e o aluno, tanto no suporte técnico como no metodológico, estilo de um Sistema de Apoio a decisão (SAD); Material de apoio (Manuais, vídeos e slides de apresentação, guia para professor e aluno para melhor conhecimento da simulação e ajuda sobre possíveis dificuldades básicas da mesma; Simuladores personalizados com no mínimo opções de cenários dos setores Industrial e Comercial; Treinamento on-line para pelo menos 8 professores; Toda simulação deverá ocorrer via Web, sem a necessidade de instalação de qualquer aplicativo; Qualquer informação, suporte e módulo necessário para a boa execução do jogo deverá estar incluso na proposta.(Subscrição de 12 meses)</t>
  </si>
  <si>
    <t xml:space="preserve"> Contrato nº  1462/2018 Qtde. DT</t>
  </si>
  <si>
    <t xml:space="preserve">Atualizado em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</si>
</sst>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0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>
      <alignment horizont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9" xfId="1" applyFont="1" applyFill="1" applyBorder="1" applyAlignment="1" applyProtection="1">
      <alignment horizontal="left"/>
      <protection locked="0"/>
    </xf>
    <xf numFmtId="0" fontId="4" fillId="8" borderId="0" xfId="1" applyFont="1" applyFill="1" applyBorder="1" applyAlignment="1" applyProtection="1">
      <alignment horizontal="left"/>
      <protection locked="0"/>
    </xf>
    <xf numFmtId="0" fontId="4" fillId="8" borderId="18" xfId="1" applyFont="1" applyFill="1" applyBorder="1" applyAlignment="1" applyProtection="1">
      <alignment horizontal="left"/>
      <protection locked="0"/>
    </xf>
    <xf numFmtId="0" fontId="4" fillId="8" borderId="9" xfId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4" fontId="4" fillId="11" borderId="1" xfId="13" applyFont="1" applyFill="1" applyBorder="1" applyAlignment="1">
      <alignment horizontal="center" vertical="center"/>
    </xf>
    <xf numFmtId="44" fontId="4" fillId="11" borderId="1" xfId="13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 vertical="center" wrapText="1"/>
    </xf>
    <xf numFmtId="165" fontId="4" fillId="13" borderId="1" xfId="3" applyFont="1" applyFill="1" applyBorder="1" applyAlignment="1" applyProtection="1">
      <alignment horizontal="center" vertical="center" wrapText="1"/>
    </xf>
    <xf numFmtId="1" fontId="4" fillId="13" borderId="1" xfId="1" applyNumberFormat="1" applyFont="1" applyFill="1" applyBorder="1" applyAlignment="1" applyProtection="1">
      <alignment horizontal="center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17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0" fillId="12" borderId="1" xfId="0" applyFont="1" applyFill="1" applyBorder="1" applyAlignment="1">
      <alignment horizontal="center" vertical="center"/>
    </xf>
    <xf numFmtId="44" fontId="4" fillId="12" borderId="1" xfId="13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3" fontId="4" fillId="0" borderId="0" xfId="1" applyNumberFormat="1" applyFont="1" applyAlignment="1" applyProtection="1">
      <alignment horizontal="center" wrapText="1"/>
      <protection locked="0"/>
    </xf>
    <xf numFmtId="44" fontId="4" fillId="9" borderId="1" xfId="1" applyNumberFormat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168" fontId="4" fillId="8" borderId="6" xfId="1" applyNumberFormat="1" applyFont="1" applyFill="1" applyBorder="1" applyAlignment="1" applyProtection="1">
      <alignment horizontal="center"/>
      <protection locked="0"/>
    </xf>
    <xf numFmtId="168" fontId="4" fillId="8" borderId="11" xfId="1" applyNumberFormat="1" applyFont="1" applyFill="1" applyBorder="1" applyAlignment="1" applyProtection="1">
      <alignment horizontal="center"/>
      <protection locked="0"/>
    </xf>
    <xf numFmtId="2" fontId="4" fillId="8" borderId="11" xfId="1" applyNumberFormat="1" applyFont="1" applyFill="1" applyBorder="1" applyAlignment="1">
      <alignment horizontal="center"/>
    </xf>
    <xf numFmtId="0" fontId="4" fillId="8" borderId="10" xfId="1" applyFont="1" applyFill="1" applyBorder="1" applyAlignment="1" applyProtection="1">
      <alignment horizontal="center"/>
      <protection locked="0"/>
    </xf>
    <xf numFmtId="0" fontId="4" fillId="8" borderId="12" xfId="1" applyFont="1" applyFill="1" applyBorder="1" applyAlignment="1" applyProtection="1">
      <alignment horizontal="left"/>
      <protection locked="0"/>
    </xf>
    <xf numFmtId="0" fontId="4" fillId="8" borderId="13" xfId="1" applyFont="1" applyFill="1" applyBorder="1" applyAlignment="1" applyProtection="1">
      <alignment horizontal="left"/>
      <protection locked="0"/>
    </xf>
    <xf numFmtId="0" fontId="4" fillId="8" borderId="14" xfId="1" applyFont="1" applyFill="1" applyBorder="1" applyAlignment="1" applyProtection="1">
      <alignment horizontal="left"/>
      <protection locked="0"/>
    </xf>
    <xf numFmtId="0" fontId="4" fillId="8" borderId="15" xfId="1" applyFont="1" applyFill="1" applyBorder="1" applyAlignment="1" applyProtection="1">
      <alignment horizontal="left"/>
      <protection locked="0"/>
    </xf>
    <xf numFmtId="0" fontId="4" fillId="8" borderId="16" xfId="1" applyFont="1" applyFill="1" applyBorder="1" applyAlignment="1" applyProtection="1">
      <alignment horizontal="left"/>
      <protection locked="0"/>
    </xf>
    <xf numFmtId="0" fontId="4" fillId="8" borderId="17" xfId="1" applyFont="1" applyFill="1" applyBorder="1" applyAlignment="1" applyProtection="1">
      <alignment horizontal="left"/>
      <protection locked="0"/>
    </xf>
    <xf numFmtId="0" fontId="4" fillId="8" borderId="8" xfId="1" applyFont="1" applyFill="1" applyBorder="1" applyAlignment="1" applyProtection="1">
      <alignment horizontal="left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10" fontId="4" fillId="8" borderId="7" xfId="12" applyNumberFormat="1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9" fillId="7" borderId="0" xfId="1" applyFont="1" applyFill="1" applyAlignment="1">
      <alignment horizontal="center" vertical="center" wrapText="1"/>
    </xf>
    <xf numFmtId="0" fontId="20" fillId="7" borderId="0" xfId="1" applyFont="1" applyFill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8" borderId="14" xfId="1" applyFont="1" applyFill="1" applyBorder="1" applyAlignment="1">
      <alignment horizontal="center" vertical="center" wrapText="1"/>
    </xf>
    <xf numFmtId="0" fontId="4" fillId="8" borderId="0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4" fillId="8" borderId="18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="80" zoomScaleNormal="80" workbookViewId="0">
      <selection activeCell="H4" sqref="H4"/>
    </sheetView>
  </sheetViews>
  <sheetFormatPr defaultColWidth="9.7109375" defaultRowHeight="15" x14ac:dyDescent="0.25"/>
  <cols>
    <col min="1" max="1" width="8.5703125" style="1" customWidth="1"/>
    <col min="2" max="2" width="8.140625" style="1" customWidth="1"/>
    <col min="3" max="3" width="32.5703125" style="1" customWidth="1"/>
    <col min="4" max="4" width="64" style="1" customWidth="1"/>
    <col min="5" max="5" width="25" style="1" customWidth="1"/>
    <col min="6" max="6" width="9.5703125" style="1" customWidth="1"/>
    <col min="7" max="7" width="15.42578125" style="1" customWidth="1"/>
    <col min="8" max="8" width="14.5703125" style="19" customWidth="1"/>
    <col min="9" max="9" width="13.28515625" style="30" customWidth="1"/>
    <col min="10" max="10" width="12.5703125" style="17" customWidth="1"/>
    <col min="11" max="20" width="12" style="18" customWidth="1"/>
    <col min="21" max="16384" width="9.7109375" style="15"/>
  </cols>
  <sheetData>
    <row r="1" spans="1:20" ht="36.75" customHeight="1" x14ac:dyDescent="0.25">
      <c r="A1" s="80" t="s">
        <v>36</v>
      </c>
      <c r="B1" s="80"/>
      <c r="C1" s="80"/>
      <c r="D1" s="80" t="s">
        <v>31</v>
      </c>
      <c r="E1" s="80"/>
      <c r="F1" s="80"/>
      <c r="G1" s="80"/>
      <c r="H1" s="80" t="s">
        <v>37</v>
      </c>
      <c r="I1" s="80"/>
      <c r="J1" s="80"/>
      <c r="K1" s="79" t="s">
        <v>39</v>
      </c>
      <c r="L1" s="79" t="s">
        <v>39</v>
      </c>
      <c r="M1" s="79" t="s">
        <v>39</v>
      </c>
      <c r="N1" s="79" t="s">
        <v>39</v>
      </c>
      <c r="O1" s="79" t="s">
        <v>39</v>
      </c>
      <c r="P1" s="79" t="s">
        <v>39</v>
      </c>
      <c r="Q1" s="79" t="s">
        <v>39</v>
      </c>
      <c r="R1" s="79" t="s">
        <v>39</v>
      </c>
      <c r="S1" s="79" t="s">
        <v>39</v>
      </c>
      <c r="T1" s="79" t="s">
        <v>39</v>
      </c>
    </row>
    <row r="2" spans="1:20" ht="36.75" customHeight="1" x14ac:dyDescent="0.25">
      <c r="A2" s="80" t="s">
        <v>38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30" x14ac:dyDescent="0.2">
      <c r="A3" s="45" t="s">
        <v>6</v>
      </c>
      <c r="B3" s="45" t="s">
        <v>4</v>
      </c>
      <c r="C3" s="45" t="s">
        <v>40</v>
      </c>
      <c r="D3" s="45"/>
      <c r="E3" s="45" t="s">
        <v>41</v>
      </c>
      <c r="F3" s="45" t="s">
        <v>42</v>
      </c>
      <c r="G3" s="46" t="s">
        <v>2</v>
      </c>
      <c r="H3" s="47" t="s">
        <v>24</v>
      </c>
      <c r="I3" s="48" t="s">
        <v>0</v>
      </c>
      <c r="J3" s="49" t="s">
        <v>3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</row>
    <row r="4" spans="1:20" ht="60" customHeight="1" x14ac:dyDescent="0.25">
      <c r="A4" s="50">
        <v>2</v>
      </c>
      <c r="B4" s="51">
        <v>2</v>
      </c>
      <c r="C4" s="52" t="s">
        <v>43</v>
      </c>
      <c r="D4" s="53" t="s">
        <v>44</v>
      </c>
      <c r="E4" s="52" t="s">
        <v>45</v>
      </c>
      <c r="F4" s="54" t="s">
        <v>32</v>
      </c>
      <c r="G4" s="55">
        <v>57442</v>
      </c>
      <c r="H4" s="31">
        <v>1</v>
      </c>
      <c r="I4" s="28">
        <f t="shared" ref="I4:I13" si="0">H4-(SUM(K4:T4))</f>
        <v>1</v>
      </c>
      <c r="J4" s="29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60" customHeight="1" x14ac:dyDescent="0.25">
      <c r="A5" s="76">
        <v>3</v>
      </c>
      <c r="B5" s="38">
        <v>3</v>
      </c>
      <c r="C5" s="81" t="s">
        <v>43</v>
      </c>
      <c r="D5" s="39" t="s">
        <v>46</v>
      </c>
      <c r="E5" s="40" t="s">
        <v>45</v>
      </c>
      <c r="F5" s="41" t="s">
        <v>32</v>
      </c>
      <c r="G5" s="44">
        <v>41033</v>
      </c>
      <c r="H5" s="31">
        <v>1</v>
      </c>
      <c r="I5" s="28">
        <f t="shared" si="0"/>
        <v>1</v>
      </c>
      <c r="J5" s="29" t="str">
        <f t="shared" ref="J5:J6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60" customHeight="1" x14ac:dyDescent="0.25">
      <c r="A6" s="77"/>
      <c r="B6" s="38">
        <v>4</v>
      </c>
      <c r="C6" s="82"/>
      <c r="D6" s="39" t="s">
        <v>47</v>
      </c>
      <c r="E6" s="40" t="s">
        <v>45</v>
      </c>
      <c r="F6" s="41" t="s">
        <v>32</v>
      </c>
      <c r="G6" s="44">
        <v>6560</v>
      </c>
      <c r="H6" s="31">
        <v>1</v>
      </c>
      <c r="I6" s="28">
        <f t="shared" si="0"/>
        <v>1</v>
      </c>
      <c r="J6" s="29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60" customHeight="1" x14ac:dyDescent="0.25">
      <c r="A7" s="77"/>
      <c r="B7" s="38">
        <v>5</v>
      </c>
      <c r="C7" s="82"/>
      <c r="D7" s="39" t="s">
        <v>48</v>
      </c>
      <c r="E7" s="40" t="s">
        <v>45</v>
      </c>
      <c r="F7" s="41" t="s">
        <v>32</v>
      </c>
      <c r="G7" s="44">
        <v>8194</v>
      </c>
      <c r="H7" s="31">
        <v>1</v>
      </c>
      <c r="I7" s="28">
        <f t="shared" si="0"/>
        <v>1</v>
      </c>
      <c r="J7" s="29" t="str">
        <f t="shared" ref="J7:J9" si="2">IF(I7&lt;0,"ATENÇÃO","OK")</f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60" customHeight="1" x14ac:dyDescent="0.25">
      <c r="A8" s="77"/>
      <c r="B8" s="38">
        <v>6</v>
      </c>
      <c r="C8" s="82"/>
      <c r="D8" s="39" t="s">
        <v>49</v>
      </c>
      <c r="E8" s="40" t="s">
        <v>45</v>
      </c>
      <c r="F8" s="41" t="s">
        <v>32</v>
      </c>
      <c r="G8" s="44">
        <v>8194</v>
      </c>
      <c r="H8" s="31">
        <v>1</v>
      </c>
      <c r="I8" s="28">
        <f t="shared" si="0"/>
        <v>1</v>
      </c>
      <c r="J8" s="29" t="str">
        <f t="shared" si="2"/>
        <v>OK</v>
      </c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60" customHeight="1" x14ac:dyDescent="0.25">
      <c r="A9" s="77"/>
      <c r="B9" s="38">
        <v>7</v>
      </c>
      <c r="C9" s="82"/>
      <c r="D9" s="39" t="s">
        <v>50</v>
      </c>
      <c r="E9" s="40" t="s">
        <v>45</v>
      </c>
      <c r="F9" s="41" t="s">
        <v>32</v>
      </c>
      <c r="G9" s="44">
        <v>8194</v>
      </c>
      <c r="H9" s="31">
        <v>1</v>
      </c>
      <c r="I9" s="28">
        <f t="shared" si="0"/>
        <v>1</v>
      </c>
      <c r="J9" s="29" t="str">
        <f t="shared" si="2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60" customHeight="1" x14ac:dyDescent="0.25">
      <c r="A10" s="77"/>
      <c r="B10" s="38">
        <v>8</v>
      </c>
      <c r="C10" s="82"/>
      <c r="D10" s="39" t="s">
        <v>51</v>
      </c>
      <c r="E10" s="40" t="s">
        <v>45</v>
      </c>
      <c r="F10" s="41" t="s">
        <v>32</v>
      </c>
      <c r="G10" s="43">
        <v>16389</v>
      </c>
      <c r="H10" s="31">
        <v>1</v>
      </c>
      <c r="I10" s="28">
        <f t="shared" si="0"/>
        <v>1</v>
      </c>
      <c r="J10" s="29" t="str">
        <f t="shared" ref="J10" si="3">IF(I10&lt;0,"ATENÇÃO","OK")</f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60" customHeight="1" x14ac:dyDescent="0.25">
      <c r="A11" s="78"/>
      <c r="B11" s="38">
        <v>9</v>
      </c>
      <c r="C11" s="83"/>
      <c r="D11" s="39" t="s">
        <v>52</v>
      </c>
      <c r="E11" s="40" t="s">
        <v>45</v>
      </c>
      <c r="F11" s="41" t="s">
        <v>32</v>
      </c>
      <c r="G11" s="43">
        <v>55128</v>
      </c>
      <c r="H11" s="31">
        <v>1</v>
      </c>
      <c r="I11" s="28">
        <f t="shared" si="0"/>
        <v>1</v>
      </c>
      <c r="J11" s="29" t="str">
        <f t="shared" ref="J11:J13" si="4">IF(I11&lt;0,"ATENÇÃO","OK")</f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60" customHeight="1" x14ac:dyDescent="0.25">
      <c r="A12" s="50">
        <v>4</v>
      </c>
      <c r="B12" s="51">
        <v>10</v>
      </c>
      <c r="C12" s="52" t="s">
        <v>53</v>
      </c>
      <c r="D12" s="53" t="s">
        <v>54</v>
      </c>
      <c r="E12" s="52" t="s">
        <v>55</v>
      </c>
      <c r="F12" s="54" t="s">
        <v>32</v>
      </c>
      <c r="G12" s="55">
        <v>816.58</v>
      </c>
      <c r="H12" s="31">
        <v>30</v>
      </c>
      <c r="I12" s="28">
        <f t="shared" si="0"/>
        <v>30</v>
      </c>
      <c r="J12" s="29" t="str">
        <f t="shared" si="4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60" customHeight="1" x14ac:dyDescent="0.25">
      <c r="A13" s="42">
        <v>11</v>
      </c>
      <c r="B13" s="38">
        <v>20</v>
      </c>
      <c r="C13" s="40" t="s">
        <v>56</v>
      </c>
      <c r="D13" s="39" t="s">
        <v>57</v>
      </c>
      <c r="E13" s="40" t="s">
        <v>58</v>
      </c>
      <c r="F13" s="41" t="s">
        <v>32</v>
      </c>
      <c r="G13" s="43">
        <v>500</v>
      </c>
      <c r="H13" s="31"/>
      <c r="I13" s="28">
        <f t="shared" si="0"/>
        <v>0</v>
      </c>
      <c r="J13" s="29" t="str">
        <f t="shared" si="4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7" spans="3:4" ht="15" customHeight="1" x14ac:dyDescent="0.25">
      <c r="C17" s="84" t="s">
        <v>59</v>
      </c>
      <c r="D17" s="84"/>
    </row>
    <row r="18" spans="3:4" ht="15" customHeight="1" x14ac:dyDescent="0.25">
      <c r="C18" s="84"/>
      <c r="D18" s="84"/>
    </row>
    <row r="19" spans="3:4" x14ac:dyDescent="0.25">
      <c r="C19" s="84"/>
      <c r="D19" s="84"/>
    </row>
    <row r="20" spans="3:4" x14ac:dyDescent="0.25">
      <c r="C20" s="85" t="s">
        <v>60</v>
      </c>
      <c r="D20" s="85"/>
    </row>
    <row r="21" spans="3:4" x14ac:dyDescent="0.25">
      <c r="C21" s="85"/>
      <c r="D21" s="85"/>
    </row>
  </sheetData>
  <mergeCells count="18">
    <mergeCell ref="C17:D19"/>
    <mergeCell ref="C20:D21"/>
    <mergeCell ref="A5:A11"/>
    <mergeCell ref="T1:T2"/>
    <mergeCell ref="A2:J2"/>
    <mergeCell ref="L1:L2"/>
    <mergeCell ref="M1:M2"/>
    <mergeCell ref="N1:N2"/>
    <mergeCell ref="O1:O2"/>
    <mergeCell ref="P1:P2"/>
    <mergeCell ref="Q1:Q2"/>
    <mergeCell ref="A1:C1"/>
    <mergeCell ref="D1:G1"/>
    <mergeCell ref="H1:J1"/>
    <mergeCell ref="K1:K2"/>
    <mergeCell ref="R1:R2"/>
    <mergeCell ref="S1:S2"/>
    <mergeCell ref="C5:C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zoomScale="80" zoomScaleNormal="80" workbookViewId="0">
      <selection activeCell="K1" sqref="K1:K1048576"/>
    </sheetView>
  </sheetViews>
  <sheetFormatPr defaultColWidth="9.7109375" defaultRowHeight="15" x14ac:dyDescent="0.25"/>
  <cols>
    <col min="1" max="1" width="8.5703125" style="1" customWidth="1"/>
    <col min="2" max="2" width="8.140625" style="1" customWidth="1"/>
    <col min="3" max="3" width="32.5703125" style="1" customWidth="1"/>
    <col min="4" max="4" width="64" style="1" customWidth="1"/>
    <col min="5" max="5" width="25" style="1" customWidth="1"/>
    <col min="6" max="6" width="9.5703125" style="1" customWidth="1"/>
    <col min="7" max="7" width="15.42578125" style="1" customWidth="1"/>
    <col min="8" max="8" width="14.5703125" style="19" customWidth="1"/>
    <col min="9" max="9" width="13.28515625" style="30" customWidth="1"/>
    <col min="10" max="10" width="12.5703125" style="17" customWidth="1"/>
    <col min="11" max="20" width="12" style="18" customWidth="1"/>
    <col min="21" max="16384" width="9.7109375" style="15"/>
  </cols>
  <sheetData>
    <row r="1" spans="1:20" ht="36.75" customHeight="1" x14ac:dyDescent="0.25">
      <c r="A1" s="80" t="s">
        <v>36</v>
      </c>
      <c r="B1" s="80"/>
      <c r="C1" s="80"/>
      <c r="D1" s="80" t="s">
        <v>31</v>
      </c>
      <c r="E1" s="80"/>
      <c r="F1" s="80"/>
      <c r="G1" s="80"/>
      <c r="H1" s="80" t="s">
        <v>37</v>
      </c>
      <c r="I1" s="80"/>
      <c r="J1" s="80"/>
      <c r="K1" s="79" t="s">
        <v>71</v>
      </c>
      <c r="L1" s="79" t="s">
        <v>39</v>
      </c>
      <c r="M1" s="79" t="s">
        <v>39</v>
      </c>
      <c r="N1" s="79" t="s">
        <v>39</v>
      </c>
      <c r="O1" s="79" t="s">
        <v>39</v>
      </c>
      <c r="P1" s="79" t="s">
        <v>39</v>
      </c>
      <c r="Q1" s="79" t="s">
        <v>39</v>
      </c>
      <c r="R1" s="79" t="s">
        <v>39</v>
      </c>
      <c r="S1" s="79" t="s">
        <v>39</v>
      </c>
      <c r="T1" s="79" t="s">
        <v>39</v>
      </c>
    </row>
    <row r="2" spans="1:20" ht="36.75" customHeight="1" x14ac:dyDescent="0.25">
      <c r="A2" s="80" t="s">
        <v>38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30" x14ac:dyDescent="0.2">
      <c r="A3" s="45" t="s">
        <v>6</v>
      </c>
      <c r="B3" s="45" t="s">
        <v>4</v>
      </c>
      <c r="C3" s="45" t="s">
        <v>40</v>
      </c>
      <c r="D3" s="45"/>
      <c r="E3" s="45" t="s">
        <v>41</v>
      </c>
      <c r="F3" s="45" t="s">
        <v>42</v>
      </c>
      <c r="G3" s="46" t="s">
        <v>2</v>
      </c>
      <c r="H3" s="47" t="s">
        <v>24</v>
      </c>
      <c r="I3" s="48" t="s">
        <v>0</v>
      </c>
      <c r="J3" s="49" t="s">
        <v>3</v>
      </c>
      <c r="K3" s="73">
        <v>43465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</row>
    <row r="4" spans="1:20" ht="60" customHeight="1" x14ac:dyDescent="0.25">
      <c r="A4" s="50">
        <v>2</v>
      </c>
      <c r="B4" s="51">
        <v>2</v>
      </c>
      <c r="C4" s="52" t="s">
        <v>43</v>
      </c>
      <c r="D4" s="53" t="s">
        <v>44</v>
      </c>
      <c r="E4" s="52" t="s">
        <v>45</v>
      </c>
      <c r="F4" s="54" t="s">
        <v>32</v>
      </c>
      <c r="G4" s="55">
        <v>57442</v>
      </c>
      <c r="H4" s="31"/>
      <c r="I4" s="28">
        <f t="shared" ref="I4:I13" si="0">H4-(SUM(K4:T4))</f>
        <v>0</v>
      </c>
      <c r="J4" s="29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60" customHeight="1" x14ac:dyDescent="0.25">
      <c r="A5" s="76">
        <v>3</v>
      </c>
      <c r="B5" s="38">
        <v>3</v>
      </c>
      <c r="C5" s="81" t="s">
        <v>43</v>
      </c>
      <c r="D5" s="39" t="s">
        <v>46</v>
      </c>
      <c r="E5" s="40" t="s">
        <v>45</v>
      </c>
      <c r="F5" s="41" t="s">
        <v>32</v>
      </c>
      <c r="G5" s="44">
        <v>41033</v>
      </c>
      <c r="H5" s="31"/>
      <c r="I5" s="28">
        <f t="shared" si="0"/>
        <v>0</v>
      </c>
      <c r="J5" s="29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60" customHeight="1" x14ac:dyDescent="0.25">
      <c r="A6" s="77"/>
      <c r="B6" s="38">
        <v>4</v>
      </c>
      <c r="C6" s="82"/>
      <c r="D6" s="39" t="s">
        <v>47</v>
      </c>
      <c r="E6" s="40" t="s">
        <v>45</v>
      </c>
      <c r="F6" s="41" t="s">
        <v>32</v>
      </c>
      <c r="G6" s="44">
        <v>6560</v>
      </c>
      <c r="H6" s="31"/>
      <c r="I6" s="28">
        <f t="shared" si="0"/>
        <v>0</v>
      </c>
      <c r="J6" s="29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60" customHeight="1" x14ac:dyDescent="0.25">
      <c r="A7" s="77"/>
      <c r="B7" s="38">
        <v>5</v>
      </c>
      <c r="C7" s="82"/>
      <c r="D7" s="39" t="s">
        <v>48</v>
      </c>
      <c r="E7" s="40" t="s">
        <v>45</v>
      </c>
      <c r="F7" s="41" t="s">
        <v>32</v>
      </c>
      <c r="G7" s="44">
        <v>8194</v>
      </c>
      <c r="H7" s="31"/>
      <c r="I7" s="28">
        <f t="shared" si="0"/>
        <v>0</v>
      </c>
      <c r="J7" s="29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60" customHeight="1" x14ac:dyDescent="0.25">
      <c r="A8" s="77"/>
      <c r="B8" s="38">
        <v>6</v>
      </c>
      <c r="C8" s="82"/>
      <c r="D8" s="39" t="s">
        <v>49</v>
      </c>
      <c r="E8" s="40" t="s">
        <v>45</v>
      </c>
      <c r="F8" s="41" t="s">
        <v>32</v>
      </c>
      <c r="G8" s="44">
        <v>8194</v>
      </c>
      <c r="H8" s="31"/>
      <c r="I8" s="28">
        <f t="shared" si="0"/>
        <v>0</v>
      </c>
      <c r="J8" s="29" t="str">
        <f t="shared" si="1"/>
        <v>OK</v>
      </c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60" customHeight="1" x14ac:dyDescent="0.25">
      <c r="A9" s="77"/>
      <c r="B9" s="38">
        <v>7</v>
      </c>
      <c r="C9" s="82"/>
      <c r="D9" s="39" t="s">
        <v>50</v>
      </c>
      <c r="E9" s="40" t="s">
        <v>45</v>
      </c>
      <c r="F9" s="41" t="s">
        <v>32</v>
      </c>
      <c r="G9" s="44">
        <v>8194</v>
      </c>
      <c r="H9" s="31"/>
      <c r="I9" s="28">
        <f t="shared" si="0"/>
        <v>0</v>
      </c>
      <c r="J9" s="29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60" customHeight="1" x14ac:dyDescent="0.25">
      <c r="A10" s="77"/>
      <c r="B10" s="38">
        <v>8</v>
      </c>
      <c r="C10" s="82"/>
      <c r="D10" s="39" t="s">
        <v>51</v>
      </c>
      <c r="E10" s="40" t="s">
        <v>45</v>
      </c>
      <c r="F10" s="41" t="s">
        <v>32</v>
      </c>
      <c r="G10" s="43">
        <v>16389</v>
      </c>
      <c r="H10" s="31"/>
      <c r="I10" s="28">
        <f t="shared" si="0"/>
        <v>0</v>
      </c>
      <c r="J10" s="29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60" customHeight="1" x14ac:dyDescent="0.25">
      <c r="A11" s="78"/>
      <c r="B11" s="38">
        <v>9</v>
      </c>
      <c r="C11" s="83"/>
      <c r="D11" s="39" t="s">
        <v>52</v>
      </c>
      <c r="E11" s="40" t="s">
        <v>45</v>
      </c>
      <c r="F11" s="41" t="s">
        <v>32</v>
      </c>
      <c r="G11" s="43">
        <v>55128</v>
      </c>
      <c r="H11" s="31"/>
      <c r="I11" s="28">
        <f t="shared" si="0"/>
        <v>0</v>
      </c>
      <c r="J11" s="29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60" customHeight="1" x14ac:dyDescent="0.25">
      <c r="A12" s="50">
        <v>4</v>
      </c>
      <c r="B12" s="51">
        <v>10</v>
      </c>
      <c r="C12" s="52" t="s">
        <v>53</v>
      </c>
      <c r="D12" s="53" t="s">
        <v>54</v>
      </c>
      <c r="E12" s="52" t="s">
        <v>55</v>
      </c>
      <c r="F12" s="54" t="s">
        <v>32</v>
      </c>
      <c r="G12" s="55">
        <v>816.58</v>
      </c>
      <c r="H12" s="31"/>
      <c r="I12" s="28">
        <f t="shared" si="0"/>
        <v>0</v>
      </c>
      <c r="J12" s="29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60" customHeight="1" x14ac:dyDescent="0.25">
      <c r="A13" s="42">
        <v>11</v>
      </c>
      <c r="B13" s="38">
        <v>20</v>
      </c>
      <c r="C13" s="40" t="s">
        <v>56</v>
      </c>
      <c r="D13" s="39" t="s">
        <v>57</v>
      </c>
      <c r="E13" s="40" t="s">
        <v>58</v>
      </c>
      <c r="F13" s="41" t="s">
        <v>32</v>
      </c>
      <c r="G13" s="43">
        <v>500</v>
      </c>
      <c r="H13" s="31">
        <v>1</v>
      </c>
      <c r="I13" s="28">
        <f t="shared" si="0"/>
        <v>0</v>
      </c>
      <c r="J13" s="29" t="str">
        <f t="shared" si="1"/>
        <v>OK</v>
      </c>
      <c r="K13" s="74">
        <v>1</v>
      </c>
      <c r="L13" s="20"/>
      <c r="M13" s="20"/>
      <c r="N13" s="20"/>
      <c r="O13" s="20"/>
      <c r="P13" s="20"/>
      <c r="Q13" s="20"/>
      <c r="R13" s="20"/>
      <c r="S13" s="20"/>
      <c r="T13" s="20"/>
    </row>
    <row r="17" spans="3:4" ht="15" customHeight="1" x14ac:dyDescent="0.25">
      <c r="C17" s="84" t="s">
        <v>59</v>
      </c>
      <c r="D17" s="84"/>
    </row>
    <row r="18" spans="3:4" ht="15" customHeight="1" x14ac:dyDescent="0.25">
      <c r="C18" s="84"/>
      <c r="D18" s="84"/>
    </row>
    <row r="19" spans="3:4" x14ac:dyDescent="0.25">
      <c r="C19" s="84"/>
      <c r="D19" s="84"/>
    </row>
    <row r="20" spans="3:4" x14ac:dyDescent="0.25">
      <c r="C20" s="85" t="s">
        <v>60</v>
      </c>
      <c r="D20" s="85"/>
    </row>
    <row r="21" spans="3:4" x14ac:dyDescent="0.25">
      <c r="C21" s="85"/>
      <c r="D21" s="85"/>
    </row>
  </sheetData>
  <mergeCells count="18">
    <mergeCell ref="T1:T2"/>
    <mergeCell ref="D1:G1"/>
    <mergeCell ref="H1:J1"/>
    <mergeCell ref="A2:J2"/>
    <mergeCell ref="A5:A11"/>
    <mergeCell ref="C5:C11"/>
    <mergeCell ref="Q1:Q2"/>
    <mergeCell ref="R1:R2"/>
    <mergeCell ref="S1:S2"/>
    <mergeCell ref="A1:C1"/>
    <mergeCell ref="K1:K2"/>
    <mergeCell ref="L1:L2"/>
    <mergeCell ref="M1:M2"/>
    <mergeCell ref="C17:D19"/>
    <mergeCell ref="C20:D21"/>
    <mergeCell ref="N1:N2"/>
    <mergeCell ref="O1:O2"/>
    <mergeCell ref="P1:P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opLeftCell="D10" zoomScale="80" zoomScaleNormal="80" workbookViewId="0">
      <selection activeCell="N23" sqref="N23"/>
    </sheetView>
  </sheetViews>
  <sheetFormatPr defaultColWidth="9.7109375" defaultRowHeight="15" x14ac:dyDescent="0.25"/>
  <cols>
    <col min="1" max="1" width="10.28515625" style="1" customWidth="1"/>
    <col min="2" max="2" width="8.42578125" style="1" customWidth="1"/>
    <col min="3" max="3" width="30.5703125" style="1" customWidth="1"/>
    <col min="4" max="4" width="64" style="1" customWidth="1"/>
    <col min="5" max="5" width="19" style="1" customWidth="1"/>
    <col min="6" max="6" width="16" style="1" customWidth="1"/>
    <col min="7" max="7" width="15.42578125" style="1" customWidth="1"/>
    <col min="8" max="8" width="12" style="19" customWidth="1"/>
    <col min="9" max="9" width="13.28515625" style="30" customWidth="1"/>
    <col min="10" max="10" width="12.5703125" style="59" customWidth="1"/>
    <col min="11" max="11" width="15.7109375" style="61" customWidth="1"/>
    <col min="12" max="12" width="16.140625" style="61" customWidth="1"/>
    <col min="13" max="22" width="12" style="18" customWidth="1"/>
    <col min="23" max="16384" width="9.7109375" style="15"/>
  </cols>
  <sheetData>
    <row r="1" spans="1:22" ht="24.75" customHeight="1" x14ac:dyDescent="0.25">
      <c r="A1" s="80" t="s">
        <v>36</v>
      </c>
      <c r="B1" s="80"/>
      <c r="C1" s="80"/>
      <c r="D1" s="80" t="s">
        <v>31</v>
      </c>
      <c r="E1" s="80"/>
      <c r="F1" s="80"/>
      <c r="G1" s="80"/>
      <c r="H1" s="95" t="s">
        <v>37</v>
      </c>
      <c r="I1" s="95"/>
      <c r="J1" s="95"/>
      <c r="K1" s="95"/>
      <c r="L1" s="9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24.75" customHeight="1" x14ac:dyDescent="0.25">
      <c r="A2" s="80" t="s">
        <v>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6" customFormat="1" ht="30" x14ac:dyDescent="0.2">
      <c r="A3" s="23" t="s">
        <v>6</v>
      </c>
      <c r="B3" s="23" t="s">
        <v>4</v>
      </c>
      <c r="C3" s="23" t="s">
        <v>40</v>
      </c>
      <c r="D3" s="24"/>
      <c r="E3" s="24" t="s">
        <v>41</v>
      </c>
      <c r="F3" s="24" t="s">
        <v>42</v>
      </c>
      <c r="G3" s="25" t="s">
        <v>2</v>
      </c>
      <c r="H3" s="26" t="s">
        <v>24</v>
      </c>
      <c r="I3" s="26" t="s">
        <v>30</v>
      </c>
      <c r="J3" s="23" t="s">
        <v>25</v>
      </c>
      <c r="K3" s="23" t="s">
        <v>34</v>
      </c>
      <c r="L3" s="23" t="s">
        <v>27</v>
      </c>
    </row>
    <row r="4" spans="1:22" ht="60" customHeight="1" x14ac:dyDescent="0.25">
      <c r="A4" s="56">
        <v>2</v>
      </c>
      <c r="B4" s="57">
        <v>2</v>
      </c>
      <c r="C4" s="58" t="s">
        <v>43</v>
      </c>
      <c r="D4" s="32" t="s">
        <v>61</v>
      </c>
      <c r="E4" s="32" t="s">
        <v>45</v>
      </c>
      <c r="F4" s="57" t="s">
        <v>32</v>
      </c>
      <c r="G4" s="43">
        <v>57442</v>
      </c>
      <c r="H4" s="21">
        <f>'CAV '!H4+ESAG!H4</f>
        <v>1</v>
      </c>
      <c r="I4" s="28">
        <f>('CAV '!H4-'CAV '!I4)+(ESAG!H4-ESAG!I4)</f>
        <v>0</v>
      </c>
      <c r="J4" s="33">
        <f>H4-I4</f>
        <v>1</v>
      </c>
      <c r="K4" s="22">
        <f t="shared" ref="K4:K13" si="0">G4*H4</f>
        <v>57442</v>
      </c>
      <c r="L4" s="22">
        <f t="shared" ref="L4:L13" si="1">G4*I4</f>
        <v>0</v>
      </c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60" customHeight="1" x14ac:dyDescent="0.25">
      <c r="A5" s="86">
        <v>3</v>
      </c>
      <c r="B5" s="57">
        <v>3</v>
      </c>
      <c r="C5" s="99" t="s">
        <v>43</v>
      </c>
      <c r="D5" s="32" t="s">
        <v>62</v>
      </c>
      <c r="E5" s="32" t="s">
        <v>45</v>
      </c>
      <c r="F5" s="57" t="s">
        <v>32</v>
      </c>
      <c r="G5" s="44">
        <v>41033</v>
      </c>
      <c r="H5" s="21">
        <f>'CAV '!H5+ESAG!H5</f>
        <v>1</v>
      </c>
      <c r="I5" s="28">
        <f>('CAV '!H5-'CAV '!I5)+(ESAG!H5-ESAG!I5)</f>
        <v>0</v>
      </c>
      <c r="J5" s="33">
        <f t="shared" ref="J5:J13" si="2">H5-I5</f>
        <v>1</v>
      </c>
      <c r="K5" s="22">
        <f t="shared" si="0"/>
        <v>41033</v>
      </c>
      <c r="L5" s="22">
        <f t="shared" si="1"/>
        <v>0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60" customHeight="1" x14ac:dyDescent="0.25">
      <c r="A6" s="87"/>
      <c r="B6" s="57">
        <v>4</v>
      </c>
      <c r="C6" s="100"/>
      <c r="D6" s="32" t="s">
        <v>63</v>
      </c>
      <c r="E6" s="32" t="s">
        <v>45</v>
      </c>
      <c r="F6" s="57" t="s">
        <v>32</v>
      </c>
      <c r="G6" s="44">
        <v>6560</v>
      </c>
      <c r="H6" s="21">
        <f>'CAV '!H6+ESAG!H6</f>
        <v>1</v>
      </c>
      <c r="I6" s="28">
        <f>('CAV '!H6-'CAV '!I6)+(ESAG!H6-ESAG!I6)</f>
        <v>0</v>
      </c>
      <c r="J6" s="33">
        <f t="shared" si="2"/>
        <v>1</v>
      </c>
      <c r="K6" s="22">
        <f t="shared" si="0"/>
        <v>6560</v>
      </c>
      <c r="L6" s="22">
        <f t="shared" si="1"/>
        <v>0</v>
      </c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60" customHeight="1" x14ac:dyDescent="0.25">
      <c r="A7" s="87"/>
      <c r="B7" s="57">
        <v>5</v>
      </c>
      <c r="C7" s="100"/>
      <c r="D7" s="32" t="s">
        <v>64</v>
      </c>
      <c r="E7" s="32" t="s">
        <v>45</v>
      </c>
      <c r="F7" s="57" t="s">
        <v>32</v>
      </c>
      <c r="G7" s="44">
        <v>8194</v>
      </c>
      <c r="H7" s="21">
        <f>'CAV '!H7+ESAG!H7</f>
        <v>1</v>
      </c>
      <c r="I7" s="28">
        <f>('CAV '!H7-'CAV '!I7)+(ESAG!H7-ESAG!I7)</f>
        <v>0</v>
      </c>
      <c r="J7" s="33">
        <f t="shared" si="2"/>
        <v>1</v>
      </c>
      <c r="K7" s="22">
        <f t="shared" si="0"/>
        <v>8194</v>
      </c>
      <c r="L7" s="22">
        <f t="shared" si="1"/>
        <v>0</v>
      </c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60" customHeight="1" x14ac:dyDescent="0.25">
      <c r="A8" s="87"/>
      <c r="B8" s="57">
        <v>6</v>
      </c>
      <c r="C8" s="100"/>
      <c r="D8" s="32" t="s">
        <v>65</v>
      </c>
      <c r="E8" s="32" t="s">
        <v>45</v>
      </c>
      <c r="F8" s="57" t="s">
        <v>32</v>
      </c>
      <c r="G8" s="44">
        <v>8194</v>
      </c>
      <c r="H8" s="21">
        <f>'CAV '!H8+ESAG!H8</f>
        <v>1</v>
      </c>
      <c r="I8" s="28">
        <f>('CAV '!H8-'CAV '!I8)+(ESAG!H8-ESAG!I8)</f>
        <v>0</v>
      </c>
      <c r="J8" s="33">
        <f t="shared" si="2"/>
        <v>1</v>
      </c>
      <c r="K8" s="22">
        <f t="shared" si="0"/>
        <v>8194</v>
      </c>
      <c r="L8" s="22">
        <f t="shared" si="1"/>
        <v>0</v>
      </c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60" customHeight="1" x14ac:dyDescent="0.25">
      <c r="A9" s="87"/>
      <c r="B9" s="57">
        <v>7</v>
      </c>
      <c r="C9" s="100"/>
      <c r="D9" s="32" t="s">
        <v>66</v>
      </c>
      <c r="E9" s="32" t="s">
        <v>45</v>
      </c>
      <c r="F9" s="57" t="s">
        <v>32</v>
      </c>
      <c r="G9" s="44">
        <v>8194</v>
      </c>
      <c r="H9" s="21">
        <f>'CAV '!H9+ESAG!H9</f>
        <v>1</v>
      </c>
      <c r="I9" s="28">
        <f>('CAV '!H9-'CAV '!I9)+(ESAG!H9-ESAG!I9)</f>
        <v>0</v>
      </c>
      <c r="J9" s="33">
        <f t="shared" si="2"/>
        <v>1</v>
      </c>
      <c r="K9" s="22">
        <f t="shared" si="0"/>
        <v>8194</v>
      </c>
      <c r="L9" s="22">
        <f t="shared" si="1"/>
        <v>0</v>
      </c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60" customHeight="1" x14ac:dyDescent="0.25">
      <c r="A10" s="87"/>
      <c r="B10" s="57">
        <v>8</v>
      </c>
      <c r="C10" s="100"/>
      <c r="D10" s="32" t="s">
        <v>67</v>
      </c>
      <c r="E10" s="32" t="s">
        <v>45</v>
      </c>
      <c r="F10" s="57" t="s">
        <v>32</v>
      </c>
      <c r="G10" s="43">
        <v>16389</v>
      </c>
      <c r="H10" s="21">
        <f>'CAV '!H10+ESAG!H10</f>
        <v>1</v>
      </c>
      <c r="I10" s="28">
        <f>('CAV '!H10-'CAV '!I10)+(ESAG!H10-ESAG!I10)</f>
        <v>0</v>
      </c>
      <c r="J10" s="33">
        <f t="shared" si="2"/>
        <v>1</v>
      </c>
      <c r="K10" s="22">
        <f t="shared" si="0"/>
        <v>16389</v>
      </c>
      <c r="L10" s="22">
        <f t="shared" si="1"/>
        <v>0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60" customHeight="1" x14ac:dyDescent="0.25">
      <c r="A11" s="88"/>
      <c r="B11" s="57">
        <v>9</v>
      </c>
      <c r="C11" s="101"/>
      <c r="D11" s="32" t="s">
        <v>68</v>
      </c>
      <c r="E11" s="32" t="s">
        <v>45</v>
      </c>
      <c r="F11" s="57" t="s">
        <v>32</v>
      </c>
      <c r="G11" s="43">
        <v>55128</v>
      </c>
      <c r="H11" s="21">
        <f>'CAV '!H11+ESAG!H11</f>
        <v>1</v>
      </c>
      <c r="I11" s="28">
        <f>('CAV '!H11-'CAV '!I11)+(ESAG!H11-ESAG!I11)</f>
        <v>0</v>
      </c>
      <c r="J11" s="33">
        <f t="shared" si="2"/>
        <v>1</v>
      </c>
      <c r="K11" s="22">
        <f t="shared" si="0"/>
        <v>55128</v>
      </c>
      <c r="L11" s="22">
        <f t="shared" si="1"/>
        <v>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60" customHeight="1" x14ac:dyDescent="0.25">
      <c r="A12" s="56">
        <v>4</v>
      </c>
      <c r="B12" s="57">
        <v>10</v>
      </c>
      <c r="C12" s="58" t="s">
        <v>53</v>
      </c>
      <c r="D12" s="32" t="s">
        <v>69</v>
      </c>
      <c r="E12" s="32" t="s">
        <v>55</v>
      </c>
      <c r="F12" s="57" t="s">
        <v>32</v>
      </c>
      <c r="G12" s="43">
        <v>816.58</v>
      </c>
      <c r="H12" s="21">
        <f>'CAV '!H12+ESAG!H12</f>
        <v>30</v>
      </c>
      <c r="I12" s="28">
        <f>('CAV '!H12-'CAV '!I12)+(ESAG!H12-ESAG!I12)</f>
        <v>0</v>
      </c>
      <c r="J12" s="33">
        <f t="shared" si="2"/>
        <v>30</v>
      </c>
      <c r="K12" s="22">
        <f t="shared" si="0"/>
        <v>24497.4</v>
      </c>
      <c r="L12" s="22">
        <f t="shared" si="1"/>
        <v>0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60" customHeight="1" x14ac:dyDescent="0.25">
      <c r="A13" s="56">
        <v>11</v>
      </c>
      <c r="B13" s="57">
        <v>20</v>
      </c>
      <c r="C13" s="58" t="s">
        <v>56</v>
      </c>
      <c r="D13" s="32" t="s">
        <v>70</v>
      </c>
      <c r="E13" s="32" t="s">
        <v>58</v>
      </c>
      <c r="F13" s="57" t="s">
        <v>32</v>
      </c>
      <c r="G13" s="43">
        <v>500</v>
      </c>
      <c r="H13" s="21">
        <f>'CAV '!H13+ESAG!H13</f>
        <v>1</v>
      </c>
      <c r="I13" s="28">
        <f>('CAV '!H13-'CAV '!I13)+(ESAG!H13-ESAG!I13)</f>
        <v>1</v>
      </c>
      <c r="J13" s="33">
        <f t="shared" si="2"/>
        <v>0</v>
      </c>
      <c r="K13" s="22">
        <f t="shared" si="0"/>
        <v>500</v>
      </c>
      <c r="L13" s="22">
        <f t="shared" si="1"/>
        <v>500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3.75" customHeight="1" x14ac:dyDescent="0.25">
      <c r="K14" s="60">
        <f>SUM(K4:K13)</f>
        <v>226131.4</v>
      </c>
      <c r="L14" s="60">
        <f>SUM(L4:L13)</f>
        <v>500</v>
      </c>
    </row>
    <row r="19" spans="8:12" x14ac:dyDescent="0.25">
      <c r="H19" s="96" t="str">
        <f>A1</f>
        <v>PROCESSO: 686/2018/UDESC</v>
      </c>
      <c r="I19" s="97"/>
      <c r="J19" s="97"/>
      <c r="K19" s="97"/>
      <c r="L19" s="98"/>
    </row>
    <row r="20" spans="8:12" x14ac:dyDescent="0.25">
      <c r="H20" s="89" t="s">
        <v>35</v>
      </c>
      <c r="I20" s="90"/>
      <c r="J20" s="90"/>
      <c r="K20" s="90"/>
      <c r="L20" s="91"/>
    </row>
    <row r="21" spans="8:12" x14ac:dyDescent="0.25">
      <c r="H21" s="92" t="str">
        <f>H1</f>
        <v>VIGÊNCIA DA ATA: 20/06/2018 até 19/06/2019</v>
      </c>
      <c r="I21" s="93"/>
      <c r="J21" s="93"/>
      <c r="K21" s="93"/>
      <c r="L21" s="94"/>
    </row>
    <row r="22" spans="8:12" x14ac:dyDescent="0.25">
      <c r="H22" s="66" t="s">
        <v>26</v>
      </c>
      <c r="I22" s="34"/>
      <c r="J22" s="34"/>
      <c r="K22" s="67"/>
      <c r="L22" s="62">
        <f>K14</f>
        <v>226131.4</v>
      </c>
    </row>
    <row r="23" spans="8:12" x14ac:dyDescent="0.25">
      <c r="H23" s="68" t="s">
        <v>27</v>
      </c>
      <c r="I23" s="35"/>
      <c r="J23" s="35"/>
      <c r="K23" s="69"/>
      <c r="L23" s="63">
        <f>L14</f>
        <v>500</v>
      </c>
    </row>
    <row r="24" spans="8:12" x14ac:dyDescent="0.25">
      <c r="H24" s="68" t="s">
        <v>28</v>
      </c>
      <c r="I24" s="35"/>
      <c r="J24" s="35"/>
      <c r="K24" s="69"/>
      <c r="L24" s="64"/>
    </row>
    <row r="25" spans="8:12" x14ac:dyDescent="0.25">
      <c r="H25" s="70" t="s">
        <v>29</v>
      </c>
      <c r="I25" s="36"/>
      <c r="J25" s="36"/>
      <c r="K25" s="71"/>
      <c r="L25" s="75">
        <f>L23/L22</f>
        <v>2.2111038095549754E-3</v>
      </c>
    </row>
    <row r="26" spans="8:12" x14ac:dyDescent="0.25">
      <c r="H26" s="72" t="s">
        <v>72</v>
      </c>
      <c r="I26" s="37"/>
      <c r="J26" s="37"/>
      <c r="K26" s="37"/>
      <c r="L26" s="65"/>
    </row>
  </sheetData>
  <mergeCells count="9">
    <mergeCell ref="A5:A11"/>
    <mergeCell ref="H20:L20"/>
    <mergeCell ref="H21:L21"/>
    <mergeCell ref="H1:L1"/>
    <mergeCell ref="A2:L2"/>
    <mergeCell ref="A1:C1"/>
    <mergeCell ref="D1:G1"/>
    <mergeCell ref="H19:L19"/>
    <mergeCell ref="C5:C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3" t="s">
        <v>7</v>
      </c>
      <c r="B1" s="103"/>
      <c r="C1" s="103"/>
      <c r="D1" s="103"/>
      <c r="E1" s="103"/>
      <c r="F1" s="103"/>
      <c r="G1" s="103"/>
      <c r="H1" s="103"/>
    </row>
    <row r="2" spans="1:8" ht="20.25" x14ac:dyDescent="0.2">
      <c r="B2" s="3"/>
    </row>
    <row r="3" spans="1:8" ht="47.25" customHeight="1" x14ac:dyDescent="0.2">
      <c r="A3" s="104" t="s">
        <v>8</v>
      </c>
      <c r="B3" s="104"/>
      <c r="C3" s="104"/>
      <c r="D3" s="104"/>
      <c r="E3" s="104"/>
      <c r="F3" s="104"/>
      <c r="G3" s="104"/>
      <c r="H3" s="104"/>
    </row>
    <row r="4" spans="1:8" ht="35.25" customHeight="1" x14ac:dyDescent="0.2">
      <c r="B4" s="4"/>
    </row>
    <row r="5" spans="1:8" ht="15" customHeight="1" x14ac:dyDescent="0.2">
      <c r="A5" s="105" t="s">
        <v>9</v>
      </c>
      <c r="B5" s="105"/>
      <c r="C5" s="105"/>
      <c r="D5" s="105"/>
      <c r="E5" s="105"/>
      <c r="F5" s="105"/>
      <c r="G5" s="105"/>
      <c r="H5" s="105"/>
    </row>
    <row r="6" spans="1:8" ht="15" customHeight="1" x14ac:dyDescent="0.2">
      <c r="A6" s="105" t="s">
        <v>10</v>
      </c>
      <c r="B6" s="105"/>
      <c r="C6" s="105"/>
      <c r="D6" s="105"/>
      <c r="E6" s="105"/>
      <c r="F6" s="105"/>
      <c r="G6" s="105"/>
      <c r="H6" s="105"/>
    </row>
    <row r="7" spans="1:8" ht="15" customHeight="1" x14ac:dyDescent="0.2">
      <c r="A7" s="105" t="s">
        <v>11</v>
      </c>
      <c r="B7" s="105"/>
      <c r="C7" s="105"/>
      <c r="D7" s="105"/>
      <c r="E7" s="105"/>
      <c r="F7" s="105"/>
      <c r="G7" s="105"/>
      <c r="H7" s="105"/>
    </row>
    <row r="8" spans="1:8" ht="15" customHeight="1" x14ac:dyDescent="0.2">
      <c r="A8" s="105" t="s">
        <v>12</v>
      </c>
      <c r="B8" s="105"/>
      <c r="C8" s="105"/>
      <c r="D8" s="105"/>
      <c r="E8" s="105"/>
      <c r="F8" s="105"/>
      <c r="G8" s="105"/>
      <c r="H8" s="105"/>
    </row>
    <row r="9" spans="1:8" ht="30" customHeight="1" x14ac:dyDescent="0.2">
      <c r="B9" s="5"/>
    </row>
    <row r="10" spans="1:8" ht="105" customHeight="1" x14ac:dyDescent="0.2">
      <c r="A10" s="106" t="s">
        <v>13</v>
      </c>
      <c r="B10" s="106"/>
      <c r="C10" s="106"/>
      <c r="D10" s="106"/>
      <c r="E10" s="106"/>
      <c r="F10" s="106"/>
      <c r="G10" s="106"/>
      <c r="H10" s="106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07" t="s">
        <v>19</v>
      </c>
      <c r="B19" s="107"/>
      <c r="C19" s="107"/>
      <c r="D19" s="107"/>
      <c r="E19" s="107"/>
      <c r="F19" s="107"/>
      <c r="G19" s="107"/>
      <c r="H19" s="107"/>
    </row>
    <row r="20" spans="1:8" ht="14.25" x14ac:dyDescent="0.2">
      <c r="A20" s="108" t="s">
        <v>20</v>
      </c>
      <c r="B20" s="108"/>
      <c r="C20" s="108"/>
      <c r="D20" s="108"/>
      <c r="E20" s="108"/>
      <c r="F20" s="108"/>
      <c r="G20" s="108"/>
      <c r="H20" s="108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9" t="s">
        <v>21</v>
      </c>
      <c r="B24" s="109"/>
      <c r="C24" s="109"/>
      <c r="D24" s="109"/>
      <c r="E24" s="109"/>
      <c r="F24" s="109"/>
      <c r="G24" s="109"/>
      <c r="H24" s="109"/>
    </row>
    <row r="25" spans="1:8" ht="15" customHeight="1" x14ac:dyDescent="0.2">
      <c r="A25" s="109" t="s">
        <v>22</v>
      </c>
      <c r="B25" s="109"/>
      <c r="C25" s="109"/>
      <c r="D25" s="109"/>
      <c r="E25" s="109"/>
      <c r="F25" s="109"/>
      <c r="G25" s="109"/>
      <c r="H25" s="109"/>
    </row>
    <row r="26" spans="1:8" ht="15" customHeight="1" x14ac:dyDescent="0.2">
      <c r="A26" s="102" t="s">
        <v>23</v>
      </c>
      <c r="B26" s="102"/>
      <c r="C26" s="102"/>
      <c r="D26" s="102"/>
      <c r="E26" s="102"/>
      <c r="F26" s="102"/>
      <c r="G26" s="102"/>
      <c r="H26" s="102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CAV </vt:lpstr>
      <vt:lpstr>ESAG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2019-07-04T12:05:35Z</dcterms:modified>
</cp:coreProperties>
</file>